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1760" windowHeight="5430"/>
  </bookViews>
  <sheets>
    <sheet name="Wallstreetmojo.com" sheetId="13" r:id="rId1"/>
    <sheet name="Prodcut Master Sheet" sheetId="2" r:id="rId2"/>
    <sheet name="Stock Inflow" sheetId="6" r:id="rId3"/>
    <sheet name="Stock Outflow" sheetId="7" r:id="rId4"/>
    <sheet name="Calculation" sheetId="8" r:id="rId5"/>
    <sheet name="Dashboard" sheetId="12" r:id="rId6"/>
  </sheets>
  <calcPr calcId="152511"/>
</workbook>
</file>

<file path=xl/calcChain.xml><?xml version="1.0" encoding="utf-8"?>
<calcChain xmlns="http://schemas.openxmlformats.org/spreadsheetml/2006/main">
  <c r="G17" i="12" l="1"/>
  <c r="I8" i="12"/>
  <c r="H8" i="12"/>
  <c r="B1" i="8"/>
  <c r="G2" i="2" l="1"/>
  <c r="G3" i="2"/>
  <c r="G4" i="2"/>
  <c r="G5" i="2"/>
  <c r="G6" i="2"/>
  <c r="G7" i="2"/>
  <c r="G8" i="2"/>
  <c r="G9" i="2"/>
  <c r="G10" i="2"/>
  <c r="G11" i="2"/>
  <c r="H3" i="6"/>
  <c r="H4" i="6"/>
  <c r="H5" i="6"/>
  <c r="H6" i="6"/>
  <c r="H7" i="6"/>
  <c r="H8" i="6"/>
  <c r="H9" i="6"/>
  <c r="H10" i="6"/>
  <c r="H11" i="6"/>
  <c r="B4" i="8" l="1"/>
  <c r="B3" i="8"/>
  <c r="I15" i="8" l="1"/>
  <c r="B6" i="8"/>
  <c r="B5" i="8"/>
  <c r="H13" i="8"/>
  <c r="I13" i="8"/>
  <c r="I14" i="8"/>
  <c r="H14" i="8"/>
  <c r="H15" i="8"/>
  <c r="H11" i="2" l="1"/>
  <c r="H10" i="2"/>
  <c r="H9" i="2"/>
  <c r="H8" i="2"/>
  <c r="H7" i="2"/>
  <c r="H6" i="2"/>
  <c r="H5" i="2"/>
  <c r="H4" i="2"/>
  <c r="H3" i="2"/>
  <c r="H2" i="2" l="1"/>
  <c r="B2" i="8" s="1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" i="6"/>
</calcChain>
</file>

<file path=xl/sharedStrings.xml><?xml version="1.0" encoding="utf-8"?>
<sst xmlns="http://schemas.openxmlformats.org/spreadsheetml/2006/main" count="171" uniqueCount="55">
  <si>
    <t>S No.</t>
  </si>
  <si>
    <t>Product ID</t>
  </si>
  <si>
    <t>Product Name</t>
  </si>
  <si>
    <t>Product Category</t>
  </si>
  <si>
    <t>Unit Price</t>
  </si>
  <si>
    <t>Vaccum Cleaner</t>
  </si>
  <si>
    <t>Prd001</t>
  </si>
  <si>
    <t>Prd002</t>
  </si>
  <si>
    <t>Prd003</t>
  </si>
  <si>
    <t>Prd004</t>
  </si>
  <si>
    <t>Prd005</t>
  </si>
  <si>
    <t>Prd006</t>
  </si>
  <si>
    <t>Prd007</t>
  </si>
  <si>
    <t>Prd008</t>
  </si>
  <si>
    <t>Prd009</t>
  </si>
  <si>
    <t>Prd010</t>
  </si>
  <si>
    <t>Detergents</t>
  </si>
  <si>
    <t>Toiletories</t>
  </si>
  <si>
    <t>Tooth Paste</t>
  </si>
  <si>
    <t>Sun Flower Oil</t>
  </si>
  <si>
    <t>Kitchen Items</t>
  </si>
  <si>
    <t>Ideal Stock</t>
  </si>
  <si>
    <t>Rice</t>
  </si>
  <si>
    <t>Broom</t>
  </si>
  <si>
    <t>Home Care</t>
  </si>
  <si>
    <t>Bucket</t>
  </si>
  <si>
    <t>Wheet Powder</t>
  </si>
  <si>
    <t>Knife</t>
  </si>
  <si>
    <t>Body Soap</t>
  </si>
  <si>
    <t>Date</t>
  </si>
  <si>
    <t>Units Received</t>
  </si>
  <si>
    <t>Total Value</t>
  </si>
  <si>
    <t>Units Sold</t>
  </si>
  <si>
    <t>Available Stock</t>
  </si>
  <si>
    <t>Available Stock Value</t>
  </si>
  <si>
    <t>Total Stock Available</t>
  </si>
  <si>
    <t>Total Stock Value</t>
  </si>
  <si>
    <t>=SUM(Product_List[Available Stock])</t>
  </si>
  <si>
    <t>=SUM(Product_List[Available Stock Value])</t>
  </si>
  <si>
    <t>Month Start</t>
  </si>
  <si>
    <t>Month End</t>
  </si>
  <si>
    <t>=DATE(YEAR(TODAY()),MONTH(TODAY()),1)</t>
  </si>
  <si>
    <t>=EOMONTH(TODAY(),0)</t>
  </si>
  <si>
    <t>Active Month Stock In</t>
  </si>
  <si>
    <t>Active Month Stock Out</t>
  </si>
  <si>
    <t>=SUMIFS(Stock_In[Units Received],Stock_In[Date],"&gt;="&amp;Calculation!$B$3,Stock_In[Date],"&lt;="&amp;Calculation!$B$4)</t>
  </si>
  <si>
    <t>=SUMIFS(Stock_Out[Units Sold],Stock_Out[Date],"&gt;="&amp;Calculation!$B$3,Stock_Out[Date],"&lt;="&amp;Calculation!$B$4)</t>
  </si>
  <si>
    <t>Total Sales</t>
  </si>
  <si>
    <t>Stock In</t>
  </si>
  <si>
    <t>C</t>
  </si>
  <si>
    <t>Inventory Control Template</t>
  </si>
  <si>
    <t>Prepared by Dheeraj Vaidya, CFA, FRM</t>
  </si>
  <si>
    <t>dheeraj@wallstreetmojo.com</t>
  </si>
  <si>
    <t>visit - www.wallstreetmojo.com</t>
  </si>
  <si>
    <t>Inventory Excel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</si>
</sst>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dd\-mm\-yy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166" fontId="1" fillId="0" borderId="4" xfId="0" applyNumberFormat="1" applyFont="1" applyFill="1" applyBorder="1" applyAlignment="1">
      <alignment horizontal="center" vertical="center"/>
    </xf>
    <xf numFmtId="166" fontId="1" fillId="0" borderId="5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Font="1"/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5" fontId="0" fillId="0" borderId="6" xfId="1" applyNumberFormat="1" applyFont="1" applyFill="1" applyBorder="1" applyAlignment="1">
      <alignment horizontal="center" vertical="center"/>
    </xf>
    <xf numFmtId="164" fontId="0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2" fontId="3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166" fontId="0" fillId="0" borderId="4" xfId="0" applyNumberFormat="1" applyFont="1" applyFill="1" applyBorder="1" applyAlignment="1">
      <alignment horizontal="center" vertical="center"/>
    </xf>
    <xf numFmtId="16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4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/>
    <xf numFmtId="165" fontId="6" fillId="0" borderId="1" xfId="1" applyNumberFormat="1" applyFont="1" applyBorder="1"/>
    <xf numFmtId="0" fontId="6" fillId="0" borderId="0" xfId="0" applyFont="1"/>
    <xf numFmtId="0" fontId="6" fillId="0" borderId="0" xfId="0" quotePrefix="1" applyFont="1"/>
    <xf numFmtId="164" fontId="6" fillId="0" borderId="1" xfId="1" applyNumberFormat="1" applyFont="1" applyBorder="1"/>
    <xf numFmtId="0" fontId="7" fillId="2" borderId="9" xfId="0" applyFont="1" applyFill="1" applyBorder="1" applyAlignment="1">
      <alignment horizontal="center" vertical="center"/>
    </xf>
    <xf numFmtId="42" fontId="7" fillId="2" borderId="9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9" fillId="2" borderId="0" xfId="0" applyFont="1" applyFill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left" indent="2"/>
    </xf>
    <xf numFmtId="0" fontId="11" fillId="3" borderId="0" xfId="2" applyFill="1" applyAlignment="1">
      <alignment horizontal="left" indent="2"/>
    </xf>
    <xf numFmtId="0" fontId="12" fillId="3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Current</a:t>
            </a:r>
            <a:r>
              <a:rPr lang="en-US" b="1" baseline="0">
                <a:solidFill>
                  <a:schemeClr val="tx1"/>
                </a:solidFill>
              </a:rPr>
              <a:t> Month Sales by Category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008888888888888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Calculation!$H$12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Calculation!$G$13:$G$15</c:f>
              <c:strCache>
                <c:ptCount val="3"/>
                <c:pt idx="0">
                  <c:v>Toiletories</c:v>
                </c:pt>
                <c:pt idx="1">
                  <c:v>Kitchen Items</c:v>
                </c:pt>
                <c:pt idx="2">
                  <c:v>Home Care</c:v>
                </c:pt>
              </c:strCache>
            </c:strRef>
          </c:cat>
          <c:val>
            <c:numRef>
              <c:f>Calculation!$H$13:$H$15</c:f>
              <c:numCache>
                <c:formatCode>_(* #,##0_);_(* \(#,##0\);_(* "-"??_);_(@_)</c:formatCode>
                <c:ptCount val="3"/>
                <c:pt idx="0">
                  <c:v>3075</c:v>
                </c:pt>
                <c:pt idx="1">
                  <c:v>935</c:v>
                </c:pt>
                <c:pt idx="2">
                  <c:v>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15688"/>
        <c:axId val="471715296"/>
      </c:barChart>
      <c:catAx>
        <c:axId val="47171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15296"/>
        <c:crosses val="autoZero"/>
        <c:auto val="1"/>
        <c:lblAlgn val="ctr"/>
        <c:lblOffset val="100"/>
        <c:noMultiLvlLbl val="0"/>
      </c:catAx>
      <c:valAx>
        <c:axId val="471715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1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176680085407316E-2"/>
          <c:y val="0.1103448275862069"/>
          <c:w val="0.87307626739583599"/>
          <c:h val="0.447038465019458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Dashboard!$G$7</c:f>
              <c:strCache>
                <c:ptCount val="1"/>
                <c:pt idx="0">
                  <c:v>Sun Flower Oil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Dashboard!$G$8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Dashboard!$H$7</c:f>
              <c:strCache>
                <c:ptCount val="1"/>
                <c:pt idx="0">
                  <c:v>Ideal Stock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Dashboard!$H$8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Available Stock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Dashboard!$I$8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40784424"/>
        <c:axId val="540784032"/>
      </c:barChart>
      <c:catAx>
        <c:axId val="540784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0784032"/>
        <c:crosses val="autoZero"/>
        <c:auto val="1"/>
        <c:lblAlgn val="ctr"/>
        <c:lblOffset val="100"/>
        <c:noMultiLvlLbl val="0"/>
      </c:catAx>
      <c:valAx>
        <c:axId val="5407840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2</xdr:row>
      <xdr:rowOff>28575</xdr:rowOff>
    </xdr:from>
    <xdr:ext cx="184731" cy="264560"/>
    <xdr:sp macro="" textlink="">
      <xdr:nvSpPr>
        <xdr:cNvPr id="2" name="TextBox 1"/>
        <xdr:cNvSpPr txBox="1"/>
      </xdr:nvSpPr>
      <xdr:spPr>
        <a:xfrm>
          <a:off x="2876550" y="93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1</xdr:row>
      <xdr:rowOff>123825</xdr:rowOff>
    </xdr:from>
    <xdr:to>
      <xdr:col>2</xdr:col>
      <xdr:colOff>361950</xdr:colOff>
      <xdr:row>3</xdr:row>
      <xdr:rowOff>114300</xdr:rowOff>
    </xdr:to>
    <xdr:sp macro="" textlink="">
      <xdr:nvSpPr>
        <xdr:cNvPr id="3" name="TextBox 2"/>
        <xdr:cNvSpPr txBox="1"/>
      </xdr:nvSpPr>
      <xdr:spPr>
        <a:xfrm>
          <a:off x="0" y="752475"/>
          <a:ext cx="15811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Available Stock Now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2</xdr:col>
      <xdr:colOff>542925</xdr:colOff>
      <xdr:row>4</xdr:row>
      <xdr:rowOff>161926</xdr:rowOff>
    </xdr:to>
    <xdr:sp macro="" textlink="#REF!">
      <xdr:nvSpPr>
        <xdr:cNvPr id="4" name="TextBox 3"/>
        <xdr:cNvSpPr txBox="1"/>
      </xdr:nvSpPr>
      <xdr:spPr>
        <a:xfrm>
          <a:off x="0" y="1285875"/>
          <a:ext cx="1762125" cy="542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12D1578-11BA-49F8-93BF-39BC9378E9AD}" type="TxLink">
            <a:rPr lang="en-US" sz="3600" b="1" i="0" u="none" strike="noStrike">
              <a:solidFill>
                <a:srgbClr val="00B0F0"/>
              </a:solidFill>
              <a:latin typeface="Calibri"/>
              <a:cs typeface="Calibri"/>
            </a:rPr>
            <a:pPr algn="ctr"/>
            <a:t> 252 </a:t>
          </a:fld>
          <a:endParaRPr lang="en-US" sz="3600" b="1">
            <a:solidFill>
              <a:srgbClr val="00B0F0"/>
            </a:solidFill>
          </a:endParaRPr>
        </a:p>
      </xdr:txBody>
    </xdr:sp>
    <xdr:clientData/>
  </xdr:twoCellAnchor>
  <xdr:twoCellAnchor>
    <xdr:from>
      <xdr:col>2</xdr:col>
      <xdr:colOff>314326</xdr:colOff>
      <xdr:row>1</xdr:row>
      <xdr:rowOff>123825</xdr:rowOff>
    </xdr:from>
    <xdr:to>
      <xdr:col>5</xdr:col>
      <xdr:colOff>85726</xdr:colOff>
      <xdr:row>3</xdr:row>
      <xdr:rowOff>76200</xdr:rowOff>
    </xdr:to>
    <xdr:sp macro="" textlink="">
      <xdr:nvSpPr>
        <xdr:cNvPr id="5" name="TextBox 4"/>
        <xdr:cNvSpPr txBox="1"/>
      </xdr:nvSpPr>
      <xdr:spPr>
        <a:xfrm>
          <a:off x="1533526" y="752475"/>
          <a:ext cx="16002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Available Stock Value</a:t>
          </a:r>
        </a:p>
      </xdr:txBody>
    </xdr:sp>
    <xdr:clientData/>
  </xdr:twoCellAnchor>
  <xdr:twoCellAnchor>
    <xdr:from>
      <xdr:col>2</xdr:col>
      <xdr:colOff>314326</xdr:colOff>
      <xdr:row>3</xdr:row>
      <xdr:rowOff>19050</xdr:rowOff>
    </xdr:from>
    <xdr:to>
      <xdr:col>5</xdr:col>
      <xdr:colOff>85725</xdr:colOff>
      <xdr:row>4</xdr:row>
      <xdr:rowOff>161925</xdr:rowOff>
    </xdr:to>
    <xdr:sp macro="" textlink="Calculation!B2">
      <xdr:nvSpPr>
        <xdr:cNvPr id="6" name="TextBox 5"/>
        <xdr:cNvSpPr txBox="1"/>
      </xdr:nvSpPr>
      <xdr:spPr>
        <a:xfrm>
          <a:off x="1533526" y="1285875"/>
          <a:ext cx="1600199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6C90A5-4191-4EE7-BEDA-4ED2258420A2}" type="TxLink">
            <a:rPr lang="en-US" sz="3200" b="1" i="0" u="none" strike="noStrike">
              <a:solidFill>
                <a:srgbClr val="00B0F0"/>
              </a:solidFill>
              <a:latin typeface="Calibri"/>
              <a:cs typeface="Calibri"/>
            </a:rPr>
            <a:pPr algn="ctr"/>
            <a:t> 33,470 </a:t>
          </a:fld>
          <a:endParaRPr lang="en-US" sz="2800" b="1">
            <a:solidFill>
              <a:srgbClr val="00B0F0"/>
            </a:solidFill>
          </a:endParaRPr>
        </a:p>
      </xdr:txBody>
    </xdr:sp>
    <xdr:clientData/>
  </xdr:twoCellAnchor>
  <xdr:twoCellAnchor>
    <xdr:from>
      <xdr:col>5</xdr:col>
      <xdr:colOff>66674</xdr:colOff>
      <xdr:row>1</xdr:row>
      <xdr:rowOff>123825</xdr:rowOff>
    </xdr:from>
    <xdr:to>
      <xdr:col>8</xdr:col>
      <xdr:colOff>9525</xdr:colOff>
      <xdr:row>3</xdr:row>
      <xdr:rowOff>76200</xdr:rowOff>
    </xdr:to>
    <xdr:sp macro="" textlink="">
      <xdr:nvSpPr>
        <xdr:cNvPr id="7" name="TextBox 6"/>
        <xdr:cNvSpPr txBox="1"/>
      </xdr:nvSpPr>
      <xdr:spPr>
        <a:xfrm>
          <a:off x="3114674" y="752475"/>
          <a:ext cx="1771651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Current</a:t>
          </a:r>
          <a:r>
            <a:rPr lang="en-US" sz="1400" b="1" baseline="0"/>
            <a:t> Month Stock In</a:t>
          </a:r>
          <a:endParaRPr lang="en-US" sz="1400" b="1"/>
        </a:p>
      </xdr:txBody>
    </xdr:sp>
    <xdr:clientData/>
  </xdr:twoCellAnchor>
  <xdr:twoCellAnchor>
    <xdr:from>
      <xdr:col>5</xdr:col>
      <xdr:colOff>66675</xdr:colOff>
      <xdr:row>3</xdr:row>
      <xdr:rowOff>19050</xdr:rowOff>
    </xdr:from>
    <xdr:to>
      <xdr:col>8</xdr:col>
      <xdr:colOff>9525</xdr:colOff>
      <xdr:row>4</xdr:row>
      <xdr:rowOff>161925</xdr:rowOff>
    </xdr:to>
    <xdr:sp macro="" textlink="Calculation!B5">
      <xdr:nvSpPr>
        <xdr:cNvPr id="8" name="TextBox 7"/>
        <xdr:cNvSpPr txBox="1"/>
      </xdr:nvSpPr>
      <xdr:spPr>
        <a:xfrm>
          <a:off x="3114675" y="1285875"/>
          <a:ext cx="177165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7E20E01-A2A5-4B42-8D37-A6F0021E2AE1}" type="TxLink">
            <a:rPr lang="en-US" sz="3600" b="1" i="0" u="none" strike="noStrike">
              <a:solidFill>
                <a:srgbClr val="00B0F0"/>
              </a:solidFill>
              <a:latin typeface="Calibri"/>
              <a:cs typeface="Calibri"/>
            </a:rPr>
            <a:pPr algn="ctr"/>
            <a:t>335</a:t>
          </a:fld>
          <a:endParaRPr lang="en-US" sz="3200" b="1">
            <a:solidFill>
              <a:srgbClr val="00B0F0"/>
            </a:solidFill>
          </a:endParaRPr>
        </a:p>
      </xdr:txBody>
    </xdr:sp>
    <xdr:clientData/>
  </xdr:twoCellAnchor>
  <xdr:twoCellAnchor>
    <xdr:from>
      <xdr:col>8</xdr:col>
      <xdr:colOff>9524</xdr:colOff>
      <xdr:row>1</xdr:row>
      <xdr:rowOff>123824</xdr:rowOff>
    </xdr:from>
    <xdr:to>
      <xdr:col>8</xdr:col>
      <xdr:colOff>1571625</xdr:colOff>
      <xdr:row>3</xdr:row>
      <xdr:rowOff>47624</xdr:rowOff>
    </xdr:to>
    <xdr:sp macro="" textlink="">
      <xdr:nvSpPr>
        <xdr:cNvPr id="9" name="TextBox 8"/>
        <xdr:cNvSpPr txBox="1"/>
      </xdr:nvSpPr>
      <xdr:spPr>
        <a:xfrm>
          <a:off x="4886324" y="752474"/>
          <a:ext cx="1562101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Current</a:t>
          </a:r>
          <a:r>
            <a:rPr lang="en-US" sz="1400" b="1" baseline="0"/>
            <a:t> Month Stock out</a:t>
          </a:r>
          <a:endParaRPr lang="en-US" sz="1400" b="1"/>
        </a:p>
      </xdr:txBody>
    </xdr:sp>
    <xdr:clientData/>
  </xdr:twoCellAnchor>
  <xdr:twoCellAnchor>
    <xdr:from>
      <xdr:col>8</xdr:col>
      <xdr:colOff>0</xdr:colOff>
      <xdr:row>3</xdr:row>
      <xdr:rowOff>9525</xdr:rowOff>
    </xdr:from>
    <xdr:to>
      <xdr:col>8</xdr:col>
      <xdr:colOff>1571624</xdr:colOff>
      <xdr:row>4</xdr:row>
      <xdr:rowOff>161925</xdr:rowOff>
    </xdr:to>
    <xdr:sp macro="" textlink="Calculation!B6">
      <xdr:nvSpPr>
        <xdr:cNvPr id="10" name="TextBox 9"/>
        <xdr:cNvSpPr txBox="1"/>
      </xdr:nvSpPr>
      <xdr:spPr>
        <a:xfrm>
          <a:off x="4876800" y="1276350"/>
          <a:ext cx="1571624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C2E2DDE-234B-49D9-8C4E-D470D0DF8451}" type="TxLink">
            <a:rPr lang="en-US" sz="3600" b="1" i="0" u="none" strike="noStrike">
              <a:solidFill>
                <a:srgbClr val="00B0F0"/>
              </a:solidFill>
              <a:latin typeface="Calibri"/>
              <a:cs typeface="Calibri"/>
            </a:rPr>
            <a:pPr algn="ctr"/>
            <a:t>109</a:t>
          </a:fld>
          <a:endParaRPr lang="en-US" sz="3200" b="1">
            <a:solidFill>
              <a:srgbClr val="00B0F0"/>
            </a:solidFill>
          </a:endParaRPr>
        </a:p>
      </xdr:txBody>
    </xdr:sp>
    <xdr:clientData/>
  </xdr:twoCellAnchor>
  <xdr:twoCellAnchor>
    <xdr:from>
      <xdr:col>0</xdr:col>
      <xdr:colOff>9525</xdr:colOff>
      <xdr:row>5</xdr:row>
      <xdr:rowOff>66675</xdr:rowOff>
    </xdr:from>
    <xdr:to>
      <xdr:col>5</xdr:col>
      <xdr:colOff>142875</xdr:colOff>
      <xdr:row>17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8</xdr:row>
      <xdr:rowOff>76200</xdr:rowOff>
    </xdr:from>
    <xdr:to>
      <xdr:col>8</xdr:col>
      <xdr:colOff>1524000</xdr:colOff>
      <xdr:row>15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duct_List" displayName="Product_List" ref="A1:H11" totalsRowShown="0" headerRowDxfId="34" dataDxfId="38" headerRowBorderDxfId="36" tableBorderDxfId="37" totalsRowBorderDxfId="35">
  <tableColumns count="8">
    <tableColumn id="1" name="S No." dataDxfId="33"/>
    <tableColumn id="2" name="Product ID" dataDxfId="32"/>
    <tableColumn id="3" name="Product Name" dataDxfId="31"/>
    <tableColumn id="5" name="Product Category" dataDxfId="30"/>
    <tableColumn id="8" name="Unit Price" dataDxfId="29" dataCellStyle="Comma"/>
    <tableColumn id="6" name="Ideal Stock" dataDxfId="2" dataCellStyle="Comma"/>
    <tableColumn id="4" name="Available Stock" dataDxfId="1" dataCellStyle="Comma">
      <calculatedColumnFormula>SUMIF(Stock_In[Product ID],Product_List[[#This Row],[Product ID]],Stock_In[Units Received])-SUMIF(Stock_Out[Product ID],Product_List[[#This Row],[Product ID]],Stock_Out[Units Sold])</calculatedColumnFormula>
    </tableColumn>
    <tableColumn id="7" name="Available Stock Value" dataDxfId="3">
      <calculatedColumnFormula>Product_List[[#This Row],[Available Stock]]*Product_List[[#This Row],[Unit Price]]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tock_In" displayName="Stock_In" ref="A1:H11" totalsRowShown="0" headerRowDxfId="22" dataDxfId="21" headerRowBorderDxfId="27" tableBorderDxfId="28" totalsRowBorderDxfId="26">
  <tableColumns count="8">
    <tableColumn id="1" name="S No." dataDxfId="25"/>
    <tableColumn id="4" name="Date" dataDxfId="0"/>
    <tableColumn id="2" name="Product ID" dataDxfId="24"/>
    <tableColumn id="3" name="Product Name" dataDxfId="23"/>
    <tableColumn id="5" name="Product Category" dataDxfId="20"/>
    <tableColumn id="8" name="Unit Price" dataDxfId="19" dataCellStyle="Comma"/>
    <tableColumn id="7" name="Units Received" dataDxfId="17" dataCellStyle="Comma"/>
    <tableColumn id="6" name="Total Value" dataDxfId="18" dataCellStyle="Comma">
      <calculatedColumnFormula>Stock_In[[#This Row],[Units Received]]*Stock_In[[#This Row],[Unit Price]]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Stock_Out" displayName="Stock_Out" ref="A1:H21" totalsRowShown="0" headerRowDxfId="5" dataDxfId="4" headerRowBorderDxfId="15" tableBorderDxfId="16" totalsRowBorderDxfId="14">
  <tableColumns count="8">
    <tableColumn id="1" name="S No." dataDxfId="13"/>
    <tableColumn id="4" name="Date" dataDxfId="12"/>
    <tableColumn id="2" name="Product ID" dataDxfId="11"/>
    <tableColumn id="3" name="Product Name" dataDxfId="10"/>
    <tableColumn id="5" name="Product Category" dataDxfId="9"/>
    <tableColumn id="8" name="Unit Price" dataDxfId="8" dataCellStyle="Comma"/>
    <tableColumn id="7" name="Units Sold" dataDxfId="7" dataCellStyle="Comma"/>
    <tableColumn id="6" name="Total Value" dataDxfId="6" dataCellStyle="Comma">
      <calculatedColumnFormula>Stock_Out[[#This Row],[Units Sold]]*Stock_Out[[#This Row],[Unit 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heeraj@wallstreetmoj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J9" sqref="J9"/>
    </sheetView>
  </sheetViews>
  <sheetFormatPr defaultRowHeight="15" x14ac:dyDescent="0.25"/>
  <cols>
    <col min="1" max="16384" width="9.140625" style="48"/>
  </cols>
  <sheetData>
    <row r="1" spans="1:1" ht="28.5" x14ac:dyDescent="0.45">
      <c r="A1" s="47" t="s">
        <v>54</v>
      </c>
    </row>
    <row r="3" spans="1:1" x14ac:dyDescent="0.25">
      <c r="A3" s="49" t="s">
        <v>51</v>
      </c>
    </row>
    <row r="4" spans="1:1" x14ac:dyDescent="0.25">
      <c r="A4" s="50" t="s">
        <v>52</v>
      </c>
    </row>
    <row r="5" spans="1:1" x14ac:dyDescent="0.25">
      <c r="A5" s="49"/>
    </row>
    <row r="6" spans="1:1" ht="18.75" x14ac:dyDescent="0.3">
      <c r="A6" s="51" t="s">
        <v>53</v>
      </c>
    </row>
  </sheetData>
  <hyperlinks>
    <hyperlink ref="A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1"/>
  <sheetViews>
    <sheetView showGridLines="0" zoomScale="115" zoomScaleNormal="115" workbookViewId="0">
      <selection activeCell="E18" sqref="E18"/>
    </sheetView>
  </sheetViews>
  <sheetFormatPr defaultRowHeight="15" x14ac:dyDescent="0.25"/>
  <cols>
    <col min="1" max="1" width="5.7109375" style="12" bestFit="1" customWidth="1"/>
    <col min="2" max="2" width="10.42578125" style="5" bestFit="1" customWidth="1"/>
    <col min="3" max="3" width="15.28515625" style="5" bestFit="1" customWidth="1"/>
    <col min="4" max="4" width="16.42578125" style="5" bestFit="1" customWidth="1"/>
    <col min="5" max="5" width="11.140625" style="5" bestFit="1" customWidth="1"/>
    <col min="6" max="6" width="10.7109375" style="5" bestFit="1" customWidth="1"/>
    <col min="7" max="7" width="9.85546875" style="5" customWidth="1"/>
    <col min="8" max="8" width="14.28515625" style="5" customWidth="1"/>
    <col min="9" max="16384" width="9.140625" style="5"/>
  </cols>
  <sheetData>
    <row r="1" spans="1:8" ht="30" x14ac:dyDescent="0.25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21</v>
      </c>
      <c r="G1" s="27" t="s">
        <v>33</v>
      </c>
      <c r="H1" s="28" t="s">
        <v>34</v>
      </c>
    </row>
    <row r="2" spans="1:8" x14ac:dyDescent="0.25">
      <c r="A2" s="17">
        <v>1</v>
      </c>
      <c r="B2" s="18" t="s">
        <v>6</v>
      </c>
      <c r="C2" s="18" t="s">
        <v>16</v>
      </c>
      <c r="D2" s="18" t="s">
        <v>17</v>
      </c>
      <c r="E2" s="21">
        <v>10</v>
      </c>
      <c r="F2" s="21">
        <v>250</v>
      </c>
      <c r="G2" s="21">
        <f>SUMIF(Stock_In[Product ID],Product_List[[#This Row],[Product ID]],Stock_In[Units Received])-SUMIF(Stock_Out[Product ID],Product_List[[#This Row],[Product ID]],Stock_Out[Units Sold])</f>
        <v>4</v>
      </c>
      <c r="H2" s="26">
        <f>Product_List[[#This Row],[Available Stock]]*Product_List[[#This Row],[Unit Price]]</f>
        <v>40</v>
      </c>
    </row>
    <row r="3" spans="1:8" x14ac:dyDescent="0.25">
      <c r="A3" s="17">
        <v>2</v>
      </c>
      <c r="B3" s="18" t="s">
        <v>7</v>
      </c>
      <c r="C3" s="18" t="s">
        <v>18</v>
      </c>
      <c r="D3" s="18" t="s">
        <v>17</v>
      </c>
      <c r="E3" s="21">
        <v>25</v>
      </c>
      <c r="F3" s="21">
        <v>300</v>
      </c>
      <c r="G3" s="21">
        <f>SUMIF(Stock_In[Product ID],Product_List[[#This Row],[Product ID]],Stock_In[Units Received])-SUMIF(Stock_Out[Product ID],Product_List[[#This Row],[Product ID]],Stock_Out[Units Sold])</f>
        <v>6</v>
      </c>
      <c r="H3" s="26">
        <f>Product_List[[#This Row],[Available Stock]]*Product_List[[#This Row],[Unit Price]]</f>
        <v>150</v>
      </c>
    </row>
    <row r="4" spans="1:8" x14ac:dyDescent="0.25">
      <c r="A4" s="17">
        <v>3</v>
      </c>
      <c r="B4" s="18" t="s">
        <v>8</v>
      </c>
      <c r="C4" s="18" t="s">
        <v>19</v>
      </c>
      <c r="D4" s="18" t="s">
        <v>20</v>
      </c>
      <c r="E4" s="21">
        <v>85</v>
      </c>
      <c r="F4" s="21">
        <v>50</v>
      </c>
      <c r="G4" s="21">
        <f>SUMIF(Stock_In[Product ID],Product_List[[#This Row],[Product ID]],Stock_In[Units Received])-SUMIF(Stock_Out[Product ID],Product_List[[#This Row],[Product ID]],Stock_Out[Units Sold])</f>
        <v>29</v>
      </c>
      <c r="H4" s="26">
        <f>Product_List[[#This Row],[Available Stock]]*Product_List[[#This Row],[Unit Price]]</f>
        <v>2465</v>
      </c>
    </row>
    <row r="5" spans="1:8" x14ac:dyDescent="0.25">
      <c r="A5" s="17">
        <v>4</v>
      </c>
      <c r="B5" s="18" t="s">
        <v>9</v>
      </c>
      <c r="C5" s="18" t="s">
        <v>23</v>
      </c>
      <c r="D5" s="18" t="s">
        <v>24</v>
      </c>
      <c r="E5" s="21">
        <v>125</v>
      </c>
      <c r="F5" s="21">
        <v>50</v>
      </c>
      <c r="G5" s="21">
        <f>SUMIF(Stock_In[Product ID],Product_List[[#This Row],[Product ID]],Stock_In[Units Received])-SUMIF(Stock_Out[Product ID],Product_List[[#This Row],[Product ID]],Stock_Out[Units Sold])</f>
        <v>3</v>
      </c>
      <c r="H5" s="26">
        <f>Product_List[[#This Row],[Available Stock]]*Product_List[[#This Row],[Unit Price]]</f>
        <v>375</v>
      </c>
    </row>
    <row r="6" spans="1:8" x14ac:dyDescent="0.25">
      <c r="A6" s="17">
        <v>5</v>
      </c>
      <c r="B6" s="18" t="s">
        <v>10</v>
      </c>
      <c r="C6" s="18" t="s">
        <v>25</v>
      </c>
      <c r="D6" s="18" t="s">
        <v>24</v>
      </c>
      <c r="E6" s="21">
        <v>500</v>
      </c>
      <c r="F6" s="21">
        <v>25</v>
      </c>
      <c r="G6" s="21">
        <f>SUMIF(Stock_In[Product ID],Product_List[[#This Row],[Product ID]],Stock_In[Units Received])-SUMIF(Stock_Out[Product ID],Product_List[[#This Row],[Product ID]],Stock_Out[Units Sold])</f>
        <v>7</v>
      </c>
      <c r="H6" s="26">
        <f>Product_List[[#This Row],[Available Stock]]*Product_List[[#This Row],[Unit Price]]</f>
        <v>3500</v>
      </c>
    </row>
    <row r="7" spans="1:8" x14ac:dyDescent="0.25">
      <c r="A7" s="17">
        <v>6</v>
      </c>
      <c r="B7" s="18" t="s">
        <v>11</v>
      </c>
      <c r="C7" s="18" t="s">
        <v>5</v>
      </c>
      <c r="D7" s="18" t="s">
        <v>24</v>
      </c>
      <c r="E7" s="21">
        <v>4500</v>
      </c>
      <c r="F7" s="21">
        <v>10</v>
      </c>
      <c r="G7" s="21">
        <f>SUMIF(Stock_In[Product ID],Product_List[[#This Row],[Product ID]],Stock_In[Units Received])-SUMIF(Stock_Out[Product ID],Product_List[[#This Row],[Product ID]],Stock_Out[Units Sold])</f>
        <v>4</v>
      </c>
      <c r="H7" s="26">
        <f>Product_List[[#This Row],[Available Stock]]*Product_List[[#This Row],[Unit Price]]</f>
        <v>18000</v>
      </c>
    </row>
    <row r="8" spans="1:8" x14ac:dyDescent="0.25">
      <c r="A8" s="17">
        <v>7</v>
      </c>
      <c r="B8" s="18" t="s">
        <v>12</v>
      </c>
      <c r="C8" s="18" t="s">
        <v>27</v>
      </c>
      <c r="D8" s="18" t="s">
        <v>20</v>
      </c>
      <c r="E8" s="21">
        <v>60</v>
      </c>
      <c r="F8" s="21">
        <v>150</v>
      </c>
      <c r="G8" s="21">
        <f>SUMIF(Stock_In[Product ID],Product_List[[#This Row],[Product ID]],Stock_In[Units Received])-SUMIF(Stock_Out[Product ID],Product_List[[#This Row],[Product ID]],Stock_Out[Units Sold])</f>
        <v>19</v>
      </c>
      <c r="H8" s="26">
        <f>Product_List[[#This Row],[Available Stock]]*Product_List[[#This Row],[Unit Price]]</f>
        <v>1140</v>
      </c>
    </row>
    <row r="9" spans="1:8" x14ac:dyDescent="0.25">
      <c r="A9" s="17">
        <v>8</v>
      </c>
      <c r="B9" s="18" t="s">
        <v>13</v>
      </c>
      <c r="C9" s="18" t="s">
        <v>28</v>
      </c>
      <c r="D9" s="18" t="s">
        <v>17</v>
      </c>
      <c r="E9" s="21">
        <v>40</v>
      </c>
      <c r="F9" s="21">
        <v>250</v>
      </c>
      <c r="G9" s="21">
        <f>SUMIF(Stock_In[Product ID],Product_List[[#This Row],[Product ID]],Stock_In[Units Received])-SUMIF(Stock_Out[Product ID],Product_List[[#This Row],[Product ID]],Stock_Out[Units Sold])</f>
        <v>156</v>
      </c>
      <c r="H9" s="26">
        <f>Product_List[[#This Row],[Available Stock]]*Product_List[[#This Row],[Unit Price]]</f>
        <v>6240</v>
      </c>
    </row>
    <row r="10" spans="1:8" x14ac:dyDescent="0.25">
      <c r="A10" s="17">
        <v>9</v>
      </c>
      <c r="B10" s="18" t="s">
        <v>14</v>
      </c>
      <c r="C10" s="18" t="s">
        <v>26</v>
      </c>
      <c r="D10" s="18" t="s">
        <v>20</v>
      </c>
      <c r="E10" s="21">
        <v>80</v>
      </c>
      <c r="F10" s="21">
        <v>35</v>
      </c>
      <c r="G10" s="21">
        <f>SUMIF(Stock_In[Product ID],Product_List[[#This Row],[Product ID]],Stock_In[Units Received])-SUMIF(Stock_Out[Product ID],Product_List[[#This Row],[Product ID]],Stock_Out[Units Sold])</f>
        <v>12</v>
      </c>
      <c r="H10" s="26">
        <f>Product_List[[#This Row],[Available Stock]]*Product_List[[#This Row],[Unit Price]]</f>
        <v>960</v>
      </c>
    </row>
    <row r="11" spans="1:8" x14ac:dyDescent="0.25">
      <c r="A11" s="19">
        <v>10</v>
      </c>
      <c r="B11" s="18" t="s">
        <v>15</v>
      </c>
      <c r="C11" s="20" t="s">
        <v>22</v>
      </c>
      <c r="D11" s="18" t="s">
        <v>20</v>
      </c>
      <c r="E11" s="22">
        <v>50</v>
      </c>
      <c r="F11" s="21">
        <v>25</v>
      </c>
      <c r="G11" s="21">
        <f>SUMIF(Stock_In[Product ID],Product_List[[#This Row],[Product ID]],Stock_In[Units Received])-SUMIF(Stock_Out[Product ID],Product_List[[#This Row],[Product ID]],Stock_Out[Units Sold])</f>
        <v>12</v>
      </c>
      <c r="H11" s="26">
        <f>Product_List[[#This Row],[Available Stock]]*Product_List[[#This Row],[Unit Price]]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"/>
  <sheetViews>
    <sheetView showGridLines="0" zoomScale="115" zoomScaleNormal="115" workbookViewId="0">
      <selection activeCell="N14" sqref="N14"/>
    </sheetView>
  </sheetViews>
  <sheetFormatPr defaultRowHeight="15" x14ac:dyDescent="0.25"/>
  <cols>
    <col min="1" max="1" width="5.5703125" style="12" customWidth="1"/>
    <col min="2" max="2" width="12.85546875" style="12" bestFit="1" customWidth="1"/>
    <col min="3" max="3" width="10.5703125" style="5" customWidth="1"/>
    <col min="4" max="4" width="14.5703125" style="5" customWidth="1"/>
    <col min="5" max="5" width="16.28515625" style="5" customWidth="1"/>
    <col min="6" max="6" width="9.7109375" style="5" customWidth="1"/>
    <col min="7" max="7" width="14.28515625" style="5" customWidth="1"/>
    <col min="8" max="8" width="10.7109375" style="5" customWidth="1"/>
    <col min="9" max="16384" width="9.140625" style="5"/>
  </cols>
  <sheetData>
    <row r="1" spans="1:12" x14ac:dyDescent="0.25">
      <c r="A1" s="13" t="s">
        <v>0</v>
      </c>
      <c r="B1" s="13" t="s">
        <v>29</v>
      </c>
      <c r="C1" s="14" t="s">
        <v>1</v>
      </c>
      <c r="D1" s="14" t="s">
        <v>2</v>
      </c>
      <c r="E1" s="14" t="s">
        <v>3</v>
      </c>
      <c r="F1" s="15" t="s">
        <v>4</v>
      </c>
      <c r="G1" s="15" t="s">
        <v>30</v>
      </c>
      <c r="H1" s="14" t="s">
        <v>31</v>
      </c>
    </row>
    <row r="2" spans="1:12" x14ac:dyDescent="0.25">
      <c r="A2" s="6">
        <v>1</v>
      </c>
      <c r="B2" s="1">
        <v>43489</v>
      </c>
      <c r="C2" s="7" t="s">
        <v>6</v>
      </c>
      <c r="D2" s="7" t="s">
        <v>16</v>
      </c>
      <c r="E2" s="7" t="s">
        <v>17</v>
      </c>
      <c r="F2" s="21">
        <v>10</v>
      </c>
      <c r="G2" s="21">
        <v>250</v>
      </c>
      <c r="H2" s="8">
        <f>Stock_In[[#This Row],[Units Received]]*Stock_In[[#This Row],[Unit Price]]</f>
        <v>2500</v>
      </c>
      <c r="I2" s="25"/>
    </row>
    <row r="3" spans="1:12" x14ac:dyDescent="0.25">
      <c r="A3" s="6">
        <v>2</v>
      </c>
      <c r="B3" s="1">
        <v>43505</v>
      </c>
      <c r="C3" s="7" t="s">
        <v>7</v>
      </c>
      <c r="D3" s="7" t="s">
        <v>18</v>
      </c>
      <c r="E3" s="7" t="s">
        <v>17</v>
      </c>
      <c r="F3" s="21">
        <v>25</v>
      </c>
      <c r="G3" s="21">
        <v>300</v>
      </c>
      <c r="H3" s="8">
        <f>Stock_In[[#This Row],[Units Received]]*Stock_In[[#This Row],[Unit Price]]</f>
        <v>7500</v>
      </c>
      <c r="I3" s="25"/>
    </row>
    <row r="4" spans="1:12" x14ac:dyDescent="0.25">
      <c r="A4" s="6">
        <v>3</v>
      </c>
      <c r="B4" s="1">
        <v>43493</v>
      </c>
      <c r="C4" s="7" t="s">
        <v>8</v>
      </c>
      <c r="D4" s="7" t="s">
        <v>19</v>
      </c>
      <c r="E4" s="7" t="s">
        <v>20</v>
      </c>
      <c r="F4" s="21">
        <v>85</v>
      </c>
      <c r="G4" s="21">
        <v>50</v>
      </c>
      <c r="H4" s="8">
        <f>Stock_In[[#This Row],[Units Received]]*Stock_In[[#This Row],[Unit Price]]</f>
        <v>4250</v>
      </c>
      <c r="I4" s="25"/>
    </row>
    <row r="5" spans="1:12" x14ac:dyDescent="0.25">
      <c r="A5" s="6">
        <v>4</v>
      </c>
      <c r="B5" s="1">
        <v>43487</v>
      </c>
      <c r="C5" s="7" t="s">
        <v>9</v>
      </c>
      <c r="D5" s="7" t="s">
        <v>23</v>
      </c>
      <c r="E5" s="7" t="s">
        <v>24</v>
      </c>
      <c r="F5" s="21">
        <v>125</v>
      </c>
      <c r="G5" s="21">
        <v>50</v>
      </c>
      <c r="H5" s="8">
        <f>Stock_In[[#This Row],[Units Received]]*Stock_In[[#This Row],[Unit Price]]</f>
        <v>6250</v>
      </c>
      <c r="I5" s="25"/>
    </row>
    <row r="6" spans="1:12" x14ac:dyDescent="0.25">
      <c r="A6" s="6">
        <v>5</v>
      </c>
      <c r="B6" s="1">
        <v>43456</v>
      </c>
      <c r="C6" s="7" t="s">
        <v>10</v>
      </c>
      <c r="D6" s="7" t="s">
        <v>25</v>
      </c>
      <c r="E6" s="7" t="s">
        <v>24</v>
      </c>
      <c r="F6" s="21">
        <v>500</v>
      </c>
      <c r="G6" s="21">
        <v>25</v>
      </c>
      <c r="H6" s="8">
        <f>Stock_In[[#This Row],[Units Received]]*Stock_In[[#This Row],[Unit Price]]</f>
        <v>12500</v>
      </c>
      <c r="I6" s="25"/>
    </row>
    <row r="7" spans="1:12" x14ac:dyDescent="0.25">
      <c r="A7" s="6">
        <v>6</v>
      </c>
      <c r="B7" s="1">
        <v>43521</v>
      </c>
      <c r="C7" s="7" t="s">
        <v>11</v>
      </c>
      <c r="D7" s="7" t="s">
        <v>5</v>
      </c>
      <c r="E7" s="7" t="s">
        <v>24</v>
      </c>
      <c r="F7" s="21">
        <v>4500</v>
      </c>
      <c r="G7" s="21">
        <v>10</v>
      </c>
      <c r="H7" s="8">
        <f>Stock_In[[#This Row],[Units Received]]*Stock_In[[#This Row],[Unit Price]]</f>
        <v>45000</v>
      </c>
      <c r="I7" s="25"/>
    </row>
    <row r="8" spans="1:12" x14ac:dyDescent="0.25">
      <c r="A8" s="6">
        <v>7</v>
      </c>
      <c r="B8" s="1">
        <v>43478</v>
      </c>
      <c r="C8" s="7" t="s">
        <v>12</v>
      </c>
      <c r="D8" s="7" t="s">
        <v>27</v>
      </c>
      <c r="E8" s="7" t="s">
        <v>20</v>
      </c>
      <c r="F8" s="21">
        <v>60</v>
      </c>
      <c r="G8" s="21">
        <v>150</v>
      </c>
      <c r="H8" s="8">
        <f>Stock_In[[#This Row],[Units Received]]*Stock_In[[#This Row],[Unit Price]]</f>
        <v>9000</v>
      </c>
      <c r="I8" s="25"/>
    </row>
    <row r="9" spans="1:12" x14ac:dyDescent="0.25">
      <c r="A9" s="6">
        <v>8</v>
      </c>
      <c r="B9" s="1">
        <v>43456</v>
      </c>
      <c r="C9" s="7" t="s">
        <v>13</v>
      </c>
      <c r="D9" s="7" t="s">
        <v>28</v>
      </c>
      <c r="E9" s="7" t="s">
        <v>17</v>
      </c>
      <c r="F9" s="21">
        <v>40</v>
      </c>
      <c r="G9" s="21">
        <v>250</v>
      </c>
      <c r="H9" s="8">
        <f>Stock_In[[#This Row],[Units Received]]*Stock_In[[#This Row],[Unit Price]]</f>
        <v>10000</v>
      </c>
      <c r="I9" s="25"/>
    </row>
    <row r="10" spans="1:12" x14ac:dyDescent="0.25">
      <c r="A10" s="6">
        <v>9</v>
      </c>
      <c r="B10" s="1">
        <v>43472</v>
      </c>
      <c r="C10" s="7" t="s">
        <v>14</v>
      </c>
      <c r="D10" s="7" t="s">
        <v>26</v>
      </c>
      <c r="E10" s="7" t="s">
        <v>20</v>
      </c>
      <c r="F10" s="21">
        <v>80</v>
      </c>
      <c r="G10" s="21">
        <v>35</v>
      </c>
      <c r="H10" s="8">
        <f>Stock_In[[#This Row],[Units Received]]*Stock_In[[#This Row],[Unit Price]]</f>
        <v>2800</v>
      </c>
      <c r="I10" s="25"/>
      <c r="L10" s="5" t="s">
        <v>49</v>
      </c>
    </row>
    <row r="11" spans="1:12" x14ac:dyDescent="0.25">
      <c r="A11" s="9">
        <v>10</v>
      </c>
      <c r="B11" s="2">
        <v>43501</v>
      </c>
      <c r="C11" s="7" t="s">
        <v>15</v>
      </c>
      <c r="D11" s="10" t="s">
        <v>22</v>
      </c>
      <c r="E11" s="7" t="s">
        <v>20</v>
      </c>
      <c r="F11" s="22">
        <v>50</v>
      </c>
      <c r="G11" s="22">
        <v>25</v>
      </c>
      <c r="H11" s="8">
        <f>Stock_In[[#This Row],[Units Received]]*Stock_In[[#This Row],[Unit Price]]</f>
        <v>1250</v>
      </c>
      <c r="I11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1"/>
  <sheetViews>
    <sheetView showGridLines="0" zoomScale="115" zoomScaleNormal="115" workbookViewId="0">
      <selection activeCell="K6" sqref="K6"/>
    </sheetView>
  </sheetViews>
  <sheetFormatPr defaultRowHeight="15" x14ac:dyDescent="0.25"/>
  <cols>
    <col min="1" max="1" width="5.7109375" style="12" bestFit="1" customWidth="1"/>
    <col min="2" max="2" width="11.28515625" style="12" bestFit="1" customWidth="1"/>
    <col min="3" max="3" width="10.42578125" style="5" bestFit="1" customWidth="1"/>
    <col min="4" max="4" width="15.28515625" style="5" bestFit="1" customWidth="1"/>
    <col min="5" max="5" width="16.42578125" style="5" bestFit="1" customWidth="1"/>
    <col min="6" max="6" width="9.7109375" style="5" customWidth="1"/>
    <col min="7" max="7" width="10.28515625" style="5" customWidth="1"/>
    <col min="8" max="8" width="10.5703125" style="5" customWidth="1"/>
    <col min="9" max="16384" width="9.140625" style="5"/>
  </cols>
  <sheetData>
    <row r="1" spans="1:8" x14ac:dyDescent="0.25">
      <c r="A1" s="13" t="s">
        <v>0</v>
      </c>
      <c r="B1" s="13" t="s">
        <v>29</v>
      </c>
      <c r="C1" s="14" t="s">
        <v>1</v>
      </c>
      <c r="D1" s="14" t="s">
        <v>2</v>
      </c>
      <c r="E1" s="14" t="s">
        <v>3</v>
      </c>
      <c r="F1" s="15" t="s">
        <v>4</v>
      </c>
      <c r="G1" s="15" t="s">
        <v>32</v>
      </c>
      <c r="H1" s="14" t="s">
        <v>31</v>
      </c>
    </row>
    <row r="2" spans="1:8" x14ac:dyDescent="0.25">
      <c r="A2" s="6">
        <v>1</v>
      </c>
      <c r="B2" s="23">
        <v>43478</v>
      </c>
      <c r="C2" s="7" t="s">
        <v>6</v>
      </c>
      <c r="D2" s="7" t="s">
        <v>16</v>
      </c>
      <c r="E2" s="7" t="s">
        <v>17</v>
      </c>
      <c r="F2" s="8">
        <v>10</v>
      </c>
      <c r="G2" s="8">
        <v>106</v>
      </c>
      <c r="H2" s="8">
        <f>Stock_Out[[#This Row],[Units Sold]]*Stock_Out[[#This Row],[Unit Price]]</f>
        <v>1060</v>
      </c>
    </row>
    <row r="3" spans="1:8" x14ac:dyDescent="0.25">
      <c r="A3" s="6">
        <v>2</v>
      </c>
      <c r="B3" s="23">
        <v>43512</v>
      </c>
      <c r="C3" s="7" t="s">
        <v>7</v>
      </c>
      <c r="D3" s="7" t="s">
        <v>18</v>
      </c>
      <c r="E3" s="7" t="s">
        <v>17</v>
      </c>
      <c r="F3" s="8">
        <v>25</v>
      </c>
      <c r="G3" s="8">
        <v>51</v>
      </c>
      <c r="H3" s="8">
        <f>Stock_Out[[#This Row],[Units Sold]]*Stock_Out[[#This Row],[Unit Price]]</f>
        <v>1275</v>
      </c>
    </row>
    <row r="4" spans="1:8" x14ac:dyDescent="0.25">
      <c r="A4" s="6">
        <v>3</v>
      </c>
      <c r="B4" s="23">
        <v>43481</v>
      </c>
      <c r="C4" s="7" t="s">
        <v>8</v>
      </c>
      <c r="D4" s="7" t="s">
        <v>19</v>
      </c>
      <c r="E4" s="7" t="s">
        <v>20</v>
      </c>
      <c r="F4" s="8">
        <v>85</v>
      </c>
      <c r="G4" s="8">
        <v>10</v>
      </c>
      <c r="H4" s="8">
        <f>Stock_Out[[#This Row],[Units Sold]]*Stock_Out[[#This Row],[Unit Price]]</f>
        <v>850</v>
      </c>
    </row>
    <row r="5" spans="1:8" x14ac:dyDescent="0.25">
      <c r="A5" s="6">
        <v>4</v>
      </c>
      <c r="B5" s="23">
        <v>43486</v>
      </c>
      <c r="C5" s="7" t="s">
        <v>9</v>
      </c>
      <c r="D5" s="7" t="s">
        <v>23</v>
      </c>
      <c r="E5" s="7" t="s">
        <v>24</v>
      </c>
      <c r="F5" s="8">
        <v>125</v>
      </c>
      <c r="G5" s="8">
        <v>28</v>
      </c>
      <c r="H5" s="8">
        <f>Stock_Out[[#This Row],[Units Sold]]*Stock_Out[[#This Row],[Unit Price]]</f>
        <v>3500</v>
      </c>
    </row>
    <row r="6" spans="1:8" x14ac:dyDescent="0.25">
      <c r="A6" s="6">
        <v>5</v>
      </c>
      <c r="B6" s="23">
        <v>43477</v>
      </c>
      <c r="C6" s="7" t="s">
        <v>10</v>
      </c>
      <c r="D6" s="7" t="s">
        <v>25</v>
      </c>
      <c r="E6" s="7" t="s">
        <v>24</v>
      </c>
      <c r="F6" s="8">
        <v>500</v>
      </c>
      <c r="G6" s="8">
        <v>9</v>
      </c>
      <c r="H6" s="8">
        <f>Stock_Out[[#This Row],[Units Sold]]*Stock_Out[[#This Row],[Unit Price]]</f>
        <v>4500</v>
      </c>
    </row>
    <row r="7" spans="1:8" x14ac:dyDescent="0.25">
      <c r="A7" s="6">
        <v>6</v>
      </c>
      <c r="B7" s="23">
        <v>43466</v>
      </c>
      <c r="C7" s="7" t="s">
        <v>11</v>
      </c>
      <c r="D7" s="7" t="s">
        <v>5</v>
      </c>
      <c r="E7" s="7" t="s">
        <v>24</v>
      </c>
      <c r="F7" s="8">
        <v>4500</v>
      </c>
      <c r="G7" s="8">
        <v>4</v>
      </c>
      <c r="H7" s="8">
        <f>Stock_Out[[#This Row],[Units Sold]]*Stock_Out[[#This Row],[Unit Price]]</f>
        <v>18000</v>
      </c>
    </row>
    <row r="8" spans="1:8" x14ac:dyDescent="0.25">
      <c r="A8" s="6">
        <v>7</v>
      </c>
      <c r="B8" s="23">
        <v>43495</v>
      </c>
      <c r="C8" s="7" t="s">
        <v>12</v>
      </c>
      <c r="D8" s="7" t="s">
        <v>27</v>
      </c>
      <c r="E8" s="7" t="s">
        <v>20</v>
      </c>
      <c r="F8" s="8">
        <v>60</v>
      </c>
      <c r="G8" s="8">
        <v>83</v>
      </c>
      <c r="H8" s="8">
        <f>Stock_Out[[#This Row],[Units Sold]]*Stock_Out[[#This Row],[Unit Price]]</f>
        <v>4980</v>
      </c>
    </row>
    <row r="9" spans="1:8" x14ac:dyDescent="0.25">
      <c r="A9" s="6">
        <v>8</v>
      </c>
      <c r="B9" s="23">
        <v>43520</v>
      </c>
      <c r="C9" s="7" t="s">
        <v>13</v>
      </c>
      <c r="D9" s="7" t="s">
        <v>28</v>
      </c>
      <c r="E9" s="7" t="s">
        <v>17</v>
      </c>
      <c r="F9" s="8">
        <v>40</v>
      </c>
      <c r="G9" s="8">
        <v>45</v>
      </c>
      <c r="H9" s="8">
        <f>Stock_Out[[#This Row],[Units Sold]]*Stock_Out[[#This Row],[Unit Price]]</f>
        <v>1800</v>
      </c>
    </row>
    <row r="10" spans="1:8" x14ac:dyDescent="0.25">
      <c r="A10" s="6">
        <v>9</v>
      </c>
      <c r="B10" s="23">
        <v>43467</v>
      </c>
      <c r="C10" s="7" t="s">
        <v>14</v>
      </c>
      <c r="D10" s="7" t="s">
        <v>26</v>
      </c>
      <c r="E10" s="7" t="s">
        <v>20</v>
      </c>
      <c r="F10" s="8">
        <v>80</v>
      </c>
      <c r="G10" s="8">
        <v>13</v>
      </c>
      <c r="H10" s="8">
        <f>Stock_Out[[#This Row],[Units Sold]]*Stock_Out[[#This Row],[Unit Price]]</f>
        <v>1040</v>
      </c>
    </row>
    <row r="11" spans="1:8" x14ac:dyDescent="0.25">
      <c r="A11" s="6">
        <v>10</v>
      </c>
      <c r="B11" s="23">
        <v>43466</v>
      </c>
      <c r="C11" s="7" t="s">
        <v>15</v>
      </c>
      <c r="D11" s="10" t="s">
        <v>22</v>
      </c>
      <c r="E11" s="7" t="s">
        <v>20</v>
      </c>
      <c r="F11" s="11">
        <v>50</v>
      </c>
      <c r="G11" s="11">
        <v>3</v>
      </c>
      <c r="H11" s="8">
        <f>Stock_Out[[#This Row],[Units Sold]]*Stock_Out[[#This Row],[Unit Price]]</f>
        <v>150</v>
      </c>
    </row>
    <row r="12" spans="1:8" x14ac:dyDescent="0.25">
      <c r="A12" s="6">
        <v>11</v>
      </c>
      <c r="B12" s="23">
        <v>43468</v>
      </c>
      <c r="C12" s="7" t="s">
        <v>6</v>
      </c>
      <c r="D12" s="7" t="s">
        <v>16</v>
      </c>
      <c r="E12" s="7" t="s">
        <v>17</v>
      </c>
      <c r="F12" s="8">
        <v>10</v>
      </c>
      <c r="G12" s="8">
        <v>140</v>
      </c>
      <c r="H12" s="8">
        <f>Stock_Out[[#This Row],[Units Sold]]*Stock_Out[[#This Row],[Unit Price]]</f>
        <v>1400</v>
      </c>
    </row>
    <row r="13" spans="1:8" x14ac:dyDescent="0.25">
      <c r="A13" s="6">
        <v>12</v>
      </c>
      <c r="B13" s="23">
        <v>43489</v>
      </c>
      <c r="C13" s="7" t="s">
        <v>7</v>
      </c>
      <c r="D13" s="7" t="s">
        <v>18</v>
      </c>
      <c r="E13" s="7" t="s">
        <v>17</v>
      </c>
      <c r="F13" s="8">
        <v>25</v>
      </c>
      <c r="G13" s="8">
        <v>243</v>
      </c>
      <c r="H13" s="8">
        <f>Stock_Out[[#This Row],[Units Sold]]*Stock_Out[[#This Row],[Unit Price]]</f>
        <v>6075</v>
      </c>
    </row>
    <row r="14" spans="1:8" x14ac:dyDescent="0.25">
      <c r="A14" s="6">
        <v>13</v>
      </c>
      <c r="B14" s="23">
        <v>43521</v>
      </c>
      <c r="C14" s="7" t="s">
        <v>8</v>
      </c>
      <c r="D14" s="7" t="s">
        <v>19</v>
      </c>
      <c r="E14" s="7" t="s">
        <v>20</v>
      </c>
      <c r="F14" s="8">
        <v>85</v>
      </c>
      <c r="G14" s="8">
        <v>11</v>
      </c>
      <c r="H14" s="8">
        <f>Stock_Out[[#This Row],[Units Sold]]*Stock_Out[[#This Row],[Unit Price]]</f>
        <v>935</v>
      </c>
    </row>
    <row r="15" spans="1:8" x14ac:dyDescent="0.25">
      <c r="A15" s="6">
        <v>14</v>
      </c>
      <c r="B15" s="23">
        <v>43478</v>
      </c>
      <c r="C15" s="7" t="s">
        <v>9</v>
      </c>
      <c r="D15" s="7" t="s">
        <v>23</v>
      </c>
      <c r="E15" s="7" t="s">
        <v>24</v>
      </c>
      <c r="F15" s="8">
        <v>125</v>
      </c>
      <c r="G15" s="8">
        <v>19</v>
      </c>
      <c r="H15" s="8">
        <f>Stock_Out[[#This Row],[Units Sold]]*Stock_Out[[#This Row],[Unit Price]]</f>
        <v>2375</v>
      </c>
    </row>
    <row r="16" spans="1:8" x14ac:dyDescent="0.25">
      <c r="A16" s="6">
        <v>15</v>
      </c>
      <c r="B16" s="23">
        <v>43476</v>
      </c>
      <c r="C16" s="7" t="s">
        <v>10</v>
      </c>
      <c r="D16" s="7" t="s">
        <v>25</v>
      </c>
      <c r="E16" s="7" t="s">
        <v>24</v>
      </c>
      <c r="F16" s="8">
        <v>500</v>
      </c>
      <c r="G16" s="8">
        <v>9</v>
      </c>
      <c r="H16" s="8">
        <f>Stock_Out[[#This Row],[Units Sold]]*Stock_Out[[#This Row],[Unit Price]]</f>
        <v>4500</v>
      </c>
    </row>
    <row r="17" spans="1:8" x14ac:dyDescent="0.25">
      <c r="A17" s="6">
        <v>16</v>
      </c>
      <c r="B17" s="23">
        <v>43513</v>
      </c>
      <c r="C17" s="7" t="s">
        <v>11</v>
      </c>
      <c r="D17" s="7" t="s">
        <v>5</v>
      </c>
      <c r="E17" s="7" t="s">
        <v>24</v>
      </c>
      <c r="F17" s="8">
        <v>4500</v>
      </c>
      <c r="G17" s="8">
        <v>2</v>
      </c>
      <c r="H17" s="8">
        <f>Stock_Out[[#This Row],[Units Sold]]*Stock_Out[[#This Row],[Unit Price]]</f>
        <v>9000</v>
      </c>
    </row>
    <row r="18" spans="1:8" x14ac:dyDescent="0.25">
      <c r="A18" s="6">
        <v>17</v>
      </c>
      <c r="B18" s="23">
        <v>43491</v>
      </c>
      <c r="C18" s="7" t="s">
        <v>12</v>
      </c>
      <c r="D18" s="7" t="s">
        <v>27</v>
      </c>
      <c r="E18" s="7" t="s">
        <v>20</v>
      </c>
      <c r="F18" s="8">
        <v>60</v>
      </c>
      <c r="G18" s="8">
        <v>48</v>
      </c>
      <c r="H18" s="8">
        <f>Stock_Out[[#This Row],[Units Sold]]*Stock_Out[[#This Row],[Unit Price]]</f>
        <v>2880</v>
      </c>
    </row>
    <row r="19" spans="1:8" x14ac:dyDescent="0.25">
      <c r="A19" s="6">
        <v>18</v>
      </c>
      <c r="B19" s="23">
        <v>43467</v>
      </c>
      <c r="C19" s="7" t="s">
        <v>13</v>
      </c>
      <c r="D19" s="7" t="s">
        <v>28</v>
      </c>
      <c r="E19" s="7" t="s">
        <v>17</v>
      </c>
      <c r="F19" s="8">
        <v>40</v>
      </c>
      <c r="G19" s="8">
        <v>49</v>
      </c>
      <c r="H19" s="8">
        <f>Stock_Out[[#This Row],[Units Sold]]*Stock_Out[[#This Row],[Unit Price]]</f>
        <v>1960</v>
      </c>
    </row>
    <row r="20" spans="1:8" x14ac:dyDescent="0.25">
      <c r="A20" s="6">
        <v>19</v>
      </c>
      <c r="B20" s="23">
        <v>43494</v>
      </c>
      <c r="C20" s="7" t="s">
        <v>14</v>
      </c>
      <c r="D20" s="7" t="s">
        <v>26</v>
      </c>
      <c r="E20" s="7" t="s">
        <v>20</v>
      </c>
      <c r="F20" s="8">
        <v>80</v>
      </c>
      <c r="G20" s="8">
        <v>10</v>
      </c>
      <c r="H20" s="8">
        <f>Stock_Out[[#This Row],[Units Sold]]*Stock_Out[[#This Row],[Unit Price]]</f>
        <v>800</v>
      </c>
    </row>
    <row r="21" spans="1:8" x14ac:dyDescent="0.25">
      <c r="A21" s="6">
        <v>20</v>
      </c>
      <c r="B21" s="24">
        <v>43488</v>
      </c>
      <c r="C21" s="10" t="s">
        <v>15</v>
      </c>
      <c r="D21" s="10" t="s">
        <v>22</v>
      </c>
      <c r="E21" s="10" t="s">
        <v>20</v>
      </c>
      <c r="F21" s="11">
        <v>50</v>
      </c>
      <c r="G21" s="11">
        <v>10</v>
      </c>
      <c r="H21" s="11">
        <f>Stock_Out[[#This Row],[Units Sold]]*Stock_Out[[#This Row],[Unit Price]]</f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showGridLines="0" zoomScale="115" zoomScaleNormal="115" workbookViewId="0">
      <selection activeCell="G19" sqref="G19"/>
    </sheetView>
  </sheetViews>
  <sheetFormatPr defaultRowHeight="15.75" x14ac:dyDescent="0.25"/>
  <cols>
    <col min="1" max="1" width="25.28515625" style="32" bestFit="1" customWidth="1"/>
    <col min="2" max="2" width="13.42578125" style="32" bestFit="1" customWidth="1"/>
    <col min="3" max="3" width="2.42578125" style="32" customWidth="1"/>
    <col min="4" max="6" width="9.140625" style="32"/>
    <col min="7" max="7" width="19.7109375" style="32" bestFit="1" customWidth="1"/>
    <col min="8" max="8" width="13.140625" style="32" bestFit="1" customWidth="1"/>
    <col min="9" max="9" width="14.7109375" style="32" bestFit="1" customWidth="1"/>
    <col min="10" max="16384" width="9.140625" style="32"/>
  </cols>
  <sheetData>
    <row r="1" spans="1:9" x14ac:dyDescent="0.25">
      <c r="A1" s="30" t="s">
        <v>35</v>
      </c>
      <c r="B1" s="31">
        <f>SUM(Product_List[Available Stock])</f>
        <v>252</v>
      </c>
      <c r="D1" s="33" t="s">
        <v>37</v>
      </c>
    </row>
    <row r="2" spans="1:9" x14ac:dyDescent="0.25">
      <c r="A2" s="30" t="s">
        <v>36</v>
      </c>
      <c r="B2" s="31">
        <f>SUM(Product_List[Available Stock Value])</f>
        <v>33470</v>
      </c>
      <c r="D2" s="33" t="s">
        <v>38</v>
      </c>
    </row>
    <row r="3" spans="1:9" x14ac:dyDescent="0.25">
      <c r="A3" s="30" t="s">
        <v>39</v>
      </c>
      <c r="B3" s="34">
        <f ca="1">DATE(YEAR(TODAY()),MONTH(TODAY()),1)</f>
        <v>43497</v>
      </c>
      <c r="D3" s="33" t="s">
        <v>41</v>
      </c>
    </row>
    <row r="4" spans="1:9" x14ac:dyDescent="0.25">
      <c r="A4" s="30" t="s">
        <v>40</v>
      </c>
      <c r="B4" s="34">
        <f ca="1">EOMONTH(TODAY(),0)</f>
        <v>43524</v>
      </c>
      <c r="D4" s="33" t="s">
        <v>42</v>
      </c>
    </row>
    <row r="5" spans="1:9" x14ac:dyDescent="0.25">
      <c r="A5" s="30" t="s">
        <v>43</v>
      </c>
      <c r="B5" s="30">
        <f ca="1">SUMIFS(Stock_In[Units Received],Stock_In[Date],"&gt;="&amp;Calculation!$B$3,Stock_In[Date],"&lt;="&amp;Calculation!$B$4)</f>
        <v>335</v>
      </c>
      <c r="D5" s="33" t="s">
        <v>45</v>
      </c>
    </row>
    <row r="6" spans="1:9" x14ac:dyDescent="0.25">
      <c r="A6" s="30" t="s">
        <v>44</v>
      </c>
      <c r="B6" s="30">
        <f ca="1">SUMIFS(Stock_Out[Units Sold],Stock_Out[Date],"&gt;="&amp;Calculation!$B$3,Stock_Out[Date],"&lt;="&amp;Calculation!$B$4)</f>
        <v>109</v>
      </c>
      <c r="D6" s="33" t="s">
        <v>46</v>
      </c>
    </row>
    <row r="12" spans="1:9" x14ac:dyDescent="0.25">
      <c r="G12" s="35" t="s">
        <v>3</v>
      </c>
      <c r="H12" s="36" t="s">
        <v>47</v>
      </c>
      <c r="I12" s="36" t="s">
        <v>48</v>
      </c>
    </row>
    <row r="13" spans="1:9" x14ac:dyDescent="0.25">
      <c r="G13" s="37" t="s">
        <v>17</v>
      </c>
      <c r="H13" s="38">
        <f ca="1">SUMIFS(Stock_Out[Total Value],Stock_Out[Product Category],Calculation!$G13,Stock_Out[Date],"&gt;="&amp;Calculation!$B$3,Stock_Out[Date],"&lt;="&amp;Calculation!$B$4)</f>
        <v>3075</v>
      </c>
      <c r="I13" s="38">
        <f ca="1">SUMIFS(Stock_In[Units Received],Stock_In[Product Category],Calculation!G13,Stock_In[Date],"&gt;="&amp;Calculation!$B$3,Stock_In[Date],"&lt;="&amp;Calculation!$B$4)</f>
        <v>300</v>
      </c>
    </row>
    <row r="14" spans="1:9" x14ac:dyDescent="0.25">
      <c r="G14" s="37" t="s">
        <v>20</v>
      </c>
      <c r="H14" s="38">
        <f ca="1">SUMIFS(Stock_Out[Total Value],Stock_Out[Product Category],Calculation!$G14,Stock_Out[Date],"&gt;="&amp;Calculation!$B$3,Stock_Out[Date],"&lt;="&amp;Calculation!$B$4)</f>
        <v>935</v>
      </c>
      <c r="I14" s="38">
        <f ca="1">SUMIFS(Stock_In[Units Received],Stock_In[Product Category],Calculation!G14,Stock_In[Date],"&gt;="&amp;Calculation!$B$3,Stock_In[Date],"&lt;="&amp;Calculation!$B$4)</f>
        <v>25</v>
      </c>
    </row>
    <row r="15" spans="1:9" x14ac:dyDescent="0.25">
      <c r="G15" s="37" t="s">
        <v>24</v>
      </c>
      <c r="H15" s="38">
        <f ca="1">SUMIFS(Stock_Out[Total Value],Stock_Out[Product Category],Calculation!$G15,Stock_Out[Date],"&gt;="&amp;Calculation!$B$3,Stock_Out[Date],"&lt;="&amp;Calculation!$B$4)</f>
        <v>9000</v>
      </c>
      <c r="I15" s="38">
        <f ca="1">SUMIFS(Stock_In[Units Received],Stock_In[Product Category],Calculation!G15,Stock_In[Date],"&gt;="&amp;Calculation!$B$3,Stock_In[Date],"&lt;="&amp;Calculation!$B$4)</f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"/>
  <sheetViews>
    <sheetView showGridLines="0" workbookViewId="0">
      <selection activeCell="L10" sqref="L10"/>
    </sheetView>
  </sheetViews>
  <sheetFormatPr defaultRowHeight="15" x14ac:dyDescent="0.25"/>
  <cols>
    <col min="5" max="5" width="12.5703125" customWidth="1"/>
    <col min="6" max="6" width="6.28515625" customWidth="1"/>
    <col min="7" max="7" width="14.140625" customWidth="1"/>
    <col min="8" max="8" width="11.140625" customWidth="1"/>
    <col min="9" max="9" width="24.42578125" customWidth="1"/>
    <col min="10" max="10" width="6.7109375" customWidth="1"/>
  </cols>
  <sheetData>
    <row r="1" spans="1:11" ht="49.5" customHeight="1" x14ac:dyDescent="0.25">
      <c r="A1" s="40" t="s">
        <v>50</v>
      </c>
      <c r="B1" s="40"/>
      <c r="C1" s="40"/>
      <c r="D1" s="40"/>
      <c r="E1" s="40"/>
      <c r="F1" s="40"/>
      <c r="G1" s="40"/>
      <c r="H1" s="40"/>
      <c r="I1" s="40"/>
      <c r="J1" s="39"/>
    </row>
    <row r="2" spans="1:11" ht="21.7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1" ht="28.5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1" ht="31.5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29"/>
    </row>
    <row r="7" spans="1:11" x14ac:dyDescent="0.25">
      <c r="G7" s="41" t="s">
        <v>19</v>
      </c>
      <c r="H7" s="45" t="s">
        <v>21</v>
      </c>
      <c r="I7" s="45" t="s">
        <v>33</v>
      </c>
    </row>
    <row r="8" spans="1:11" x14ac:dyDescent="0.25">
      <c r="G8" s="3"/>
      <c r="H8" s="43">
        <f>VLOOKUP($G$7,'Prodcut Master Sheet'!$C$1:$G$11,4,0)</f>
        <v>50</v>
      </c>
      <c r="I8" s="42">
        <f>VLOOKUP($G$7,'Prodcut Master Sheet'!$C$1:$G$11,5,0)</f>
        <v>29</v>
      </c>
    </row>
    <row r="9" spans="1:11" x14ac:dyDescent="0.25">
      <c r="G9" s="3"/>
      <c r="H9" s="44"/>
      <c r="I9" s="4"/>
    </row>
    <row r="10" spans="1:11" x14ac:dyDescent="0.25">
      <c r="G10" s="3"/>
      <c r="H10" s="44"/>
      <c r="I10" s="4"/>
    </row>
    <row r="11" spans="1:11" x14ac:dyDescent="0.25">
      <c r="G11" s="3"/>
      <c r="H11" s="44"/>
      <c r="I11" s="4"/>
    </row>
    <row r="12" spans="1:11" x14ac:dyDescent="0.25">
      <c r="G12" s="3"/>
      <c r="H12" s="44"/>
      <c r="I12" s="4"/>
    </row>
    <row r="13" spans="1:11" x14ac:dyDescent="0.25">
      <c r="G13" s="3"/>
      <c r="H13" s="44"/>
      <c r="I13" s="4"/>
    </row>
    <row r="14" spans="1:11" x14ac:dyDescent="0.25">
      <c r="G14" s="3"/>
      <c r="H14" s="44"/>
      <c r="I14" s="4"/>
    </row>
    <row r="15" spans="1:11" x14ac:dyDescent="0.25">
      <c r="G15" s="3"/>
      <c r="H15" s="44"/>
      <c r="I15" s="4"/>
    </row>
    <row r="16" spans="1:11" x14ac:dyDescent="0.25">
      <c r="G16" s="3"/>
      <c r="H16" s="44"/>
      <c r="I16" s="4"/>
    </row>
    <row r="17" spans="7:9" x14ac:dyDescent="0.25">
      <c r="G17" s="46" t="str">
        <f>IF(I8&gt;H8,"You have Excess Qunatity for this product","Less than the ideal Stock")</f>
        <v>Less than the ideal Stock</v>
      </c>
      <c r="H17" s="46"/>
      <c r="I17" s="46"/>
    </row>
  </sheetData>
  <mergeCells count="2">
    <mergeCell ref="A1:I1"/>
    <mergeCell ref="G17:I1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'Prodcut Master Sheet'!$C$2:$C$11</xm:f>
          </x14:formula1>
          <xm:sqref>R4 G7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Wallstreetmojo.com</vt:lpstr>
      <vt:lpstr>Prodcut Master Sheet</vt:lpstr>
      <vt:lpstr>Stock Inflow</vt:lpstr>
      <vt:lpstr>Stock Outflow</vt:lpstr>
      <vt:lpstr>Calculation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2019-02-22T09:48:01Z</dcterms:modified>
</cp:coreProperties>
</file>