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MLS_property_sales\"/>
    </mc:Choice>
  </mc:AlternateContent>
  <xr:revisionPtr revIDLastSave="0" documentId="13_ncr:1_{3D44BE00-6356-47C8-BB47-5C32EB82898A}" xr6:coauthVersionLast="45" xr6:coauthVersionMax="45" xr10:uidLastSave="{00000000-0000-0000-0000-000000000000}"/>
  <bookViews>
    <workbookView xWindow="-120" yWindow="-120" windowWidth="29040" windowHeight="15840" activeTab="3" xr2:uid="{9890AF5E-CF84-450C-A09B-617CD09E97F2}"/>
  </bookViews>
  <sheets>
    <sheet name="real_estate_trends" sheetId="1" r:id="rId1"/>
    <sheet name="MLS_original" sheetId="2" r:id="rId2"/>
    <sheet name="HPI" sheetId="3" r:id="rId3"/>
    <sheet name="average_sale_prices" sheetId="4" r:id="rId4"/>
    <sheet name="ratio_family_bedrooms" sheetId="6" r:id="rId5"/>
    <sheet name="ratio_condo_family" sheetId="5" r:id="rId6"/>
  </sheets>
  <definedNames>
    <definedName name="_xlnm._FilterDatabase" localSheetId="3" hidden="1">average_sale_prices!$A$1:$N$151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I11" i="4" s="1"/>
  <c r="J11" i="4"/>
  <c r="J12" i="4"/>
  <c r="J13" i="4"/>
  <c r="J14" i="4"/>
  <c r="J15" i="4"/>
  <c r="I16" i="4" s="1"/>
  <c r="J16" i="4"/>
  <c r="J17" i="4"/>
  <c r="J18" i="4"/>
  <c r="I19" i="4" s="1"/>
  <c r="J19" i="4"/>
  <c r="J20" i="4"/>
  <c r="J21" i="4"/>
  <c r="J22" i="4"/>
  <c r="J23" i="4"/>
  <c r="I24" i="4" s="1"/>
  <c r="J24" i="4"/>
  <c r="J25" i="4"/>
  <c r="J26" i="4"/>
  <c r="I27" i="4" s="1"/>
  <c r="J27" i="4"/>
  <c r="J28" i="4"/>
  <c r="J29" i="4"/>
  <c r="J30" i="4"/>
  <c r="J31" i="4"/>
  <c r="J32" i="4"/>
  <c r="J33" i="4"/>
  <c r="J34" i="4"/>
  <c r="I35" i="4" s="1"/>
  <c r="J35" i="4"/>
  <c r="J36" i="4"/>
  <c r="J37" i="4"/>
  <c r="J38" i="4"/>
  <c r="J39" i="4"/>
  <c r="I40" i="4" s="1"/>
  <c r="J40" i="4"/>
  <c r="J41" i="4"/>
  <c r="J42" i="4"/>
  <c r="I43" i="4" s="1"/>
  <c r="J43" i="4"/>
  <c r="J44" i="4"/>
  <c r="J45" i="4"/>
  <c r="J46" i="4"/>
  <c r="J47" i="4"/>
  <c r="J48" i="4"/>
  <c r="J49" i="4"/>
  <c r="J50" i="4"/>
  <c r="I51" i="4" s="1"/>
  <c r="J51" i="4"/>
  <c r="J52" i="4"/>
  <c r="J53" i="4"/>
  <c r="J54" i="4"/>
  <c r="J55" i="4"/>
  <c r="I56" i="4" s="1"/>
  <c r="J56" i="4"/>
  <c r="J57" i="4"/>
  <c r="J58" i="4"/>
  <c r="I59" i="4" s="1"/>
  <c r="J59" i="4"/>
  <c r="J60" i="4"/>
  <c r="J61" i="4"/>
  <c r="J62" i="4"/>
  <c r="J63" i="4"/>
  <c r="I64" i="4" s="1"/>
  <c r="J64" i="4"/>
  <c r="J65" i="4"/>
  <c r="J66" i="4"/>
  <c r="I67" i="4" s="1"/>
  <c r="J67" i="4"/>
  <c r="J68" i="4"/>
  <c r="J69" i="4"/>
  <c r="J70" i="4"/>
  <c r="J71" i="4"/>
  <c r="J72" i="4"/>
  <c r="J73" i="4"/>
  <c r="J74" i="4"/>
  <c r="I75" i="4" s="1"/>
  <c r="J75" i="4"/>
  <c r="J76" i="4"/>
  <c r="J77" i="4"/>
  <c r="J78" i="4"/>
  <c r="J79" i="4"/>
  <c r="I80" i="4" s="1"/>
  <c r="J80" i="4"/>
  <c r="J81" i="4"/>
  <c r="J82" i="4"/>
  <c r="I83" i="4" s="1"/>
  <c r="J83" i="4"/>
  <c r="J84" i="4"/>
  <c r="J85" i="4"/>
  <c r="J86" i="4"/>
  <c r="J87" i="4"/>
  <c r="J88" i="4"/>
  <c r="J89" i="4"/>
  <c r="J90" i="4"/>
  <c r="I91" i="4" s="1"/>
  <c r="J91" i="4"/>
  <c r="J92" i="4"/>
  <c r="J93" i="4"/>
  <c r="J94" i="4"/>
  <c r="J95" i="4"/>
  <c r="I96" i="4" s="1"/>
  <c r="J96" i="4"/>
  <c r="J97" i="4"/>
  <c r="J98" i="4"/>
  <c r="I99" i="4" s="1"/>
  <c r="J99" i="4"/>
  <c r="J100" i="4"/>
  <c r="J101" i="4"/>
  <c r="J102" i="4"/>
  <c r="J103" i="4"/>
  <c r="I104" i="4" s="1"/>
  <c r="J104" i="4"/>
  <c r="J105" i="4"/>
  <c r="J106" i="4"/>
  <c r="I107" i="4" s="1"/>
  <c r="J107" i="4"/>
  <c r="J108" i="4"/>
  <c r="J109" i="4"/>
  <c r="J110" i="4"/>
  <c r="J111" i="4"/>
  <c r="J112" i="4"/>
  <c r="J113" i="4"/>
  <c r="J114" i="4"/>
  <c r="I115" i="4" s="1"/>
  <c r="J115" i="4"/>
  <c r="J116" i="4"/>
  <c r="J117" i="4"/>
  <c r="J118" i="4"/>
  <c r="J119" i="4"/>
  <c r="I120" i="4" s="1"/>
  <c r="J120" i="4"/>
  <c r="J121" i="4"/>
  <c r="J122" i="4"/>
  <c r="I123" i="4" s="1"/>
  <c r="J123" i="4"/>
  <c r="J124" i="4"/>
  <c r="J125" i="4"/>
  <c r="J126" i="4"/>
  <c r="J127" i="4"/>
  <c r="J128" i="4"/>
  <c r="J129" i="4"/>
  <c r="J130" i="4"/>
  <c r="I131" i="4" s="1"/>
  <c r="J131" i="4"/>
  <c r="J132" i="4"/>
  <c r="J133" i="4"/>
  <c r="J134" i="4"/>
  <c r="J135" i="4"/>
  <c r="I136" i="4" s="1"/>
  <c r="J136" i="4"/>
  <c r="J137" i="4"/>
  <c r="J138" i="4"/>
  <c r="I139" i="4" s="1"/>
  <c r="J139" i="4"/>
  <c r="J140" i="4"/>
  <c r="J141" i="4"/>
  <c r="J142" i="4"/>
  <c r="J143" i="4"/>
  <c r="I144" i="4" s="1"/>
  <c r="J144" i="4"/>
  <c r="J145" i="4"/>
  <c r="J146" i="4"/>
  <c r="I147" i="4" s="1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2" i="4"/>
  <c r="I13" i="4"/>
  <c r="I14" i="4"/>
  <c r="I15" i="4"/>
  <c r="I17" i="4"/>
  <c r="I18" i="4"/>
  <c r="I20" i="4"/>
  <c r="I21" i="4"/>
  <c r="I22" i="4"/>
  <c r="I23" i="4"/>
  <c r="I25" i="4"/>
  <c r="I26" i="4"/>
  <c r="I28" i="4"/>
  <c r="I29" i="4"/>
  <c r="I30" i="4"/>
  <c r="I31" i="4"/>
  <c r="I32" i="4"/>
  <c r="I33" i="4"/>
  <c r="I34" i="4"/>
  <c r="I36" i="4"/>
  <c r="I37" i="4"/>
  <c r="I38" i="4"/>
  <c r="I39" i="4"/>
  <c r="I41" i="4"/>
  <c r="I42" i="4"/>
  <c r="I44" i="4"/>
  <c r="I45" i="4"/>
  <c r="I46" i="4"/>
  <c r="I47" i="4"/>
  <c r="I48" i="4"/>
  <c r="I49" i="4"/>
  <c r="I50" i="4"/>
  <c r="I52" i="4"/>
  <c r="I53" i="4"/>
  <c r="I54" i="4"/>
  <c r="I55" i="4"/>
  <c r="I57" i="4"/>
  <c r="I58" i="4"/>
  <c r="I60" i="4"/>
  <c r="I61" i="4"/>
  <c r="I62" i="4"/>
  <c r="I63" i="4"/>
  <c r="I65" i="4"/>
  <c r="I66" i="4"/>
  <c r="I68" i="4"/>
  <c r="I69" i="4"/>
  <c r="I70" i="4"/>
  <c r="I71" i="4"/>
  <c r="I72" i="4"/>
  <c r="I73" i="4"/>
  <c r="I74" i="4"/>
  <c r="I76" i="4"/>
  <c r="I77" i="4"/>
  <c r="I78" i="4"/>
  <c r="I79" i="4"/>
  <c r="I81" i="4"/>
  <c r="I82" i="4"/>
  <c r="I84" i="4"/>
  <c r="I85" i="4"/>
  <c r="I86" i="4"/>
  <c r="I87" i="4"/>
  <c r="I88" i="4"/>
  <c r="I89" i="4"/>
  <c r="I90" i="4"/>
  <c r="I92" i="4"/>
  <c r="I93" i="4"/>
  <c r="I94" i="4"/>
  <c r="I95" i="4"/>
  <c r="I97" i="4"/>
  <c r="I98" i="4"/>
  <c r="I100" i="4"/>
  <c r="I101" i="4"/>
  <c r="I102" i="4"/>
  <c r="I103" i="4"/>
  <c r="I105" i="4"/>
  <c r="I106" i="4"/>
  <c r="I108" i="4"/>
  <c r="I109" i="4"/>
  <c r="I110" i="4"/>
  <c r="I111" i="4"/>
  <c r="I112" i="4"/>
  <c r="I113" i="4"/>
  <c r="I114" i="4"/>
  <c r="I116" i="4"/>
  <c r="I117" i="4"/>
  <c r="I118" i="4"/>
  <c r="I119" i="4"/>
  <c r="I121" i="4"/>
  <c r="I122" i="4"/>
  <c r="I124" i="4"/>
  <c r="I125" i="4"/>
  <c r="I126" i="4"/>
  <c r="I127" i="4"/>
  <c r="I128" i="4"/>
  <c r="I129" i="4"/>
  <c r="I130" i="4"/>
  <c r="I132" i="4"/>
  <c r="I133" i="4"/>
  <c r="I134" i="4"/>
  <c r="I135" i="4"/>
  <c r="I137" i="4"/>
  <c r="I138" i="4"/>
  <c r="I140" i="4"/>
  <c r="I141" i="4"/>
  <c r="I142" i="4"/>
  <c r="I143" i="4"/>
  <c r="I145" i="4"/>
  <c r="I146" i="4"/>
  <c r="I148" i="4"/>
  <c r="I149" i="4"/>
  <c r="I150" i="4"/>
  <c r="I151" i="4"/>
  <c r="I2" i="4"/>
  <c r="L7" i="4"/>
  <c r="K8" i="4" l="1"/>
  <c r="K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2" i="5"/>
  <c r="B105" i="5"/>
  <c r="B104" i="5"/>
  <c r="B99" i="5"/>
  <c r="B106" i="5" s="1"/>
  <c r="B98" i="5"/>
  <c r="B97" i="5"/>
  <c r="B96" i="5"/>
  <c r="B103" i="5" s="1"/>
  <c r="B95" i="5"/>
  <c r="B102" i="5" s="1"/>
  <c r="B94" i="5"/>
  <c r="B101" i="5" s="1"/>
  <c r="B93" i="5"/>
  <c r="B100" i="5" s="1"/>
  <c r="B92" i="5"/>
  <c r="B91" i="5"/>
  <c r="B90" i="5"/>
  <c r="B89" i="5"/>
  <c r="B88" i="5"/>
  <c r="B87" i="5"/>
  <c r="B85" i="5"/>
  <c r="B84" i="5"/>
  <c r="B83" i="5"/>
  <c r="B82" i="5"/>
  <c r="B81" i="5"/>
  <c r="B80" i="5"/>
  <c r="B79" i="5"/>
  <c r="B86" i="5" s="1"/>
  <c r="B78" i="5"/>
  <c r="B77" i="5"/>
  <c r="B76" i="5"/>
  <c r="B75" i="5"/>
  <c r="B74" i="5"/>
  <c r="B73" i="5"/>
  <c r="B72" i="5"/>
  <c r="B64" i="5"/>
  <c r="B71" i="5" s="1"/>
  <c r="B60" i="5"/>
  <c r="B67" i="5" s="1"/>
  <c r="B58" i="5"/>
  <c r="B65" i="5" s="1"/>
  <c r="B57" i="5"/>
  <c r="B56" i="5"/>
  <c r="B63" i="5" s="1"/>
  <c r="B70" i="5" s="1"/>
  <c r="B55" i="5"/>
  <c r="B62" i="5" s="1"/>
  <c r="B69" i="5" s="1"/>
  <c r="B54" i="5"/>
  <c r="B61" i="5" s="1"/>
  <c r="B68" i="5" s="1"/>
  <c r="B53" i="5"/>
  <c r="B52" i="5"/>
  <c r="B59" i="5" s="1"/>
  <c r="B66" i="5" s="1"/>
  <c r="B51" i="5"/>
  <c r="B46" i="5"/>
  <c r="B43" i="5"/>
  <c r="B50" i="5" s="1"/>
  <c r="B39" i="5"/>
  <c r="B38" i="5"/>
  <c r="B45" i="5" s="1"/>
  <c r="B36" i="5"/>
  <c r="B35" i="5"/>
  <c r="B42" i="5" s="1"/>
  <c r="B49" i="5" s="1"/>
  <c r="B34" i="5"/>
  <c r="B41" i="5" s="1"/>
  <c r="B48" i="5" s="1"/>
  <c r="B33" i="5"/>
  <c r="B40" i="5" s="1"/>
  <c r="B47" i="5" s="1"/>
  <c r="B32" i="5"/>
  <c r="B31" i="5"/>
  <c r="B30" i="5"/>
  <c r="B37" i="5" s="1"/>
  <c r="B44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0" i="5"/>
  <c r="B11" i="5"/>
  <c r="B12" i="5"/>
  <c r="B13" i="5"/>
  <c r="B14" i="5"/>
  <c r="B15" i="5"/>
  <c r="B9" i="5"/>
  <c r="A11" i="4" l="1"/>
  <c r="A10" i="4"/>
  <c r="A9" i="4"/>
  <c r="A8" i="4"/>
  <c r="A7" i="4"/>
  <c r="A6" i="4"/>
  <c r="A5" i="4"/>
  <c r="A4" i="4"/>
  <c r="A3" i="4"/>
  <c r="A2" i="4"/>
  <c r="R3" i="2"/>
  <c r="Q3" i="2"/>
  <c r="B21" i="4"/>
  <c r="B20" i="4"/>
  <c r="B19" i="4"/>
  <c r="B18" i="4"/>
  <c r="B17" i="4"/>
  <c r="B16" i="4"/>
  <c r="B15" i="4"/>
  <c r="B14" i="4"/>
  <c r="B13" i="4"/>
  <c r="B12" i="4"/>
  <c r="I14" i="3"/>
  <c r="H14" i="3"/>
  <c r="I10" i="3"/>
  <c r="H10" i="3"/>
  <c r="I6" i="3"/>
  <c r="H6" i="3"/>
  <c r="I2" i="3"/>
  <c r="H2" i="3"/>
  <c r="G17" i="3"/>
  <c r="I17" i="3" s="1"/>
  <c r="F17" i="3"/>
  <c r="E17" i="3"/>
  <c r="D17" i="3"/>
  <c r="C17" i="3"/>
  <c r="H17" i="3" s="1"/>
  <c r="B17" i="3"/>
  <c r="G16" i="3"/>
  <c r="I16" i="3" s="1"/>
  <c r="F16" i="3"/>
  <c r="E16" i="3"/>
  <c r="D16" i="3"/>
  <c r="C16" i="3"/>
  <c r="H16" i="3" s="1"/>
  <c r="B16" i="3"/>
  <c r="G15" i="3"/>
  <c r="I15" i="3" s="1"/>
  <c r="F15" i="3"/>
  <c r="E15" i="3"/>
  <c r="D15" i="3"/>
  <c r="C15" i="3"/>
  <c r="H15" i="3" s="1"/>
  <c r="B15" i="3"/>
  <c r="G14" i="3"/>
  <c r="F14" i="3"/>
  <c r="E14" i="3"/>
  <c r="D14" i="3"/>
  <c r="C14" i="3"/>
  <c r="B14" i="3"/>
  <c r="G13" i="3"/>
  <c r="I13" i="3" s="1"/>
  <c r="F13" i="3"/>
  <c r="E13" i="3"/>
  <c r="D13" i="3"/>
  <c r="C13" i="3"/>
  <c r="H13" i="3" s="1"/>
  <c r="B13" i="3"/>
  <c r="G12" i="3"/>
  <c r="I12" i="3" s="1"/>
  <c r="F12" i="3"/>
  <c r="E12" i="3"/>
  <c r="D12" i="3"/>
  <c r="C12" i="3"/>
  <c r="H12" i="3" s="1"/>
  <c r="B12" i="3"/>
  <c r="G11" i="3"/>
  <c r="I11" i="3" s="1"/>
  <c r="F11" i="3"/>
  <c r="E11" i="3"/>
  <c r="D11" i="3"/>
  <c r="C11" i="3"/>
  <c r="H11" i="3" s="1"/>
  <c r="B11" i="3"/>
  <c r="G10" i="3"/>
  <c r="F10" i="3"/>
  <c r="E10" i="3"/>
  <c r="D10" i="3"/>
  <c r="C10" i="3"/>
  <c r="B10" i="3"/>
  <c r="G9" i="3"/>
  <c r="I9" i="3" s="1"/>
  <c r="F9" i="3"/>
  <c r="E9" i="3"/>
  <c r="D9" i="3"/>
  <c r="C9" i="3"/>
  <c r="H9" i="3" s="1"/>
  <c r="B9" i="3"/>
  <c r="G8" i="3"/>
  <c r="I8" i="3" s="1"/>
  <c r="F8" i="3"/>
  <c r="E8" i="3"/>
  <c r="D8" i="3"/>
  <c r="C8" i="3"/>
  <c r="H8" i="3" s="1"/>
  <c r="B8" i="3"/>
  <c r="G7" i="3"/>
  <c r="I7" i="3" s="1"/>
  <c r="F7" i="3"/>
  <c r="E7" i="3"/>
  <c r="D7" i="3"/>
  <c r="C7" i="3"/>
  <c r="H7" i="3" s="1"/>
  <c r="B7" i="3"/>
  <c r="G6" i="3"/>
  <c r="F6" i="3"/>
  <c r="E6" i="3"/>
  <c r="D6" i="3"/>
  <c r="C6" i="3"/>
  <c r="B6" i="3"/>
  <c r="G5" i="3"/>
  <c r="I5" i="3" s="1"/>
  <c r="F5" i="3"/>
  <c r="E5" i="3"/>
  <c r="D5" i="3"/>
  <c r="C5" i="3"/>
  <c r="H5" i="3" s="1"/>
  <c r="B5" i="3"/>
  <c r="G4" i="3"/>
  <c r="I4" i="3" s="1"/>
  <c r="F4" i="3"/>
  <c r="E4" i="3"/>
  <c r="D4" i="3"/>
  <c r="C4" i="3"/>
  <c r="H4" i="3" s="1"/>
  <c r="B4" i="3"/>
  <c r="G3" i="3"/>
  <c r="I3" i="3" s="1"/>
  <c r="F3" i="3"/>
  <c r="E3" i="3"/>
  <c r="D3" i="3"/>
  <c r="C3" i="3"/>
  <c r="H3" i="3" s="1"/>
  <c r="B3" i="3"/>
  <c r="G2" i="3"/>
  <c r="F2" i="3"/>
  <c r="E2" i="3"/>
  <c r="D2" i="3"/>
  <c r="C2" i="3"/>
  <c r="B2" i="3"/>
  <c r="M13" i="1"/>
  <c r="M12" i="1"/>
  <c r="M11" i="1"/>
  <c r="M10" i="1"/>
  <c r="M9" i="1"/>
  <c r="M8" i="1"/>
  <c r="M7" i="1"/>
  <c r="M6" i="1"/>
  <c r="M5" i="1"/>
  <c r="M4" i="1"/>
  <c r="L11" i="4" l="1"/>
  <c r="L17" i="4"/>
  <c r="K12" i="4"/>
  <c r="K18" i="4"/>
  <c r="A13" i="4"/>
  <c r="B31" i="4"/>
  <c r="B24" i="4"/>
  <c r="A15" i="4"/>
  <c r="A16" i="4"/>
  <c r="A12" i="4"/>
  <c r="A20" i="4"/>
  <c r="A18" i="4"/>
  <c r="B30" i="4"/>
  <c r="F149" i="4"/>
  <c r="F61" i="4"/>
  <c r="F72" i="4"/>
  <c r="F77" i="4"/>
  <c r="B27" i="4"/>
  <c r="F29" i="4"/>
  <c r="F132" i="4"/>
  <c r="F13" i="4"/>
  <c r="B25" i="4"/>
  <c r="F23" i="4"/>
  <c r="B28" i="4"/>
  <c r="F33" i="4"/>
  <c r="F45" i="4"/>
  <c r="F49" i="4"/>
  <c r="F53" i="4"/>
  <c r="F79" i="4"/>
  <c r="F137" i="4"/>
  <c r="B29" i="4"/>
  <c r="A19" i="4"/>
  <c r="F25" i="4"/>
  <c r="F57" i="4"/>
  <c r="F81" i="4"/>
  <c r="F65" i="4"/>
  <c r="F146" i="4"/>
  <c r="F37" i="4"/>
  <c r="F69" i="4"/>
  <c r="F21" i="4"/>
  <c r="F17" i="4"/>
  <c r="F41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35" i="4"/>
  <c r="F143" i="4"/>
  <c r="F150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5" i="4"/>
  <c r="F82" i="4"/>
  <c r="F140" i="4"/>
  <c r="F147" i="4"/>
  <c r="A17" i="4"/>
  <c r="B26" i="4"/>
  <c r="B23" i="4"/>
  <c r="F14" i="4"/>
  <c r="F18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3" i="4"/>
  <c r="F138" i="4"/>
  <c r="F151" i="4"/>
  <c r="F27" i="4"/>
  <c r="F31" i="4"/>
  <c r="F35" i="4"/>
  <c r="F39" i="4"/>
  <c r="F43" i="4"/>
  <c r="F47" i="4"/>
  <c r="F51" i="4"/>
  <c r="F55" i="4"/>
  <c r="F59" i="4"/>
  <c r="F63" i="4"/>
  <c r="F67" i="4"/>
  <c r="F71" i="4"/>
  <c r="F73" i="4"/>
  <c r="F78" i="4"/>
  <c r="F80" i="4"/>
  <c r="F136" i="4"/>
  <c r="F144" i="4"/>
  <c r="F148" i="4"/>
  <c r="B22" i="4"/>
  <c r="F15" i="4"/>
  <c r="F19" i="4"/>
  <c r="F76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41" i="4"/>
  <c r="A14" i="4"/>
  <c r="F24" i="4"/>
  <c r="F28" i="4"/>
  <c r="F32" i="4"/>
  <c r="F36" i="4"/>
  <c r="F40" i="4"/>
  <c r="F44" i="4"/>
  <c r="F48" i="4"/>
  <c r="F52" i="4"/>
  <c r="F56" i="4"/>
  <c r="F60" i="4"/>
  <c r="F64" i="4"/>
  <c r="F68" i="4"/>
  <c r="F134" i="4"/>
  <c r="F145" i="4"/>
  <c r="A21" i="4"/>
  <c r="F12" i="4"/>
  <c r="F16" i="4"/>
  <c r="F20" i="4"/>
  <c r="F74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9" i="4"/>
  <c r="F142" i="4"/>
  <c r="E21" i="4"/>
  <c r="E20" i="4"/>
  <c r="E19" i="4"/>
  <c r="E18" i="4"/>
  <c r="E3" i="4"/>
  <c r="G63" i="4" s="1"/>
  <c r="E2" i="4"/>
  <c r="G32" i="4" s="1"/>
  <c r="E7" i="4"/>
  <c r="G7" i="4" s="1"/>
  <c r="H7" i="4" s="1"/>
  <c r="E6" i="4"/>
  <c r="G116" i="4" s="1"/>
  <c r="E5" i="4"/>
  <c r="G75" i="4" s="1"/>
  <c r="E4" i="4"/>
  <c r="G114" i="4" s="1"/>
  <c r="E14" i="4"/>
  <c r="E13" i="4"/>
  <c r="E12" i="4"/>
  <c r="E17" i="4"/>
  <c r="E15" i="4"/>
  <c r="E16" i="4"/>
  <c r="E8" i="4"/>
  <c r="G128" i="4" s="1"/>
  <c r="E11" i="4"/>
  <c r="G11" i="4" s="1"/>
  <c r="H11" i="4" s="1"/>
  <c r="E10" i="4"/>
  <c r="G50" i="4" s="1"/>
  <c r="E9" i="4"/>
  <c r="G149" i="4" s="1"/>
  <c r="L27" i="4" l="1"/>
  <c r="L21" i="4"/>
  <c r="E31" i="4"/>
  <c r="E24" i="4"/>
  <c r="A31" i="4"/>
  <c r="K22" i="4"/>
  <c r="N7" i="4"/>
  <c r="A24" i="4"/>
  <c r="K28" i="4"/>
  <c r="B34" i="4"/>
  <c r="N11" i="4"/>
  <c r="E30" i="4"/>
  <c r="B37" i="4"/>
  <c r="B41" i="4"/>
  <c r="D4" i="5"/>
  <c r="E28" i="4"/>
  <c r="E7" i="5"/>
  <c r="B35" i="4"/>
  <c r="B40" i="4"/>
  <c r="A30" i="4"/>
  <c r="H2" i="6"/>
  <c r="A28" i="4"/>
  <c r="B38" i="4"/>
  <c r="G133" i="4"/>
  <c r="G141" i="4"/>
  <c r="G24" i="4"/>
  <c r="G64" i="4"/>
  <c r="G70" i="4"/>
  <c r="G35" i="4"/>
  <c r="G15" i="4"/>
  <c r="H15" i="4" s="1"/>
  <c r="G137" i="4"/>
  <c r="G44" i="4"/>
  <c r="G102" i="4"/>
  <c r="G38" i="4"/>
  <c r="E25" i="4"/>
  <c r="G119" i="4"/>
  <c r="G107" i="4"/>
  <c r="G125" i="4"/>
  <c r="G91" i="4"/>
  <c r="G144" i="4"/>
  <c r="G67" i="4"/>
  <c r="G93" i="4"/>
  <c r="E27" i="4"/>
  <c r="A27" i="4"/>
  <c r="G87" i="4"/>
  <c r="A25" i="4"/>
  <c r="G79" i="4"/>
  <c r="G49" i="4"/>
  <c r="G96" i="4"/>
  <c r="G120" i="4"/>
  <c r="E40" i="4"/>
  <c r="G134" i="4"/>
  <c r="G60" i="4"/>
  <c r="G28" i="4"/>
  <c r="G115" i="4"/>
  <c r="G83" i="4"/>
  <c r="G31" i="4"/>
  <c r="H31" i="4" s="1"/>
  <c r="G130" i="4"/>
  <c r="G98" i="4"/>
  <c r="G66" i="4"/>
  <c r="G34" i="4"/>
  <c r="G121" i="4"/>
  <c r="G89" i="4"/>
  <c r="G77" i="4"/>
  <c r="G45" i="4"/>
  <c r="G88" i="4"/>
  <c r="G142" i="4"/>
  <c r="G92" i="4"/>
  <c r="G12" i="4"/>
  <c r="H12" i="4" s="1"/>
  <c r="G112" i="4"/>
  <c r="G56" i="4"/>
  <c r="G111" i="4"/>
  <c r="G76" i="4"/>
  <c r="G148" i="4"/>
  <c r="G59" i="4"/>
  <c r="G27" i="4"/>
  <c r="G126" i="4"/>
  <c r="G94" i="4"/>
  <c r="G62" i="4"/>
  <c r="G30" i="4"/>
  <c r="B33" i="4"/>
  <c r="E23" i="4"/>
  <c r="A23" i="4"/>
  <c r="G150" i="4"/>
  <c r="G117" i="4"/>
  <c r="G85" i="4"/>
  <c r="G21" i="4"/>
  <c r="H21" i="4" s="1"/>
  <c r="G132" i="4"/>
  <c r="G72" i="4"/>
  <c r="G41" i="4"/>
  <c r="G16" i="4"/>
  <c r="H16" i="4" s="1"/>
  <c r="G3" i="4"/>
  <c r="H3" i="4" s="1"/>
  <c r="G13" i="4"/>
  <c r="H13" i="4" s="1"/>
  <c r="G52" i="4"/>
  <c r="G6" i="4"/>
  <c r="H6" i="4" s="1"/>
  <c r="M7" i="4" s="1"/>
  <c r="G80" i="4"/>
  <c r="G55" i="4"/>
  <c r="G23" i="4"/>
  <c r="G151" i="4"/>
  <c r="G122" i="4"/>
  <c r="G90" i="4"/>
  <c r="G58" i="4"/>
  <c r="G26" i="4"/>
  <c r="G113" i="4"/>
  <c r="G69" i="4"/>
  <c r="G37" i="4"/>
  <c r="G139" i="4"/>
  <c r="G48" i="4"/>
  <c r="G103" i="4"/>
  <c r="G78" i="4"/>
  <c r="G51" i="4"/>
  <c r="G4" i="4"/>
  <c r="H4" i="4" s="1"/>
  <c r="G118" i="4"/>
  <c r="G86" i="4"/>
  <c r="G54" i="4"/>
  <c r="G22" i="4"/>
  <c r="G9" i="4"/>
  <c r="H9" i="4" s="1"/>
  <c r="G143" i="4"/>
  <c r="G109" i="4"/>
  <c r="G65" i="4"/>
  <c r="G33" i="4"/>
  <c r="E29" i="4"/>
  <c r="A29" i="4"/>
  <c r="B39" i="4"/>
  <c r="G131" i="4"/>
  <c r="G99" i="4"/>
  <c r="G136" i="4"/>
  <c r="G47" i="4"/>
  <c r="G17" i="4"/>
  <c r="H17" i="4" s="1"/>
  <c r="M17" i="4" s="1"/>
  <c r="G105" i="4"/>
  <c r="G61" i="4"/>
  <c r="G29" i="4"/>
  <c r="G8" i="4"/>
  <c r="H8" i="4" s="1"/>
  <c r="G20" i="4"/>
  <c r="H20" i="4" s="1"/>
  <c r="G100" i="4"/>
  <c r="G14" i="4"/>
  <c r="H14" i="4" s="1"/>
  <c r="G74" i="4"/>
  <c r="G84" i="4"/>
  <c r="G124" i="4"/>
  <c r="G104" i="4"/>
  <c r="G145" i="4"/>
  <c r="G40" i="4"/>
  <c r="G127" i="4"/>
  <c r="G95" i="4"/>
  <c r="G73" i="4"/>
  <c r="G43" i="4"/>
  <c r="G138" i="4"/>
  <c r="G110" i="4"/>
  <c r="G147" i="4"/>
  <c r="G82" i="4"/>
  <c r="G46" i="4"/>
  <c r="G10" i="4"/>
  <c r="H10" i="4" s="1"/>
  <c r="M11" i="4" s="1"/>
  <c r="G135" i="4"/>
  <c r="G101" i="4"/>
  <c r="G146" i="4"/>
  <c r="G57" i="4"/>
  <c r="G25" i="4"/>
  <c r="G18" i="4"/>
  <c r="H18" i="4" s="1"/>
  <c r="G108" i="4"/>
  <c r="G68" i="4"/>
  <c r="G36" i="4"/>
  <c r="G5" i="4"/>
  <c r="H5" i="4" s="1"/>
  <c r="G123" i="4"/>
  <c r="G19" i="4"/>
  <c r="H19" i="4" s="1"/>
  <c r="G71" i="4"/>
  <c r="G39" i="4"/>
  <c r="A22" i="4"/>
  <c r="B32" i="4"/>
  <c r="E22" i="4"/>
  <c r="G106" i="4"/>
  <c r="G140" i="4"/>
  <c r="G42" i="4"/>
  <c r="G2" i="4"/>
  <c r="H2" i="4" s="1"/>
  <c r="E26" i="4"/>
  <c r="A26" i="4"/>
  <c r="B36" i="4"/>
  <c r="G129" i="4"/>
  <c r="G97" i="4"/>
  <c r="G81" i="4"/>
  <c r="G53" i="4"/>
  <c r="L2" i="4" l="1"/>
  <c r="M21" i="4"/>
  <c r="L5" i="4"/>
  <c r="M5" i="4"/>
  <c r="L10" i="4"/>
  <c r="M10" i="4"/>
  <c r="M14" i="4"/>
  <c r="L14" i="4"/>
  <c r="L4" i="4"/>
  <c r="M4" i="4"/>
  <c r="L18" i="4"/>
  <c r="M18" i="4"/>
  <c r="M2" i="4"/>
  <c r="L8" i="4"/>
  <c r="M8" i="4"/>
  <c r="L9" i="4"/>
  <c r="M9" i="4"/>
  <c r="L13" i="4"/>
  <c r="M13" i="4"/>
  <c r="L12" i="4"/>
  <c r="M12" i="4"/>
  <c r="L37" i="4"/>
  <c r="L31" i="4"/>
  <c r="L6" i="4"/>
  <c r="M6" i="4"/>
  <c r="M20" i="4"/>
  <c r="L20" i="4"/>
  <c r="M15" i="4"/>
  <c r="L15" i="4"/>
  <c r="L3" i="4"/>
  <c r="M3" i="4"/>
  <c r="L19" i="4"/>
  <c r="M19" i="4"/>
  <c r="M16" i="4"/>
  <c r="L16" i="4"/>
  <c r="B48" i="4"/>
  <c r="E48" i="4" s="1"/>
  <c r="H48" i="4" s="1"/>
  <c r="H24" i="4"/>
  <c r="E18" i="5" s="1"/>
  <c r="A35" i="4"/>
  <c r="A34" i="4"/>
  <c r="N21" i="4"/>
  <c r="E38" i="4"/>
  <c r="H38" i="4" s="1"/>
  <c r="M38" i="4" s="1"/>
  <c r="H30" i="4"/>
  <c r="H25" i="4"/>
  <c r="N15" i="4"/>
  <c r="N31" i="4"/>
  <c r="N10" i="4"/>
  <c r="N16" i="4"/>
  <c r="H28" i="4"/>
  <c r="K32" i="4"/>
  <c r="N18" i="4"/>
  <c r="N20" i="4"/>
  <c r="K38" i="4"/>
  <c r="N14" i="4"/>
  <c r="A38" i="4"/>
  <c r="N2" i="4"/>
  <c r="N8" i="4"/>
  <c r="N4" i="4"/>
  <c r="B44" i="4"/>
  <c r="N17" i="4"/>
  <c r="N19" i="4"/>
  <c r="N6" i="4"/>
  <c r="E34" i="4"/>
  <c r="H34" i="4" s="1"/>
  <c r="M34" i="4" s="1"/>
  <c r="K11" i="4"/>
  <c r="N3" i="4"/>
  <c r="N5" i="4"/>
  <c r="N9" i="4"/>
  <c r="N13" i="4"/>
  <c r="N12" i="4"/>
  <c r="K19" i="4"/>
  <c r="K6" i="4"/>
  <c r="K21" i="4"/>
  <c r="K20" i="4"/>
  <c r="K4" i="4"/>
  <c r="K9" i="4"/>
  <c r="K13" i="4"/>
  <c r="K7" i="4"/>
  <c r="K3" i="4"/>
  <c r="K5" i="4"/>
  <c r="K17" i="4"/>
  <c r="K10" i="4"/>
  <c r="K14" i="4"/>
  <c r="K16" i="4"/>
  <c r="K15" i="4"/>
  <c r="E35" i="4"/>
  <c r="H35" i="4" s="1"/>
  <c r="D15" i="5"/>
  <c r="D10" i="5"/>
  <c r="C2" i="6"/>
  <c r="B45" i="4"/>
  <c r="A37" i="4"/>
  <c r="B47" i="4"/>
  <c r="B51" i="4"/>
  <c r="A41" i="4"/>
  <c r="E41" i="4"/>
  <c r="H41" i="4" s="1"/>
  <c r="D2" i="5"/>
  <c r="E37" i="4"/>
  <c r="H37" i="4" s="1"/>
  <c r="D9" i="5"/>
  <c r="A40" i="4"/>
  <c r="H3" i="6"/>
  <c r="G2" i="6"/>
  <c r="K2" i="6" s="1"/>
  <c r="D11" i="5"/>
  <c r="E3" i="6"/>
  <c r="D8" i="5"/>
  <c r="B50" i="4"/>
  <c r="E14" i="5"/>
  <c r="E11" i="5"/>
  <c r="E12" i="5"/>
  <c r="F3" i="6"/>
  <c r="D18" i="5"/>
  <c r="E5" i="5"/>
  <c r="F2" i="6"/>
  <c r="E13" i="5"/>
  <c r="G3" i="6"/>
  <c r="H26" i="4"/>
  <c r="E3" i="5"/>
  <c r="D2" i="6"/>
  <c r="E4" i="5"/>
  <c r="F4" i="5" s="1"/>
  <c r="E2" i="6"/>
  <c r="E10" i="5"/>
  <c r="D3" i="6"/>
  <c r="E9" i="5"/>
  <c r="C3" i="6"/>
  <c r="E2" i="5"/>
  <c r="E6" i="5"/>
  <c r="D3" i="5"/>
  <c r="H29" i="4"/>
  <c r="H22" i="4"/>
  <c r="H27" i="4"/>
  <c r="E39" i="4"/>
  <c r="H39" i="4" s="1"/>
  <c r="A39" i="4"/>
  <c r="B49" i="4"/>
  <c r="A47" i="4"/>
  <c r="H23" i="4"/>
  <c r="E36" i="4"/>
  <c r="H36" i="4" s="1"/>
  <c r="A36" i="4"/>
  <c r="B46" i="4"/>
  <c r="E33" i="4"/>
  <c r="H33" i="4" s="1"/>
  <c r="A33" i="4"/>
  <c r="B43" i="4"/>
  <c r="E32" i="4"/>
  <c r="H32" i="4" s="1"/>
  <c r="M32" i="4" s="1"/>
  <c r="B42" i="4"/>
  <c r="L41" i="4" s="1"/>
  <c r="A32" i="4"/>
  <c r="H40" i="4"/>
  <c r="M41" i="4" l="1"/>
  <c r="M39" i="4"/>
  <c r="B58" i="4"/>
  <c r="A48" i="4"/>
  <c r="M27" i="4"/>
  <c r="M37" i="4"/>
  <c r="L33" i="4"/>
  <c r="L35" i="4"/>
  <c r="M40" i="4"/>
  <c r="L36" i="4"/>
  <c r="L38" i="4"/>
  <c r="L39" i="4"/>
  <c r="L24" i="4"/>
  <c r="M24" i="4"/>
  <c r="L34" i="4"/>
  <c r="M35" i="4"/>
  <c r="E4" i="6"/>
  <c r="L47" i="4"/>
  <c r="M48" i="4"/>
  <c r="K31" i="4"/>
  <c r="M30" i="4"/>
  <c r="L30" i="4"/>
  <c r="M31" i="4"/>
  <c r="L40" i="4"/>
  <c r="M33" i="4"/>
  <c r="L23" i="4"/>
  <c r="M23" i="4"/>
  <c r="L26" i="4"/>
  <c r="M26" i="4"/>
  <c r="L32" i="4"/>
  <c r="M28" i="4"/>
  <c r="L28" i="4"/>
  <c r="M36" i="4"/>
  <c r="L25" i="4"/>
  <c r="M25" i="4"/>
  <c r="L22" i="4"/>
  <c r="M22" i="4"/>
  <c r="L29" i="4"/>
  <c r="M29" i="4"/>
  <c r="D17" i="5"/>
  <c r="B55" i="4"/>
  <c r="B65" i="4" s="1"/>
  <c r="E44" i="4"/>
  <c r="H44" i="4" s="1"/>
  <c r="B57" i="4"/>
  <c r="N30" i="4"/>
  <c r="K25" i="4"/>
  <c r="A45" i="4"/>
  <c r="A44" i="4"/>
  <c r="F9" i="5"/>
  <c r="E47" i="4"/>
  <c r="H47" i="4" s="1"/>
  <c r="N47" i="4" s="1"/>
  <c r="N35" i="4"/>
  <c r="E19" i="5"/>
  <c r="F4" i="6"/>
  <c r="I4" i="6" s="1"/>
  <c r="N24" i="4"/>
  <c r="N37" i="4"/>
  <c r="B54" i="4"/>
  <c r="N36" i="4"/>
  <c r="N40" i="4"/>
  <c r="N34" i="4"/>
  <c r="N33" i="4"/>
  <c r="N28" i="4"/>
  <c r="N39" i="4"/>
  <c r="N41" i="4"/>
  <c r="N23" i="4"/>
  <c r="N26" i="4"/>
  <c r="F10" i="5"/>
  <c r="D22" i="5"/>
  <c r="K48" i="4"/>
  <c r="N32" i="4"/>
  <c r="N25" i="4"/>
  <c r="N27" i="4"/>
  <c r="N38" i="4"/>
  <c r="N22" i="4"/>
  <c r="K24" i="4"/>
  <c r="N29" i="4"/>
  <c r="E50" i="4"/>
  <c r="H50" i="4" s="1"/>
  <c r="K42" i="4"/>
  <c r="K37" i="4"/>
  <c r="F11" i="5"/>
  <c r="K35" i="4"/>
  <c r="K40" i="4"/>
  <c r="K27" i="4"/>
  <c r="K3" i="6"/>
  <c r="K34" i="4"/>
  <c r="K33" i="4"/>
  <c r="K36" i="4"/>
  <c r="K29" i="4"/>
  <c r="K26" i="4"/>
  <c r="K23" i="4"/>
  <c r="K39" i="4"/>
  <c r="K41" i="4"/>
  <c r="K30" i="4"/>
  <c r="F2" i="5"/>
  <c r="F18" i="5"/>
  <c r="A50" i="4"/>
  <c r="B60" i="4"/>
  <c r="D5" i="6"/>
  <c r="J2" i="6"/>
  <c r="B61" i="4"/>
  <c r="E51" i="4"/>
  <c r="H51" i="4" s="1"/>
  <c r="M51" i="4" s="1"/>
  <c r="A51" i="4"/>
  <c r="C4" i="6"/>
  <c r="E55" i="4"/>
  <c r="H55" i="4" s="1"/>
  <c r="E20" i="5"/>
  <c r="E45" i="4"/>
  <c r="H45" i="4" s="1"/>
  <c r="I3" i="6"/>
  <c r="H5" i="6"/>
  <c r="D24" i="5"/>
  <c r="E25" i="5"/>
  <c r="F3" i="5"/>
  <c r="G4" i="6"/>
  <c r="I2" i="6"/>
  <c r="H4" i="6"/>
  <c r="E5" i="6"/>
  <c r="E16" i="5"/>
  <c r="J3" i="6"/>
  <c r="A55" i="4"/>
  <c r="C5" i="6"/>
  <c r="E28" i="5"/>
  <c r="E21" i="5"/>
  <c r="E24" i="5"/>
  <c r="G5" i="6"/>
  <c r="F5" i="6"/>
  <c r="D4" i="6"/>
  <c r="D29" i="5"/>
  <c r="D23" i="5"/>
  <c r="E26" i="5"/>
  <c r="E23" i="5"/>
  <c r="E17" i="5"/>
  <c r="D16" i="5"/>
  <c r="F16" i="5" s="1"/>
  <c r="D25" i="5"/>
  <c r="E27" i="5"/>
  <c r="E46" i="4"/>
  <c r="H46" i="4" s="1"/>
  <c r="A46" i="4"/>
  <c r="B56" i="4"/>
  <c r="B59" i="4"/>
  <c r="A49" i="4"/>
  <c r="E49" i="4"/>
  <c r="H49" i="4" s="1"/>
  <c r="N48" i="4" s="1"/>
  <c r="E42" i="4"/>
  <c r="H42" i="4" s="1"/>
  <c r="M42" i="4" s="1"/>
  <c r="B52" i="4"/>
  <c r="L51" i="4" s="1"/>
  <c r="A42" i="4"/>
  <c r="B64" i="4"/>
  <c r="E54" i="4"/>
  <c r="H54" i="4" s="1"/>
  <c r="A43" i="4"/>
  <c r="E43" i="4"/>
  <c r="H43" i="4" s="1"/>
  <c r="M43" i="4" s="1"/>
  <c r="B53" i="4"/>
  <c r="B68" i="4"/>
  <c r="E58" i="4"/>
  <c r="H58" i="4" s="1"/>
  <c r="A58" i="4"/>
  <c r="M46" i="4" l="1"/>
  <c r="M44" i="4"/>
  <c r="L46" i="4"/>
  <c r="L43" i="4"/>
  <c r="L48" i="4"/>
  <c r="M50" i="4"/>
  <c r="L54" i="4"/>
  <c r="M55" i="4"/>
  <c r="L45" i="4"/>
  <c r="M45" i="4"/>
  <c r="A54" i="4"/>
  <c r="L50" i="4"/>
  <c r="L42" i="4"/>
  <c r="L44" i="4"/>
  <c r="M47" i="4"/>
  <c r="L57" i="4"/>
  <c r="M58" i="4"/>
  <c r="L49" i="4"/>
  <c r="F17" i="5"/>
  <c r="M49" i="4"/>
  <c r="N54" i="4"/>
  <c r="B67" i="4"/>
  <c r="A57" i="4"/>
  <c r="K58" i="4"/>
  <c r="E57" i="4"/>
  <c r="H57" i="4" s="1"/>
  <c r="N57" i="4" s="1"/>
  <c r="N43" i="4"/>
  <c r="N44" i="4"/>
  <c r="K47" i="4"/>
  <c r="J4" i="6"/>
  <c r="F25" i="5"/>
  <c r="N51" i="4"/>
  <c r="N50" i="4"/>
  <c r="F24" i="5"/>
  <c r="I5" i="6"/>
  <c r="N49" i="4"/>
  <c r="K52" i="4"/>
  <c r="N42" i="4"/>
  <c r="N46" i="4"/>
  <c r="E60" i="4"/>
  <c r="H60" i="4" s="1"/>
  <c r="K5" i="6"/>
  <c r="B70" i="4"/>
  <c r="A60" i="4"/>
  <c r="N45" i="4"/>
  <c r="K45" i="4"/>
  <c r="K55" i="4"/>
  <c r="K49" i="4"/>
  <c r="K51" i="4"/>
  <c r="K43" i="4"/>
  <c r="K46" i="4"/>
  <c r="K4" i="6"/>
  <c r="K50" i="4"/>
  <c r="K44" i="4"/>
  <c r="B75" i="4"/>
  <c r="A61" i="4"/>
  <c r="E61" i="4"/>
  <c r="H61" i="4" s="1"/>
  <c r="M61" i="4" s="1"/>
  <c r="B71" i="4"/>
  <c r="G6" i="6"/>
  <c r="F23" i="5"/>
  <c r="F6" i="6"/>
  <c r="A65" i="4"/>
  <c r="E65" i="4"/>
  <c r="H65" i="4" s="1"/>
  <c r="C6" i="6"/>
  <c r="D6" i="6"/>
  <c r="H6" i="6"/>
  <c r="E6" i="6"/>
  <c r="J5" i="6"/>
  <c r="E33" i="5"/>
  <c r="E35" i="5"/>
  <c r="E32" i="5"/>
  <c r="E30" i="5"/>
  <c r="E34" i="5"/>
  <c r="D31" i="5"/>
  <c r="D30" i="5"/>
  <c r="D36" i="5"/>
  <c r="D32" i="5"/>
  <c r="E31" i="5"/>
  <c r="A67" i="4"/>
  <c r="E64" i="4"/>
  <c r="H64" i="4" s="1"/>
  <c r="B74" i="4"/>
  <c r="A64" i="4"/>
  <c r="A52" i="4"/>
  <c r="E52" i="4"/>
  <c r="H52" i="4" s="1"/>
  <c r="M52" i="4" s="1"/>
  <c r="B62" i="4"/>
  <c r="L61" i="4" s="1"/>
  <c r="B66" i="4"/>
  <c r="E56" i="4"/>
  <c r="H56" i="4" s="1"/>
  <c r="L56" i="4" s="1"/>
  <c r="A56" i="4"/>
  <c r="E68" i="4"/>
  <c r="H68" i="4" s="1"/>
  <c r="A68" i="4"/>
  <c r="B78" i="4"/>
  <c r="A53" i="4"/>
  <c r="B63" i="4"/>
  <c r="E53" i="4"/>
  <c r="H53" i="4" s="1"/>
  <c r="K54" i="4" s="1"/>
  <c r="E59" i="4"/>
  <c r="H59" i="4" s="1"/>
  <c r="L58" i="4" s="1"/>
  <c r="B69" i="4"/>
  <c r="A59" i="4"/>
  <c r="L64" i="4" l="1"/>
  <c r="M53" i="4"/>
  <c r="M65" i="4"/>
  <c r="L52" i="4"/>
  <c r="L60" i="4"/>
  <c r="M54" i="4"/>
  <c r="L53" i="4"/>
  <c r="M56" i="4"/>
  <c r="M60" i="4"/>
  <c r="M57" i="4"/>
  <c r="M59" i="4"/>
  <c r="L55" i="4"/>
  <c r="L59" i="4"/>
  <c r="K68" i="4"/>
  <c r="L67" i="4"/>
  <c r="M68" i="4"/>
  <c r="E67" i="4"/>
  <c r="H67" i="4" s="1"/>
  <c r="N67" i="4" s="1"/>
  <c r="B77" i="4"/>
  <c r="B87" i="4" s="1"/>
  <c r="K62" i="4"/>
  <c r="A75" i="4"/>
  <c r="B80" i="4"/>
  <c r="B85" i="4"/>
  <c r="N64" i="4"/>
  <c r="K6" i="6"/>
  <c r="K60" i="4"/>
  <c r="E75" i="4"/>
  <c r="H75" i="4" s="1"/>
  <c r="M75" i="4" s="1"/>
  <c r="N56" i="4"/>
  <c r="N61" i="4"/>
  <c r="N60" i="4"/>
  <c r="K57" i="4"/>
  <c r="N52" i="4"/>
  <c r="N55" i="4"/>
  <c r="N53" i="4"/>
  <c r="A70" i="4"/>
  <c r="E70" i="4"/>
  <c r="H70" i="4" s="1"/>
  <c r="N59" i="4"/>
  <c r="N58" i="4"/>
  <c r="K59" i="4"/>
  <c r="K65" i="4"/>
  <c r="K61" i="4"/>
  <c r="K56" i="4"/>
  <c r="K53" i="4"/>
  <c r="B81" i="4"/>
  <c r="A71" i="4"/>
  <c r="E71" i="4"/>
  <c r="H71" i="4" s="1"/>
  <c r="M71" i="4" s="1"/>
  <c r="E39" i="5"/>
  <c r="F7" i="6"/>
  <c r="I6" i="6"/>
  <c r="J6" i="6"/>
  <c r="D43" i="5"/>
  <c r="F32" i="5"/>
  <c r="F31" i="5"/>
  <c r="F30" i="5"/>
  <c r="E42" i="5"/>
  <c r="E41" i="5"/>
  <c r="E38" i="5"/>
  <c r="A63" i="4"/>
  <c r="E63" i="4"/>
  <c r="H63" i="4" s="1"/>
  <c r="B73" i="4"/>
  <c r="E74" i="4"/>
  <c r="H74" i="4" s="1"/>
  <c r="A74" i="4"/>
  <c r="B84" i="4"/>
  <c r="B90" i="4"/>
  <c r="B72" i="4"/>
  <c r="A62" i="4"/>
  <c r="E62" i="4"/>
  <c r="H62" i="4" s="1"/>
  <c r="M62" i="4" s="1"/>
  <c r="A69" i="4"/>
  <c r="B79" i="4"/>
  <c r="E69" i="4"/>
  <c r="H69" i="4" s="1"/>
  <c r="L69" i="4" s="1"/>
  <c r="B88" i="4"/>
  <c r="A78" i="4"/>
  <c r="E78" i="4"/>
  <c r="H78" i="4" s="1"/>
  <c r="B76" i="4"/>
  <c r="A66" i="4"/>
  <c r="E66" i="4"/>
  <c r="H66" i="4" s="1"/>
  <c r="N66" i="4" s="1"/>
  <c r="A77" i="4"/>
  <c r="E77" i="4"/>
  <c r="H77" i="4" s="1"/>
  <c r="N77" i="4" s="1"/>
  <c r="L74" i="4" l="1"/>
  <c r="M70" i="4"/>
  <c r="M66" i="4"/>
  <c r="M63" i="4"/>
  <c r="M64" i="4"/>
  <c r="L63" i="4"/>
  <c r="L70" i="4"/>
  <c r="L87" i="4"/>
  <c r="E80" i="4"/>
  <c r="H80" i="4" s="1"/>
  <c r="L66" i="4"/>
  <c r="M69" i="4"/>
  <c r="M67" i="4"/>
  <c r="L68" i="4"/>
  <c r="L77" i="4"/>
  <c r="M78" i="4"/>
  <c r="A80" i="4"/>
  <c r="K78" i="4"/>
  <c r="L71" i="4"/>
  <c r="L62" i="4"/>
  <c r="L65" i="4"/>
  <c r="A85" i="4"/>
  <c r="E85" i="4"/>
  <c r="H85" i="4" s="1"/>
  <c r="B95" i="4"/>
  <c r="N74" i="4"/>
  <c r="N70" i="4"/>
  <c r="N63" i="4"/>
  <c r="N62" i="4"/>
  <c r="K72" i="4"/>
  <c r="N71" i="4"/>
  <c r="N69" i="4"/>
  <c r="N68" i="4"/>
  <c r="N65" i="4"/>
  <c r="K88" i="4"/>
  <c r="K66" i="4"/>
  <c r="K70" i="4"/>
  <c r="K71" i="4"/>
  <c r="K75" i="4"/>
  <c r="K63" i="4"/>
  <c r="K69" i="4"/>
  <c r="K67" i="4"/>
  <c r="K64" i="4"/>
  <c r="A81" i="4"/>
  <c r="B91" i="4"/>
  <c r="E81" i="4"/>
  <c r="H81" i="4" s="1"/>
  <c r="E44" i="5"/>
  <c r="D44" i="5"/>
  <c r="D45" i="5"/>
  <c r="A88" i="4"/>
  <c r="B98" i="4"/>
  <c r="E88" i="4"/>
  <c r="H88" i="4" s="1"/>
  <c r="M88" i="4" s="1"/>
  <c r="A90" i="4"/>
  <c r="E90" i="4"/>
  <c r="H90" i="4" s="1"/>
  <c r="B100" i="4"/>
  <c r="B83" i="4"/>
  <c r="E73" i="4"/>
  <c r="H73" i="4" s="1"/>
  <c r="N73" i="4" s="1"/>
  <c r="A73" i="4"/>
  <c r="B86" i="4"/>
  <c r="A76" i="4"/>
  <c r="E76" i="4"/>
  <c r="H76" i="4" s="1"/>
  <c r="M77" i="4" s="1"/>
  <c r="B89" i="4"/>
  <c r="E79" i="4"/>
  <c r="H79" i="4" s="1"/>
  <c r="K80" i="4" s="1"/>
  <c r="A79" i="4"/>
  <c r="B82" i="4"/>
  <c r="L81" i="4" s="1"/>
  <c r="E72" i="4"/>
  <c r="H72" i="4" s="1"/>
  <c r="M72" i="4" s="1"/>
  <c r="A72" i="4"/>
  <c r="A87" i="4"/>
  <c r="B97" i="4"/>
  <c r="E87" i="4"/>
  <c r="H87" i="4" s="1"/>
  <c r="N87" i="4" s="1"/>
  <c r="A84" i="4"/>
  <c r="B94" i="4"/>
  <c r="E84" i="4"/>
  <c r="H84" i="4" s="1"/>
  <c r="L84" i="4" s="1"/>
  <c r="L76" i="4" l="1"/>
  <c r="L80" i="4"/>
  <c r="L73" i="4"/>
  <c r="M80" i="4"/>
  <c r="L72" i="4"/>
  <c r="M81" i="4"/>
  <c r="M85" i="4"/>
  <c r="M73" i="4"/>
  <c r="L97" i="4"/>
  <c r="K77" i="4"/>
  <c r="M76" i="4"/>
  <c r="L78" i="4"/>
  <c r="M79" i="4"/>
  <c r="M74" i="4"/>
  <c r="L79" i="4"/>
  <c r="L75" i="4"/>
  <c r="E95" i="4"/>
  <c r="H95" i="4" s="1"/>
  <c r="N84" i="4"/>
  <c r="B105" i="4"/>
  <c r="N81" i="4"/>
  <c r="A95" i="4"/>
  <c r="N79" i="4"/>
  <c r="N80" i="4"/>
  <c r="N75" i="4"/>
  <c r="N72" i="4"/>
  <c r="K82" i="4"/>
  <c r="N76" i="4"/>
  <c r="K98" i="4"/>
  <c r="N78" i="4"/>
  <c r="K73" i="4"/>
  <c r="K85" i="4"/>
  <c r="K74" i="4"/>
  <c r="K79" i="4"/>
  <c r="K76" i="4"/>
  <c r="K81" i="4"/>
  <c r="F44" i="5"/>
  <c r="E91" i="4"/>
  <c r="H91" i="4" s="1"/>
  <c r="L90" i="4" s="1"/>
  <c r="B101" i="4"/>
  <c r="A91" i="4"/>
  <c r="A86" i="4"/>
  <c r="B96" i="4"/>
  <c r="E86" i="4"/>
  <c r="H86" i="4" s="1"/>
  <c r="N85" i="4" s="1"/>
  <c r="A105" i="4"/>
  <c r="E105" i="4"/>
  <c r="H105" i="4" s="1"/>
  <c r="B115" i="4"/>
  <c r="A89" i="4"/>
  <c r="B99" i="4"/>
  <c r="E89" i="4"/>
  <c r="H89" i="4" s="1"/>
  <c r="M89" i="4" s="1"/>
  <c r="A97" i="4"/>
  <c r="B107" i="4"/>
  <c r="E97" i="4"/>
  <c r="H97" i="4" s="1"/>
  <c r="N97" i="4" s="1"/>
  <c r="A100" i="4"/>
  <c r="E100" i="4"/>
  <c r="H100" i="4" s="1"/>
  <c r="B110" i="4"/>
  <c r="A82" i="4"/>
  <c r="E82" i="4"/>
  <c r="H82" i="4" s="1"/>
  <c r="M82" i="4" s="1"/>
  <c r="B92" i="4"/>
  <c r="B93" i="4"/>
  <c r="A83" i="4"/>
  <c r="E83" i="4"/>
  <c r="H83" i="4" s="1"/>
  <c r="N83" i="4" s="1"/>
  <c r="A98" i="4"/>
  <c r="E98" i="4"/>
  <c r="H98" i="4" s="1"/>
  <c r="M98" i="4" s="1"/>
  <c r="B108" i="4"/>
  <c r="A94" i="4"/>
  <c r="E94" i="4"/>
  <c r="H94" i="4" s="1"/>
  <c r="B104" i="4"/>
  <c r="M95" i="4" l="1"/>
  <c r="L82" i="4"/>
  <c r="L83" i="4"/>
  <c r="K95" i="4"/>
  <c r="L85" i="4"/>
  <c r="M91" i="4"/>
  <c r="M83" i="4"/>
  <c r="M84" i="4"/>
  <c r="L107" i="4"/>
  <c r="M87" i="4"/>
  <c r="L94" i="4"/>
  <c r="L86" i="4"/>
  <c r="L91" i="4"/>
  <c r="M90" i="4"/>
  <c r="K90" i="4"/>
  <c r="L88" i="4"/>
  <c r="L89" i="4"/>
  <c r="M86" i="4"/>
  <c r="N82" i="4"/>
  <c r="N86" i="4"/>
  <c r="N91" i="4"/>
  <c r="N94" i="4"/>
  <c r="N89" i="4"/>
  <c r="K108" i="4"/>
  <c r="N88" i="4"/>
  <c r="K92" i="4"/>
  <c r="N90" i="4"/>
  <c r="K86" i="4"/>
  <c r="K83" i="4"/>
  <c r="K87" i="4"/>
  <c r="K89" i="4"/>
  <c r="K84" i="4"/>
  <c r="K91" i="4"/>
  <c r="B111" i="4"/>
  <c r="A101" i="4"/>
  <c r="E101" i="4"/>
  <c r="H101" i="4" s="1"/>
  <c r="M101" i="4" s="1"/>
  <c r="A107" i="4"/>
  <c r="B117" i="4"/>
  <c r="E107" i="4"/>
  <c r="H107" i="4" s="1"/>
  <c r="N107" i="4" s="1"/>
  <c r="A99" i="4"/>
  <c r="B109" i="4"/>
  <c r="E99" i="4"/>
  <c r="H99" i="4" s="1"/>
  <c r="M100" i="4" s="1"/>
  <c r="A93" i="4"/>
  <c r="B103" i="4"/>
  <c r="E93" i="4"/>
  <c r="H93" i="4" s="1"/>
  <c r="L93" i="4" s="1"/>
  <c r="A110" i="4"/>
  <c r="B120" i="4"/>
  <c r="E110" i="4"/>
  <c r="H110" i="4" s="1"/>
  <c r="A104" i="4"/>
  <c r="E104" i="4"/>
  <c r="H104" i="4" s="1"/>
  <c r="N104" i="4" s="1"/>
  <c r="B114" i="4"/>
  <c r="A108" i="4"/>
  <c r="B118" i="4"/>
  <c r="E108" i="4"/>
  <c r="H108" i="4" s="1"/>
  <c r="M108" i="4" s="1"/>
  <c r="A92" i="4"/>
  <c r="E92" i="4"/>
  <c r="H92" i="4" s="1"/>
  <c r="M92" i="4" s="1"/>
  <c r="B102" i="4"/>
  <c r="L101" i="4" s="1"/>
  <c r="A115" i="4"/>
  <c r="E115" i="4"/>
  <c r="H115" i="4" s="1"/>
  <c r="B125" i="4"/>
  <c r="A96" i="4"/>
  <c r="B106" i="4"/>
  <c r="E96" i="4"/>
  <c r="H96" i="4" s="1"/>
  <c r="M96" i="4" s="1"/>
  <c r="L96" i="4" l="1"/>
  <c r="M99" i="4"/>
  <c r="L92" i="4"/>
  <c r="L117" i="4"/>
  <c r="L104" i="4"/>
  <c r="L99" i="4"/>
  <c r="M97" i="4"/>
  <c r="L95" i="4"/>
  <c r="M94" i="4"/>
  <c r="M93" i="4"/>
  <c r="L98" i="4"/>
  <c r="M105" i="4"/>
  <c r="L100" i="4"/>
  <c r="N99" i="4"/>
  <c r="N96" i="4"/>
  <c r="N100" i="4"/>
  <c r="N92" i="4"/>
  <c r="N101" i="4"/>
  <c r="N95" i="4"/>
  <c r="N98" i="4"/>
  <c r="N93" i="4"/>
  <c r="K118" i="4"/>
  <c r="K102" i="4"/>
  <c r="K93" i="4"/>
  <c r="K105" i="4"/>
  <c r="K99" i="4"/>
  <c r="K94" i="4"/>
  <c r="K96" i="4"/>
  <c r="K100" i="4"/>
  <c r="K97" i="4"/>
  <c r="K101" i="4"/>
  <c r="B121" i="4"/>
  <c r="A111" i="4"/>
  <c r="E111" i="4"/>
  <c r="H111" i="4" s="1"/>
  <c r="E125" i="4"/>
  <c r="H125" i="4" s="1"/>
  <c r="A125" i="4"/>
  <c r="B135" i="4"/>
  <c r="A103" i="4"/>
  <c r="B113" i="4"/>
  <c r="E103" i="4"/>
  <c r="H103" i="4" s="1"/>
  <c r="K104" i="4" s="1"/>
  <c r="A117" i="4"/>
  <c r="E117" i="4"/>
  <c r="H117" i="4" s="1"/>
  <c r="N117" i="4" s="1"/>
  <c r="B127" i="4"/>
  <c r="A109" i="4"/>
  <c r="E109" i="4"/>
  <c r="H109" i="4" s="1"/>
  <c r="N109" i="4" s="1"/>
  <c r="B119" i="4"/>
  <c r="A118" i="4"/>
  <c r="E118" i="4"/>
  <c r="H118" i="4" s="1"/>
  <c r="M118" i="4" s="1"/>
  <c r="B128" i="4"/>
  <c r="A120" i="4"/>
  <c r="B130" i="4"/>
  <c r="E120" i="4"/>
  <c r="H120" i="4" s="1"/>
  <c r="A106" i="4"/>
  <c r="B116" i="4"/>
  <c r="E106" i="4"/>
  <c r="H106" i="4" s="1"/>
  <c r="M107" i="4" s="1"/>
  <c r="A114" i="4"/>
  <c r="B124" i="4"/>
  <c r="E114" i="4"/>
  <c r="H114" i="4" s="1"/>
  <c r="M115" i="4" s="1"/>
  <c r="A102" i="4"/>
  <c r="B112" i="4"/>
  <c r="E102" i="4"/>
  <c r="H102" i="4" s="1"/>
  <c r="L102" i="4" s="1"/>
  <c r="L114" i="4" l="1"/>
  <c r="M104" i="4"/>
  <c r="L127" i="4"/>
  <c r="M102" i="4"/>
  <c r="M111" i="4"/>
  <c r="L110" i="4"/>
  <c r="L111" i="4"/>
  <c r="M110" i="4"/>
  <c r="M109" i="4"/>
  <c r="L121" i="4"/>
  <c r="M106" i="4"/>
  <c r="L105" i="4"/>
  <c r="L109" i="4"/>
  <c r="L103" i="4"/>
  <c r="L106" i="4"/>
  <c r="M103" i="4"/>
  <c r="L108" i="4"/>
  <c r="K110" i="4"/>
  <c r="N102" i="4"/>
  <c r="N114" i="4"/>
  <c r="K115" i="4"/>
  <c r="K112" i="4"/>
  <c r="N111" i="4"/>
  <c r="N108" i="4"/>
  <c r="N105" i="4"/>
  <c r="N106" i="4"/>
  <c r="N110" i="4"/>
  <c r="K128" i="4"/>
  <c r="N103" i="4"/>
  <c r="K106" i="4"/>
  <c r="K103" i="4"/>
  <c r="K109" i="4"/>
  <c r="K111" i="4"/>
  <c r="K107" i="4"/>
  <c r="A121" i="4"/>
  <c r="B131" i="4"/>
  <c r="E121" i="4"/>
  <c r="H121" i="4" s="1"/>
  <c r="M121" i="4" s="1"/>
  <c r="E127" i="4"/>
  <c r="H127" i="4" s="1"/>
  <c r="N127" i="4" s="1"/>
  <c r="B137" i="4"/>
  <c r="A127" i="4"/>
  <c r="A113" i="4"/>
  <c r="E113" i="4"/>
  <c r="H113" i="4" s="1"/>
  <c r="L113" i="4" s="1"/>
  <c r="B123" i="4"/>
  <c r="A116" i="4"/>
  <c r="B126" i="4"/>
  <c r="E116" i="4"/>
  <c r="H116" i="4" s="1"/>
  <c r="L115" i="4" s="1"/>
  <c r="A112" i="4"/>
  <c r="B122" i="4"/>
  <c r="E112" i="4"/>
  <c r="H112" i="4" s="1"/>
  <c r="B145" i="4"/>
  <c r="A135" i="4"/>
  <c r="E135" i="4"/>
  <c r="H135" i="4" s="1"/>
  <c r="E124" i="4"/>
  <c r="H124" i="4" s="1"/>
  <c r="N124" i="4" s="1"/>
  <c r="A124" i="4"/>
  <c r="B134" i="4"/>
  <c r="E128" i="4"/>
  <c r="H128" i="4" s="1"/>
  <c r="M128" i="4" s="1"/>
  <c r="A128" i="4"/>
  <c r="B138" i="4"/>
  <c r="E130" i="4"/>
  <c r="H130" i="4" s="1"/>
  <c r="A130" i="4"/>
  <c r="B140" i="4"/>
  <c r="A119" i="4"/>
  <c r="B129" i="4"/>
  <c r="E119" i="4"/>
  <c r="H119" i="4" s="1"/>
  <c r="M119" i="4" s="1"/>
  <c r="L112" i="4" l="1"/>
  <c r="M125" i="4"/>
  <c r="M117" i="4"/>
  <c r="L116" i="4"/>
  <c r="L124" i="4"/>
  <c r="L137" i="4"/>
  <c r="M120" i="4"/>
  <c r="M112" i="4"/>
  <c r="M113" i="4"/>
  <c r="L119" i="4"/>
  <c r="M116" i="4"/>
  <c r="M114" i="4"/>
  <c r="L120" i="4"/>
  <c r="L131" i="4"/>
  <c r="L118" i="4"/>
  <c r="N113" i="4"/>
  <c r="N115" i="4"/>
  <c r="N116" i="4"/>
  <c r="K125" i="4"/>
  <c r="N112" i="4"/>
  <c r="K122" i="4"/>
  <c r="N118" i="4"/>
  <c r="N121" i="4"/>
  <c r="N120" i="4"/>
  <c r="K138" i="4"/>
  <c r="N119" i="4"/>
  <c r="K119" i="4"/>
  <c r="K120" i="4"/>
  <c r="K116" i="4"/>
  <c r="K121" i="4"/>
  <c r="K113" i="4"/>
  <c r="K114" i="4"/>
  <c r="K117" i="4"/>
  <c r="A131" i="4"/>
  <c r="B141" i="4"/>
  <c r="E131" i="4"/>
  <c r="H131" i="4" s="1"/>
  <c r="M131" i="4" s="1"/>
  <c r="E126" i="4"/>
  <c r="H126" i="4" s="1"/>
  <c r="L126" i="4" s="1"/>
  <c r="A126" i="4"/>
  <c r="B136" i="4"/>
  <c r="E129" i="4"/>
  <c r="H129" i="4" s="1"/>
  <c r="L129" i="4" s="1"/>
  <c r="B139" i="4"/>
  <c r="A129" i="4"/>
  <c r="B148" i="4"/>
  <c r="A138" i="4"/>
  <c r="E138" i="4"/>
  <c r="H138" i="4" s="1"/>
  <c r="M138" i="4" s="1"/>
  <c r="E122" i="4"/>
  <c r="H122" i="4" s="1"/>
  <c r="B132" i="4"/>
  <c r="A122" i="4"/>
  <c r="B147" i="4"/>
  <c r="E137" i="4"/>
  <c r="H137" i="4" s="1"/>
  <c r="N137" i="4" s="1"/>
  <c r="A137" i="4"/>
  <c r="B150" i="4"/>
  <c r="A140" i="4"/>
  <c r="E140" i="4"/>
  <c r="H140" i="4" s="1"/>
  <c r="E123" i="4"/>
  <c r="H123" i="4" s="1"/>
  <c r="M124" i="4" s="1"/>
  <c r="B133" i="4"/>
  <c r="A123" i="4"/>
  <c r="E134" i="4"/>
  <c r="H134" i="4" s="1"/>
  <c r="K135" i="4" s="1"/>
  <c r="A134" i="4"/>
  <c r="B144" i="4"/>
  <c r="A145" i="4"/>
  <c r="E145" i="4"/>
  <c r="H145" i="4" s="1"/>
  <c r="M130" i="4" l="1"/>
  <c r="L123" i="4"/>
  <c r="M123" i="4"/>
  <c r="L125" i="4"/>
  <c r="M126" i="4"/>
  <c r="L122" i="4"/>
  <c r="L147" i="4"/>
  <c r="M127" i="4"/>
  <c r="N128" i="4"/>
  <c r="L128" i="4"/>
  <c r="M129" i="4"/>
  <c r="M135" i="4"/>
  <c r="M122" i="4"/>
  <c r="L134" i="4"/>
  <c r="L130" i="4"/>
  <c r="K132" i="4"/>
  <c r="N131" i="4"/>
  <c r="N129" i="4"/>
  <c r="N123" i="4"/>
  <c r="K130" i="4"/>
  <c r="K124" i="4"/>
  <c r="N125" i="4"/>
  <c r="N122" i="4"/>
  <c r="K148" i="4"/>
  <c r="N130" i="4"/>
  <c r="N126" i="4"/>
  <c r="N134" i="4"/>
  <c r="K131" i="4"/>
  <c r="K129" i="4"/>
  <c r="K127" i="4"/>
  <c r="K123" i="4"/>
  <c r="K126" i="4"/>
  <c r="B151" i="4"/>
  <c r="L151" i="4" s="1"/>
  <c r="E141" i="4"/>
  <c r="H141" i="4" s="1"/>
  <c r="L140" i="4" s="1"/>
  <c r="A141" i="4"/>
  <c r="E14" i="6"/>
  <c r="E11" i="6"/>
  <c r="E12" i="6"/>
  <c r="E10" i="6"/>
  <c r="G10" i="6"/>
  <c r="F13" i="6"/>
  <c r="C11" i="6"/>
  <c r="F12" i="6"/>
  <c r="H11" i="6"/>
  <c r="G12" i="6"/>
  <c r="E7" i="6"/>
  <c r="I7" i="6" s="1"/>
  <c r="C10" i="6"/>
  <c r="G7" i="6"/>
  <c r="J7" i="6" s="1"/>
  <c r="D9" i="6"/>
  <c r="F8" i="6"/>
  <c r="D12" i="6"/>
  <c r="D7" i="6"/>
  <c r="C8" i="6"/>
  <c r="C13" i="6"/>
  <c r="C7" i="6"/>
  <c r="H14" i="6"/>
  <c r="C12" i="6"/>
  <c r="G9" i="6"/>
  <c r="H10" i="6"/>
  <c r="E8" i="6"/>
  <c r="C14" i="6"/>
  <c r="E9" i="6"/>
  <c r="H9" i="6"/>
  <c r="D11" i="6"/>
  <c r="F10" i="6"/>
  <c r="G13" i="6"/>
  <c r="F9" i="6"/>
  <c r="D14" i="6"/>
  <c r="H12" i="6"/>
  <c r="K12" i="6" s="1"/>
  <c r="H7" i="6"/>
  <c r="H13" i="6"/>
  <c r="D13" i="6"/>
  <c r="C9" i="6"/>
  <c r="G14" i="6"/>
  <c r="F11" i="6"/>
  <c r="H8" i="6"/>
  <c r="D8" i="6"/>
  <c r="G11" i="6"/>
  <c r="D10" i="6"/>
  <c r="F14" i="6"/>
  <c r="E13" i="6"/>
  <c r="G8" i="6"/>
  <c r="J8" i="6" s="1"/>
  <c r="E83" i="5"/>
  <c r="E82" i="5"/>
  <c r="E88" i="5"/>
  <c r="E84" i="5"/>
  <c r="E40" i="5"/>
  <c r="E72" i="5"/>
  <c r="D92" i="5"/>
  <c r="E67" i="5"/>
  <c r="D71" i="5"/>
  <c r="E60" i="5"/>
  <c r="E74" i="5"/>
  <c r="E75" i="5"/>
  <c r="E76" i="5"/>
  <c r="D50" i="5"/>
  <c r="E52" i="5"/>
  <c r="D72" i="5"/>
  <c r="D46" i="5"/>
  <c r="D58" i="5"/>
  <c r="E56" i="5"/>
  <c r="D39" i="5"/>
  <c r="F39" i="5" s="1"/>
  <c r="E47" i="5"/>
  <c r="E65" i="5"/>
  <c r="E45" i="5"/>
  <c r="F45" i="5" s="1"/>
  <c r="D65" i="5"/>
  <c r="D37" i="5"/>
  <c r="E87" i="5"/>
  <c r="D80" i="5"/>
  <c r="D38" i="5"/>
  <c r="F38" i="5" s="1"/>
  <c r="E55" i="5"/>
  <c r="E69" i="5"/>
  <c r="E49" i="5"/>
  <c r="E59" i="5"/>
  <c r="E91" i="5"/>
  <c r="D64" i="5"/>
  <c r="E37" i="5"/>
  <c r="E80" i="5"/>
  <c r="D66" i="5"/>
  <c r="E79" i="5"/>
  <c r="D67" i="5"/>
  <c r="E90" i="5"/>
  <c r="D60" i="5"/>
  <c r="E86" i="5"/>
  <c r="E73" i="5"/>
  <c r="E51" i="5"/>
  <c r="D79" i="5"/>
  <c r="D51" i="5"/>
  <c r="E68" i="5"/>
  <c r="E81" i="5"/>
  <c r="D57" i="5"/>
  <c r="D73" i="5"/>
  <c r="E46" i="5"/>
  <c r="E48" i="5"/>
  <c r="E70" i="5"/>
  <c r="E58" i="5"/>
  <c r="D81" i="5"/>
  <c r="D78" i="5"/>
  <c r="D52" i="5"/>
  <c r="D59" i="5"/>
  <c r="E89" i="5"/>
  <c r="E63" i="5"/>
  <c r="E53" i="5"/>
  <c r="E77" i="5"/>
  <c r="E62" i="5"/>
  <c r="E61" i="5"/>
  <c r="D86" i="5"/>
  <c r="D87" i="5"/>
  <c r="D88" i="5"/>
  <c r="E54" i="5"/>
  <c r="D85" i="5"/>
  <c r="E66" i="5"/>
  <c r="D74" i="5"/>
  <c r="D53" i="5"/>
  <c r="A148" i="4"/>
  <c r="E148" i="4"/>
  <c r="H148" i="4" s="1"/>
  <c r="M148" i="4" s="1"/>
  <c r="B146" i="4"/>
  <c r="A136" i="4"/>
  <c r="E136" i="4"/>
  <c r="H136" i="4" s="1"/>
  <c r="M137" i="4" s="1"/>
  <c r="E133" i="4"/>
  <c r="H133" i="4" s="1"/>
  <c r="L133" i="4" s="1"/>
  <c r="A133" i="4"/>
  <c r="B143" i="4"/>
  <c r="A150" i="4"/>
  <c r="E150" i="4"/>
  <c r="H150" i="4" s="1"/>
  <c r="B142" i="4"/>
  <c r="A132" i="4"/>
  <c r="E132" i="4"/>
  <c r="H132" i="4" s="1"/>
  <c r="M132" i="4" s="1"/>
  <c r="B149" i="4"/>
  <c r="E139" i="4"/>
  <c r="H139" i="4" s="1"/>
  <c r="K140" i="4" s="1"/>
  <c r="A139" i="4"/>
  <c r="A147" i="4"/>
  <c r="E147" i="4"/>
  <c r="H147" i="4" s="1"/>
  <c r="N147" i="4" s="1"/>
  <c r="A144" i="4"/>
  <c r="E144" i="4"/>
  <c r="H144" i="4" s="1"/>
  <c r="N144" i="4" s="1"/>
  <c r="M140" i="4" l="1"/>
  <c r="L138" i="4"/>
  <c r="M136" i="4"/>
  <c r="L135" i="4"/>
  <c r="L136" i="4"/>
  <c r="L139" i="4"/>
  <c r="M133" i="4"/>
  <c r="L132" i="4"/>
  <c r="M145" i="4"/>
  <c r="M134" i="4"/>
  <c r="L144" i="4"/>
  <c r="L141" i="4"/>
  <c r="N140" i="4"/>
  <c r="M141" i="4"/>
  <c r="M139" i="4"/>
  <c r="N141" i="4"/>
  <c r="E95" i="5"/>
  <c r="J13" i="6"/>
  <c r="N136" i="4"/>
  <c r="N139" i="4"/>
  <c r="N132" i="4"/>
  <c r="I10" i="6"/>
  <c r="K142" i="4"/>
  <c r="N133" i="4"/>
  <c r="N135" i="4"/>
  <c r="N138" i="4"/>
  <c r="K136" i="4"/>
  <c r="K137" i="4"/>
  <c r="K141" i="4"/>
  <c r="K139" i="4"/>
  <c r="K133" i="4"/>
  <c r="K134" i="4"/>
  <c r="K145" i="4"/>
  <c r="F58" i="5"/>
  <c r="I14" i="6"/>
  <c r="F80" i="5"/>
  <c r="K7" i="6"/>
  <c r="E151" i="4"/>
  <c r="H151" i="4" s="1"/>
  <c r="M151" i="4" s="1"/>
  <c r="A151" i="4"/>
  <c r="I11" i="6"/>
  <c r="I12" i="6"/>
  <c r="J10" i="6"/>
  <c r="K13" i="6"/>
  <c r="K9" i="6"/>
  <c r="F46" i="5"/>
  <c r="J12" i="6"/>
  <c r="C15" i="6"/>
  <c r="F73" i="5"/>
  <c r="F37" i="5"/>
  <c r="J11" i="6"/>
  <c r="G15" i="6"/>
  <c r="I9" i="6"/>
  <c r="E93" i="5"/>
  <c r="K10" i="6"/>
  <c r="K11" i="6"/>
  <c r="D15" i="6"/>
  <c r="E15" i="6"/>
  <c r="H15" i="6"/>
  <c r="J9" i="6"/>
  <c r="I8" i="6"/>
  <c r="K8" i="6"/>
  <c r="F15" i="6"/>
  <c r="K14" i="6"/>
  <c r="J14" i="6"/>
  <c r="I13" i="6"/>
  <c r="F72" i="5"/>
  <c r="F88" i="5"/>
  <c r="F81" i="5"/>
  <c r="F53" i="5"/>
  <c r="D99" i="5"/>
  <c r="F79" i="5"/>
  <c r="E97" i="5"/>
  <c r="F66" i="5"/>
  <c r="D95" i="5"/>
  <c r="F60" i="5"/>
  <c r="E96" i="5"/>
  <c r="F52" i="5"/>
  <c r="F59" i="5"/>
  <c r="F87" i="5"/>
  <c r="E94" i="5"/>
  <c r="F67" i="5"/>
  <c r="F86" i="5"/>
  <c r="D94" i="5"/>
  <c r="F65" i="5"/>
  <c r="D93" i="5"/>
  <c r="E98" i="5"/>
  <c r="F51" i="5"/>
  <c r="F74" i="5"/>
  <c r="E149" i="4"/>
  <c r="H149" i="4" s="1"/>
  <c r="M149" i="4" s="1"/>
  <c r="A149" i="4"/>
  <c r="A143" i="4"/>
  <c r="E143" i="4"/>
  <c r="H143" i="4" s="1"/>
  <c r="L143" i="4" s="1"/>
  <c r="A146" i="4"/>
  <c r="E146" i="4"/>
  <c r="H146" i="4" s="1"/>
  <c r="M146" i="4" s="1"/>
  <c r="A142" i="4"/>
  <c r="E142" i="4"/>
  <c r="H142" i="4" s="1"/>
  <c r="M142" i="4" s="1"/>
  <c r="L149" i="4" l="1"/>
  <c r="M147" i="4"/>
  <c r="M150" i="4"/>
  <c r="L145" i="4"/>
  <c r="L150" i="4"/>
  <c r="L146" i="4"/>
  <c r="M143" i="4"/>
  <c r="M144" i="4"/>
  <c r="L142" i="4"/>
  <c r="L148" i="4"/>
  <c r="F95" i="5"/>
  <c r="F93" i="5"/>
  <c r="K15" i="6"/>
  <c r="N148" i="4"/>
  <c r="N143" i="4"/>
  <c r="N145" i="4"/>
  <c r="N146" i="4"/>
  <c r="N149" i="4"/>
  <c r="N142" i="4"/>
  <c r="N151" i="4"/>
  <c r="N150" i="4"/>
  <c r="K149" i="4"/>
  <c r="K151" i="4"/>
  <c r="K144" i="4"/>
  <c r="K150" i="4"/>
  <c r="K146" i="4"/>
  <c r="K143" i="4"/>
  <c r="K147" i="4"/>
  <c r="D48" i="5"/>
  <c r="F48" i="5" s="1"/>
  <c r="I15" i="6"/>
  <c r="C16" i="6"/>
  <c r="H16" i="6"/>
  <c r="D21" i="5"/>
  <c r="F21" i="5" s="1"/>
  <c r="F16" i="6"/>
  <c r="D40" i="5"/>
  <c r="F40" i="5" s="1"/>
  <c r="E50" i="5"/>
  <c r="F50" i="5" s="1"/>
  <c r="D14" i="5"/>
  <c r="F14" i="5" s="1"/>
  <c r="E104" i="5"/>
  <c r="G16" i="6"/>
  <c r="D61" i="5"/>
  <c r="F61" i="5" s="1"/>
  <c r="D55" i="5"/>
  <c r="F55" i="5" s="1"/>
  <c r="D91" i="5"/>
  <c r="F91" i="5" s="1"/>
  <c r="D16" i="6"/>
  <c r="E16" i="6"/>
  <c r="D96" i="5"/>
  <c r="F96" i="5" s="1"/>
  <c r="E92" i="5"/>
  <c r="F92" i="5" s="1"/>
  <c r="J15" i="6"/>
  <c r="F94" i="5"/>
  <c r="D102" i="5"/>
  <c r="D20" i="5"/>
  <c r="F20" i="5" s="1"/>
  <c r="D69" i="5"/>
  <c r="F69" i="5" s="1"/>
  <c r="D89" i="5"/>
  <c r="F89" i="5" s="1"/>
  <c r="D90" i="5"/>
  <c r="F90" i="5" s="1"/>
  <c r="E64" i="5"/>
  <c r="F64" i="5" s="1"/>
  <c r="E22" i="5"/>
  <c r="F22" i="5" s="1"/>
  <c r="D33" i="5"/>
  <c r="F33" i="5" s="1"/>
  <c r="D75" i="5"/>
  <c r="F75" i="5" s="1"/>
  <c r="E57" i="5"/>
  <c r="F57" i="5" s="1"/>
  <c r="D70" i="5"/>
  <c r="F70" i="5" s="1"/>
  <c r="E36" i="5"/>
  <c r="F36" i="5" s="1"/>
  <c r="D63" i="5"/>
  <c r="F63" i="5" s="1"/>
  <c r="D6" i="5"/>
  <c r="F6" i="5" s="1"/>
  <c r="E71" i="5"/>
  <c r="F71" i="5" s="1"/>
  <c r="E8" i="5"/>
  <c r="F8" i="5" s="1"/>
  <c r="D100" i="5"/>
  <c r="D19" i="5"/>
  <c r="F19" i="5" s="1"/>
  <c r="E102" i="5"/>
  <c r="D97" i="5"/>
  <c r="F97" i="5" s="1"/>
  <c r="E29" i="5"/>
  <c r="F29" i="5" s="1"/>
  <c r="D27" i="5"/>
  <c r="F27" i="5" s="1"/>
  <c r="D98" i="5"/>
  <c r="F98" i="5" s="1"/>
  <c r="D77" i="5"/>
  <c r="F77" i="5" s="1"/>
  <c r="D34" i="5"/>
  <c r="F34" i="5" s="1"/>
  <c r="E103" i="5"/>
  <c r="D56" i="5"/>
  <c r="F56" i="5" s="1"/>
  <c r="E105" i="5"/>
  <c r="E43" i="5"/>
  <c r="F43" i="5" s="1"/>
  <c r="D26" i="5"/>
  <c r="F26" i="5" s="1"/>
  <c r="E78" i="5"/>
  <c r="F78" i="5" s="1"/>
  <c r="D76" i="5"/>
  <c r="F76" i="5" s="1"/>
  <c r="D68" i="5"/>
  <c r="F68" i="5" s="1"/>
  <c r="D103" i="5"/>
  <c r="E15" i="5"/>
  <c r="F15" i="5" s="1"/>
  <c r="D101" i="5"/>
  <c r="E85" i="5"/>
  <c r="F85" i="5" s="1"/>
  <c r="D106" i="5"/>
  <c r="E99" i="5"/>
  <c r="F99" i="5" s="1"/>
  <c r="D83" i="5"/>
  <c r="F83" i="5" s="1"/>
  <c r="E101" i="5"/>
  <c r="D7" i="5"/>
  <c r="F7" i="5" s="1"/>
  <c r="D12" i="5"/>
  <c r="F12" i="5" s="1"/>
  <c r="D5" i="5"/>
  <c r="F5" i="5" s="1"/>
  <c r="D47" i="5"/>
  <c r="F47" i="5" s="1"/>
  <c r="D104" i="5"/>
  <c r="F104" i="5" s="1"/>
  <c r="D49" i="5"/>
  <c r="F49" i="5" s="1"/>
  <c r="D41" i="5"/>
  <c r="F41" i="5" s="1"/>
  <c r="D105" i="5"/>
  <c r="D84" i="5"/>
  <c r="F84" i="5" s="1"/>
  <c r="D82" i="5"/>
  <c r="F82" i="5" s="1"/>
  <c r="D13" i="5"/>
  <c r="F13" i="5" s="1"/>
  <c r="E100" i="5"/>
  <c r="D42" i="5"/>
  <c r="F42" i="5" s="1"/>
  <c r="D35" i="5"/>
  <c r="F35" i="5" s="1"/>
  <c r="D62" i="5"/>
  <c r="F62" i="5" s="1"/>
  <c r="D28" i="5"/>
  <c r="F28" i="5" s="1"/>
  <c r="D54" i="5"/>
  <c r="F54" i="5" s="1"/>
  <c r="E106" i="5"/>
  <c r="J16" i="6" l="1"/>
  <c r="F102" i="5"/>
  <c r="I16" i="6"/>
  <c r="K16" i="6"/>
  <c r="F106" i="5"/>
  <c r="F105" i="5"/>
  <c r="F101" i="5"/>
  <c r="F103" i="5"/>
  <c r="F100" i="5"/>
</calcChain>
</file>

<file path=xl/sharedStrings.xml><?xml version="1.0" encoding="utf-8"?>
<sst xmlns="http://schemas.openxmlformats.org/spreadsheetml/2006/main" count="258" uniqueCount="42">
  <si>
    <t>family_dwelling</t>
  </si>
  <si>
    <t>bedroom</t>
  </si>
  <si>
    <t>townhouse</t>
  </si>
  <si>
    <t>detached</t>
  </si>
  <si>
    <t>condo_dwelling</t>
  </si>
  <si>
    <t>condo</t>
  </si>
  <si>
    <t>type_1</t>
  </si>
  <si>
    <t>type_2</t>
  </si>
  <si>
    <t>avg_selling_price</t>
  </si>
  <si>
    <t>year</t>
  </si>
  <si>
    <t>Date</t>
  </si>
  <si>
    <t>Composite_HPI</t>
  </si>
  <si>
    <t>Single_Family_HPI</t>
  </si>
  <si>
    <t>One_Storey_HPI</t>
  </si>
  <si>
    <t>Two_Storey_HPI</t>
  </si>
  <si>
    <t>Townhouse_HPI</t>
  </si>
  <si>
    <t>Apartment_HPI</t>
  </si>
  <si>
    <t>Composite_Benchmark</t>
  </si>
  <si>
    <t>Single_Family_Benchmark</t>
  </si>
  <si>
    <t>One_Storey_Benchmark</t>
  </si>
  <si>
    <t>Two_Storey_Benchmark</t>
  </si>
  <si>
    <t>Townhouse_Benchmark</t>
  </si>
  <si>
    <t>Apartment_Benchmark</t>
  </si>
  <si>
    <t>YEAR</t>
  </si>
  <si>
    <t>HPI</t>
  </si>
  <si>
    <t>KEY</t>
  </si>
  <si>
    <t>avg_selling_price_2019</t>
  </si>
  <si>
    <t>HPI_2019</t>
  </si>
  <si>
    <t>avg_selling_price_final</t>
  </si>
  <si>
    <t>range_start</t>
  </si>
  <si>
    <t>range_end</t>
  </si>
  <si>
    <t>dwelling_type</t>
  </si>
  <si>
    <t>ratio</t>
  </si>
  <si>
    <t>KEY_1</t>
  </si>
  <si>
    <t>ratio_4_3</t>
  </si>
  <si>
    <t>ratio_5_4</t>
  </si>
  <si>
    <t>ratio_6_5</t>
  </si>
  <si>
    <t>range_start_valid</t>
  </si>
  <si>
    <t>range_end_valid</t>
  </si>
  <si>
    <t>bedrooms</t>
  </si>
  <si>
    <t>range_start_old</t>
  </si>
  <si>
    <t>range_end_old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</si>
</sst>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96" formatCode="0.00000000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9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1A1-A6DC-43EB-8C10-F3D7F04BD741}">
  <dimension ref="C3:M16"/>
  <sheetViews>
    <sheetView workbookViewId="0">
      <selection activeCell="J3" sqref="J3:M13"/>
    </sheetView>
  </sheetViews>
  <sheetFormatPr defaultRowHeight="15" x14ac:dyDescent="0.25"/>
  <cols>
    <col min="4" max="4" width="15.42578125" bestFit="1" customWidth="1"/>
    <col min="10" max="10" width="5" bestFit="1" customWidth="1"/>
    <col min="11" max="11" width="15.42578125" bestFit="1" customWidth="1"/>
    <col min="13" max="13" width="16.42578125" bestFit="1" customWidth="1"/>
  </cols>
  <sheetData>
    <row r="3" spans="3:13" x14ac:dyDescent="0.25">
      <c r="C3" t="s">
        <v>9</v>
      </c>
      <c r="D3" t="s">
        <v>6</v>
      </c>
      <c r="E3" t="s">
        <v>1</v>
      </c>
      <c r="F3" t="s">
        <v>7</v>
      </c>
      <c r="G3" t="s">
        <v>8</v>
      </c>
      <c r="J3" t="s">
        <v>9</v>
      </c>
      <c r="K3" t="s">
        <v>6</v>
      </c>
      <c r="L3" t="s">
        <v>1</v>
      </c>
      <c r="M3" t="s">
        <v>8</v>
      </c>
    </row>
    <row r="4" spans="3:13" x14ac:dyDescent="0.25">
      <c r="C4">
        <v>2019</v>
      </c>
      <c r="D4" t="s">
        <v>0</v>
      </c>
      <c r="E4">
        <v>1</v>
      </c>
      <c r="F4" t="s">
        <v>2</v>
      </c>
      <c r="G4">
        <v>663000</v>
      </c>
      <c r="J4">
        <v>2019</v>
      </c>
      <c r="K4" t="s">
        <v>0</v>
      </c>
      <c r="L4">
        <v>1</v>
      </c>
      <c r="M4">
        <f>AVERAGEIFS(G:G,C:C,J4,D:D,K4,E:E,L4)</f>
        <v>663000</v>
      </c>
    </row>
    <row r="5" spans="3:13" x14ac:dyDescent="0.25">
      <c r="C5">
        <v>2019</v>
      </c>
      <c r="D5" t="s">
        <v>0</v>
      </c>
      <c r="E5">
        <v>2</v>
      </c>
      <c r="F5" t="s">
        <v>2</v>
      </c>
      <c r="G5">
        <v>1100000</v>
      </c>
      <c r="J5">
        <v>2019</v>
      </c>
      <c r="K5" t="s">
        <v>0</v>
      </c>
      <c r="L5">
        <v>2</v>
      </c>
      <c r="M5">
        <f t="shared" ref="M5:M13" si="0">AVERAGEIFS(G:G,C:C,J5,D:D,K5,E:E,L5)</f>
        <v>1200000</v>
      </c>
    </row>
    <row r="6" spans="3:13" x14ac:dyDescent="0.25">
      <c r="C6">
        <v>2019</v>
      </c>
      <c r="D6" t="s">
        <v>0</v>
      </c>
      <c r="E6">
        <v>3</v>
      </c>
      <c r="F6" t="s">
        <v>2</v>
      </c>
      <c r="G6">
        <v>1300000</v>
      </c>
      <c r="J6">
        <v>2019</v>
      </c>
      <c r="K6" t="s">
        <v>0</v>
      </c>
      <c r="L6">
        <v>3</v>
      </c>
      <c r="M6">
        <f t="shared" si="0"/>
        <v>1700000</v>
      </c>
    </row>
    <row r="7" spans="3:13" x14ac:dyDescent="0.25">
      <c r="C7">
        <v>2019</v>
      </c>
      <c r="D7" t="s">
        <v>0</v>
      </c>
      <c r="E7">
        <v>4</v>
      </c>
      <c r="F7" t="s">
        <v>2</v>
      </c>
      <c r="G7">
        <v>1400000</v>
      </c>
      <c r="J7">
        <v>2019</v>
      </c>
      <c r="K7" t="s">
        <v>0</v>
      </c>
      <c r="L7">
        <v>4</v>
      </c>
      <c r="M7">
        <f t="shared" si="0"/>
        <v>1800000</v>
      </c>
    </row>
    <row r="8" spans="3:13" x14ac:dyDescent="0.25">
      <c r="C8">
        <v>2019</v>
      </c>
      <c r="D8" t="s">
        <v>0</v>
      </c>
      <c r="E8">
        <v>2</v>
      </c>
      <c r="F8" t="s">
        <v>3</v>
      </c>
      <c r="G8">
        <v>1300000</v>
      </c>
      <c r="J8">
        <v>2019</v>
      </c>
      <c r="K8" t="s">
        <v>0</v>
      </c>
      <c r="L8">
        <v>5</v>
      </c>
      <c r="M8">
        <f t="shared" si="0"/>
        <v>2200000</v>
      </c>
    </row>
    <row r="9" spans="3:13" x14ac:dyDescent="0.25">
      <c r="C9">
        <v>2019</v>
      </c>
      <c r="D9" t="s">
        <v>0</v>
      </c>
      <c r="E9">
        <v>3</v>
      </c>
      <c r="F9" t="s">
        <v>3</v>
      </c>
      <c r="G9">
        <v>2100000</v>
      </c>
      <c r="J9">
        <v>2019</v>
      </c>
      <c r="K9" t="s">
        <v>0</v>
      </c>
      <c r="L9">
        <v>6</v>
      </c>
      <c r="M9">
        <f t="shared" si="0"/>
        <v>3300000</v>
      </c>
    </row>
    <row r="10" spans="3:13" x14ac:dyDescent="0.25">
      <c r="C10">
        <v>2019</v>
      </c>
      <c r="D10" t="s">
        <v>0</v>
      </c>
      <c r="E10">
        <v>4</v>
      </c>
      <c r="F10" t="s">
        <v>3</v>
      </c>
      <c r="G10">
        <v>2200000</v>
      </c>
      <c r="J10">
        <v>2019</v>
      </c>
      <c r="K10" t="s">
        <v>4</v>
      </c>
      <c r="L10">
        <v>0</v>
      </c>
      <c r="M10">
        <f t="shared" si="0"/>
        <v>449000</v>
      </c>
    </row>
    <row r="11" spans="3:13" x14ac:dyDescent="0.25">
      <c r="C11">
        <v>2019</v>
      </c>
      <c r="D11" t="s">
        <v>0</v>
      </c>
      <c r="E11">
        <v>5</v>
      </c>
      <c r="F11" t="s">
        <v>3</v>
      </c>
      <c r="G11">
        <v>2200000</v>
      </c>
      <c r="J11">
        <v>2019</v>
      </c>
      <c r="K11" t="s">
        <v>4</v>
      </c>
      <c r="L11">
        <v>1</v>
      </c>
      <c r="M11">
        <f t="shared" si="0"/>
        <v>597000</v>
      </c>
    </row>
    <row r="12" spans="3:13" x14ac:dyDescent="0.25">
      <c r="C12">
        <v>2019</v>
      </c>
      <c r="D12" t="s">
        <v>0</v>
      </c>
      <c r="E12">
        <v>6</v>
      </c>
      <c r="F12" t="s">
        <v>3</v>
      </c>
      <c r="G12">
        <v>3300000</v>
      </c>
      <c r="J12">
        <v>2019</v>
      </c>
      <c r="K12" t="s">
        <v>4</v>
      </c>
      <c r="L12">
        <v>2</v>
      </c>
      <c r="M12">
        <f t="shared" si="0"/>
        <v>997000</v>
      </c>
    </row>
    <row r="13" spans="3:13" x14ac:dyDescent="0.25">
      <c r="C13">
        <v>2019</v>
      </c>
      <c r="D13" t="s">
        <v>4</v>
      </c>
      <c r="E13">
        <v>0</v>
      </c>
      <c r="F13" t="s">
        <v>5</v>
      </c>
      <c r="G13">
        <v>449000</v>
      </c>
      <c r="J13">
        <v>2019</v>
      </c>
      <c r="K13" t="s">
        <v>4</v>
      </c>
      <c r="L13">
        <v>3</v>
      </c>
      <c r="M13">
        <f t="shared" si="0"/>
        <v>1400000</v>
      </c>
    </row>
    <row r="14" spans="3:13" x14ac:dyDescent="0.25">
      <c r="C14">
        <v>2019</v>
      </c>
      <c r="D14" t="s">
        <v>4</v>
      </c>
      <c r="E14">
        <v>1</v>
      </c>
      <c r="F14" t="s">
        <v>5</v>
      </c>
      <c r="G14">
        <v>597000</v>
      </c>
    </row>
    <row r="15" spans="3:13" x14ac:dyDescent="0.25">
      <c r="C15">
        <v>2019</v>
      </c>
      <c r="D15" t="s">
        <v>4</v>
      </c>
      <c r="E15">
        <v>2</v>
      </c>
      <c r="F15" t="s">
        <v>5</v>
      </c>
      <c r="G15">
        <v>997000</v>
      </c>
    </row>
    <row r="16" spans="3:13" x14ac:dyDescent="0.25">
      <c r="C16">
        <v>2019</v>
      </c>
      <c r="D16" t="s">
        <v>4</v>
      </c>
      <c r="E16">
        <v>3</v>
      </c>
      <c r="F16" t="s">
        <v>5</v>
      </c>
      <c r="G16">
        <v>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E845-EAF4-4880-BAFA-31F704EB9AA6}">
  <dimension ref="A1:R183"/>
  <sheetViews>
    <sheetView workbookViewId="0">
      <selection activeCell="R3" sqref="R3"/>
    </sheetView>
  </sheetViews>
  <sheetFormatPr defaultRowHeight="15" x14ac:dyDescent="0.25"/>
  <sheetData>
    <row r="1" spans="1:18" x14ac:dyDescent="0.25">
      <c r="A1" t="s">
        <v>23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8" x14ac:dyDescent="0.25">
      <c r="A2">
        <v>2005</v>
      </c>
      <c r="B2" s="1">
        <v>38353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384400</v>
      </c>
      <c r="J2">
        <v>545100</v>
      </c>
      <c r="K2">
        <v>438300</v>
      </c>
      <c r="L2">
        <v>604600</v>
      </c>
      <c r="M2">
        <v>311600</v>
      </c>
      <c r="N2">
        <v>250200</v>
      </c>
    </row>
    <row r="3" spans="1:18" x14ac:dyDescent="0.25">
      <c r="A3">
        <v>2005</v>
      </c>
      <c r="B3" s="1">
        <v>38384</v>
      </c>
      <c r="C3">
        <v>100.7</v>
      </c>
      <c r="D3">
        <v>100.5</v>
      </c>
      <c r="E3">
        <v>100.5</v>
      </c>
      <c r="F3">
        <v>100.4</v>
      </c>
      <c r="G3">
        <v>100.6</v>
      </c>
      <c r="H3">
        <v>100.9</v>
      </c>
      <c r="I3">
        <v>387100</v>
      </c>
      <c r="J3">
        <v>547800</v>
      </c>
      <c r="K3">
        <v>440500</v>
      </c>
      <c r="L3">
        <v>607000</v>
      </c>
      <c r="M3">
        <v>313500</v>
      </c>
      <c r="N3">
        <v>252400</v>
      </c>
      <c r="Q3">
        <f>I2*(C3/C2)</f>
        <v>387090.80000000005</v>
      </c>
      <c r="R3">
        <f>C3/C2</f>
        <v>1.0070000000000001</v>
      </c>
    </row>
    <row r="4" spans="1:18" x14ac:dyDescent="0.25">
      <c r="A4">
        <v>2005</v>
      </c>
      <c r="B4" s="1">
        <v>38412</v>
      </c>
      <c r="C4">
        <v>101.3</v>
      </c>
      <c r="D4">
        <v>100.9</v>
      </c>
      <c r="E4">
        <v>101</v>
      </c>
      <c r="F4">
        <v>100.9</v>
      </c>
      <c r="G4">
        <v>101.2</v>
      </c>
      <c r="H4">
        <v>101.8</v>
      </c>
      <c r="I4">
        <v>389400</v>
      </c>
      <c r="J4">
        <v>550000</v>
      </c>
      <c r="K4">
        <v>442700</v>
      </c>
      <c r="L4">
        <v>610000</v>
      </c>
      <c r="M4">
        <v>315400</v>
      </c>
      <c r="N4">
        <v>254700</v>
      </c>
    </row>
    <row r="5" spans="1:18" x14ac:dyDescent="0.25">
      <c r="A5">
        <v>2005</v>
      </c>
      <c r="B5" s="1">
        <v>38443</v>
      </c>
      <c r="C5">
        <v>102</v>
      </c>
      <c r="D5">
        <v>101.4</v>
      </c>
      <c r="E5">
        <v>101.5</v>
      </c>
      <c r="F5">
        <v>101.4</v>
      </c>
      <c r="G5">
        <v>101.9</v>
      </c>
      <c r="H5">
        <v>102.6</v>
      </c>
      <c r="I5">
        <v>392100</v>
      </c>
      <c r="J5">
        <v>552800</v>
      </c>
      <c r="K5">
        <v>444900</v>
      </c>
      <c r="L5">
        <v>613000</v>
      </c>
      <c r="M5">
        <v>317500</v>
      </c>
      <c r="N5">
        <v>256700</v>
      </c>
    </row>
    <row r="6" spans="1:18" x14ac:dyDescent="0.25">
      <c r="A6">
        <v>2005</v>
      </c>
      <c r="B6" s="1">
        <v>38473</v>
      </c>
      <c r="C6">
        <v>103.4</v>
      </c>
      <c r="D6">
        <v>102.6</v>
      </c>
      <c r="E6">
        <v>102.7</v>
      </c>
      <c r="F6">
        <v>102.5</v>
      </c>
      <c r="G6">
        <v>102.9</v>
      </c>
      <c r="H6">
        <v>104.4</v>
      </c>
      <c r="I6">
        <v>397500</v>
      </c>
      <c r="J6">
        <v>559300</v>
      </c>
      <c r="K6">
        <v>450100</v>
      </c>
      <c r="L6">
        <v>619700</v>
      </c>
      <c r="M6">
        <v>320700</v>
      </c>
      <c r="N6">
        <v>261200</v>
      </c>
    </row>
    <row r="7" spans="1:18" x14ac:dyDescent="0.25">
      <c r="A7">
        <v>2005</v>
      </c>
      <c r="B7" s="1">
        <v>38504</v>
      </c>
      <c r="C7">
        <v>105</v>
      </c>
      <c r="D7">
        <v>103.8</v>
      </c>
      <c r="E7">
        <v>104</v>
      </c>
      <c r="F7">
        <v>103.7</v>
      </c>
      <c r="G7">
        <v>103.9</v>
      </c>
      <c r="H7">
        <v>106.5</v>
      </c>
      <c r="I7">
        <v>403600</v>
      </c>
      <c r="J7">
        <v>565800</v>
      </c>
      <c r="K7">
        <v>455800</v>
      </c>
      <c r="L7">
        <v>626900</v>
      </c>
      <c r="M7">
        <v>323800</v>
      </c>
      <c r="N7">
        <v>266400</v>
      </c>
    </row>
    <row r="8" spans="1:18" x14ac:dyDescent="0.25">
      <c r="A8">
        <v>2005</v>
      </c>
      <c r="B8" s="1">
        <v>38534</v>
      </c>
      <c r="C8">
        <v>106.4</v>
      </c>
      <c r="D8">
        <v>105.2</v>
      </c>
      <c r="E8">
        <v>105.5</v>
      </c>
      <c r="F8">
        <v>105</v>
      </c>
      <c r="G8">
        <v>105.1</v>
      </c>
      <c r="H8">
        <v>108</v>
      </c>
      <c r="I8">
        <v>409000</v>
      </c>
      <c r="J8">
        <v>573500</v>
      </c>
      <c r="K8">
        <v>462400</v>
      </c>
      <c r="L8">
        <v>634800</v>
      </c>
      <c r="M8">
        <v>327500</v>
      </c>
      <c r="N8">
        <v>270200</v>
      </c>
    </row>
    <row r="9" spans="1:18" x14ac:dyDescent="0.25">
      <c r="A9">
        <v>2005</v>
      </c>
      <c r="B9" s="1">
        <v>38565</v>
      </c>
      <c r="C9">
        <v>107.7</v>
      </c>
      <c r="D9">
        <v>106.6</v>
      </c>
      <c r="E9">
        <v>107</v>
      </c>
      <c r="F9">
        <v>106.3</v>
      </c>
      <c r="G9">
        <v>106.3</v>
      </c>
      <c r="H9">
        <v>109.2</v>
      </c>
      <c r="I9">
        <v>414000</v>
      </c>
      <c r="J9">
        <v>581100</v>
      </c>
      <c r="K9">
        <v>469000</v>
      </c>
      <c r="L9">
        <v>642700</v>
      </c>
      <c r="M9">
        <v>331200</v>
      </c>
      <c r="N9">
        <v>273200</v>
      </c>
    </row>
    <row r="10" spans="1:18" x14ac:dyDescent="0.25">
      <c r="A10">
        <v>2005</v>
      </c>
      <c r="B10" s="1">
        <v>38596</v>
      </c>
      <c r="C10">
        <v>109.4</v>
      </c>
      <c r="D10">
        <v>108</v>
      </c>
      <c r="E10">
        <v>108.5</v>
      </c>
      <c r="F10">
        <v>107.7</v>
      </c>
      <c r="G10">
        <v>107.5</v>
      </c>
      <c r="H10">
        <v>111.4</v>
      </c>
      <c r="I10">
        <v>420500</v>
      </c>
      <c r="J10">
        <v>588700</v>
      </c>
      <c r="K10">
        <v>475500</v>
      </c>
      <c r="L10">
        <v>651100</v>
      </c>
      <c r="M10">
        <v>335000</v>
      </c>
      <c r="N10">
        <v>278700</v>
      </c>
    </row>
    <row r="11" spans="1:18" x14ac:dyDescent="0.25">
      <c r="A11">
        <v>2005</v>
      </c>
      <c r="B11" s="1">
        <v>38626</v>
      </c>
      <c r="C11">
        <v>110.1</v>
      </c>
      <c r="D11">
        <v>108.7</v>
      </c>
      <c r="E11">
        <v>109.2</v>
      </c>
      <c r="F11">
        <v>108.5</v>
      </c>
      <c r="G11">
        <v>108.3</v>
      </c>
      <c r="H11">
        <v>112.1</v>
      </c>
      <c r="I11">
        <v>423200</v>
      </c>
      <c r="J11">
        <v>592500</v>
      </c>
      <c r="K11">
        <v>478600</v>
      </c>
      <c r="L11">
        <v>656000</v>
      </c>
      <c r="M11">
        <v>337500</v>
      </c>
      <c r="N11">
        <v>280400</v>
      </c>
    </row>
    <row r="12" spans="1:18" x14ac:dyDescent="0.25">
      <c r="A12">
        <v>2005</v>
      </c>
      <c r="B12" s="1">
        <v>38657</v>
      </c>
      <c r="C12">
        <v>110.9</v>
      </c>
      <c r="D12">
        <v>109.5</v>
      </c>
      <c r="E12">
        <v>109.9</v>
      </c>
      <c r="F12">
        <v>109.3</v>
      </c>
      <c r="G12">
        <v>109</v>
      </c>
      <c r="H12">
        <v>112.9</v>
      </c>
      <c r="I12">
        <v>426300</v>
      </c>
      <c r="J12">
        <v>596900</v>
      </c>
      <c r="K12">
        <v>481700</v>
      </c>
      <c r="L12">
        <v>660800</v>
      </c>
      <c r="M12">
        <v>339700</v>
      </c>
      <c r="N12">
        <v>282400</v>
      </c>
    </row>
    <row r="13" spans="1:18" x14ac:dyDescent="0.25">
      <c r="A13">
        <v>2005</v>
      </c>
      <c r="B13" s="1">
        <v>38687</v>
      </c>
      <c r="C13">
        <v>111.8</v>
      </c>
      <c r="D13">
        <v>110.3</v>
      </c>
      <c r="E13">
        <v>110.6</v>
      </c>
      <c r="F13">
        <v>110.1</v>
      </c>
      <c r="G13">
        <v>109.8</v>
      </c>
      <c r="H13">
        <v>114</v>
      </c>
      <c r="I13">
        <v>429800</v>
      </c>
      <c r="J13">
        <v>601300</v>
      </c>
      <c r="K13">
        <v>484700</v>
      </c>
      <c r="L13">
        <v>665600</v>
      </c>
      <c r="M13">
        <v>342200</v>
      </c>
      <c r="N13">
        <v>285200</v>
      </c>
    </row>
    <row r="14" spans="1:18" x14ac:dyDescent="0.25">
      <c r="A14">
        <v>2006</v>
      </c>
      <c r="B14" s="1">
        <v>38718</v>
      </c>
      <c r="C14">
        <v>113.9</v>
      </c>
      <c r="D14">
        <v>112.5</v>
      </c>
      <c r="E14">
        <v>112.8</v>
      </c>
      <c r="F14">
        <v>112.3</v>
      </c>
      <c r="G14">
        <v>111.7</v>
      </c>
      <c r="H14">
        <v>116.1</v>
      </c>
      <c r="I14">
        <v>437800</v>
      </c>
      <c r="J14">
        <v>613300</v>
      </c>
      <c r="K14">
        <v>494400</v>
      </c>
      <c r="L14">
        <v>678900</v>
      </c>
      <c r="M14">
        <v>348100</v>
      </c>
      <c r="N14">
        <v>290500</v>
      </c>
    </row>
    <row r="15" spans="1:18" x14ac:dyDescent="0.25">
      <c r="A15">
        <v>2006</v>
      </c>
      <c r="B15" s="1">
        <v>38749</v>
      </c>
      <c r="C15">
        <v>116.3</v>
      </c>
      <c r="D15">
        <v>114.7</v>
      </c>
      <c r="E15">
        <v>115</v>
      </c>
      <c r="F15">
        <v>114.5</v>
      </c>
      <c r="G15">
        <v>113.7</v>
      </c>
      <c r="H15">
        <v>118.8</v>
      </c>
      <c r="I15">
        <v>447100</v>
      </c>
      <c r="J15">
        <v>625300</v>
      </c>
      <c r="K15">
        <v>504000</v>
      </c>
      <c r="L15">
        <v>692200</v>
      </c>
      <c r="M15">
        <v>354300</v>
      </c>
      <c r="N15">
        <v>297200</v>
      </c>
    </row>
    <row r="16" spans="1:18" x14ac:dyDescent="0.25">
      <c r="A16">
        <v>2006</v>
      </c>
      <c r="B16" s="1">
        <v>38777</v>
      </c>
      <c r="C16">
        <v>118.5</v>
      </c>
      <c r="D16">
        <v>117</v>
      </c>
      <c r="E16">
        <v>117.3</v>
      </c>
      <c r="F16">
        <v>116.8</v>
      </c>
      <c r="G16">
        <v>115.7</v>
      </c>
      <c r="H16">
        <v>121</v>
      </c>
      <c r="I16">
        <v>455500</v>
      </c>
      <c r="J16">
        <v>637800</v>
      </c>
      <c r="K16">
        <v>514100</v>
      </c>
      <c r="L16">
        <v>706100</v>
      </c>
      <c r="M16">
        <v>360500</v>
      </c>
      <c r="N16">
        <v>302700</v>
      </c>
    </row>
    <row r="17" spans="1:14" x14ac:dyDescent="0.25">
      <c r="A17">
        <v>2006</v>
      </c>
      <c r="B17" s="1">
        <v>38808</v>
      </c>
      <c r="C17">
        <v>121</v>
      </c>
      <c r="D17">
        <v>119.2</v>
      </c>
      <c r="E17">
        <v>119.6</v>
      </c>
      <c r="F17">
        <v>119</v>
      </c>
      <c r="G17">
        <v>118.1</v>
      </c>
      <c r="H17">
        <v>123.9</v>
      </c>
      <c r="I17">
        <v>465100</v>
      </c>
      <c r="J17">
        <v>649800</v>
      </c>
      <c r="K17">
        <v>524200</v>
      </c>
      <c r="L17">
        <v>719400</v>
      </c>
      <c r="M17">
        <v>368000</v>
      </c>
      <c r="N17">
        <v>310000</v>
      </c>
    </row>
    <row r="18" spans="1:14" x14ac:dyDescent="0.25">
      <c r="A18">
        <v>2006</v>
      </c>
      <c r="B18" s="1">
        <v>38838</v>
      </c>
      <c r="C18">
        <v>123.5</v>
      </c>
      <c r="D18">
        <v>121.5</v>
      </c>
      <c r="E18">
        <v>121.9</v>
      </c>
      <c r="F18">
        <v>121.2</v>
      </c>
      <c r="G18">
        <v>120.5</v>
      </c>
      <c r="H18">
        <v>126.6</v>
      </c>
      <c r="I18">
        <v>474700</v>
      </c>
      <c r="J18">
        <v>662300</v>
      </c>
      <c r="K18">
        <v>534300</v>
      </c>
      <c r="L18">
        <v>732700</v>
      </c>
      <c r="M18">
        <v>375500</v>
      </c>
      <c r="N18">
        <v>316700</v>
      </c>
    </row>
    <row r="19" spans="1:14" x14ac:dyDescent="0.25">
      <c r="A19">
        <v>2006</v>
      </c>
      <c r="B19" s="1">
        <v>38869</v>
      </c>
      <c r="C19">
        <v>125.6</v>
      </c>
      <c r="D19">
        <v>123.8</v>
      </c>
      <c r="E19">
        <v>124.3</v>
      </c>
      <c r="F19">
        <v>123.6</v>
      </c>
      <c r="G19">
        <v>122.9</v>
      </c>
      <c r="H19">
        <v>128.30000000000001</v>
      </c>
      <c r="I19">
        <v>482800</v>
      </c>
      <c r="J19">
        <v>674900</v>
      </c>
      <c r="K19">
        <v>544800</v>
      </c>
      <c r="L19">
        <v>747300</v>
      </c>
      <c r="M19">
        <v>383000</v>
      </c>
      <c r="N19">
        <v>321000</v>
      </c>
    </row>
    <row r="20" spans="1:14" x14ac:dyDescent="0.25">
      <c r="A20">
        <v>2006</v>
      </c>
      <c r="B20" s="1">
        <v>38899</v>
      </c>
      <c r="C20">
        <v>126.6</v>
      </c>
      <c r="D20">
        <v>124.5</v>
      </c>
      <c r="E20">
        <v>124.8</v>
      </c>
      <c r="F20">
        <v>124.4</v>
      </c>
      <c r="G20">
        <v>123.9</v>
      </c>
      <c r="H20">
        <v>129.6</v>
      </c>
      <c r="I20">
        <v>486700</v>
      </c>
      <c r="J20">
        <v>678700</v>
      </c>
      <c r="K20">
        <v>547000</v>
      </c>
      <c r="L20">
        <v>752100</v>
      </c>
      <c r="M20">
        <v>386100</v>
      </c>
      <c r="N20">
        <v>324200</v>
      </c>
    </row>
    <row r="21" spans="1:14" x14ac:dyDescent="0.25">
      <c r="A21">
        <v>2006</v>
      </c>
      <c r="B21" s="1">
        <v>38930</v>
      </c>
      <c r="C21">
        <v>127.7</v>
      </c>
      <c r="D21">
        <v>125.3</v>
      </c>
      <c r="E21">
        <v>125.3</v>
      </c>
      <c r="F21">
        <v>125.2</v>
      </c>
      <c r="G21">
        <v>124.9</v>
      </c>
      <c r="H21">
        <v>131</v>
      </c>
      <c r="I21">
        <v>490900</v>
      </c>
      <c r="J21">
        <v>683000</v>
      </c>
      <c r="K21">
        <v>549200</v>
      </c>
      <c r="L21">
        <v>756900</v>
      </c>
      <c r="M21">
        <v>389200</v>
      </c>
      <c r="N21">
        <v>327700</v>
      </c>
    </row>
    <row r="22" spans="1:14" x14ac:dyDescent="0.25">
      <c r="A22">
        <v>2006</v>
      </c>
      <c r="B22" s="1">
        <v>38961</v>
      </c>
      <c r="C22">
        <v>128.6</v>
      </c>
      <c r="D22">
        <v>126</v>
      </c>
      <c r="E22">
        <v>125.9</v>
      </c>
      <c r="F22">
        <v>126.1</v>
      </c>
      <c r="G22">
        <v>126</v>
      </c>
      <c r="H22">
        <v>132.1</v>
      </c>
      <c r="I22">
        <v>494300</v>
      </c>
      <c r="J22">
        <v>686900</v>
      </c>
      <c r="K22">
        <v>551800</v>
      </c>
      <c r="L22">
        <v>762400</v>
      </c>
      <c r="M22">
        <v>392600</v>
      </c>
      <c r="N22">
        <v>330500</v>
      </c>
    </row>
    <row r="23" spans="1:14" x14ac:dyDescent="0.25">
      <c r="A23">
        <v>2006</v>
      </c>
      <c r="B23" s="1">
        <v>38991</v>
      </c>
      <c r="C23">
        <v>128.6</v>
      </c>
      <c r="D23">
        <v>126</v>
      </c>
      <c r="E23">
        <v>125.8</v>
      </c>
      <c r="F23">
        <v>126.1</v>
      </c>
      <c r="G23">
        <v>126.6</v>
      </c>
      <c r="H23">
        <v>131.9</v>
      </c>
      <c r="I23">
        <v>494300</v>
      </c>
      <c r="J23">
        <v>686900</v>
      </c>
      <c r="K23">
        <v>551400</v>
      </c>
      <c r="L23">
        <v>762400</v>
      </c>
      <c r="M23">
        <v>394500</v>
      </c>
      <c r="N23">
        <v>330000</v>
      </c>
    </row>
    <row r="24" spans="1:14" x14ac:dyDescent="0.25">
      <c r="A24">
        <v>2006</v>
      </c>
      <c r="B24" s="1">
        <v>39022</v>
      </c>
      <c r="C24">
        <v>128.69999999999999</v>
      </c>
      <c r="D24">
        <v>126.1</v>
      </c>
      <c r="E24">
        <v>125.8</v>
      </c>
      <c r="F24">
        <v>126.2</v>
      </c>
      <c r="G24">
        <v>127.4</v>
      </c>
      <c r="H24">
        <v>131.80000000000001</v>
      </c>
      <c r="I24">
        <v>494700</v>
      </c>
      <c r="J24">
        <v>687400</v>
      </c>
      <c r="K24">
        <v>551400</v>
      </c>
      <c r="L24">
        <v>763000</v>
      </c>
      <c r="M24">
        <v>397000</v>
      </c>
      <c r="N24">
        <v>329700</v>
      </c>
    </row>
    <row r="25" spans="1:14" x14ac:dyDescent="0.25">
      <c r="A25">
        <v>2006</v>
      </c>
      <c r="B25" s="1">
        <v>39052</v>
      </c>
      <c r="C25">
        <v>128.5</v>
      </c>
      <c r="D25">
        <v>126.1</v>
      </c>
      <c r="E25">
        <v>125.8</v>
      </c>
      <c r="F25">
        <v>126.3</v>
      </c>
      <c r="G25">
        <v>128.1</v>
      </c>
      <c r="H25">
        <v>131</v>
      </c>
      <c r="I25">
        <v>494000</v>
      </c>
      <c r="J25">
        <v>687400</v>
      </c>
      <c r="K25">
        <v>551400</v>
      </c>
      <c r="L25">
        <v>763600</v>
      </c>
      <c r="M25">
        <v>399200</v>
      </c>
      <c r="N25">
        <v>327700</v>
      </c>
    </row>
    <row r="26" spans="1:14" x14ac:dyDescent="0.25">
      <c r="A26">
        <v>2007</v>
      </c>
      <c r="B26" s="1">
        <v>39083</v>
      </c>
      <c r="C26">
        <v>130.30000000000001</v>
      </c>
      <c r="D26">
        <v>127.7</v>
      </c>
      <c r="E26">
        <v>127.4</v>
      </c>
      <c r="F26">
        <v>127.9</v>
      </c>
      <c r="G26">
        <v>129.1</v>
      </c>
      <c r="H26">
        <v>133.30000000000001</v>
      </c>
      <c r="I26">
        <v>500900</v>
      </c>
      <c r="J26">
        <v>696100</v>
      </c>
      <c r="K26">
        <v>558400</v>
      </c>
      <c r="L26">
        <v>773300</v>
      </c>
      <c r="M26">
        <v>402300</v>
      </c>
      <c r="N26">
        <v>333500</v>
      </c>
    </row>
    <row r="27" spans="1:14" x14ac:dyDescent="0.25">
      <c r="A27">
        <v>2007</v>
      </c>
      <c r="B27" s="1">
        <v>39114</v>
      </c>
      <c r="C27">
        <v>131.80000000000001</v>
      </c>
      <c r="D27">
        <v>129.4</v>
      </c>
      <c r="E27">
        <v>129.1</v>
      </c>
      <c r="F27">
        <v>129.5</v>
      </c>
      <c r="G27">
        <v>130</v>
      </c>
      <c r="H27">
        <v>134.80000000000001</v>
      </c>
      <c r="I27">
        <v>506600</v>
      </c>
      <c r="J27">
        <v>705400</v>
      </c>
      <c r="K27">
        <v>565800</v>
      </c>
      <c r="L27">
        <v>782900</v>
      </c>
      <c r="M27">
        <v>405100</v>
      </c>
      <c r="N27">
        <v>337200</v>
      </c>
    </row>
    <row r="28" spans="1:14" x14ac:dyDescent="0.25">
      <c r="A28">
        <v>2007</v>
      </c>
      <c r="B28" s="1">
        <v>39142</v>
      </c>
      <c r="C28">
        <v>133.19999999999999</v>
      </c>
      <c r="D28">
        <v>131</v>
      </c>
      <c r="E28">
        <v>130.69999999999999</v>
      </c>
      <c r="F28">
        <v>131.19999999999999</v>
      </c>
      <c r="G28">
        <v>131</v>
      </c>
      <c r="H28">
        <v>136.1</v>
      </c>
      <c r="I28">
        <v>512000</v>
      </c>
      <c r="J28">
        <v>714100</v>
      </c>
      <c r="K28">
        <v>572800</v>
      </c>
      <c r="L28">
        <v>793200</v>
      </c>
      <c r="M28">
        <v>408200</v>
      </c>
      <c r="N28">
        <v>340500</v>
      </c>
    </row>
    <row r="29" spans="1:14" x14ac:dyDescent="0.25">
      <c r="A29">
        <v>2007</v>
      </c>
      <c r="B29" s="1">
        <v>39173</v>
      </c>
      <c r="C29">
        <v>135.19999999999999</v>
      </c>
      <c r="D29">
        <v>133.19999999999999</v>
      </c>
      <c r="E29">
        <v>132.69999999999999</v>
      </c>
      <c r="F29">
        <v>133.4</v>
      </c>
      <c r="G29">
        <v>132.30000000000001</v>
      </c>
      <c r="H29">
        <v>138.19999999999999</v>
      </c>
      <c r="I29">
        <v>519700</v>
      </c>
      <c r="J29">
        <v>726100</v>
      </c>
      <c r="K29">
        <v>581600</v>
      </c>
      <c r="L29">
        <v>806500</v>
      </c>
      <c r="M29">
        <v>412300</v>
      </c>
      <c r="N29">
        <v>345700</v>
      </c>
    </row>
    <row r="30" spans="1:14" x14ac:dyDescent="0.25">
      <c r="A30">
        <v>2007</v>
      </c>
      <c r="B30" s="1">
        <v>39203</v>
      </c>
      <c r="C30">
        <v>137.1</v>
      </c>
      <c r="D30">
        <v>135.30000000000001</v>
      </c>
      <c r="E30">
        <v>134.80000000000001</v>
      </c>
      <c r="F30">
        <v>135.6</v>
      </c>
      <c r="G30">
        <v>133.69999999999999</v>
      </c>
      <c r="H30">
        <v>140.1</v>
      </c>
      <c r="I30">
        <v>527000</v>
      </c>
      <c r="J30">
        <v>737600</v>
      </c>
      <c r="K30">
        <v>590800</v>
      </c>
      <c r="L30">
        <v>819800</v>
      </c>
      <c r="M30">
        <v>416600</v>
      </c>
      <c r="N30">
        <v>350500</v>
      </c>
    </row>
    <row r="31" spans="1:14" x14ac:dyDescent="0.25">
      <c r="A31">
        <v>2007</v>
      </c>
      <c r="B31" s="1">
        <v>39234</v>
      </c>
      <c r="C31">
        <v>139</v>
      </c>
      <c r="D31">
        <v>137.5</v>
      </c>
      <c r="E31">
        <v>136.9</v>
      </c>
      <c r="F31">
        <v>137.9</v>
      </c>
      <c r="G31">
        <v>135.1</v>
      </c>
      <c r="H31">
        <v>141.69999999999999</v>
      </c>
      <c r="I31">
        <v>534300</v>
      </c>
      <c r="J31">
        <v>749500</v>
      </c>
      <c r="K31">
        <v>600000</v>
      </c>
      <c r="L31">
        <v>833700</v>
      </c>
      <c r="M31">
        <v>421000</v>
      </c>
      <c r="N31">
        <v>354500</v>
      </c>
    </row>
    <row r="32" spans="1:14" x14ac:dyDescent="0.25">
      <c r="A32">
        <v>2007</v>
      </c>
      <c r="B32" s="1">
        <v>39264</v>
      </c>
      <c r="C32">
        <v>140.19999999999999</v>
      </c>
      <c r="D32">
        <v>138.5</v>
      </c>
      <c r="E32">
        <v>137.80000000000001</v>
      </c>
      <c r="F32">
        <v>138.9</v>
      </c>
      <c r="G32">
        <v>136.19999999999999</v>
      </c>
      <c r="H32">
        <v>143.19999999999999</v>
      </c>
      <c r="I32">
        <v>538900</v>
      </c>
      <c r="J32">
        <v>755000</v>
      </c>
      <c r="K32">
        <v>603900</v>
      </c>
      <c r="L32">
        <v>839800</v>
      </c>
      <c r="M32">
        <v>424400</v>
      </c>
      <c r="N32">
        <v>358300</v>
      </c>
    </row>
    <row r="33" spans="1:14" x14ac:dyDescent="0.25">
      <c r="A33">
        <v>2007</v>
      </c>
      <c r="B33" s="1">
        <v>39295</v>
      </c>
      <c r="C33">
        <v>141.5</v>
      </c>
      <c r="D33">
        <v>139.5</v>
      </c>
      <c r="E33">
        <v>138.6</v>
      </c>
      <c r="F33">
        <v>139.9</v>
      </c>
      <c r="G33">
        <v>137.4</v>
      </c>
      <c r="H33">
        <v>145</v>
      </c>
      <c r="I33">
        <v>543900</v>
      </c>
      <c r="J33">
        <v>760400</v>
      </c>
      <c r="K33">
        <v>607500</v>
      </c>
      <c r="L33">
        <v>845800</v>
      </c>
      <c r="M33">
        <v>428200</v>
      </c>
      <c r="N33">
        <v>362800</v>
      </c>
    </row>
    <row r="34" spans="1:14" x14ac:dyDescent="0.25">
      <c r="A34">
        <v>2007</v>
      </c>
      <c r="B34" s="1">
        <v>39326</v>
      </c>
      <c r="C34">
        <v>142.6</v>
      </c>
      <c r="D34">
        <v>140.4</v>
      </c>
      <c r="E34">
        <v>139.5</v>
      </c>
      <c r="F34">
        <v>141</v>
      </c>
      <c r="G34">
        <v>138.6</v>
      </c>
      <c r="H34">
        <v>146.19999999999999</v>
      </c>
      <c r="I34">
        <v>548200</v>
      </c>
      <c r="J34">
        <v>765400</v>
      </c>
      <c r="K34">
        <v>611400</v>
      </c>
      <c r="L34">
        <v>852500</v>
      </c>
      <c r="M34">
        <v>431900</v>
      </c>
      <c r="N34">
        <v>365800</v>
      </c>
    </row>
    <row r="35" spans="1:14" x14ac:dyDescent="0.25">
      <c r="A35">
        <v>2007</v>
      </c>
      <c r="B35" s="1">
        <v>39356</v>
      </c>
      <c r="C35">
        <v>143.30000000000001</v>
      </c>
      <c r="D35">
        <v>140.9</v>
      </c>
      <c r="E35">
        <v>139.9</v>
      </c>
      <c r="F35">
        <v>141.4</v>
      </c>
      <c r="G35">
        <v>139.1</v>
      </c>
      <c r="H35">
        <v>147.1</v>
      </c>
      <c r="I35">
        <v>550800</v>
      </c>
      <c r="J35">
        <v>768100</v>
      </c>
      <c r="K35">
        <v>613100</v>
      </c>
      <c r="L35">
        <v>854900</v>
      </c>
      <c r="M35">
        <v>433500</v>
      </c>
      <c r="N35">
        <v>368000</v>
      </c>
    </row>
    <row r="36" spans="1:14" x14ac:dyDescent="0.25">
      <c r="A36">
        <v>2007</v>
      </c>
      <c r="B36" s="1">
        <v>39387</v>
      </c>
      <c r="C36">
        <v>144</v>
      </c>
      <c r="D36">
        <v>141.30000000000001</v>
      </c>
      <c r="E36">
        <v>140.30000000000001</v>
      </c>
      <c r="F36">
        <v>141.9</v>
      </c>
      <c r="G36">
        <v>139.5</v>
      </c>
      <c r="H36">
        <v>148.1</v>
      </c>
      <c r="I36">
        <v>553500</v>
      </c>
      <c r="J36">
        <v>770300</v>
      </c>
      <c r="K36">
        <v>614900</v>
      </c>
      <c r="L36">
        <v>857900</v>
      </c>
      <c r="M36">
        <v>434700</v>
      </c>
      <c r="N36">
        <v>370500</v>
      </c>
    </row>
    <row r="37" spans="1:14" x14ac:dyDescent="0.25">
      <c r="A37">
        <v>2007</v>
      </c>
      <c r="B37" s="1">
        <v>39417</v>
      </c>
      <c r="C37">
        <v>144.5</v>
      </c>
      <c r="D37">
        <v>141.80000000000001</v>
      </c>
      <c r="E37">
        <v>140.80000000000001</v>
      </c>
      <c r="F37">
        <v>142.30000000000001</v>
      </c>
      <c r="G37">
        <v>140</v>
      </c>
      <c r="H37">
        <v>148.69999999999999</v>
      </c>
      <c r="I37">
        <v>555500</v>
      </c>
      <c r="J37">
        <v>773000</v>
      </c>
      <c r="K37">
        <v>617100</v>
      </c>
      <c r="L37">
        <v>860300</v>
      </c>
      <c r="M37">
        <v>436300</v>
      </c>
      <c r="N37">
        <v>372000</v>
      </c>
    </row>
    <row r="38" spans="1:14" x14ac:dyDescent="0.25">
      <c r="A38">
        <v>2008</v>
      </c>
      <c r="B38" s="1">
        <v>39448</v>
      </c>
      <c r="C38">
        <v>145.80000000000001</v>
      </c>
      <c r="D38">
        <v>143.4</v>
      </c>
      <c r="E38">
        <v>142.4</v>
      </c>
      <c r="F38">
        <v>144</v>
      </c>
      <c r="G38">
        <v>141.6</v>
      </c>
      <c r="H38">
        <v>149.6</v>
      </c>
      <c r="I38">
        <v>560500</v>
      </c>
      <c r="J38">
        <v>781700</v>
      </c>
      <c r="K38">
        <v>624100</v>
      </c>
      <c r="L38">
        <v>870600</v>
      </c>
      <c r="M38">
        <v>441200</v>
      </c>
      <c r="N38">
        <v>374300</v>
      </c>
    </row>
    <row r="39" spans="1:14" x14ac:dyDescent="0.25">
      <c r="A39">
        <v>2008</v>
      </c>
      <c r="B39" s="1">
        <v>39479</v>
      </c>
      <c r="C39">
        <v>147.4</v>
      </c>
      <c r="D39">
        <v>145.1</v>
      </c>
      <c r="E39">
        <v>144</v>
      </c>
      <c r="F39">
        <v>145.69999999999999</v>
      </c>
      <c r="G39">
        <v>143.19999999999999</v>
      </c>
      <c r="H39">
        <v>151.19999999999999</v>
      </c>
      <c r="I39">
        <v>566600</v>
      </c>
      <c r="J39">
        <v>791000</v>
      </c>
      <c r="K39">
        <v>631100</v>
      </c>
      <c r="L39">
        <v>880900</v>
      </c>
      <c r="M39">
        <v>446200</v>
      </c>
      <c r="N39">
        <v>378300</v>
      </c>
    </row>
    <row r="40" spans="1:14" x14ac:dyDescent="0.25">
      <c r="A40">
        <v>2008</v>
      </c>
      <c r="B40" s="1">
        <v>39508</v>
      </c>
      <c r="C40">
        <v>148.9</v>
      </c>
      <c r="D40">
        <v>146.80000000000001</v>
      </c>
      <c r="E40">
        <v>145.69999999999999</v>
      </c>
      <c r="F40">
        <v>147.5</v>
      </c>
      <c r="G40">
        <v>144.9</v>
      </c>
      <c r="H40">
        <v>152.30000000000001</v>
      </c>
      <c r="I40">
        <v>572400</v>
      </c>
      <c r="J40">
        <v>800200</v>
      </c>
      <c r="K40">
        <v>638600</v>
      </c>
      <c r="L40">
        <v>891800</v>
      </c>
      <c r="M40">
        <v>451500</v>
      </c>
      <c r="N40">
        <v>381000</v>
      </c>
    </row>
    <row r="41" spans="1:14" x14ac:dyDescent="0.25">
      <c r="A41">
        <v>2008</v>
      </c>
      <c r="B41" s="1">
        <v>39539</v>
      </c>
      <c r="C41">
        <v>149.4</v>
      </c>
      <c r="D41">
        <v>147.30000000000001</v>
      </c>
      <c r="E41">
        <v>146.19999999999999</v>
      </c>
      <c r="F41">
        <v>147.9</v>
      </c>
      <c r="G41">
        <v>145.5</v>
      </c>
      <c r="H41">
        <v>152.80000000000001</v>
      </c>
      <c r="I41">
        <v>574300</v>
      </c>
      <c r="J41">
        <v>803000</v>
      </c>
      <c r="K41">
        <v>640800</v>
      </c>
      <c r="L41">
        <v>894200</v>
      </c>
      <c r="M41">
        <v>453400</v>
      </c>
      <c r="N41">
        <v>382300</v>
      </c>
    </row>
    <row r="42" spans="1:14" x14ac:dyDescent="0.25">
      <c r="A42">
        <v>2008</v>
      </c>
      <c r="B42" s="1">
        <v>39569</v>
      </c>
      <c r="C42">
        <v>149.69999999999999</v>
      </c>
      <c r="D42">
        <v>147.80000000000001</v>
      </c>
      <c r="E42">
        <v>146.69999999999999</v>
      </c>
      <c r="F42">
        <v>148.4</v>
      </c>
      <c r="G42">
        <v>146</v>
      </c>
      <c r="H42">
        <v>152.9</v>
      </c>
      <c r="I42">
        <v>575400</v>
      </c>
      <c r="J42">
        <v>805700</v>
      </c>
      <c r="K42">
        <v>643000</v>
      </c>
      <c r="L42">
        <v>897200</v>
      </c>
      <c r="M42">
        <v>455000</v>
      </c>
      <c r="N42">
        <v>382500</v>
      </c>
    </row>
    <row r="43" spans="1:14" x14ac:dyDescent="0.25">
      <c r="A43">
        <v>2008</v>
      </c>
      <c r="B43" s="1">
        <v>39600</v>
      </c>
      <c r="C43">
        <v>150.19999999999999</v>
      </c>
      <c r="D43">
        <v>148.30000000000001</v>
      </c>
      <c r="E43">
        <v>147.30000000000001</v>
      </c>
      <c r="F43">
        <v>148.80000000000001</v>
      </c>
      <c r="G43">
        <v>146.6</v>
      </c>
      <c r="H43">
        <v>153.30000000000001</v>
      </c>
      <c r="I43">
        <v>577400</v>
      </c>
      <c r="J43">
        <v>808400</v>
      </c>
      <c r="K43">
        <v>645600</v>
      </c>
      <c r="L43">
        <v>899600</v>
      </c>
      <c r="M43">
        <v>456800</v>
      </c>
      <c r="N43">
        <v>383500</v>
      </c>
    </row>
    <row r="44" spans="1:14" x14ac:dyDescent="0.25">
      <c r="A44">
        <v>2008</v>
      </c>
      <c r="B44" s="1">
        <v>39630</v>
      </c>
      <c r="C44">
        <v>147.6</v>
      </c>
      <c r="D44">
        <v>145.9</v>
      </c>
      <c r="E44">
        <v>144.6</v>
      </c>
      <c r="F44">
        <v>146.6</v>
      </c>
      <c r="G44">
        <v>145.19999999999999</v>
      </c>
      <c r="H44">
        <v>150.19999999999999</v>
      </c>
      <c r="I44">
        <v>567400</v>
      </c>
      <c r="J44">
        <v>795300</v>
      </c>
      <c r="K44">
        <v>633700</v>
      </c>
      <c r="L44">
        <v>886300</v>
      </c>
      <c r="M44">
        <v>452500</v>
      </c>
      <c r="N44">
        <v>375800</v>
      </c>
    </row>
    <row r="45" spans="1:14" x14ac:dyDescent="0.25">
      <c r="A45">
        <v>2008</v>
      </c>
      <c r="B45" s="1">
        <v>39661</v>
      </c>
      <c r="C45">
        <v>145.9</v>
      </c>
      <c r="D45">
        <v>143.5</v>
      </c>
      <c r="E45">
        <v>141.9</v>
      </c>
      <c r="F45">
        <v>144.5</v>
      </c>
      <c r="G45">
        <v>143.80000000000001</v>
      </c>
      <c r="H45">
        <v>148.9</v>
      </c>
      <c r="I45">
        <v>560800</v>
      </c>
      <c r="J45">
        <v>782300</v>
      </c>
      <c r="K45">
        <v>621900</v>
      </c>
      <c r="L45">
        <v>873600</v>
      </c>
      <c r="M45">
        <v>448100</v>
      </c>
      <c r="N45">
        <v>372500</v>
      </c>
    </row>
    <row r="46" spans="1:14" x14ac:dyDescent="0.25">
      <c r="A46">
        <v>2008</v>
      </c>
      <c r="B46" s="1">
        <v>39692</v>
      </c>
      <c r="C46">
        <v>144</v>
      </c>
      <c r="D46">
        <v>141.19999999999999</v>
      </c>
      <c r="E46">
        <v>139.19999999999999</v>
      </c>
      <c r="F46">
        <v>142.4</v>
      </c>
      <c r="G46">
        <v>142.4</v>
      </c>
      <c r="H46">
        <v>147.1</v>
      </c>
      <c r="I46">
        <v>553500</v>
      </c>
      <c r="J46">
        <v>769700</v>
      </c>
      <c r="K46">
        <v>610100</v>
      </c>
      <c r="L46">
        <v>860900</v>
      </c>
      <c r="M46">
        <v>443700</v>
      </c>
      <c r="N46">
        <v>368000</v>
      </c>
    </row>
    <row r="47" spans="1:14" x14ac:dyDescent="0.25">
      <c r="A47">
        <v>2008</v>
      </c>
      <c r="B47" s="1">
        <v>39722</v>
      </c>
      <c r="C47">
        <v>140</v>
      </c>
      <c r="D47">
        <v>137.30000000000001</v>
      </c>
      <c r="E47">
        <v>135.4</v>
      </c>
      <c r="F47">
        <v>138.4</v>
      </c>
      <c r="G47">
        <v>139</v>
      </c>
      <c r="H47">
        <v>142.80000000000001</v>
      </c>
      <c r="I47">
        <v>538200</v>
      </c>
      <c r="J47">
        <v>748500</v>
      </c>
      <c r="K47">
        <v>593400</v>
      </c>
      <c r="L47">
        <v>836700</v>
      </c>
      <c r="M47">
        <v>433100</v>
      </c>
      <c r="N47">
        <v>357300</v>
      </c>
    </row>
    <row r="48" spans="1:14" x14ac:dyDescent="0.25">
      <c r="A48">
        <v>2008</v>
      </c>
      <c r="B48" s="1">
        <v>39753</v>
      </c>
      <c r="C48">
        <v>136</v>
      </c>
      <c r="D48">
        <v>133.6</v>
      </c>
      <c r="E48">
        <v>131.69999999999999</v>
      </c>
      <c r="F48">
        <v>134.6</v>
      </c>
      <c r="G48">
        <v>135.69999999999999</v>
      </c>
      <c r="H48">
        <v>138.4</v>
      </c>
      <c r="I48">
        <v>522800</v>
      </c>
      <c r="J48">
        <v>728300</v>
      </c>
      <c r="K48">
        <v>577200</v>
      </c>
      <c r="L48">
        <v>813800</v>
      </c>
      <c r="M48">
        <v>422900</v>
      </c>
      <c r="N48">
        <v>346200</v>
      </c>
    </row>
    <row r="49" spans="1:14" x14ac:dyDescent="0.25">
      <c r="A49">
        <v>2008</v>
      </c>
      <c r="B49" s="1">
        <v>39783</v>
      </c>
      <c r="C49">
        <v>132.1</v>
      </c>
      <c r="D49">
        <v>129.9</v>
      </c>
      <c r="E49">
        <v>128.19999999999999</v>
      </c>
      <c r="F49">
        <v>130.9</v>
      </c>
      <c r="G49">
        <v>132.5</v>
      </c>
      <c r="H49">
        <v>133.9</v>
      </c>
      <c r="I49">
        <v>507800</v>
      </c>
      <c r="J49">
        <v>708100</v>
      </c>
      <c r="K49">
        <v>561900</v>
      </c>
      <c r="L49">
        <v>791400</v>
      </c>
      <c r="M49">
        <v>412900</v>
      </c>
      <c r="N49">
        <v>335000</v>
      </c>
    </row>
    <row r="50" spans="1:14" x14ac:dyDescent="0.25">
      <c r="A50">
        <v>2009</v>
      </c>
      <c r="B50" s="1">
        <v>39814</v>
      </c>
      <c r="C50">
        <v>131.30000000000001</v>
      </c>
      <c r="D50">
        <v>128.9</v>
      </c>
      <c r="E50">
        <v>127.3</v>
      </c>
      <c r="F50">
        <v>129.80000000000001</v>
      </c>
      <c r="G50">
        <v>131.6</v>
      </c>
      <c r="H50">
        <v>133.30000000000001</v>
      </c>
      <c r="I50">
        <v>504700</v>
      </c>
      <c r="J50">
        <v>702700</v>
      </c>
      <c r="K50">
        <v>557900</v>
      </c>
      <c r="L50">
        <v>784700</v>
      </c>
      <c r="M50">
        <v>410100</v>
      </c>
      <c r="N50">
        <v>333500</v>
      </c>
    </row>
    <row r="51" spans="1:14" x14ac:dyDescent="0.25">
      <c r="A51">
        <v>2009</v>
      </c>
      <c r="B51" s="1">
        <v>39845</v>
      </c>
      <c r="C51">
        <v>130.19999999999999</v>
      </c>
      <c r="D51">
        <v>127.9</v>
      </c>
      <c r="E51">
        <v>126.5</v>
      </c>
      <c r="F51">
        <v>128.80000000000001</v>
      </c>
      <c r="G51">
        <v>130.69999999999999</v>
      </c>
      <c r="H51">
        <v>132</v>
      </c>
      <c r="I51">
        <v>500500</v>
      </c>
      <c r="J51">
        <v>697200</v>
      </c>
      <c r="K51">
        <v>554400</v>
      </c>
      <c r="L51">
        <v>778700</v>
      </c>
      <c r="M51">
        <v>407300</v>
      </c>
      <c r="N51">
        <v>330200</v>
      </c>
    </row>
    <row r="52" spans="1:14" x14ac:dyDescent="0.25">
      <c r="A52">
        <v>2009</v>
      </c>
      <c r="B52" s="1">
        <v>39873</v>
      </c>
      <c r="C52">
        <v>129.30000000000001</v>
      </c>
      <c r="D52">
        <v>127</v>
      </c>
      <c r="E52">
        <v>125.6</v>
      </c>
      <c r="F52">
        <v>127.8</v>
      </c>
      <c r="G52">
        <v>129.9</v>
      </c>
      <c r="H52">
        <v>131.30000000000001</v>
      </c>
      <c r="I52">
        <v>497000</v>
      </c>
      <c r="J52">
        <v>692300</v>
      </c>
      <c r="K52">
        <v>550500</v>
      </c>
      <c r="L52">
        <v>772700</v>
      </c>
      <c r="M52">
        <v>404800</v>
      </c>
      <c r="N52">
        <v>328500</v>
      </c>
    </row>
    <row r="53" spans="1:14" x14ac:dyDescent="0.25">
      <c r="A53">
        <v>2009</v>
      </c>
      <c r="B53" s="1">
        <v>39904</v>
      </c>
      <c r="C53">
        <v>131.1</v>
      </c>
      <c r="D53">
        <v>128.69999999999999</v>
      </c>
      <c r="E53">
        <v>127.1</v>
      </c>
      <c r="F53">
        <v>129.6</v>
      </c>
      <c r="G53">
        <v>130.80000000000001</v>
      </c>
      <c r="H53">
        <v>133.4</v>
      </c>
      <c r="I53">
        <v>503900</v>
      </c>
      <c r="J53">
        <v>701600</v>
      </c>
      <c r="K53">
        <v>557100</v>
      </c>
      <c r="L53">
        <v>783500</v>
      </c>
      <c r="M53">
        <v>407600</v>
      </c>
      <c r="N53">
        <v>333700</v>
      </c>
    </row>
    <row r="54" spans="1:14" x14ac:dyDescent="0.25">
      <c r="A54">
        <v>2009</v>
      </c>
      <c r="B54" s="1">
        <v>39934</v>
      </c>
      <c r="C54">
        <v>133</v>
      </c>
      <c r="D54">
        <v>130.4</v>
      </c>
      <c r="E54">
        <v>128.5</v>
      </c>
      <c r="F54">
        <v>131.5</v>
      </c>
      <c r="G54">
        <v>131.80000000000001</v>
      </c>
      <c r="H54">
        <v>135.80000000000001</v>
      </c>
      <c r="I54">
        <v>511300</v>
      </c>
      <c r="J54">
        <v>710800</v>
      </c>
      <c r="K54">
        <v>563200</v>
      </c>
      <c r="L54">
        <v>795000</v>
      </c>
      <c r="M54">
        <v>410700</v>
      </c>
      <c r="N54">
        <v>339700</v>
      </c>
    </row>
    <row r="55" spans="1:14" x14ac:dyDescent="0.25">
      <c r="A55">
        <v>2009</v>
      </c>
      <c r="B55" s="1">
        <v>39965</v>
      </c>
      <c r="C55">
        <v>135</v>
      </c>
      <c r="D55">
        <v>132.19999999999999</v>
      </c>
      <c r="E55">
        <v>130</v>
      </c>
      <c r="F55">
        <v>133.4</v>
      </c>
      <c r="G55">
        <v>132.80000000000001</v>
      </c>
      <c r="H55">
        <v>138.30000000000001</v>
      </c>
      <c r="I55">
        <v>518900</v>
      </c>
      <c r="J55">
        <v>720700</v>
      </c>
      <c r="K55">
        <v>569800</v>
      </c>
      <c r="L55">
        <v>806500</v>
      </c>
      <c r="M55">
        <v>413800</v>
      </c>
      <c r="N55">
        <v>346000</v>
      </c>
    </row>
    <row r="56" spans="1:14" x14ac:dyDescent="0.25">
      <c r="A56">
        <v>2009</v>
      </c>
      <c r="B56" s="1">
        <v>39995</v>
      </c>
      <c r="C56">
        <v>137.30000000000001</v>
      </c>
      <c r="D56">
        <v>134.80000000000001</v>
      </c>
      <c r="E56">
        <v>132.6</v>
      </c>
      <c r="F56">
        <v>135.9</v>
      </c>
      <c r="G56">
        <v>134.69999999999999</v>
      </c>
      <c r="H56">
        <v>140.5</v>
      </c>
      <c r="I56">
        <v>527800</v>
      </c>
      <c r="J56">
        <v>734800</v>
      </c>
      <c r="K56">
        <v>581200</v>
      </c>
      <c r="L56">
        <v>821600</v>
      </c>
      <c r="M56">
        <v>419700</v>
      </c>
      <c r="N56">
        <v>351500</v>
      </c>
    </row>
    <row r="57" spans="1:14" x14ac:dyDescent="0.25">
      <c r="A57">
        <v>2009</v>
      </c>
      <c r="B57" s="1">
        <v>40026</v>
      </c>
      <c r="C57">
        <v>139.6</v>
      </c>
      <c r="D57">
        <v>137.4</v>
      </c>
      <c r="E57">
        <v>135.30000000000001</v>
      </c>
      <c r="F57">
        <v>138.6</v>
      </c>
      <c r="G57">
        <v>136.6</v>
      </c>
      <c r="H57">
        <v>142.69999999999999</v>
      </c>
      <c r="I57">
        <v>536600</v>
      </c>
      <c r="J57">
        <v>749000</v>
      </c>
      <c r="K57">
        <v>593000</v>
      </c>
      <c r="L57">
        <v>837900</v>
      </c>
      <c r="M57">
        <v>425700</v>
      </c>
      <c r="N57">
        <v>357000</v>
      </c>
    </row>
    <row r="58" spans="1:14" x14ac:dyDescent="0.25">
      <c r="A58">
        <v>2009</v>
      </c>
      <c r="B58" s="1">
        <v>40057</v>
      </c>
      <c r="C58">
        <v>142.19999999999999</v>
      </c>
      <c r="D58">
        <v>140.19999999999999</v>
      </c>
      <c r="E58">
        <v>138</v>
      </c>
      <c r="F58">
        <v>141.30000000000001</v>
      </c>
      <c r="G58">
        <v>138.6</v>
      </c>
      <c r="H58">
        <v>145.30000000000001</v>
      </c>
      <c r="I58">
        <v>546600</v>
      </c>
      <c r="J58">
        <v>764300</v>
      </c>
      <c r="K58">
        <v>604800</v>
      </c>
      <c r="L58">
        <v>854300</v>
      </c>
      <c r="M58">
        <v>431900</v>
      </c>
      <c r="N58">
        <v>363500</v>
      </c>
    </row>
    <row r="59" spans="1:14" x14ac:dyDescent="0.25">
      <c r="A59">
        <v>2009</v>
      </c>
      <c r="B59" s="1">
        <v>40087</v>
      </c>
      <c r="C59">
        <v>143.5</v>
      </c>
      <c r="D59">
        <v>142</v>
      </c>
      <c r="E59">
        <v>139.9</v>
      </c>
      <c r="F59">
        <v>143.19999999999999</v>
      </c>
      <c r="G59">
        <v>140.1</v>
      </c>
      <c r="H59">
        <v>146</v>
      </c>
      <c r="I59">
        <v>551600</v>
      </c>
      <c r="J59">
        <v>774100</v>
      </c>
      <c r="K59">
        <v>613100</v>
      </c>
      <c r="L59">
        <v>865800</v>
      </c>
      <c r="M59">
        <v>436600</v>
      </c>
      <c r="N59">
        <v>365300</v>
      </c>
    </row>
    <row r="60" spans="1:14" x14ac:dyDescent="0.25">
      <c r="A60">
        <v>2009</v>
      </c>
      <c r="B60" s="1">
        <v>40118</v>
      </c>
      <c r="C60">
        <v>145.30000000000001</v>
      </c>
      <c r="D60">
        <v>143.9</v>
      </c>
      <c r="E60">
        <v>141.9</v>
      </c>
      <c r="F60">
        <v>145</v>
      </c>
      <c r="G60">
        <v>141.6</v>
      </c>
      <c r="H60">
        <v>147.9</v>
      </c>
      <c r="I60">
        <v>558500</v>
      </c>
      <c r="J60">
        <v>784400</v>
      </c>
      <c r="K60">
        <v>621900</v>
      </c>
      <c r="L60">
        <v>876600</v>
      </c>
      <c r="M60">
        <v>441200</v>
      </c>
      <c r="N60">
        <v>370000</v>
      </c>
    </row>
    <row r="61" spans="1:14" x14ac:dyDescent="0.25">
      <c r="A61">
        <v>2009</v>
      </c>
      <c r="B61" s="1">
        <v>40148</v>
      </c>
      <c r="C61">
        <v>147</v>
      </c>
      <c r="D61">
        <v>145.80000000000001</v>
      </c>
      <c r="E61">
        <v>143.9</v>
      </c>
      <c r="F61">
        <v>146.80000000000001</v>
      </c>
      <c r="G61">
        <v>143.1</v>
      </c>
      <c r="H61">
        <v>149.4</v>
      </c>
      <c r="I61">
        <v>565100</v>
      </c>
      <c r="J61">
        <v>794800</v>
      </c>
      <c r="K61">
        <v>630700</v>
      </c>
      <c r="L61">
        <v>887500</v>
      </c>
      <c r="M61">
        <v>445900</v>
      </c>
      <c r="N61">
        <v>373800</v>
      </c>
    </row>
    <row r="62" spans="1:14" x14ac:dyDescent="0.25">
      <c r="A62">
        <v>2010</v>
      </c>
      <c r="B62" s="1">
        <v>40179</v>
      </c>
      <c r="C62">
        <v>148.5</v>
      </c>
      <c r="D62">
        <v>148.1</v>
      </c>
      <c r="E62">
        <v>145.80000000000001</v>
      </c>
      <c r="F62">
        <v>149.30000000000001</v>
      </c>
      <c r="G62">
        <v>145.1</v>
      </c>
      <c r="H62">
        <v>150</v>
      </c>
      <c r="I62">
        <v>570800</v>
      </c>
      <c r="J62">
        <v>807300</v>
      </c>
      <c r="K62">
        <v>639000</v>
      </c>
      <c r="L62">
        <v>902600</v>
      </c>
      <c r="M62">
        <v>452200</v>
      </c>
      <c r="N62">
        <v>375300</v>
      </c>
    </row>
    <row r="63" spans="1:14" x14ac:dyDescent="0.25">
      <c r="A63">
        <v>2010</v>
      </c>
      <c r="B63" s="1">
        <v>40210</v>
      </c>
      <c r="C63">
        <v>150.30000000000001</v>
      </c>
      <c r="D63">
        <v>150.4</v>
      </c>
      <c r="E63">
        <v>148.19999999999999</v>
      </c>
      <c r="F63">
        <v>151.6</v>
      </c>
      <c r="G63">
        <v>147</v>
      </c>
      <c r="H63">
        <v>151.4</v>
      </c>
      <c r="I63">
        <v>577800</v>
      </c>
      <c r="J63">
        <v>819900</v>
      </c>
      <c r="K63">
        <v>649500</v>
      </c>
      <c r="L63">
        <v>916500</v>
      </c>
      <c r="M63">
        <v>458100</v>
      </c>
      <c r="N63">
        <v>378800</v>
      </c>
    </row>
    <row r="64" spans="1:14" x14ac:dyDescent="0.25">
      <c r="A64">
        <v>2010</v>
      </c>
      <c r="B64" s="1">
        <v>40238</v>
      </c>
      <c r="C64">
        <v>152</v>
      </c>
      <c r="D64">
        <v>153.30000000000001</v>
      </c>
      <c r="E64">
        <v>150.4</v>
      </c>
      <c r="F64">
        <v>154.80000000000001</v>
      </c>
      <c r="G64">
        <v>148.4</v>
      </c>
      <c r="H64">
        <v>152</v>
      </c>
      <c r="I64">
        <v>584300</v>
      </c>
      <c r="J64">
        <v>835700</v>
      </c>
      <c r="K64">
        <v>659200</v>
      </c>
      <c r="L64">
        <v>935900</v>
      </c>
      <c r="M64">
        <v>462400</v>
      </c>
      <c r="N64">
        <v>380300</v>
      </c>
    </row>
    <row r="65" spans="1:14" x14ac:dyDescent="0.25">
      <c r="A65">
        <v>2010</v>
      </c>
      <c r="B65" s="1">
        <v>40269</v>
      </c>
      <c r="C65">
        <v>153.19999999999999</v>
      </c>
      <c r="D65">
        <v>154.69999999999999</v>
      </c>
      <c r="E65">
        <v>151.80000000000001</v>
      </c>
      <c r="F65">
        <v>156.19999999999999</v>
      </c>
      <c r="G65">
        <v>149.9</v>
      </c>
      <c r="H65">
        <v>153</v>
      </c>
      <c r="I65">
        <v>588900</v>
      </c>
      <c r="J65">
        <v>843300</v>
      </c>
      <c r="K65">
        <v>665300</v>
      </c>
      <c r="L65">
        <v>944400</v>
      </c>
      <c r="M65">
        <v>467100</v>
      </c>
      <c r="N65">
        <v>382800</v>
      </c>
    </row>
    <row r="66" spans="1:14" x14ac:dyDescent="0.25">
      <c r="A66">
        <v>2010</v>
      </c>
      <c r="B66" s="1">
        <v>40299</v>
      </c>
      <c r="C66">
        <v>153</v>
      </c>
      <c r="D66">
        <v>155.1</v>
      </c>
      <c r="E66">
        <v>152.4</v>
      </c>
      <c r="F66">
        <v>156.6</v>
      </c>
      <c r="G66">
        <v>150.1</v>
      </c>
      <c r="H66">
        <v>152</v>
      </c>
      <c r="I66">
        <v>588100</v>
      </c>
      <c r="J66">
        <v>845500</v>
      </c>
      <c r="K66">
        <v>667900</v>
      </c>
      <c r="L66">
        <v>946800</v>
      </c>
      <c r="M66">
        <v>467700</v>
      </c>
      <c r="N66">
        <v>380300</v>
      </c>
    </row>
    <row r="67" spans="1:14" x14ac:dyDescent="0.25">
      <c r="A67">
        <v>2010</v>
      </c>
      <c r="B67" s="1">
        <v>40330</v>
      </c>
      <c r="C67">
        <v>152.1</v>
      </c>
      <c r="D67">
        <v>154.4</v>
      </c>
      <c r="E67">
        <v>151.69999999999999</v>
      </c>
      <c r="F67">
        <v>155.80000000000001</v>
      </c>
      <c r="G67">
        <v>149.80000000000001</v>
      </c>
      <c r="H67">
        <v>150.80000000000001</v>
      </c>
      <c r="I67">
        <v>584700</v>
      </c>
      <c r="J67">
        <v>841700</v>
      </c>
      <c r="K67">
        <v>664900</v>
      </c>
      <c r="L67">
        <v>941900</v>
      </c>
      <c r="M67">
        <v>466800</v>
      </c>
      <c r="N67">
        <v>377300</v>
      </c>
    </row>
    <row r="68" spans="1:14" x14ac:dyDescent="0.25">
      <c r="A68">
        <v>2010</v>
      </c>
      <c r="B68" s="1">
        <v>40360</v>
      </c>
      <c r="C68">
        <v>150.5</v>
      </c>
      <c r="D68">
        <v>153.30000000000001</v>
      </c>
      <c r="E68">
        <v>150.4</v>
      </c>
      <c r="F68">
        <v>154.80000000000001</v>
      </c>
      <c r="G68">
        <v>148.80000000000001</v>
      </c>
      <c r="H68">
        <v>148.5</v>
      </c>
      <c r="I68">
        <v>578500</v>
      </c>
      <c r="J68">
        <v>835700</v>
      </c>
      <c r="K68">
        <v>659200</v>
      </c>
      <c r="L68">
        <v>935900</v>
      </c>
      <c r="M68">
        <v>463700</v>
      </c>
      <c r="N68">
        <v>371500</v>
      </c>
    </row>
    <row r="69" spans="1:14" x14ac:dyDescent="0.25">
      <c r="A69">
        <v>2010</v>
      </c>
      <c r="B69" s="1">
        <v>40391</v>
      </c>
      <c r="C69">
        <v>149.69999999999999</v>
      </c>
      <c r="D69">
        <v>152.30000000000001</v>
      </c>
      <c r="E69">
        <v>148.5</v>
      </c>
      <c r="F69">
        <v>154.30000000000001</v>
      </c>
      <c r="G69">
        <v>147.5</v>
      </c>
      <c r="H69">
        <v>148.19999999999999</v>
      </c>
      <c r="I69">
        <v>575400</v>
      </c>
      <c r="J69">
        <v>830200</v>
      </c>
      <c r="K69">
        <v>650800</v>
      </c>
      <c r="L69">
        <v>932900</v>
      </c>
      <c r="M69">
        <v>459600</v>
      </c>
      <c r="N69">
        <v>370800</v>
      </c>
    </row>
    <row r="70" spans="1:14" x14ac:dyDescent="0.25">
      <c r="A70">
        <v>2010</v>
      </c>
      <c r="B70" s="1">
        <v>40422</v>
      </c>
      <c r="C70">
        <v>149.30000000000001</v>
      </c>
      <c r="D70">
        <v>151.80000000000001</v>
      </c>
      <c r="E70">
        <v>147.80000000000001</v>
      </c>
      <c r="F70">
        <v>154</v>
      </c>
      <c r="G70">
        <v>146.5</v>
      </c>
      <c r="H70">
        <v>147.9</v>
      </c>
      <c r="I70">
        <v>573900</v>
      </c>
      <c r="J70">
        <v>827500</v>
      </c>
      <c r="K70">
        <v>647800</v>
      </c>
      <c r="L70">
        <v>931100</v>
      </c>
      <c r="M70">
        <v>456500</v>
      </c>
      <c r="N70">
        <v>370000</v>
      </c>
    </row>
    <row r="71" spans="1:14" x14ac:dyDescent="0.25">
      <c r="A71">
        <v>2010</v>
      </c>
      <c r="B71" s="1">
        <v>40452</v>
      </c>
      <c r="C71">
        <v>149.1</v>
      </c>
      <c r="D71">
        <v>151.5</v>
      </c>
      <c r="E71">
        <v>147.4</v>
      </c>
      <c r="F71">
        <v>153.6</v>
      </c>
      <c r="G71">
        <v>146.6</v>
      </c>
      <c r="H71">
        <v>147.80000000000001</v>
      </c>
      <c r="I71">
        <v>573100</v>
      </c>
      <c r="J71">
        <v>825900</v>
      </c>
      <c r="K71">
        <v>646000</v>
      </c>
      <c r="L71">
        <v>928600</v>
      </c>
      <c r="M71">
        <v>456800</v>
      </c>
      <c r="N71">
        <v>369800</v>
      </c>
    </row>
    <row r="72" spans="1:14" x14ac:dyDescent="0.25">
      <c r="A72">
        <v>2010</v>
      </c>
      <c r="B72" s="1">
        <v>40483</v>
      </c>
      <c r="C72">
        <v>149.5</v>
      </c>
      <c r="D72">
        <v>152.4</v>
      </c>
      <c r="E72">
        <v>147.5</v>
      </c>
      <c r="F72">
        <v>154.9</v>
      </c>
      <c r="G72">
        <v>146.30000000000001</v>
      </c>
      <c r="H72">
        <v>148</v>
      </c>
      <c r="I72">
        <v>574700</v>
      </c>
      <c r="J72">
        <v>830800</v>
      </c>
      <c r="K72">
        <v>646500</v>
      </c>
      <c r="L72">
        <v>936500</v>
      </c>
      <c r="M72">
        <v>455900</v>
      </c>
      <c r="N72">
        <v>370300</v>
      </c>
    </row>
    <row r="73" spans="1:14" x14ac:dyDescent="0.25">
      <c r="A73">
        <v>2010</v>
      </c>
      <c r="B73" s="1">
        <v>40513</v>
      </c>
      <c r="C73">
        <v>149.5</v>
      </c>
      <c r="D73">
        <v>152.19999999999999</v>
      </c>
      <c r="E73">
        <v>147.30000000000001</v>
      </c>
      <c r="F73">
        <v>154.69999999999999</v>
      </c>
      <c r="G73">
        <v>147</v>
      </c>
      <c r="H73">
        <v>147.80000000000001</v>
      </c>
      <c r="I73">
        <v>574700</v>
      </c>
      <c r="J73">
        <v>829700</v>
      </c>
      <c r="K73">
        <v>645600</v>
      </c>
      <c r="L73">
        <v>935300</v>
      </c>
      <c r="M73">
        <v>458100</v>
      </c>
      <c r="N73">
        <v>369800</v>
      </c>
    </row>
    <row r="74" spans="1:14" x14ac:dyDescent="0.25">
      <c r="A74">
        <v>2011</v>
      </c>
      <c r="B74" s="1">
        <v>40544</v>
      </c>
      <c r="C74">
        <v>151</v>
      </c>
      <c r="D74">
        <v>155.5</v>
      </c>
      <c r="E74">
        <v>150</v>
      </c>
      <c r="F74">
        <v>158.30000000000001</v>
      </c>
      <c r="G74">
        <v>147.80000000000001</v>
      </c>
      <c r="H74">
        <v>148</v>
      </c>
      <c r="I74">
        <v>580400</v>
      </c>
      <c r="J74">
        <v>847700</v>
      </c>
      <c r="K74">
        <v>657400</v>
      </c>
      <c r="L74">
        <v>957000</v>
      </c>
      <c r="M74">
        <v>460600</v>
      </c>
      <c r="N74">
        <v>370300</v>
      </c>
    </row>
    <row r="75" spans="1:14" x14ac:dyDescent="0.25">
      <c r="A75">
        <v>2011</v>
      </c>
      <c r="B75" s="1">
        <v>40575</v>
      </c>
      <c r="C75">
        <v>152.5</v>
      </c>
      <c r="D75">
        <v>157.9</v>
      </c>
      <c r="E75">
        <v>152.5</v>
      </c>
      <c r="F75">
        <v>160.69999999999999</v>
      </c>
      <c r="G75">
        <v>149.6</v>
      </c>
      <c r="H75">
        <v>148.5</v>
      </c>
      <c r="I75">
        <v>586200</v>
      </c>
      <c r="J75">
        <v>860800</v>
      </c>
      <c r="K75">
        <v>668400</v>
      </c>
      <c r="L75">
        <v>971600</v>
      </c>
      <c r="M75">
        <v>466200</v>
      </c>
      <c r="N75">
        <v>371500</v>
      </c>
    </row>
    <row r="76" spans="1:14" x14ac:dyDescent="0.25">
      <c r="A76">
        <v>2011</v>
      </c>
      <c r="B76" s="1">
        <v>40603</v>
      </c>
      <c r="C76">
        <v>155.30000000000001</v>
      </c>
      <c r="D76">
        <v>161.6</v>
      </c>
      <c r="E76">
        <v>156.30000000000001</v>
      </c>
      <c r="F76">
        <v>164.3</v>
      </c>
      <c r="G76">
        <v>151.30000000000001</v>
      </c>
      <c r="H76">
        <v>150.9</v>
      </c>
      <c r="I76">
        <v>597000</v>
      </c>
      <c r="J76">
        <v>880900</v>
      </c>
      <c r="K76">
        <v>685000</v>
      </c>
      <c r="L76">
        <v>993300</v>
      </c>
      <c r="M76">
        <v>471500</v>
      </c>
      <c r="N76">
        <v>377500</v>
      </c>
    </row>
    <row r="77" spans="1:14" x14ac:dyDescent="0.25">
      <c r="A77">
        <v>2011</v>
      </c>
      <c r="B77" s="1">
        <v>40634</v>
      </c>
      <c r="C77">
        <v>158.6</v>
      </c>
      <c r="D77">
        <v>167.5</v>
      </c>
      <c r="E77">
        <v>163</v>
      </c>
      <c r="F77">
        <v>169.7</v>
      </c>
      <c r="G77">
        <v>152.5</v>
      </c>
      <c r="H77">
        <v>152.4</v>
      </c>
      <c r="I77">
        <v>609700</v>
      </c>
      <c r="J77">
        <v>913100</v>
      </c>
      <c r="K77">
        <v>714400</v>
      </c>
      <c r="L77">
        <v>1026000</v>
      </c>
      <c r="M77">
        <v>475200</v>
      </c>
      <c r="N77">
        <v>381300</v>
      </c>
    </row>
    <row r="78" spans="1:14" x14ac:dyDescent="0.25">
      <c r="A78">
        <v>2011</v>
      </c>
      <c r="B78" s="1">
        <v>40664</v>
      </c>
      <c r="C78">
        <v>160.30000000000001</v>
      </c>
      <c r="D78">
        <v>170.4</v>
      </c>
      <c r="E78">
        <v>166.3</v>
      </c>
      <c r="F78">
        <v>172.5</v>
      </c>
      <c r="G78">
        <v>152.6</v>
      </c>
      <c r="H78">
        <v>153.4</v>
      </c>
      <c r="I78">
        <v>616200</v>
      </c>
      <c r="J78">
        <v>928900</v>
      </c>
      <c r="K78">
        <v>728900</v>
      </c>
      <c r="L78">
        <v>1042900</v>
      </c>
      <c r="M78">
        <v>475500</v>
      </c>
      <c r="N78">
        <v>383800</v>
      </c>
    </row>
    <row r="79" spans="1:14" x14ac:dyDescent="0.25">
      <c r="A79">
        <v>2011</v>
      </c>
      <c r="B79" s="1">
        <v>40695</v>
      </c>
      <c r="C79">
        <v>161.4</v>
      </c>
      <c r="D79">
        <v>172.1</v>
      </c>
      <c r="E79">
        <v>168.2</v>
      </c>
      <c r="F79">
        <v>174.1</v>
      </c>
      <c r="G79">
        <v>153.19999999999999</v>
      </c>
      <c r="H79">
        <v>154.1</v>
      </c>
      <c r="I79">
        <v>620400</v>
      </c>
      <c r="J79">
        <v>938200</v>
      </c>
      <c r="K79">
        <v>737200</v>
      </c>
      <c r="L79">
        <v>1052600</v>
      </c>
      <c r="M79">
        <v>477400</v>
      </c>
      <c r="N79">
        <v>385500</v>
      </c>
    </row>
    <row r="80" spans="1:14" x14ac:dyDescent="0.25">
      <c r="A80">
        <v>2011</v>
      </c>
      <c r="B80" s="1">
        <v>40725</v>
      </c>
      <c r="C80">
        <v>161.80000000000001</v>
      </c>
      <c r="D80">
        <v>173.4</v>
      </c>
      <c r="E80">
        <v>169.2</v>
      </c>
      <c r="F80">
        <v>175.5</v>
      </c>
      <c r="G80">
        <v>153.4</v>
      </c>
      <c r="H80">
        <v>153.69999999999999</v>
      </c>
      <c r="I80">
        <v>622000</v>
      </c>
      <c r="J80">
        <v>945200</v>
      </c>
      <c r="K80">
        <v>741600</v>
      </c>
      <c r="L80">
        <v>1061000</v>
      </c>
      <c r="M80">
        <v>478000</v>
      </c>
      <c r="N80">
        <v>384500</v>
      </c>
    </row>
    <row r="81" spans="1:14" x14ac:dyDescent="0.25">
      <c r="A81">
        <v>2011</v>
      </c>
      <c r="B81" s="1">
        <v>40756</v>
      </c>
      <c r="C81">
        <v>161.9</v>
      </c>
      <c r="D81">
        <v>173.6</v>
      </c>
      <c r="E81">
        <v>169.2</v>
      </c>
      <c r="F81">
        <v>175.9</v>
      </c>
      <c r="G81">
        <v>154.6</v>
      </c>
      <c r="H81">
        <v>153.19999999999999</v>
      </c>
      <c r="I81">
        <v>622300</v>
      </c>
      <c r="J81">
        <v>946300</v>
      </c>
      <c r="K81">
        <v>741600</v>
      </c>
      <c r="L81">
        <v>1063500</v>
      </c>
      <c r="M81">
        <v>481800</v>
      </c>
      <c r="N81">
        <v>383300</v>
      </c>
    </row>
    <row r="82" spans="1:14" x14ac:dyDescent="0.25">
      <c r="A82">
        <v>2011</v>
      </c>
      <c r="B82" s="1">
        <v>40787</v>
      </c>
      <c r="C82">
        <v>161.5</v>
      </c>
      <c r="D82">
        <v>173.5</v>
      </c>
      <c r="E82">
        <v>167.8</v>
      </c>
      <c r="F82">
        <v>176.5</v>
      </c>
      <c r="G82">
        <v>154.30000000000001</v>
      </c>
      <c r="H82">
        <v>152.5</v>
      </c>
      <c r="I82">
        <v>620800</v>
      </c>
      <c r="J82">
        <v>945800</v>
      </c>
      <c r="K82">
        <v>735400</v>
      </c>
      <c r="L82">
        <v>1067100</v>
      </c>
      <c r="M82">
        <v>480800</v>
      </c>
      <c r="N82">
        <v>381500</v>
      </c>
    </row>
    <row r="83" spans="1:14" x14ac:dyDescent="0.25">
      <c r="A83">
        <v>2011</v>
      </c>
      <c r="B83" s="1">
        <v>40817</v>
      </c>
      <c r="C83">
        <v>161.1</v>
      </c>
      <c r="D83">
        <v>173.5</v>
      </c>
      <c r="E83">
        <v>167.8</v>
      </c>
      <c r="F83">
        <v>176.4</v>
      </c>
      <c r="G83">
        <v>154</v>
      </c>
      <c r="H83">
        <v>151.4</v>
      </c>
      <c r="I83">
        <v>619300</v>
      </c>
      <c r="J83">
        <v>945800</v>
      </c>
      <c r="K83">
        <v>735400</v>
      </c>
      <c r="L83">
        <v>1066500</v>
      </c>
      <c r="M83">
        <v>479900</v>
      </c>
      <c r="N83">
        <v>378800</v>
      </c>
    </row>
    <row r="84" spans="1:14" x14ac:dyDescent="0.25">
      <c r="A84">
        <v>2011</v>
      </c>
      <c r="B84" s="1">
        <v>40848</v>
      </c>
      <c r="C84">
        <v>160.69999999999999</v>
      </c>
      <c r="D84">
        <v>172.9</v>
      </c>
      <c r="E84">
        <v>167.6</v>
      </c>
      <c r="F84">
        <v>175.7</v>
      </c>
      <c r="G84">
        <v>152.69999999999999</v>
      </c>
      <c r="H84">
        <v>151.6</v>
      </c>
      <c r="I84">
        <v>617700</v>
      </c>
      <c r="J84">
        <v>942500</v>
      </c>
      <c r="K84">
        <v>734600</v>
      </c>
      <c r="L84">
        <v>1062200</v>
      </c>
      <c r="M84">
        <v>475800</v>
      </c>
      <c r="N84">
        <v>379300</v>
      </c>
    </row>
    <row r="85" spans="1:14" x14ac:dyDescent="0.25">
      <c r="A85">
        <v>2011</v>
      </c>
      <c r="B85" s="1">
        <v>40878</v>
      </c>
      <c r="C85">
        <v>159.9</v>
      </c>
      <c r="D85">
        <v>171.6</v>
      </c>
      <c r="E85">
        <v>167.4</v>
      </c>
      <c r="F85">
        <v>173.8</v>
      </c>
      <c r="G85">
        <v>152</v>
      </c>
      <c r="H85">
        <v>151.19999999999999</v>
      </c>
      <c r="I85">
        <v>614700</v>
      </c>
      <c r="J85">
        <v>935400</v>
      </c>
      <c r="K85">
        <v>733700</v>
      </c>
      <c r="L85">
        <v>1050800</v>
      </c>
      <c r="M85">
        <v>473700</v>
      </c>
      <c r="N85">
        <v>378300</v>
      </c>
    </row>
    <row r="86" spans="1:14" x14ac:dyDescent="0.25">
      <c r="A86">
        <v>2012</v>
      </c>
      <c r="B86" s="1">
        <v>40909</v>
      </c>
      <c r="C86">
        <v>160</v>
      </c>
      <c r="D86">
        <v>171.6</v>
      </c>
      <c r="E86">
        <v>167.5</v>
      </c>
      <c r="F86">
        <v>173.8</v>
      </c>
      <c r="G86">
        <v>151</v>
      </c>
      <c r="H86">
        <v>151.80000000000001</v>
      </c>
      <c r="I86">
        <v>615000</v>
      </c>
      <c r="J86">
        <v>935400</v>
      </c>
      <c r="K86">
        <v>734100</v>
      </c>
      <c r="L86">
        <v>1050800</v>
      </c>
      <c r="M86">
        <v>470500</v>
      </c>
      <c r="N86">
        <v>379800</v>
      </c>
    </row>
    <row r="87" spans="1:14" x14ac:dyDescent="0.25">
      <c r="A87">
        <v>2012</v>
      </c>
      <c r="B87" s="1">
        <v>40940</v>
      </c>
      <c r="C87">
        <v>161.69999999999999</v>
      </c>
      <c r="D87">
        <v>174.1</v>
      </c>
      <c r="E87">
        <v>168.6</v>
      </c>
      <c r="F87">
        <v>177</v>
      </c>
      <c r="G87">
        <v>152.5</v>
      </c>
      <c r="H87">
        <v>152.80000000000001</v>
      </c>
      <c r="I87">
        <v>621600</v>
      </c>
      <c r="J87">
        <v>949100</v>
      </c>
      <c r="K87">
        <v>738900</v>
      </c>
      <c r="L87">
        <v>1070100</v>
      </c>
      <c r="M87">
        <v>475200</v>
      </c>
      <c r="N87">
        <v>382300</v>
      </c>
    </row>
    <row r="88" spans="1:14" x14ac:dyDescent="0.25">
      <c r="A88">
        <v>2012</v>
      </c>
      <c r="B88" s="1">
        <v>40969</v>
      </c>
      <c r="C88">
        <v>163.5</v>
      </c>
      <c r="D88">
        <v>176.3</v>
      </c>
      <c r="E88">
        <v>171.2</v>
      </c>
      <c r="F88">
        <v>179</v>
      </c>
      <c r="G88">
        <v>155</v>
      </c>
      <c r="H88">
        <v>153.9</v>
      </c>
      <c r="I88">
        <v>628500</v>
      </c>
      <c r="J88">
        <v>961100</v>
      </c>
      <c r="K88">
        <v>750300</v>
      </c>
      <c r="L88">
        <v>1082200</v>
      </c>
      <c r="M88">
        <v>483000</v>
      </c>
      <c r="N88">
        <v>385000</v>
      </c>
    </row>
    <row r="89" spans="1:14" x14ac:dyDescent="0.25">
      <c r="A89">
        <v>2012</v>
      </c>
      <c r="B89" s="1">
        <v>41000</v>
      </c>
      <c r="C89">
        <v>164.7</v>
      </c>
      <c r="D89">
        <v>178.1</v>
      </c>
      <c r="E89">
        <v>174.1</v>
      </c>
      <c r="F89">
        <v>180.2</v>
      </c>
      <c r="G89">
        <v>156.19999999999999</v>
      </c>
      <c r="H89">
        <v>154.5</v>
      </c>
      <c r="I89">
        <v>633100</v>
      </c>
      <c r="J89">
        <v>970900</v>
      </c>
      <c r="K89">
        <v>763000</v>
      </c>
      <c r="L89">
        <v>1089400</v>
      </c>
      <c r="M89">
        <v>486700</v>
      </c>
      <c r="N89">
        <v>386500</v>
      </c>
    </row>
    <row r="90" spans="1:14" x14ac:dyDescent="0.25">
      <c r="A90">
        <v>2012</v>
      </c>
      <c r="B90" s="1">
        <v>41030</v>
      </c>
      <c r="C90">
        <v>165.4</v>
      </c>
      <c r="D90">
        <v>178.6</v>
      </c>
      <c r="E90">
        <v>175</v>
      </c>
      <c r="F90">
        <v>180.5</v>
      </c>
      <c r="G90">
        <v>155.80000000000001</v>
      </c>
      <c r="H90">
        <v>155.80000000000001</v>
      </c>
      <c r="I90">
        <v>635800</v>
      </c>
      <c r="J90">
        <v>973600</v>
      </c>
      <c r="K90">
        <v>767000</v>
      </c>
      <c r="L90">
        <v>1091300</v>
      </c>
      <c r="M90">
        <v>485500</v>
      </c>
      <c r="N90">
        <v>389800</v>
      </c>
    </row>
    <row r="91" spans="1:14" x14ac:dyDescent="0.25">
      <c r="A91">
        <v>2012</v>
      </c>
      <c r="B91" s="1">
        <v>41061</v>
      </c>
      <c r="C91">
        <v>164</v>
      </c>
      <c r="D91">
        <v>177.1</v>
      </c>
      <c r="E91">
        <v>175.4</v>
      </c>
      <c r="F91">
        <v>178</v>
      </c>
      <c r="G91">
        <v>154.80000000000001</v>
      </c>
      <c r="H91">
        <v>154.4</v>
      </c>
      <c r="I91">
        <v>630400</v>
      </c>
      <c r="J91">
        <v>965400</v>
      </c>
      <c r="K91">
        <v>768700</v>
      </c>
      <c r="L91">
        <v>1076100</v>
      </c>
      <c r="M91">
        <v>482400</v>
      </c>
      <c r="N91">
        <v>386300</v>
      </c>
    </row>
    <row r="92" spans="1:14" x14ac:dyDescent="0.25">
      <c r="A92">
        <v>2012</v>
      </c>
      <c r="B92" s="1">
        <v>41091</v>
      </c>
      <c r="C92">
        <v>162.6</v>
      </c>
      <c r="D92">
        <v>175.1</v>
      </c>
      <c r="E92">
        <v>173.8</v>
      </c>
      <c r="F92">
        <v>175.7</v>
      </c>
      <c r="G92">
        <v>153.30000000000001</v>
      </c>
      <c r="H92">
        <v>153.80000000000001</v>
      </c>
      <c r="I92">
        <v>625000</v>
      </c>
      <c r="J92">
        <v>954500</v>
      </c>
      <c r="K92">
        <v>761700</v>
      </c>
      <c r="L92">
        <v>1062200</v>
      </c>
      <c r="M92">
        <v>477700</v>
      </c>
      <c r="N92">
        <v>384800</v>
      </c>
    </row>
    <row r="93" spans="1:14" x14ac:dyDescent="0.25">
      <c r="A93">
        <v>2012</v>
      </c>
      <c r="B93" s="1">
        <v>41122</v>
      </c>
      <c r="C93">
        <v>161</v>
      </c>
      <c r="D93">
        <v>173.6</v>
      </c>
      <c r="E93">
        <v>173.3</v>
      </c>
      <c r="F93">
        <v>173.7</v>
      </c>
      <c r="G93">
        <v>152</v>
      </c>
      <c r="H93">
        <v>151.80000000000001</v>
      </c>
      <c r="I93">
        <v>618900</v>
      </c>
      <c r="J93">
        <v>946300</v>
      </c>
      <c r="K93">
        <v>759500</v>
      </c>
      <c r="L93">
        <v>1050200</v>
      </c>
      <c r="M93">
        <v>473700</v>
      </c>
      <c r="N93">
        <v>379800</v>
      </c>
    </row>
    <row r="94" spans="1:14" x14ac:dyDescent="0.25">
      <c r="A94">
        <v>2012</v>
      </c>
      <c r="B94" s="1">
        <v>41153</v>
      </c>
      <c r="C94">
        <v>160.19999999999999</v>
      </c>
      <c r="D94">
        <v>172.6</v>
      </c>
      <c r="E94">
        <v>173</v>
      </c>
      <c r="F94">
        <v>172.4</v>
      </c>
      <c r="G94">
        <v>151.6</v>
      </c>
      <c r="H94">
        <v>151.1</v>
      </c>
      <c r="I94">
        <v>615800</v>
      </c>
      <c r="J94">
        <v>940900</v>
      </c>
      <c r="K94">
        <v>758200</v>
      </c>
      <c r="L94">
        <v>1042300</v>
      </c>
      <c r="M94">
        <v>472400</v>
      </c>
      <c r="N94">
        <v>378000</v>
      </c>
    </row>
    <row r="95" spans="1:14" x14ac:dyDescent="0.25">
      <c r="A95">
        <v>2012</v>
      </c>
      <c r="B95" s="1">
        <v>41183</v>
      </c>
      <c r="C95">
        <v>159.5</v>
      </c>
      <c r="D95">
        <v>171.3</v>
      </c>
      <c r="E95">
        <v>171.4</v>
      </c>
      <c r="F95">
        <v>171.2</v>
      </c>
      <c r="G95">
        <v>151.1</v>
      </c>
      <c r="H95">
        <v>150.9</v>
      </c>
      <c r="I95">
        <v>613100</v>
      </c>
      <c r="J95">
        <v>933800</v>
      </c>
      <c r="K95">
        <v>751200</v>
      </c>
      <c r="L95">
        <v>1035000</v>
      </c>
      <c r="M95">
        <v>470900</v>
      </c>
      <c r="N95">
        <v>377500</v>
      </c>
    </row>
    <row r="96" spans="1:14" x14ac:dyDescent="0.25">
      <c r="A96">
        <v>2012</v>
      </c>
      <c r="B96" s="1">
        <v>41214</v>
      </c>
      <c r="C96">
        <v>158</v>
      </c>
      <c r="D96">
        <v>168.8</v>
      </c>
      <c r="E96">
        <v>168.2</v>
      </c>
      <c r="F96">
        <v>169.1</v>
      </c>
      <c r="G96">
        <v>150.30000000000001</v>
      </c>
      <c r="H96">
        <v>150.1</v>
      </c>
      <c r="I96">
        <v>607400</v>
      </c>
      <c r="J96">
        <v>920200</v>
      </c>
      <c r="K96">
        <v>737200</v>
      </c>
      <c r="L96">
        <v>1022300</v>
      </c>
      <c r="M96">
        <v>468400</v>
      </c>
      <c r="N96">
        <v>375500</v>
      </c>
    </row>
    <row r="97" spans="1:14" x14ac:dyDescent="0.25">
      <c r="A97">
        <v>2012</v>
      </c>
      <c r="B97" s="1">
        <v>41244</v>
      </c>
      <c r="C97">
        <v>156.30000000000001</v>
      </c>
      <c r="D97">
        <v>166.7</v>
      </c>
      <c r="E97">
        <v>166.1</v>
      </c>
      <c r="F97">
        <v>167.1</v>
      </c>
      <c r="G97">
        <v>149</v>
      </c>
      <c r="H97">
        <v>148.6</v>
      </c>
      <c r="I97">
        <v>600800</v>
      </c>
      <c r="J97">
        <v>908700</v>
      </c>
      <c r="K97">
        <v>728000</v>
      </c>
      <c r="L97">
        <v>1010200</v>
      </c>
      <c r="M97">
        <v>464300</v>
      </c>
      <c r="N97">
        <v>371800</v>
      </c>
    </row>
    <row r="98" spans="1:14" x14ac:dyDescent="0.25">
      <c r="A98">
        <v>2013</v>
      </c>
      <c r="B98" s="1">
        <v>41275</v>
      </c>
      <c r="C98">
        <v>155.9</v>
      </c>
      <c r="D98">
        <v>166.2</v>
      </c>
      <c r="E98">
        <v>164.5</v>
      </c>
      <c r="F98">
        <v>167.2</v>
      </c>
      <c r="G98">
        <v>148.69999999999999</v>
      </c>
      <c r="H98">
        <v>148.19999999999999</v>
      </c>
      <c r="I98">
        <v>599300</v>
      </c>
      <c r="J98">
        <v>906000</v>
      </c>
      <c r="K98">
        <v>721000</v>
      </c>
      <c r="L98">
        <v>1010900</v>
      </c>
      <c r="M98">
        <v>463400</v>
      </c>
      <c r="N98">
        <v>370800</v>
      </c>
    </row>
    <row r="99" spans="1:14" x14ac:dyDescent="0.25">
      <c r="A99">
        <v>2013</v>
      </c>
      <c r="B99" s="1">
        <v>41306</v>
      </c>
      <c r="C99">
        <v>156.6</v>
      </c>
      <c r="D99">
        <v>166.4</v>
      </c>
      <c r="E99">
        <v>164</v>
      </c>
      <c r="F99">
        <v>167.7</v>
      </c>
      <c r="G99">
        <v>151.1</v>
      </c>
      <c r="H99">
        <v>148.9</v>
      </c>
      <c r="I99">
        <v>602000</v>
      </c>
      <c r="J99">
        <v>907100</v>
      </c>
      <c r="K99">
        <v>718800</v>
      </c>
      <c r="L99">
        <v>1013900</v>
      </c>
      <c r="M99">
        <v>470900</v>
      </c>
      <c r="N99">
        <v>372500</v>
      </c>
    </row>
    <row r="100" spans="1:14" x14ac:dyDescent="0.25">
      <c r="A100">
        <v>2013</v>
      </c>
      <c r="B100" s="1">
        <v>41334</v>
      </c>
      <c r="C100">
        <v>157.30000000000001</v>
      </c>
      <c r="D100">
        <v>167.3</v>
      </c>
      <c r="E100">
        <v>164.2</v>
      </c>
      <c r="F100">
        <v>169.1</v>
      </c>
      <c r="G100">
        <v>150</v>
      </c>
      <c r="H100">
        <v>150.1</v>
      </c>
      <c r="I100">
        <v>604700</v>
      </c>
      <c r="J100">
        <v>912000</v>
      </c>
      <c r="K100">
        <v>719700</v>
      </c>
      <c r="L100">
        <v>1022300</v>
      </c>
      <c r="M100">
        <v>467400</v>
      </c>
      <c r="N100">
        <v>375500</v>
      </c>
    </row>
    <row r="101" spans="1:14" x14ac:dyDescent="0.25">
      <c r="A101">
        <v>2013</v>
      </c>
      <c r="B101" s="1">
        <v>41365</v>
      </c>
      <c r="C101">
        <v>158.4</v>
      </c>
      <c r="D101">
        <v>168.4</v>
      </c>
      <c r="E101">
        <v>166.1</v>
      </c>
      <c r="F101">
        <v>169.7</v>
      </c>
      <c r="G101">
        <v>150</v>
      </c>
      <c r="H101">
        <v>151.69999999999999</v>
      </c>
      <c r="I101">
        <v>608900</v>
      </c>
      <c r="J101">
        <v>918000</v>
      </c>
      <c r="K101">
        <v>728000</v>
      </c>
      <c r="L101">
        <v>1026000</v>
      </c>
      <c r="M101">
        <v>467400</v>
      </c>
      <c r="N101">
        <v>379500</v>
      </c>
    </row>
    <row r="102" spans="1:14" x14ac:dyDescent="0.25">
      <c r="A102">
        <v>2013</v>
      </c>
      <c r="B102" s="1">
        <v>41395</v>
      </c>
      <c r="C102">
        <v>158.6</v>
      </c>
      <c r="D102">
        <v>169</v>
      </c>
      <c r="E102">
        <v>166.5</v>
      </c>
      <c r="F102">
        <v>170.5</v>
      </c>
      <c r="G102">
        <v>149.80000000000001</v>
      </c>
      <c r="H102">
        <v>151.4</v>
      </c>
      <c r="I102">
        <v>609700</v>
      </c>
      <c r="J102">
        <v>921300</v>
      </c>
      <c r="K102">
        <v>729700</v>
      </c>
      <c r="L102">
        <v>1030800</v>
      </c>
      <c r="M102">
        <v>466800</v>
      </c>
      <c r="N102">
        <v>378800</v>
      </c>
    </row>
    <row r="103" spans="1:14" x14ac:dyDescent="0.25">
      <c r="A103">
        <v>2013</v>
      </c>
      <c r="B103" s="1">
        <v>41426</v>
      </c>
      <c r="C103">
        <v>159.5</v>
      </c>
      <c r="D103">
        <v>169.6</v>
      </c>
      <c r="E103">
        <v>167.2</v>
      </c>
      <c r="F103">
        <v>170.9</v>
      </c>
      <c r="G103">
        <v>150.30000000000001</v>
      </c>
      <c r="H103">
        <v>152.80000000000001</v>
      </c>
      <c r="I103">
        <v>613100</v>
      </c>
      <c r="J103">
        <v>924500</v>
      </c>
      <c r="K103">
        <v>732800</v>
      </c>
      <c r="L103">
        <v>1033200</v>
      </c>
      <c r="M103">
        <v>468400</v>
      </c>
      <c r="N103">
        <v>382300</v>
      </c>
    </row>
    <row r="104" spans="1:14" x14ac:dyDescent="0.25">
      <c r="A104">
        <v>2013</v>
      </c>
      <c r="B104" s="1">
        <v>41456</v>
      </c>
      <c r="C104">
        <v>159.5</v>
      </c>
      <c r="D104">
        <v>169.8</v>
      </c>
      <c r="E104">
        <v>167.9</v>
      </c>
      <c r="F104">
        <v>170.9</v>
      </c>
      <c r="G104">
        <v>150.1</v>
      </c>
      <c r="H104">
        <v>152.5</v>
      </c>
      <c r="I104">
        <v>613100</v>
      </c>
      <c r="J104">
        <v>925600</v>
      </c>
      <c r="K104">
        <v>735900</v>
      </c>
      <c r="L104">
        <v>1033200</v>
      </c>
      <c r="M104">
        <v>467700</v>
      </c>
      <c r="N104">
        <v>381500</v>
      </c>
    </row>
    <row r="105" spans="1:14" x14ac:dyDescent="0.25">
      <c r="A105">
        <v>2013</v>
      </c>
      <c r="B105" s="1">
        <v>41487</v>
      </c>
      <c r="C105">
        <v>159.4</v>
      </c>
      <c r="D105">
        <v>170.4</v>
      </c>
      <c r="E105">
        <v>168.8</v>
      </c>
      <c r="F105">
        <v>171.3</v>
      </c>
      <c r="G105">
        <v>150.4</v>
      </c>
      <c r="H105">
        <v>151.5</v>
      </c>
      <c r="I105">
        <v>612700</v>
      </c>
      <c r="J105">
        <v>928900</v>
      </c>
      <c r="K105">
        <v>739800</v>
      </c>
      <c r="L105">
        <v>1035600</v>
      </c>
      <c r="M105">
        <v>468700</v>
      </c>
      <c r="N105">
        <v>379000</v>
      </c>
    </row>
    <row r="106" spans="1:14" x14ac:dyDescent="0.25">
      <c r="A106">
        <v>2013</v>
      </c>
      <c r="B106" s="1">
        <v>41518</v>
      </c>
      <c r="C106">
        <v>159.69999999999999</v>
      </c>
      <c r="D106">
        <v>170.2</v>
      </c>
      <c r="E106">
        <v>168.8</v>
      </c>
      <c r="F106">
        <v>170.9</v>
      </c>
      <c r="G106">
        <v>150.5</v>
      </c>
      <c r="H106">
        <v>152.6</v>
      </c>
      <c r="I106">
        <v>613900</v>
      </c>
      <c r="J106">
        <v>927800</v>
      </c>
      <c r="K106">
        <v>739800</v>
      </c>
      <c r="L106">
        <v>1033200</v>
      </c>
      <c r="M106">
        <v>469000</v>
      </c>
      <c r="N106">
        <v>381800</v>
      </c>
    </row>
    <row r="107" spans="1:14" x14ac:dyDescent="0.25">
      <c r="A107">
        <v>2013</v>
      </c>
      <c r="B107" s="1">
        <v>41548</v>
      </c>
      <c r="C107">
        <v>159.5</v>
      </c>
      <c r="D107">
        <v>170.3</v>
      </c>
      <c r="E107">
        <v>169.8</v>
      </c>
      <c r="F107">
        <v>170.5</v>
      </c>
      <c r="G107">
        <v>150.9</v>
      </c>
      <c r="H107">
        <v>151.80000000000001</v>
      </c>
      <c r="I107">
        <v>613100</v>
      </c>
      <c r="J107">
        <v>928300</v>
      </c>
      <c r="K107">
        <v>744200</v>
      </c>
      <c r="L107">
        <v>1030800</v>
      </c>
      <c r="M107">
        <v>470200</v>
      </c>
      <c r="N107">
        <v>379800</v>
      </c>
    </row>
    <row r="108" spans="1:14" x14ac:dyDescent="0.25">
      <c r="A108">
        <v>2013</v>
      </c>
      <c r="B108" s="1">
        <v>41579</v>
      </c>
      <c r="C108">
        <v>160</v>
      </c>
      <c r="D108">
        <v>170.6</v>
      </c>
      <c r="E108">
        <v>169.8</v>
      </c>
      <c r="F108">
        <v>171.1</v>
      </c>
      <c r="G108">
        <v>151</v>
      </c>
      <c r="H108">
        <v>152.4</v>
      </c>
      <c r="I108">
        <v>615000</v>
      </c>
      <c r="J108">
        <v>930000</v>
      </c>
      <c r="K108">
        <v>744200</v>
      </c>
      <c r="L108">
        <v>1034400</v>
      </c>
      <c r="M108">
        <v>470500</v>
      </c>
      <c r="N108">
        <v>381300</v>
      </c>
    </row>
    <row r="109" spans="1:14" x14ac:dyDescent="0.25">
      <c r="A109">
        <v>2013</v>
      </c>
      <c r="B109" s="1">
        <v>41609</v>
      </c>
      <c r="C109">
        <v>160</v>
      </c>
      <c r="D109">
        <v>171.1</v>
      </c>
      <c r="E109">
        <v>170.7</v>
      </c>
      <c r="F109">
        <v>171.4</v>
      </c>
      <c r="G109">
        <v>151.1</v>
      </c>
      <c r="H109">
        <v>152</v>
      </c>
      <c r="I109">
        <v>615000</v>
      </c>
      <c r="J109">
        <v>932700</v>
      </c>
      <c r="K109">
        <v>748100</v>
      </c>
      <c r="L109">
        <v>1036200</v>
      </c>
      <c r="M109">
        <v>470900</v>
      </c>
      <c r="N109">
        <v>380300</v>
      </c>
    </row>
    <row r="110" spans="1:14" x14ac:dyDescent="0.25">
      <c r="A110">
        <v>2014</v>
      </c>
      <c r="B110" s="1">
        <v>41640</v>
      </c>
      <c r="C110">
        <v>160.80000000000001</v>
      </c>
      <c r="D110">
        <v>171.7</v>
      </c>
      <c r="E110">
        <v>171.4</v>
      </c>
      <c r="F110">
        <v>171.9</v>
      </c>
      <c r="G110">
        <v>151</v>
      </c>
      <c r="H110">
        <v>153.5</v>
      </c>
      <c r="I110">
        <v>618100</v>
      </c>
      <c r="J110">
        <v>936000</v>
      </c>
      <c r="K110">
        <v>751200</v>
      </c>
      <c r="L110">
        <v>1039300</v>
      </c>
      <c r="M110">
        <v>470500</v>
      </c>
      <c r="N110">
        <v>384000</v>
      </c>
    </row>
    <row r="111" spans="1:14" x14ac:dyDescent="0.25">
      <c r="A111">
        <v>2014</v>
      </c>
      <c r="B111" s="1">
        <v>41671</v>
      </c>
      <c r="C111">
        <v>162.1</v>
      </c>
      <c r="D111">
        <v>172.9</v>
      </c>
      <c r="E111">
        <v>172.6</v>
      </c>
      <c r="F111">
        <v>173.1</v>
      </c>
      <c r="G111">
        <v>151.6</v>
      </c>
      <c r="H111">
        <v>155</v>
      </c>
      <c r="I111">
        <v>623100</v>
      </c>
      <c r="J111">
        <v>942500</v>
      </c>
      <c r="K111">
        <v>756500</v>
      </c>
      <c r="L111">
        <v>1046500</v>
      </c>
      <c r="M111">
        <v>472400</v>
      </c>
      <c r="N111">
        <v>387800</v>
      </c>
    </row>
    <row r="112" spans="1:14" x14ac:dyDescent="0.25">
      <c r="A112">
        <v>2014</v>
      </c>
      <c r="B112" s="1">
        <v>41699</v>
      </c>
      <c r="C112">
        <v>163.69999999999999</v>
      </c>
      <c r="D112">
        <v>175.1</v>
      </c>
      <c r="E112">
        <v>173.8</v>
      </c>
      <c r="F112">
        <v>175.8</v>
      </c>
      <c r="G112">
        <v>153.4</v>
      </c>
      <c r="H112">
        <v>155.80000000000001</v>
      </c>
      <c r="I112">
        <v>629300</v>
      </c>
      <c r="J112">
        <v>954500</v>
      </c>
      <c r="K112">
        <v>761700</v>
      </c>
      <c r="L112">
        <v>1062800</v>
      </c>
      <c r="M112">
        <v>478000</v>
      </c>
      <c r="N112">
        <v>389800</v>
      </c>
    </row>
    <row r="113" spans="1:14" x14ac:dyDescent="0.25">
      <c r="A113">
        <v>2014</v>
      </c>
      <c r="B113" s="1">
        <v>41730</v>
      </c>
      <c r="C113">
        <v>164.7</v>
      </c>
      <c r="D113">
        <v>176.9</v>
      </c>
      <c r="E113">
        <v>176.5</v>
      </c>
      <c r="F113">
        <v>177.1</v>
      </c>
      <c r="G113">
        <v>154.6</v>
      </c>
      <c r="H113">
        <v>155.9</v>
      </c>
      <c r="I113">
        <v>633100</v>
      </c>
      <c r="J113">
        <v>964300</v>
      </c>
      <c r="K113">
        <v>773600</v>
      </c>
      <c r="L113">
        <v>1070700</v>
      </c>
      <c r="M113">
        <v>481800</v>
      </c>
      <c r="N113">
        <v>390000</v>
      </c>
    </row>
    <row r="114" spans="1:14" x14ac:dyDescent="0.25">
      <c r="A114">
        <v>2014</v>
      </c>
      <c r="B114" s="1">
        <v>41760</v>
      </c>
      <c r="C114">
        <v>166</v>
      </c>
      <c r="D114">
        <v>178.6</v>
      </c>
      <c r="E114">
        <v>178.4</v>
      </c>
      <c r="F114">
        <v>178.7</v>
      </c>
      <c r="G114">
        <v>155.9</v>
      </c>
      <c r="H114">
        <v>156.69999999999999</v>
      </c>
      <c r="I114">
        <v>638100</v>
      </c>
      <c r="J114">
        <v>973600</v>
      </c>
      <c r="K114">
        <v>781900</v>
      </c>
      <c r="L114">
        <v>1080400</v>
      </c>
      <c r="M114">
        <v>485800</v>
      </c>
      <c r="N114">
        <v>392000</v>
      </c>
    </row>
    <row r="115" spans="1:14" x14ac:dyDescent="0.25">
      <c r="A115">
        <v>2014</v>
      </c>
      <c r="B115" s="1">
        <v>41791</v>
      </c>
      <c r="C115">
        <v>167</v>
      </c>
      <c r="D115">
        <v>180.6</v>
      </c>
      <c r="E115">
        <v>180.3</v>
      </c>
      <c r="F115">
        <v>180.8</v>
      </c>
      <c r="G115">
        <v>156.19999999999999</v>
      </c>
      <c r="H115">
        <v>157</v>
      </c>
      <c r="I115">
        <v>641900</v>
      </c>
      <c r="J115">
        <v>984500</v>
      </c>
      <c r="K115">
        <v>790200</v>
      </c>
      <c r="L115">
        <v>1093100</v>
      </c>
      <c r="M115">
        <v>486700</v>
      </c>
      <c r="N115">
        <v>392800</v>
      </c>
    </row>
    <row r="116" spans="1:14" x14ac:dyDescent="0.25">
      <c r="A116">
        <v>2014</v>
      </c>
      <c r="B116" s="1">
        <v>41821</v>
      </c>
      <c r="C116">
        <v>167</v>
      </c>
      <c r="D116">
        <v>181.3</v>
      </c>
      <c r="E116">
        <v>180.7</v>
      </c>
      <c r="F116">
        <v>181.6</v>
      </c>
      <c r="G116">
        <v>156.30000000000001</v>
      </c>
      <c r="H116">
        <v>156.30000000000001</v>
      </c>
      <c r="I116">
        <v>641900</v>
      </c>
      <c r="J116">
        <v>988300</v>
      </c>
      <c r="K116">
        <v>792000</v>
      </c>
      <c r="L116">
        <v>1097900</v>
      </c>
      <c r="M116">
        <v>487100</v>
      </c>
      <c r="N116">
        <v>391000</v>
      </c>
    </row>
    <row r="117" spans="1:14" x14ac:dyDescent="0.25">
      <c r="A117">
        <v>2014</v>
      </c>
      <c r="B117" s="1">
        <v>41852</v>
      </c>
      <c r="C117">
        <v>167.6</v>
      </c>
      <c r="D117">
        <v>181.6</v>
      </c>
      <c r="E117">
        <v>180.6</v>
      </c>
      <c r="F117">
        <v>182.2</v>
      </c>
      <c r="G117">
        <v>156.19999999999999</v>
      </c>
      <c r="H117">
        <v>157.4</v>
      </c>
      <c r="I117">
        <v>644300</v>
      </c>
      <c r="J117">
        <v>989900</v>
      </c>
      <c r="K117">
        <v>791500</v>
      </c>
      <c r="L117">
        <v>1101500</v>
      </c>
      <c r="M117">
        <v>486700</v>
      </c>
      <c r="N117">
        <v>393800</v>
      </c>
    </row>
    <row r="118" spans="1:14" x14ac:dyDescent="0.25">
      <c r="A118">
        <v>2014</v>
      </c>
      <c r="B118" s="1">
        <v>41883</v>
      </c>
      <c r="C118">
        <v>168.1</v>
      </c>
      <c r="D118">
        <v>182.7</v>
      </c>
      <c r="E118">
        <v>181.5</v>
      </c>
      <c r="F118">
        <v>183.4</v>
      </c>
      <c r="G118">
        <v>157.30000000000001</v>
      </c>
      <c r="H118">
        <v>157.19999999999999</v>
      </c>
      <c r="I118">
        <v>646200</v>
      </c>
      <c r="J118">
        <v>995900</v>
      </c>
      <c r="K118">
        <v>795500</v>
      </c>
      <c r="L118">
        <v>1108800</v>
      </c>
      <c r="M118">
        <v>490200</v>
      </c>
      <c r="N118">
        <v>393300</v>
      </c>
    </row>
    <row r="119" spans="1:14" x14ac:dyDescent="0.25">
      <c r="A119">
        <v>2014</v>
      </c>
      <c r="B119" s="1">
        <v>41913</v>
      </c>
      <c r="C119">
        <v>169</v>
      </c>
      <c r="D119">
        <v>183.9</v>
      </c>
      <c r="E119">
        <v>182.4</v>
      </c>
      <c r="F119">
        <v>184.7</v>
      </c>
      <c r="G119">
        <v>157.9</v>
      </c>
      <c r="H119">
        <v>157.80000000000001</v>
      </c>
      <c r="I119">
        <v>649600</v>
      </c>
      <c r="J119">
        <v>1002500</v>
      </c>
      <c r="K119">
        <v>799400</v>
      </c>
      <c r="L119">
        <v>1116700</v>
      </c>
      <c r="M119">
        <v>492000</v>
      </c>
      <c r="N119">
        <v>394800</v>
      </c>
    </row>
    <row r="120" spans="1:14" x14ac:dyDescent="0.25">
      <c r="A120">
        <v>2014</v>
      </c>
      <c r="B120" s="1">
        <v>41944</v>
      </c>
      <c r="C120">
        <v>169.3</v>
      </c>
      <c r="D120">
        <v>184.5</v>
      </c>
      <c r="E120">
        <v>181.9</v>
      </c>
      <c r="F120">
        <v>185.9</v>
      </c>
      <c r="G120">
        <v>158.69999999999999</v>
      </c>
      <c r="H120">
        <v>157.6</v>
      </c>
      <c r="I120">
        <v>650800</v>
      </c>
      <c r="J120">
        <v>1005800</v>
      </c>
      <c r="K120">
        <v>797200</v>
      </c>
      <c r="L120">
        <v>1123900</v>
      </c>
      <c r="M120">
        <v>494500</v>
      </c>
      <c r="N120">
        <v>394300</v>
      </c>
    </row>
    <row r="121" spans="1:14" x14ac:dyDescent="0.25">
      <c r="A121">
        <v>2014</v>
      </c>
      <c r="B121" s="1">
        <v>41974</v>
      </c>
      <c r="C121">
        <v>169.7</v>
      </c>
      <c r="D121">
        <v>185.2</v>
      </c>
      <c r="E121">
        <v>183.5</v>
      </c>
      <c r="F121">
        <v>186.2</v>
      </c>
      <c r="G121">
        <v>157.4</v>
      </c>
      <c r="H121">
        <v>158.19999999999999</v>
      </c>
      <c r="I121">
        <v>652300</v>
      </c>
      <c r="J121">
        <v>1009600</v>
      </c>
      <c r="K121">
        <v>804200</v>
      </c>
      <c r="L121">
        <v>1125700</v>
      </c>
      <c r="M121">
        <v>490500</v>
      </c>
      <c r="N121">
        <v>395800</v>
      </c>
    </row>
    <row r="122" spans="1:14" x14ac:dyDescent="0.25">
      <c r="A122">
        <v>2015</v>
      </c>
      <c r="B122" s="1">
        <v>42005</v>
      </c>
      <c r="C122">
        <v>170.6</v>
      </c>
      <c r="D122">
        <v>186.8</v>
      </c>
      <c r="E122">
        <v>184.3</v>
      </c>
      <c r="F122">
        <v>188.2</v>
      </c>
      <c r="G122">
        <v>158.69999999999999</v>
      </c>
      <c r="H122">
        <v>158.19999999999999</v>
      </c>
      <c r="I122">
        <v>655800</v>
      </c>
      <c r="J122">
        <v>1018300</v>
      </c>
      <c r="K122">
        <v>807700</v>
      </c>
      <c r="L122">
        <v>1137800</v>
      </c>
      <c r="M122">
        <v>494500</v>
      </c>
      <c r="N122">
        <v>395800</v>
      </c>
    </row>
    <row r="123" spans="1:14" x14ac:dyDescent="0.25">
      <c r="A123">
        <v>2015</v>
      </c>
      <c r="B123" s="1">
        <v>42036</v>
      </c>
      <c r="C123">
        <v>172.6</v>
      </c>
      <c r="D123">
        <v>189.9</v>
      </c>
      <c r="E123">
        <v>187.3</v>
      </c>
      <c r="F123">
        <v>191.4</v>
      </c>
      <c r="G123">
        <v>159.80000000000001</v>
      </c>
      <c r="H123">
        <v>159.4</v>
      </c>
      <c r="I123">
        <v>663500</v>
      </c>
      <c r="J123">
        <v>1035200</v>
      </c>
      <c r="K123">
        <v>820900</v>
      </c>
      <c r="L123">
        <v>1157200</v>
      </c>
      <c r="M123">
        <v>498000</v>
      </c>
      <c r="N123">
        <v>398800</v>
      </c>
    </row>
    <row r="124" spans="1:14" x14ac:dyDescent="0.25">
      <c r="A124">
        <v>2015</v>
      </c>
      <c r="B124" s="1">
        <v>42064</v>
      </c>
      <c r="C124">
        <v>175.9</v>
      </c>
      <c r="D124">
        <v>194.7</v>
      </c>
      <c r="E124">
        <v>192.6</v>
      </c>
      <c r="F124">
        <v>195.9</v>
      </c>
      <c r="G124">
        <v>161.80000000000001</v>
      </c>
      <c r="H124">
        <v>161.5</v>
      </c>
      <c r="I124">
        <v>676200</v>
      </c>
      <c r="J124">
        <v>1061400</v>
      </c>
      <c r="K124">
        <v>844100</v>
      </c>
      <c r="L124">
        <v>1184400</v>
      </c>
      <c r="M124">
        <v>504200</v>
      </c>
      <c r="N124">
        <v>404000</v>
      </c>
    </row>
    <row r="125" spans="1:14" x14ac:dyDescent="0.25">
      <c r="A125">
        <v>2015</v>
      </c>
      <c r="B125" s="1">
        <v>42095</v>
      </c>
      <c r="C125">
        <v>178.8</v>
      </c>
      <c r="D125">
        <v>199.1</v>
      </c>
      <c r="E125">
        <v>198.4</v>
      </c>
      <c r="F125">
        <v>199.5</v>
      </c>
      <c r="G125">
        <v>163.30000000000001</v>
      </c>
      <c r="H125">
        <v>163.30000000000001</v>
      </c>
      <c r="I125">
        <v>687300</v>
      </c>
      <c r="J125">
        <v>1085300</v>
      </c>
      <c r="K125">
        <v>869500</v>
      </c>
      <c r="L125">
        <v>1206100</v>
      </c>
      <c r="M125">
        <v>508900</v>
      </c>
      <c r="N125">
        <v>408500</v>
      </c>
    </row>
    <row r="126" spans="1:14" x14ac:dyDescent="0.25">
      <c r="A126">
        <v>2015</v>
      </c>
      <c r="B126" s="1">
        <v>42125</v>
      </c>
      <c r="C126">
        <v>181.9</v>
      </c>
      <c r="D126">
        <v>204.1</v>
      </c>
      <c r="E126">
        <v>203</v>
      </c>
      <c r="F126">
        <v>204.7</v>
      </c>
      <c r="G126">
        <v>166</v>
      </c>
      <c r="H126">
        <v>164.6</v>
      </c>
      <c r="I126">
        <v>699200</v>
      </c>
      <c r="J126">
        <v>1112600</v>
      </c>
      <c r="K126">
        <v>889700</v>
      </c>
      <c r="L126">
        <v>1237600</v>
      </c>
      <c r="M126">
        <v>517300</v>
      </c>
      <c r="N126">
        <v>411800</v>
      </c>
    </row>
    <row r="127" spans="1:14" x14ac:dyDescent="0.25">
      <c r="A127">
        <v>2015</v>
      </c>
      <c r="B127" s="1">
        <v>42156</v>
      </c>
      <c r="C127">
        <v>184.4</v>
      </c>
      <c r="D127">
        <v>207.8</v>
      </c>
      <c r="E127">
        <v>206.8</v>
      </c>
      <c r="F127">
        <v>208.3</v>
      </c>
      <c r="G127">
        <v>167.6</v>
      </c>
      <c r="H127">
        <v>165.9</v>
      </c>
      <c r="I127">
        <v>708800</v>
      </c>
      <c r="J127">
        <v>1132800</v>
      </c>
      <c r="K127">
        <v>906400</v>
      </c>
      <c r="L127">
        <v>1259300</v>
      </c>
      <c r="M127">
        <v>522300</v>
      </c>
      <c r="N127">
        <v>415000</v>
      </c>
    </row>
    <row r="128" spans="1:14" x14ac:dyDescent="0.25">
      <c r="A128">
        <v>2015</v>
      </c>
      <c r="B128" s="1">
        <v>42186</v>
      </c>
      <c r="C128">
        <v>186.1</v>
      </c>
      <c r="D128">
        <v>211.4</v>
      </c>
      <c r="E128">
        <v>210.6</v>
      </c>
      <c r="F128">
        <v>211.8</v>
      </c>
      <c r="G128">
        <v>168.8</v>
      </c>
      <c r="H128">
        <v>166</v>
      </c>
      <c r="I128">
        <v>715400</v>
      </c>
      <c r="J128">
        <v>1152400</v>
      </c>
      <c r="K128">
        <v>923000</v>
      </c>
      <c r="L128">
        <v>1280500</v>
      </c>
      <c r="M128">
        <v>526000</v>
      </c>
      <c r="N128">
        <v>415300</v>
      </c>
    </row>
    <row r="129" spans="1:14" x14ac:dyDescent="0.25">
      <c r="A129">
        <v>2015</v>
      </c>
      <c r="B129" s="1">
        <v>42217</v>
      </c>
      <c r="C129">
        <v>188.4</v>
      </c>
      <c r="D129">
        <v>214.8</v>
      </c>
      <c r="E129">
        <v>213.7</v>
      </c>
      <c r="F129">
        <v>215.5</v>
      </c>
      <c r="G129">
        <v>169.5</v>
      </c>
      <c r="H129">
        <v>167.7</v>
      </c>
      <c r="I129">
        <v>724200</v>
      </c>
      <c r="J129">
        <v>1170900</v>
      </c>
      <c r="K129">
        <v>936600</v>
      </c>
      <c r="L129">
        <v>1302900</v>
      </c>
      <c r="M129">
        <v>528200</v>
      </c>
      <c r="N129">
        <v>419500</v>
      </c>
    </row>
    <row r="130" spans="1:14" x14ac:dyDescent="0.25">
      <c r="A130">
        <v>2015</v>
      </c>
      <c r="B130" s="1">
        <v>42248</v>
      </c>
      <c r="C130">
        <v>191.7</v>
      </c>
      <c r="D130">
        <v>218.4</v>
      </c>
      <c r="E130">
        <v>216.9</v>
      </c>
      <c r="F130">
        <v>219.2</v>
      </c>
      <c r="G130">
        <v>171.1</v>
      </c>
      <c r="H130">
        <v>171.4</v>
      </c>
      <c r="I130">
        <v>736900</v>
      </c>
      <c r="J130">
        <v>1190600</v>
      </c>
      <c r="K130">
        <v>950600</v>
      </c>
      <c r="L130">
        <v>1325200</v>
      </c>
      <c r="M130">
        <v>533200</v>
      </c>
      <c r="N130">
        <v>428800</v>
      </c>
    </row>
    <row r="131" spans="1:14" x14ac:dyDescent="0.25">
      <c r="A131">
        <v>2015</v>
      </c>
      <c r="B131" s="1">
        <v>42278</v>
      </c>
      <c r="C131">
        <v>194.8</v>
      </c>
      <c r="D131">
        <v>221.5</v>
      </c>
      <c r="E131">
        <v>220.7</v>
      </c>
      <c r="F131">
        <v>221.9</v>
      </c>
      <c r="G131">
        <v>173.8</v>
      </c>
      <c r="H131">
        <v>174.8</v>
      </c>
      <c r="I131">
        <v>748800</v>
      </c>
      <c r="J131">
        <v>1207400</v>
      </c>
      <c r="K131">
        <v>967300</v>
      </c>
      <c r="L131">
        <v>1341600</v>
      </c>
      <c r="M131">
        <v>541600</v>
      </c>
      <c r="N131">
        <v>437300</v>
      </c>
    </row>
    <row r="132" spans="1:14" x14ac:dyDescent="0.25">
      <c r="A132">
        <v>2015</v>
      </c>
      <c r="B132" s="1">
        <v>42309</v>
      </c>
      <c r="C132">
        <v>199.1</v>
      </c>
      <c r="D132">
        <v>226.9</v>
      </c>
      <c r="E132">
        <v>226.6</v>
      </c>
      <c r="F132">
        <v>227</v>
      </c>
      <c r="G132">
        <v>176.8</v>
      </c>
      <c r="H132">
        <v>178.3</v>
      </c>
      <c r="I132">
        <v>765300</v>
      </c>
      <c r="J132">
        <v>1236900</v>
      </c>
      <c r="K132">
        <v>993100</v>
      </c>
      <c r="L132">
        <v>1372400</v>
      </c>
      <c r="M132">
        <v>550900</v>
      </c>
      <c r="N132">
        <v>446100</v>
      </c>
    </row>
    <row r="133" spans="1:14" x14ac:dyDescent="0.25">
      <c r="A133">
        <v>2015</v>
      </c>
      <c r="B133" s="1">
        <v>42339</v>
      </c>
      <c r="C133">
        <v>201.3</v>
      </c>
      <c r="D133">
        <v>230.8</v>
      </c>
      <c r="E133">
        <v>231.7</v>
      </c>
      <c r="F133">
        <v>230.2</v>
      </c>
      <c r="G133">
        <v>178.2</v>
      </c>
      <c r="H133">
        <v>179.1</v>
      </c>
      <c r="I133">
        <v>773800</v>
      </c>
      <c r="J133">
        <v>1258100</v>
      </c>
      <c r="K133">
        <v>1015500</v>
      </c>
      <c r="L133">
        <v>1391700</v>
      </c>
      <c r="M133">
        <v>555300</v>
      </c>
      <c r="N133">
        <v>448100</v>
      </c>
    </row>
    <row r="134" spans="1:14" x14ac:dyDescent="0.25">
      <c r="A134">
        <v>2016</v>
      </c>
      <c r="B134" s="1">
        <v>42370</v>
      </c>
      <c r="C134">
        <v>205.4</v>
      </c>
      <c r="D134">
        <v>235.7</v>
      </c>
      <c r="E134">
        <v>235.8</v>
      </c>
      <c r="F134">
        <v>235.7</v>
      </c>
      <c r="G134">
        <v>180.7</v>
      </c>
      <c r="H134">
        <v>182.9</v>
      </c>
      <c r="I134">
        <v>789600</v>
      </c>
      <c r="J134">
        <v>1284900</v>
      </c>
      <c r="K134">
        <v>1033500</v>
      </c>
      <c r="L134">
        <v>1425000</v>
      </c>
      <c r="M134">
        <v>563100</v>
      </c>
      <c r="N134">
        <v>457600</v>
      </c>
    </row>
    <row r="135" spans="1:14" x14ac:dyDescent="0.25">
      <c r="A135">
        <v>2016</v>
      </c>
      <c r="B135" s="1">
        <v>42401</v>
      </c>
      <c r="C135">
        <v>211.6</v>
      </c>
      <c r="D135">
        <v>242.5</v>
      </c>
      <c r="E135">
        <v>242.2</v>
      </c>
      <c r="F135">
        <v>242.6</v>
      </c>
      <c r="G135">
        <v>187</v>
      </c>
      <c r="H135">
        <v>188.3</v>
      </c>
      <c r="I135">
        <v>813400</v>
      </c>
      <c r="J135">
        <v>1321900</v>
      </c>
      <c r="K135">
        <v>1061500</v>
      </c>
      <c r="L135">
        <v>1466700</v>
      </c>
      <c r="M135">
        <v>582700</v>
      </c>
      <c r="N135">
        <v>471100</v>
      </c>
    </row>
    <row r="136" spans="1:14" x14ac:dyDescent="0.25">
      <c r="A136">
        <v>2016</v>
      </c>
      <c r="B136" s="1">
        <v>42430</v>
      </c>
      <c r="C136">
        <v>217.1</v>
      </c>
      <c r="D136">
        <v>249.7</v>
      </c>
      <c r="E136">
        <v>248.9</v>
      </c>
      <c r="F136">
        <v>250.1</v>
      </c>
      <c r="G136">
        <v>193.6</v>
      </c>
      <c r="H136">
        <v>191.7</v>
      </c>
      <c r="I136">
        <v>834500</v>
      </c>
      <c r="J136">
        <v>1361200</v>
      </c>
      <c r="K136">
        <v>1090900</v>
      </c>
      <c r="L136">
        <v>1512000</v>
      </c>
      <c r="M136">
        <v>603300</v>
      </c>
      <c r="N136">
        <v>479600</v>
      </c>
    </row>
    <row r="137" spans="1:14" x14ac:dyDescent="0.25">
      <c r="A137">
        <v>2016</v>
      </c>
      <c r="B137" s="1">
        <v>42461</v>
      </c>
      <c r="C137">
        <v>224.8</v>
      </c>
      <c r="D137">
        <v>260.39999999999998</v>
      </c>
      <c r="E137">
        <v>258.3</v>
      </c>
      <c r="F137">
        <v>261.5</v>
      </c>
      <c r="G137">
        <v>199.8</v>
      </c>
      <c r="H137">
        <v>196.9</v>
      </c>
      <c r="I137">
        <v>864100</v>
      </c>
      <c r="J137">
        <v>1419500</v>
      </c>
      <c r="K137">
        <v>1132100</v>
      </c>
      <c r="L137">
        <v>1581000</v>
      </c>
      <c r="M137">
        <v>622600</v>
      </c>
      <c r="N137">
        <v>492600</v>
      </c>
    </row>
    <row r="138" spans="1:14" x14ac:dyDescent="0.25">
      <c r="A138">
        <v>2016</v>
      </c>
      <c r="B138" s="1">
        <v>42491</v>
      </c>
      <c r="C138">
        <v>236</v>
      </c>
      <c r="D138">
        <v>279.39999999999998</v>
      </c>
      <c r="E138">
        <v>280</v>
      </c>
      <c r="F138">
        <v>279</v>
      </c>
      <c r="G138">
        <v>207.8</v>
      </c>
      <c r="H138">
        <v>201.5</v>
      </c>
      <c r="I138">
        <v>907200</v>
      </c>
      <c r="J138">
        <v>1523100</v>
      </c>
      <c r="K138">
        <v>1227200</v>
      </c>
      <c r="L138">
        <v>1686800</v>
      </c>
      <c r="M138">
        <v>647500</v>
      </c>
      <c r="N138">
        <v>504100</v>
      </c>
    </row>
    <row r="139" spans="1:14" x14ac:dyDescent="0.25">
      <c r="A139">
        <v>2016</v>
      </c>
      <c r="B139" s="1">
        <v>42522</v>
      </c>
      <c r="C139">
        <v>243.2</v>
      </c>
      <c r="D139">
        <v>287.8</v>
      </c>
      <c r="E139">
        <v>289.60000000000002</v>
      </c>
      <c r="F139">
        <v>286.89999999999998</v>
      </c>
      <c r="G139">
        <v>213.5</v>
      </c>
      <c r="H139">
        <v>208.4</v>
      </c>
      <c r="I139">
        <v>934900</v>
      </c>
      <c r="J139">
        <v>1568900</v>
      </c>
      <c r="K139">
        <v>1269300</v>
      </c>
      <c r="L139">
        <v>1734500</v>
      </c>
      <c r="M139">
        <v>665300</v>
      </c>
      <c r="N139">
        <v>521400</v>
      </c>
    </row>
    <row r="140" spans="1:14" x14ac:dyDescent="0.25">
      <c r="A140">
        <v>2016</v>
      </c>
      <c r="B140" s="1">
        <v>42552</v>
      </c>
      <c r="C140">
        <v>246.5</v>
      </c>
      <c r="D140">
        <v>290.8</v>
      </c>
      <c r="E140">
        <v>292</v>
      </c>
      <c r="F140">
        <v>290.10000000000002</v>
      </c>
      <c r="G140">
        <v>216.8</v>
      </c>
      <c r="H140">
        <v>212.4</v>
      </c>
      <c r="I140">
        <v>947500</v>
      </c>
      <c r="J140">
        <v>1585200</v>
      </c>
      <c r="K140">
        <v>1279800</v>
      </c>
      <c r="L140">
        <v>1753900</v>
      </c>
      <c r="M140">
        <v>675600</v>
      </c>
      <c r="N140">
        <v>531400</v>
      </c>
    </row>
    <row r="141" spans="1:14" x14ac:dyDescent="0.25">
      <c r="A141">
        <v>2016</v>
      </c>
      <c r="B141" s="1">
        <v>42583</v>
      </c>
      <c r="C141">
        <v>247.1</v>
      </c>
      <c r="D141">
        <v>290.2</v>
      </c>
      <c r="E141">
        <v>290.39999999999998</v>
      </c>
      <c r="F141">
        <v>290.10000000000002</v>
      </c>
      <c r="G141">
        <v>218.1</v>
      </c>
      <c r="H141">
        <v>214.4</v>
      </c>
      <c r="I141">
        <v>949900</v>
      </c>
      <c r="J141">
        <v>1581900</v>
      </c>
      <c r="K141">
        <v>1272800</v>
      </c>
      <c r="L141">
        <v>1753900</v>
      </c>
      <c r="M141">
        <v>679600</v>
      </c>
      <c r="N141">
        <v>536400</v>
      </c>
    </row>
    <row r="142" spans="1:14" x14ac:dyDescent="0.25">
      <c r="A142">
        <v>2016</v>
      </c>
      <c r="B142" s="1">
        <v>42614</v>
      </c>
      <c r="C142">
        <v>245.9</v>
      </c>
      <c r="D142">
        <v>289</v>
      </c>
      <c r="E142">
        <v>287.8</v>
      </c>
      <c r="F142">
        <v>289.7</v>
      </c>
      <c r="G142">
        <v>217.4</v>
      </c>
      <c r="H142">
        <v>213.6</v>
      </c>
      <c r="I142">
        <v>945200</v>
      </c>
      <c r="J142">
        <v>1575400</v>
      </c>
      <c r="K142">
        <v>1261400</v>
      </c>
      <c r="L142">
        <v>1751500</v>
      </c>
      <c r="M142">
        <v>677500</v>
      </c>
      <c r="N142">
        <v>534400</v>
      </c>
    </row>
    <row r="143" spans="1:14" x14ac:dyDescent="0.25">
      <c r="A143">
        <v>2016</v>
      </c>
      <c r="B143" s="1">
        <v>42644</v>
      </c>
      <c r="C143">
        <v>243.5</v>
      </c>
      <c r="D143">
        <v>284.39999999999998</v>
      </c>
      <c r="E143">
        <v>283.7</v>
      </c>
      <c r="F143">
        <v>284.7</v>
      </c>
      <c r="G143">
        <v>215.4</v>
      </c>
      <c r="H143">
        <v>213.4</v>
      </c>
      <c r="I143">
        <v>936000</v>
      </c>
      <c r="J143">
        <v>1550300</v>
      </c>
      <c r="K143">
        <v>1243400</v>
      </c>
      <c r="L143">
        <v>1721200</v>
      </c>
      <c r="M143">
        <v>671200</v>
      </c>
      <c r="N143">
        <v>533900</v>
      </c>
    </row>
    <row r="144" spans="1:14" x14ac:dyDescent="0.25">
      <c r="A144">
        <v>2016</v>
      </c>
      <c r="B144" s="1">
        <v>42675</v>
      </c>
      <c r="C144">
        <v>241.3</v>
      </c>
      <c r="D144">
        <v>278.7</v>
      </c>
      <c r="E144">
        <v>277</v>
      </c>
      <c r="F144">
        <v>279.7</v>
      </c>
      <c r="G144">
        <v>217.1</v>
      </c>
      <c r="H144">
        <v>213.7</v>
      </c>
      <c r="I144">
        <v>927600</v>
      </c>
      <c r="J144">
        <v>1519300</v>
      </c>
      <c r="K144">
        <v>1214000</v>
      </c>
      <c r="L144">
        <v>1691000</v>
      </c>
      <c r="M144">
        <v>676500</v>
      </c>
      <c r="N144">
        <v>534600</v>
      </c>
    </row>
    <row r="145" spans="1:14" x14ac:dyDescent="0.25">
      <c r="A145">
        <v>2016</v>
      </c>
      <c r="B145" s="1">
        <v>42705</v>
      </c>
      <c r="C145">
        <v>238.2</v>
      </c>
      <c r="D145">
        <v>273.10000000000002</v>
      </c>
      <c r="E145">
        <v>270.3</v>
      </c>
      <c r="F145">
        <v>274.7</v>
      </c>
      <c r="G145">
        <v>215.1</v>
      </c>
      <c r="H145">
        <v>212.8</v>
      </c>
      <c r="I145">
        <v>915600</v>
      </c>
      <c r="J145">
        <v>1488700</v>
      </c>
      <c r="K145">
        <v>1184700</v>
      </c>
      <c r="L145">
        <v>1660800</v>
      </c>
      <c r="M145">
        <v>670300</v>
      </c>
      <c r="N145">
        <v>532400</v>
      </c>
    </row>
    <row r="146" spans="1:14" x14ac:dyDescent="0.25">
      <c r="A146">
        <v>2017</v>
      </c>
      <c r="B146" s="1">
        <v>42736</v>
      </c>
      <c r="C146">
        <v>237.8</v>
      </c>
      <c r="D146">
        <v>271.39999999999998</v>
      </c>
      <c r="E146">
        <v>268.10000000000002</v>
      </c>
      <c r="F146">
        <v>273.2</v>
      </c>
      <c r="G146">
        <v>216.7</v>
      </c>
      <c r="H146">
        <v>213.6</v>
      </c>
      <c r="I146">
        <v>914100</v>
      </c>
      <c r="J146">
        <v>1479500</v>
      </c>
      <c r="K146">
        <v>1175000</v>
      </c>
      <c r="L146">
        <v>1651700</v>
      </c>
      <c r="M146">
        <v>675300</v>
      </c>
      <c r="N146">
        <v>534400</v>
      </c>
    </row>
    <row r="147" spans="1:14" x14ac:dyDescent="0.25">
      <c r="A147">
        <v>2017</v>
      </c>
      <c r="B147" s="1">
        <v>42767</v>
      </c>
      <c r="C147">
        <v>241</v>
      </c>
      <c r="D147">
        <v>271.60000000000002</v>
      </c>
      <c r="E147">
        <v>268.39999999999998</v>
      </c>
      <c r="F147">
        <v>273.5</v>
      </c>
      <c r="G147">
        <v>219.8</v>
      </c>
      <c r="H147">
        <v>219.8</v>
      </c>
      <c r="I147">
        <v>926400</v>
      </c>
      <c r="J147">
        <v>1480600</v>
      </c>
      <c r="K147">
        <v>1176300</v>
      </c>
      <c r="L147">
        <v>1653500</v>
      </c>
      <c r="M147">
        <v>684900</v>
      </c>
      <c r="N147">
        <v>549900</v>
      </c>
    </row>
    <row r="148" spans="1:14" x14ac:dyDescent="0.25">
      <c r="A148">
        <v>2017</v>
      </c>
      <c r="B148" s="1">
        <v>42795</v>
      </c>
      <c r="C148">
        <v>245.4</v>
      </c>
      <c r="D148">
        <v>275</v>
      </c>
      <c r="E148">
        <v>273.2</v>
      </c>
      <c r="F148">
        <v>276</v>
      </c>
      <c r="G148">
        <v>224.7</v>
      </c>
      <c r="H148">
        <v>225.3</v>
      </c>
      <c r="I148">
        <v>943300</v>
      </c>
      <c r="J148">
        <v>1499100</v>
      </c>
      <c r="K148">
        <v>1197400</v>
      </c>
      <c r="L148">
        <v>1668600</v>
      </c>
      <c r="M148">
        <v>700200</v>
      </c>
      <c r="N148">
        <v>563600</v>
      </c>
    </row>
    <row r="149" spans="1:14" x14ac:dyDescent="0.25">
      <c r="A149">
        <v>2017</v>
      </c>
      <c r="B149" s="1">
        <v>42826</v>
      </c>
      <c r="C149">
        <v>251.4</v>
      </c>
      <c r="D149">
        <v>280.8</v>
      </c>
      <c r="E149">
        <v>278.89999999999998</v>
      </c>
      <c r="F149">
        <v>281.89999999999998</v>
      </c>
      <c r="G149">
        <v>229.7</v>
      </c>
      <c r="H149">
        <v>232.1</v>
      </c>
      <c r="I149">
        <v>966400</v>
      </c>
      <c r="J149">
        <v>1530700</v>
      </c>
      <c r="K149">
        <v>1222400</v>
      </c>
      <c r="L149">
        <v>1704300</v>
      </c>
      <c r="M149">
        <v>715800</v>
      </c>
      <c r="N149">
        <v>580700</v>
      </c>
    </row>
    <row r="150" spans="1:14" x14ac:dyDescent="0.25">
      <c r="A150">
        <v>2017</v>
      </c>
      <c r="B150" s="1">
        <v>42856</v>
      </c>
      <c r="C150">
        <v>258.2</v>
      </c>
      <c r="D150">
        <v>288.39999999999998</v>
      </c>
      <c r="E150">
        <v>287.7</v>
      </c>
      <c r="F150">
        <v>288.8</v>
      </c>
      <c r="G150">
        <v>234.9</v>
      </c>
      <c r="H150">
        <v>238.8</v>
      </c>
      <c r="I150">
        <v>992500</v>
      </c>
      <c r="J150">
        <v>1572100</v>
      </c>
      <c r="K150">
        <v>1260900</v>
      </c>
      <c r="L150">
        <v>1746000</v>
      </c>
      <c r="M150">
        <v>732000</v>
      </c>
      <c r="N150">
        <v>597400</v>
      </c>
    </row>
    <row r="151" spans="1:14" x14ac:dyDescent="0.25">
      <c r="A151">
        <v>2017</v>
      </c>
      <c r="B151" s="1">
        <v>42887</v>
      </c>
      <c r="C151">
        <v>263</v>
      </c>
      <c r="D151">
        <v>291.8</v>
      </c>
      <c r="E151">
        <v>292.10000000000002</v>
      </c>
      <c r="F151">
        <v>291.5</v>
      </c>
      <c r="G151">
        <v>238.5</v>
      </c>
      <c r="H151">
        <v>245.5</v>
      </c>
      <c r="I151">
        <v>1011000</v>
      </c>
      <c r="J151">
        <v>1590700</v>
      </c>
      <c r="K151">
        <v>1280200</v>
      </c>
      <c r="L151">
        <v>1762300</v>
      </c>
      <c r="M151">
        <v>743200</v>
      </c>
      <c r="N151">
        <v>614200</v>
      </c>
    </row>
    <row r="152" spans="1:14" x14ac:dyDescent="0.25">
      <c r="A152">
        <v>2017</v>
      </c>
      <c r="B152" s="1">
        <v>42917</v>
      </c>
      <c r="C152">
        <v>268.2</v>
      </c>
      <c r="D152">
        <v>295.89999999999998</v>
      </c>
      <c r="E152">
        <v>296.2</v>
      </c>
      <c r="F152">
        <v>295.8</v>
      </c>
      <c r="G152">
        <v>244</v>
      </c>
      <c r="H152">
        <v>251.8</v>
      </c>
      <c r="I152">
        <v>1031000</v>
      </c>
      <c r="J152">
        <v>1613000</v>
      </c>
      <c r="K152">
        <v>1298200</v>
      </c>
      <c r="L152">
        <v>1788300</v>
      </c>
      <c r="M152">
        <v>760300</v>
      </c>
      <c r="N152">
        <v>629900</v>
      </c>
    </row>
    <row r="153" spans="1:14" x14ac:dyDescent="0.25">
      <c r="A153">
        <v>2017</v>
      </c>
      <c r="B153" s="1">
        <v>42948</v>
      </c>
      <c r="C153">
        <v>270.60000000000002</v>
      </c>
      <c r="D153">
        <v>296.2</v>
      </c>
      <c r="E153">
        <v>297.2</v>
      </c>
      <c r="F153">
        <v>295.60000000000002</v>
      </c>
      <c r="G153">
        <v>248.7</v>
      </c>
      <c r="H153">
        <v>255.6</v>
      </c>
      <c r="I153">
        <v>1040200</v>
      </c>
      <c r="J153">
        <v>1614700</v>
      </c>
      <c r="K153">
        <v>1302600</v>
      </c>
      <c r="L153">
        <v>1787100</v>
      </c>
      <c r="M153">
        <v>775000</v>
      </c>
      <c r="N153">
        <v>639400</v>
      </c>
    </row>
    <row r="154" spans="1:14" x14ac:dyDescent="0.25">
      <c r="A154">
        <v>2017</v>
      </c>
      <c r="B154" s="1">
        <v>42979</v>
      </c>
      <c r="C154">
        <v>272.3</v>
      </c>
      <c r="D154">
        <v>296.5</v>
      </c>
      <c r="E154">
        <v>297.8</v>
      </c>
      <c r="F154">
        <v>295.8</v>
      </c>
      <c r="G154">
        <v>249.7</v>
      </c>
      <c r="H154">
        <v>258.89999999999998</v>
      </c>
      <c r="I154">
        <v>1046700</v>
      </c>
      <c r="J154">
        <v>1616300</v>
      </c>
      <c r="K154">
        <v>1305200</v>
      </c>
      <c r="L154">
        <v>1788300</v>
      </c>
      <c r="M154">
        <v>778100</v>
      </c>
      <c r="N154">
        <v>647700</v>
      </c>
    </row>
    <row r="155" spans="1:14" x14ac:dyDescent="0.25">
      <c r="A155">
        <v>2017</v>
      </c>
      <c r="B155" s="1">
        <v>43009</v>
      </c>
      <c r="C155">
        <v>273.60000000000002</v>
      </c>
      <c r="D155">
        <v>295.3</v>
      </c>
      <c r="E155">
        <v>296.39999999999998</v>
      </c>
      <c r="F155">
        <v>294.60000000000002</v>
      </c>
      <c r="G155">
        <v>252.3</v>
      </c>
      <c r="H155">
        <v>262.2</v>
      </c>
      <c r="I155">
        <v>1051700</v>
      </c>
      <c r="J155">
        <v>1609800</v>
      </c>
      <c r="K155">
        <v>1299100</v>
      </c>
      <c r="L155">
        <v>1781100</v>
      </c>
      <c r="M155">
        <v>786200</v>
      </c>
      <c r="N155">
        <v>656000</v>
      </c>
    </row>
    <row r="156" spans="1:14" x14ac:dyDescent="0.25">
      <c r="A156">
        <v>2017</v>
      </c>
      <c r="B156" s="1">
        <v>43040</v>
      </c>
      <c r="C156">
        <v>275</v>
      </c>
      <c r="D156">
        <v>294.7</v>
      </c>
      <c r="E156">
        <v>294.60000000000002</v>
      </c>
      <c r="F156">
        <v>294.7</v>
      </c>
      <c r="G156">
        <v>253.4</v>
      </c>
      <c r="H156">
        <v>265.39999999999998</v>
      </c>
      <c r="I156">
        <v>1057100</v>
      </c>
      <c r="J156">
        <v>1606500</v>
      </c>
      <c r="K156">
        <v>1291200</v>
      </c>
      <c r="L156">
        <v>1781700</v>
      </c>
      <c r="M156">
        <v>789600</v>
      </c>
      <c r="N156">
        <v>664000</v>
      </c>
    </row>
    <row r="157" spans="1:14" x14ac:dyDescent="0.25">
      <c r="A157">
        <v>2017</v>
      </c>
      <c r="B157" s="1">
        <v>43070</v>
      </c>
      <c r="C157">
        <v>276</v>
      </c>
      <c r="D157">
        <v>294.39999999999998</v>
      </c>
      <c r="E157">
        <v>295</v>
      </c>
      <c r="F157">
        <v>294</v>
      </c>
      <c r="G157">
        <v>253.6</v>
      </c>
      <c r="H157">
        <v>267.89999999999998</v>
      </c>
      <c r="I157">
        <v>1060900</v>
      </c>
      <c r="J157">
        <v>1604800</v>
      </c>
      <c r="K157">
        <v>1292900</v>
      </c>
      <c r="L157">
        <v>1777500</v>
      </c>
      <c r="M157">
        <v>790300</v>
      </c>
      <c r="N157">
        <v>670200</v>
      </c>
    </row>
    <row r="158" spans="1:14" x14ac:dyDescent="0.25">
      <c r="A158">
        <v>2018</v>
      </c>
      <c r="B158" s="1">
        <v>43101</v>
      </c>
      <c r="C158">
        <v>278.10000000000002</v>
      </c>
      <c r="D158">
        <v>294.10000000000002</v>
      </c>
      <c r="E158">
        <v>292.60000000000002</v>
      </c>
      <c r="F158">
        <v>295.10000000000002</v>
      </c>
      <c r="G158">
        <v>255.6</v>
      </c>
      <c r="H158">
        <v>271.89999999999998</v>
      </c>
      <c r="I158">
        <v>1069000</v>
      </c>
      <c r="J158">
        <v>1603200</v>
      </c>
      <c r="K158">
        <v>1282400</v>
      </c>
      <c r="L158">
        <v>1784100</v>
      </c>
      <c r="M158">
        <v>796500</v>
      </c>
      <c r="N158">
        <v>680200</v>
      </c>
    </row>
    <row r="159" spans="1:14" x14ac:dyDescent="0.25">
      <c r="A159">
        <v>2018</v>
      </c>
      <c r="B159" s="1">
        <v>43132</v>
      </c>
      <c r="C159">
        <v>282.10000000000002</v>
      </c>
      <c r="D159">
        <v>294.7</v>
      </c>
      <c r="E159">
        <v>292.8</v>
      </c>
      <c r="F159">
        <v>295.89999999999998</v>
      </c>
      <c r="G159">
        <v>259.5</v>
      </c>
      <c r="H159">
        <v>278.89999999999998</v>
      </c>
      <c r="I159">
        <v>1084400</v>
      </c>
      <c r="J159">
        <v>1606500</v>
      </c>
      <c r="K159">
        <v>1283300</v>
      </c>
      <c r="L159">
        <v>1788900</v>
      </c>
      <c r="M159">
        <v>808600</v>
      </c>
      <c r="N159">
        <v>697700</v>
      </c>
    </row>
    <row r="160" spans="1:14" x14ac:dyDescent="0.25">
      <c r="A160">
        <v>2018</v>
      </c>
      <c r="B160" s="1">
        <v>43160</v>
      </c>
      <c r="C160">
        <v>285.39999999999998</v>
      </c>
      <c r="D160">
        <v>295.7</v>
      </c>
      <c r="E160">
        <v>295.89999999999998</v>
      </c>
      <c r="F160">
        <v>295.60000000000002</v>
      </c>
      <c r="G160">
        <v>265</v>
      </c>
      <c r="H160">
        <v>283.60000000000002</v>
      </c>
      <c r="I160">
        <v>1097100</v>
      </c>
      <c r="J160">
        <v>1611900</v>
      </c>
      <c r="K160">
        <v>1296900</v>
      </c>
      <c r="L160">
        <v>1787100</v>
      </c>
      <c r="M160">
        <v>825800</v>
      </c>
      <c r="N160">
        <v>709500</v>
      </c>
    </row>
    <row r="161" spans="1:14" x14ac:dyDescent="0.25">
      <c r="A161">
        <v>2018</v>
      </c>
      <c r="B161" s="1">
        <v>43191</v>
      </c>
      <c r="C161">
        <v>287</v>
      </c>
      <c r="D161">
        <v>294.89999999999998</v>
      </c>
      <c r="E161">
        <v>296</v>
      </c>
      <c r="F161">
        <v>294.2</v>
      </c>
      <c r="G161">
        <v>269.3</v>
      </c>
      <c r="H161">
        <v>286.10000000000002</v>
      </c>
      <c r="I161">
        <v>1103200</v>
      </c>
      <c r="J161">
        <v>1607600</v>
      </c>
      <c r="K161">
        <v>1297300</v>
      </c>
      <c r="L161">
        <v>1778700</v>
      </c>
      <c r="M161">
        <v>839200</v>
      </c>
      <c r="N161">
        <v>715800</v>
      </c>
    </row>
    <row r="162" spans="1:14" x14ac:dyDescent="0.25">
      <c r="A162">
        <v>2018</v>
      </c>
      <c r="B162" s="1">
        <v>43221</v>
      </c>
      <c r="C162">
        <v>287.3</v>
      </c>
      <c r="D162">
        <v>295</v>
      </c>
      <c r="E162">
        <v>298.10000000000002</v>
      </c>
      <c r="F162">
        <v>293.10000000000002</v>
      </c>
      <c r="G162">
        <v>270.60000000000002</v>
      </c>
      <c r="H162">
        <v>286.5</v>
      </c>
      <c r="I162">
        <v>1104400</v>
      </c>
      <c r="J162">
        <v>1608100</v>
      </c>
      <c r="K162">
        <v>1306500</v>
      </c>
      <c r="L162">
        <v>1772000</v>
      </c>
      <c r="M162">
        <v>843200</v>
      </c>
      <c r="N162">
        <v>716800</v>
      </c>
    </row>
    <row r="163" spans="1:14" x14ac:dyDescent="0.25">
      <c r="A163">
        <v>2018</v>
      </c>
      <c r="B163" s="1">
        <v>43252</v>
      </c>
      <c r="C163">
        <v>287.3</v>
      </c>
      <c r="D163">
        <v>293.39999999999998</v>
      </c>
      <c r="E163">
        <v>295.39999999999998</v>
      </c>
      <c r="F163">
        <v>292.2</v>
      </c>
      <c r="G163">
        <v>271.89999999999998</v>
      </c>
      <c r="H163">
        <v>287.39999999999998</v>
      </c>
      <c r="I163">
        <v>1104400</v>
      </c>
      <c r="J163">
        <v>1599400</v>
      </c>
      <c r="K163">
        <v>1294700</v>
      </c>
      <c r="L163">
        <v>1766600</v>
      </c>
      <c r="M163">
        <v>847300</v>
      </c>
      <c r="N163">
        <v>719000</v>
      </c>
    </row>
    <row r="164" spans="1:14" x14ac:dyDescent="0.25">
      <c r="A164">
        <v>2018</v>
      </c>
      <c r="B164" s="1">
        <v>43282</v>
      </c>
      <c r="C164">
        <v>285.8</v>
      </c>
      <c r="D164">
        <v>290.89999999999998</v>
      </c>
      <c r="E164">
        <v>294.3</v>
      </c>
      <c r="F164">
        <v>288.8</v>
      </c>
      <c r="G164">
        <v>271.60000000000002</v>
      </c>
      <c r="H164">
        <v>286.2</v>
      </c>
      <c r="I164">
        <v>1098600</v>
      </c>
      <c r="J164">
        <v>1585800</v>
      </c>
      <c r="K164">
        <v>1289800</v>
      </c>
      <c r="L164">
        <v>1746000</v>
      </c>
      <c r="M164">
        <v>846400</v>
      </c>
      <c r="N164">
        <v>716000</v>
      </c>
    </row>
    <row r="165" spans="1:14" x14ac:dyDescent="0.25">
      <c r="A165">
        <v>2018</v>
      </c>
      <c r="B165" s="1">
        <v>43313</v>
      </c>
      <c r="C165">
        <v>281.8</v>
      </c>
      <c r="D165">
        <v>286.3</v>
      </c>
      <c r="E165">
        <v>288.89999999999998</v>
      </c>
      <c r="F165">
        <v>284.8</v>
      </c>
      <c r="G165">
        <v>268.8</v>
      </c>
      <c r="H165">
        <v>282.2</v>
      </c>
      <c r="I165">
        <v>1083200</v>
      </c>
      <c r="J165">
        <v>1560700</v>
      </c>
      <c r="K165">
        <v>1266200</v>
      </c>
      <c r="L165">
        <v>1721800</v>
      </c>
      <c r="M165">
        <v>837600</v>
      </c>
      <c r="N165">
        <v>706000</v>
      </c>
    </row>
    <row r="166" spans="1:14" x14ac:dyDescent="0.25">
      <c r="A166">
        <v>2018</v>
      </c>
      <c r="B166" s="1">
        <v>43344</v>
      </c>
      <c r="C166">
        <v>278</v>
      </c>
      <c r="D166">
        <v>282.7</v>
      </c>
      <c r="E166">
        <v>282.60000000000002</v>
      </c>
      <c r="F166">
        <v>282.8</v>
      </c>
      <c r="G166">
        <v>265.3</v>
      </c>
      <c r="H166">
        <v>278.39999999999998</v>
      </c>
      <c r="I166">
        <v>1068600</v>
      </c>
      <c r="J166">
        <v>1541100</v>
      </c>
      <c r="K166">
        <v>1238600</v>
      </c>
      <c r="L166">
        <v>1709700</v>
      </c>
      <c r="M166">
        <v>826700</v>
      </c>
      <c r="N166">
        <v>696500</v>
      </c>
    </row>
    <row r="167" spans="1:14" x14ac:dyDescent="0.25">
      <c r="A167">
        <v>2018</v>
      </c>
      <c r="B167" s="1">
        <v>43374</v>
      </c>
      <c r="C167">
        <v>276.10000000000002</v>
      </c>
      <c r="D167">
        <v>280.39999999999998</v>
      </c>
      <c r="E167">
        <v>278.5</v>
      </c>
      <c r="F167">
        <v>281.5</v>
      </c>
      <c r="G167">
        <v>262.8</v>
      </c>
      <c r="H167">
        <v>277.10000000000002</v>
      </c>
      <c r="I167">
        <v>1061300</v>
      </c>
      <c r="J167">
        <v>1528500</v>
      </c>
      <c r="K167">
        <v>1220600</v>
      </c>
      <c r="L167">
        <v>1701900</v>
      </c>
      <c r="M167">
        <v>818900</v>
      </c>
      <c r="N167">
        <v>693200</v>
      </c>
    </row>
    <row r="168" spans="1:14" x14ac:dyDescent="0.25">
      <c r="A168">
        <v>2018</v>
      </c>
      <c r="B168" s="1">
        <v>43405</v>
      </c>
      <c r="C168">
        <v>271</v>
      </c>
      <c r="D168">
        <v>276.39999999999998</v>
      </c>
      <c r="E168">
        <v>272.60000000000002</v>
      </c>
      <c r="F168">
        <v>277.89999999999998</v>
      </c>
      <c r="G168">
        <v>259.3</v>
      </c>
      <c r="H168">
        <v>270.8</v>
      </c>
      <c r="I168">
        <v>1041700</v>
      </c>
      <c r="J168">
        <v>1506700</v>
      </c>
      <c r="K168">
        <v>1194700</v>
      </c>
      <c r="L168">
        <v>1680100</v>
      </c>
      <c r="M168">
        <v>808000</v>
      </c>
      <c r="N168">
        <v>677500</v>
      </c>
    </row>
    <row r="169" spans="1:14" x14ac:dyDescent="0.25">
      <c r="A169">
        <v>2018</v>
      </c>
      <c r="B169" s="1">
        <v>43435</v>
      </c>
      <c r="C169">
        <v>268.8</v>
      </c>
      <c r="D169">
        <v>272.60000000000002</v>
      </c>
      <c r="E169">
        <v>267.8</v>
      </c>
      <c r="F169">
        <v>274.7</v>
      </c>
      <c r="G169">
        <v>255.9</v>
      </c>
      <c r="H169">
        <v>269.89999999999998</v>
      </c>
      <c r="I169">
        <v>1033300</v>
      </c>
      <c r="J169">
        <v>1486000</v>
      </c>
      <c r="K169">
        <v>1173700</v>
      </c>
      <c r="L169">
        <v>1660800</v>
      </c>
      <c r="M169">
        <v>797400</v>
      </c>
      <c r="N169">
        <v>675200</v>
      </c>
    </row>
    <row r="170" spans="1:14" x14ac:dyDescent="0.25">
      <c r="A170">
        <v>2019</v>
      </c>
      <c r="B170" s="1">
        <v>43466</v>
      </c>
      <c r="C170">
        <v>265.60000000000002</v>
      </c>
      <c r="D170">
        <v>267.60000000000002</v>
      </c>
      <c r="E170">
        <v>262.2</v>
      </c>
      <c r="F170">
        <v>269.89999999999998</v>
      </c>
      <c r="G170">
        <v>252.8</v>
      </c>
      <c r="H170">
        <v>267.89999999999998</v>
      </c>
      <c r="I170">
        <v>1021000</v>
      </c>
      <c r="J170">
        <v>1458800</v>
      </c>
      <c r="K170">
        <v>1149200</v>
      </c>
      <c r="L170">
        <v>1631800</v>
      </c>
      <c r="M170">
        <v>787800</v>
      </c>
      <c r="N170">
        <v>670200</v>
      </c>
    </row>
    <row r="171" spans="1:14" x14ac:dyDescent="0.25">
      <c r="A171">
        <v>2019</v>
      </c>
      <c r="B171" s="1">
        <v>43497</v>
      </c>
      <c r="C171">
        <v>264.8</v>
      </c>
      <c r="D171">
        <v>265.7</v>
      </c>
      <c r="E171">
        <v>260.3</v>
      </c>
      <c r="F171">
        <v>268</v>
      </c>
      <c r="G171">
        <v>250.5</v>
      </c>
      <c r="H171">
        <v>268.39999999999998</v>
      </c>
      <c r="I171">
        <v>1017900</v>
      </c>
      <c r="J171">
        <v>1448400</v>
      </c>
      <c r="K171">
        <v>1140800</v>
      </c>
      <c r="L171">
        <v>1620300</v>
      </c>
      <c r="M171">
        <v>780600</v>
      </c>
      <c r="N171">
        <v>671500</v>
      </c>
    </row>
    <row r="172" spans="1:14" x14ac:dyDescent="0.25">
      <c r="A172">
        <v>2019</v>
      </c>
      <c r="B172" s="1">
        <v>43525</v>
      </c>
      <c r="C172">
        <v>263.39999999999998</v>
      </c>
      <c r="D172">
        <v>265.10000000000002</v>
      </c>
      <c r="E172">
        <v>259.10000000000002</v>
      </c>
      <c r="F172">
        <v>267.60000000000002</v>
      </c>
      <c r="G172">
        <v>247.9</v>
      </c>
      <c r="H172">
        <v>266.8</v>
      </c>
      <c r="I172">
        <v>1012500</v>
      </c>
      <c r="J172">
        <v>1445100</v>
      </c>
      <c r="K172">
        <v>1135600</v>
      </c>
      <c r="L172">
        <v>1617900</v>
      </c>
      <c r="M172">
        <v>772500</v>
      </c>
      <c r="N172">
        <v>667500</v>
      </c>
    </row>
    <row r="173" spans="1:14" x14ac:dyDescent="0.25">
      <c r="A173">
        <v>2019</v>
      </c>
      <c r="B173" s="1">
        <v>43556</v>
      </c>
      <c r="C173">
        <v>262.8</v>
      </c>
      <c r="D173">
        <v>263</v>
      </c>
      <c r="E173">
        <v>259.10000000000002</v>
      </c>
      <c r="F173">
        <v>264.60000000000002</v>
      </c>
      <c r="G173">
        <v>248.7</v>
      </c>
      <c r="H173">
        <v>266.8</v>
      </c>
      <c r="I173">
        <v>1010200</v>
      </c>
      <c r="J173">
        <v>1433700</v>
      </c>
      <c r="K173">
        <v>1135600</v>
      </c>
      <c r="L173">
        <v>1599700</v>
      </c>
      <c r="M173">
        <v>775000</v>
      </c>
      <c r="N173">
        <v>667500</v>
      </c>
    </row>
    <row r="174" spans="1:14" x14ac:dyDescent="0.25">
      <c r="A174">
        <v>2019</v>
      </c>
      <c r="B174" s="1">
        <v>43586</v>
      </c>
      <c r="C174">
        <v>261.8</v>
      </c>
      <c r="D174">
        <v>261.7</v>
      </c>
      <c r="E174">
        <v>259.2</v>
      </c>
      <c r="F174">
        <v>262.8</v>
      </c>
      <c r="G174">
        <v>250.1</v>
      </c>
      <c r="H174">
        <v>265.5</v>
      </c>
      <c r="I174">
        <v>1006400</v>
      </c>
      <c r="J174">
        <v>1426600</v>
      </c>
      <c r="K174">
        <v>1136000</v>
      </c>
      <c r="L174">
        <v>1588800</v>
      </c>
      <c r="M174">
        <v>779400</v>
      </c>
      <c r="N174">
        <v>664200</v>
      </c>
    </row>
    <row r="175" spans="1:14" x14ac:dyDescent="0.25">
      <c r="A175">
        <v>2019</v>
      </c>
      <c r="B175" s="1">
        <v>43617</v>
      </c>
      <c r="C175">
        <v>259.8</v>
      </c>
      <c r="D175">
        <v>262.10000000000002</v>
      </c>
      <c r="E175">
        <v>260.39999999999998</v>
      </c>
      <c r="F175">
        <v>262.7</v>
      </c>
      <c r="G175">
        <v>248.6</v>
      </c>
      <c r="H175">
        <v>261.7</v>
      </c>
      <c r="I175">
        <v>998700</v>
      </c>
      <c r="J175">
        <v>1428800</v>
      </c>
      <c r="K175">
        <v>1141300</v>
      </c>
      <c r="L175">
        <v>1588200</v>
      </c>
      <c r="M175">
        <v>774700</v>
      </c>
      <c r="N175">
        <v>654700</v>
      </c>
    </row>
    <row r="176" spans="1:14" x14ac:dyDescent="0.25">
      <c r="A176">
        <v>2019</v>
      </c>
      <c r="B176" s="1">
        <v>43647</v>
      </c>
      <c r="C176">
        <v>258.89999999999998</v>
      </c>
      <c r="D176">
        <v>261</v>
      </c>
      <c r="E176">
        <v>259.5</v>
      </c>
      <c r="F176">
        <v>261.60000000000002</v>
      </c>
      <c r="G176">
        <v>247.1</v>
      </c>
      <c r="H176">
        <v>261.10000000000002</v>
      </c>
      <c r="I176">
        <v>995200</v>
      </c>
      <c r="J176">
        <v>1422800</v>
      </c>
      <c r="K176">
        <v>1137300</v>
      </c>
      <c r="L176">
        <v>1581600</v>
      </c>
      <c r="M176">
        <v>770000</v>
      </c>
      <c r="N176">
        <v>653200</v>
      </c>
    </row>
    <row r="177" spans="1:14" x14ac:dyDescent="0.25">
      <c r="A177">
        <v>2019</v>
      </c>
      <c r="B177" s="1">
        <v>43678</v>
      </c>
      <c r="C177">
        <v>258.39999999999998</v>
      </c>
      <c r="D177">
        <v>259</v>
      </c>
      <c r="E177">
        <v>258.60000000000002</v>
      </c>
      <c r="F177">
        <v>259.2</v>
      </c>
      <c r="G177">
        <v>247.7</v>
      </c>
      <c r="H177">
        <v>261.39999999999998</v>
      </c>
      <c r="I177">
        <v>993300</v>
      </c>
      <c r="J177">
        <v>1411900</v>
      </c>
      <c r="K177">
        <v>1133400</v>
      </c>
      <c r="L177">
        <v>1567100</v>
      </c>
      <c r="M177">
        <v>771900</v>
      </c>
      <c r="N177">
        <v>654000</v>
      </c>
    </row>
    <row r="178" spans="1:14" x14ac:dyDescent="0.25">
      <c r="A178">
        <v>2019</v>
      </c>
      <c r="B178" s="1">
        <v>43709</v>
      </c>
      <c r="C178">
        <v>257.7</v>
      </c>
      <c r="D178">
        <v>259</v>
      </c>
      <c r="E178">
        <v>256.3</v>
      </c>
      <c r="F178">
        <v>260</v>
      </c>
      <c r="G178">
        <v>246.3</v>
      </c>
      <c r="H178">
        <v>260.39999999999998</v>
      </c>
      <c r="I178">
        <v>990600</v>
      </c>
      <c r="J178">
        <v>1411900</v>
      </c>
      <c r="K178">
        <v>1123300</v>
      </c>
      <c r="L178">
        <v>1571900</v>
      </c>
      <c r="M178">
        <v>767500</v>
      </c>
      <c r="N178">
        <v>651500</v>
      </c>
    </row>
    <row r="179" spans="1:14" x14ac:dyDescent="0.25">
      <c r="A179">
        <v>2019</v>
      </c>
      <c r="B179" s="1">
        <v>43739</v>
      </c>
      <c r="C179">
        <v>258.3</v>
      </c>
      <c r="D179">
        <v>259.8</v>
      </c>
      <c r="E179">
        <v>256.60000000000002</v>
      </c>
      <c r="F179">
        <v>261.10000000000002</v>
      </c>
      <c r="G179">
        <v>247.6</v>
      </c>
      <c r="H179">
        <v>260.8</v>
      </c>
      <c r="I179">
        <v>992900</v>
      </c>
      <c r="J179">
        <v>1416200</v>
      </c>
      <c r="K179">
        <v>1124600</v>
      </c>
      <c r="L179">
        <v>1578600</v>
      </c>
      <c r="M179">
        <v>771600</v>
      </c>
      <c r="N179">
        <v>652500</v>
      </c>
    </row>
    <row r="180" spans="1:14" x14ac:dyDescent="0.25">
      <c r="A180">
        <v>2019</v>
      </c>
      <c r="B180" s="1">
        <v>43770</v>
      </c>
      <c r="C180">
        <v>258.5</v>
      </c>
      <c r="D180">
        <v>260.8</v>
      </c>
      <c r="E180">
        <v>258</v>
      </c>
      <c r="F180">
        <v>261.89999999999998</v>
      </c>
      <c r="G180">
        <v>248</v>
      </c>
      <c r="H180">
        <v>260.39999999999998</v>
      </c>
      <c r="I180">
        <v>993700</v>
      </c>
      <c r="J180">
        <v>1421700</v>
      </c>
      <c r="K180">
        <v>1130800</v>
      </c>
      <c r="L180">
        <v>1583400</v>
      </c>
      <c r="M180">
        <v>772800</v>
      </c>
      <c r="N180">
        <v>651500</v>
      </c>
    </row>
    <row r="181" spans="1:14" x14ac:dyDescent="0.25">
      <c r="A181">
        <v>2019</v>
      </c>
      <c r="B181" s="1">
        <v>43800</v>
      </c>
      <c r="C181">
        <v>260.39999999999998</v>
      </c>
      <c r="D181">
        <v>262.3</v>
      </c>
      <c r="E181">
        <v>260.2</v>
      </c>
      <c r="F181">
        <v>263.2</v>
      </c>
      <c r="G181">
        <v>249.8</v>
      </c>
      <c r="H181">
        <v>262.5</v>
      </c>
      <c r="I181">
        <v>1001000</v>
      </c>
      <c r="J181">
        <v>1429900</v>
      </c>
      <c r="K181">
        <v>1140400</v>
      </c>
      <c r="L181">
        <v>1591200</v>
      </c>
      <c r="M181">
        <v>778400</v>
      </c>
      <c r="N181">
        <v>656700</v>
      </c>
    </row>
    <row r="182" spans="1:14" x14ac:dyDescent="0.25">
      <c r="A182">
        <v>2020</v>
      </c>
      <c r="B182" s="1">
        <v>43831</v>
      </c>
      <c r="C182">
        <v>262.39999999999998</v>
      </c>
      <c r="D182">
        <v>263.60000000000002</v>
      </c>
      <c r="E182">
        <v>260.89999999999998</v>
      </c>
      <c r="F182">
        <v>264.7</v>
      </c>
      <c r="G182">
        <v>251.1</v>
      </c>
      <c r="H182">
        <v>265.10000000000002</v>
      </c>
      <c r="I182">
        <v>1008700</v>
      </c>
      <c r="J182">
        <v>1436900</v>
      </c>
      <c r="K182">
        <v>1143500</v>
      </c>
      <c r="L182">
        <v>1600300</v>
      </c>
      <c r="M182">
        <v>782500</v>
      </c>
      <c r="N182">
        <v>663200</v>
      </c>
    </row>
    <row r="183" spans="1:14" x14ac:dyDescent="0.25">
      <c r="A183">
        <v>2020</v>
      </c>
      <c r="B183" s="1">
        <v>43862</v>
      </c>
      <c r="C183">
        <v>265.5</v>
      </c>
      <c r="D183">
        <v>264.2</v>
      </c>
      <c r="E183">
        <v>261.8</v>
      </c>
      <c r="F183">
        <v>265.2</v>
      </c>
      <c r="G183">
        <v>251.9</v>
      </c>
      <c r="H183">
        <v>270.7</v>
      </c>
      <c r="I183">
        <v>1020600</v>
      </c>
      <c r="J183">
        <v>1440200</v>
      </c>
      <c r="K183">
        <v>1147400</v>
      </c>
      <c r="L183">
        <v>1603300</v>
      </c>
      <c r="M183">
        <v>785000</v>
      </c>
      <c r="N183">
        <v>677200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0174-3F99-4F44-8739-84691F02C6AA}">
  <dimension ref="A1:I17"/>
  <sheetViews>
    <sheetView workbookViewId="0">
      <selection activeCell="B13" sqref="B13"/>
    </sheetView>
  </sheetViews>
  <sheetFormatPr defaultRowHeight="15" x14ac:dyDescent="0.25"/>
  <sheetData>
    <row r="1" spans="1:9" x14ac:dyDescent="0.25">
      <c r="A1" t="s">
        <v>23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s="2" t="s">
        <v>0</v>
      </c>
      <c r="I1" s="2" t="s">
        <v>4</v>
      </c>
    </row>
    <row r="2" spans="1:9" x14ac:dyDescent="0.25">
      <c r="A2">
        <v>2005</v>
      </c>
      <c r="B2">
        <f>AVERAGEIFS(MLS_original!C:C,MLS_original!$A:$A,HPI!$A2)</f>
        <v>105.72500000000001</v>
      </c>
      <c r="C2">
        <f>AVERAGEIFS(MLS_original!D:D,MLS_original!$A:$A,HPI!$A2)</f>
        <v>104.79166666666667</v>
      </c>
      <c r="D2">
        <f>AVERAGEIFS(MLS_original!E:E,MLS_original!$A:$A,HPI!$A2)</f>
        <v>105.03333333333335</v>
      </c>
      <c r="E2">
        <f>AVERAGEIFS(MLS_original!F:F,MLS_original!$A:$A,HPI!$A2)</f>
        <v>104.64999999999999</v>
      </c>
      <c r="F2">
        <f>AVERAGEIFS(MLS_original!G:G,MLS_original!$A:$A,HPI!$A2)</f>
        <v>104.70833333333333</v>
      </c>
      <c r="G2">
        <f>AVERAGEIFS(MLS_original!H:H,MLS_original!$A:$A,HPI!$A2)</f>
        <v>106.98333333333333</v>
      </c>
      <c r="H2">
        <f>AVERAGE(C2:F2)</f>
        <v>104.79583333333333</v>
      </c>
      <c r="I2">
        <f>G2</f>
        <v>106.98333333333333</v>
      </c>
    </row>
    <row r="3" spans="1:9" x14ac:dyDescent="0.25">
      <c r="A3">
        <v>2006</v>
      </c>
      <c r="B3">
        <f>AVERAGEIFS(MLS_original!C:C,MLS_original!$A:$A,HPI!$A3)</f>
        <v>123.95833333333333</v>
      </c>
      <c r="C3">
        <f>AVERAGEIFS(MLS_original!D:D,MLS_original!$A:$A,HPI!$A3)</f>
        <v>121.89166666666665</v>
      </c>
      <c r="D3">
        <f>AVERAGEIFS(MLS_original!E:E,MLS_original!$A:$A,HPI!$A3)</f>
        <v>122.02499999999998</v>
      </c>
      <c r="E3">
        <f>AVERAGEIFS(MLS_original!F:F,MLS_original!$A:$A,HPI!$A3)</f>
        <v>121.80833333333334</v>
      </c>
      <c r="F3">
        <f>AVERAGEIFS(MLS_original!G:G,MLS_original!$A:$A,HPI!$A3)</f>
        <v>121.625</v>
      </c>
      <c r="G3">
        <f>AVERAGEIFS(MLS_original!H:H,MLS_original!$A:$A,HPI!$A3)</f>
        <v>126.84166666666668</v>
      </c>
      <c r="H3">
        <f t="shared" ref="H3:H17" si="0">AVERAGE(C3:F3)</f>
        <v>121.83749999999999</v>
      </c>
      <c r="I3">
        <f t="shared" ref="I3:I17" si="1">G3</f>
        <v>126.84166666666668</v>
      </c>
    </row>
    <row r="4" spans="1:9" x14ac:dyDescent="0.25">
      <c r="A4">
        <v>2007</v>
      </c>
      <c r="B4">
        <f>AVERAGEIFS(MLS_original!C:C,MLS_original!$A:$A,HPI!$A4)</f>
        <v>138.55833333333331</v>
      </c>
      <c r="C4">
        <f>AVERAGEIFS(MLS_original!D:D,MLS_original!$A:$A,HPI!$A4)</f>
        <v>136.375</v>
      </c>
      <c r="D4">
        <f>AVERAGEIFS(MLS_original!E:E,MLS_original!$A:$A,HPI!$A4)</f>
        <v>135.70833333333334</v>
      </c>
      <c r="E4">
        <f>AVERAGEIFS(MLS_original!F:F,MLS_original!$A:$A,HPI!$A4)</f>
        <v>136.74166666666667</v>
      </c>
      <c r="F4">
        <f>AVERAGEIFS(MLS_original!G:G,MLS_original!$A:$A,HPI!$A4)</f>
        <v>135.16666666666666</v>
      </c>
      <c r="G4">
        <f>AVERAGEIFS(MLS_original!H:H,MLS_original!$A:$A,HPI!$A4)</f>
        <v>141.875</v>
      </c>
      <c r="H4">
        <f t="shared" si="0"/>
        <v>135.99791666666667</v>
      </c>
      <c r="I4">
        <f t="shared" si="1"/>
        <v>141.875</v>
      </c>
    </row>
    <row r="5" spans="1:9" x14ac:dyDescent="0.25">
      <c r="A5">
        <v>2008</v>
      </c>
      <c r="B5">
        <f>AVERAGEIFS(MLS_original!C:C,MLS_original!$A:$A,HPI!$A5)</f>
        <v>144.75</v>
      </c>
      <c r="C5">
        <f>AVERAGEIFS(MLS_original!D:D,MLS_original!$A:$A,HPI!$A5)</f>
        <v>142.50833333333335</v>
      </c>
      <c r="D5">
        <f>AVERAGEIFS(MLS_original!E:E,MLS_original!$A:$A,HPI!$A5)</f>
        <v>141.10833333333335</v>
      </c>
      <c r="E5">
        <f>AVERAGEIFS(MLS_original!F:F,MLS_original!$A:$A,HPI!$A5)</f>
        <v>143.30833333333334</v>
      </c>
      <c r="F5">
        <f>AVERAGEIFS(MLS_original!G:G,MLS_original!$A:$A,HPI!$A5)</f>
        <v>142.20000000000002</v>
      </c>
      <c r="G5">
        <f>AVERAGEIFS(MLS_original!H:H,MLS_original!$A:$A,HPI!$A5)</f>
        <v>147.78333333333333</v>
      </c>
      <c r="H5">
        <f t="shared" si="0"/>
        <v>142.28125</v>
      </c>
      <c r="I5">
        <f t="shared" si="1"/>
        <v>147.78333333333333</v>
      </c>
    </row>
    <row r="6" spans="1:9" x14ac:dyDescent="0.25">
      <c r="A6">
        <v>2009</v>
      </c>
      <c r="B6">
        <f>AVERAGEIFS(MLS_original!C:C,MLS_original!$A:$A,HPI!$A6)</f>
        <v>137.06666666666666</v>
      </c>
      <c r="C6">
        <f>AVERAGEIFS(MLS_original!D:D,MLS_original!$A:$A,HPI!$A6)</f>
        <v>134.93333333333334</v>
      </c>
      <c r="D6">
        <f>AVERAGEIFS(MLS_original!E:E,MLS_original!$A:$A,HPI!$A6)</f>
        <v>133.05000000000004</v>
      </c>
      <c r="E6">
        <f>AVERAGEIFS(MLS_original!F:F,MLS_original!$A:$A,HPI!$A6)</f>
        <v>135.97499999999999</v>
      </c>
      <c r="F6">
        <f>AVERAGEIFS(MLS_original!G:G,MLS_original!$A:$A,HPI!$A6)</f>
        <v>135.19166666666663</v>
      </c>
      <c r="G6">
        <f>AVERAGEIFS(MLS_original!H:H,MLS_original!$A:$A,HPI!$A6)</f>
        <v>139.65833333333333</v>
      </c>
      <c r="H6">
        <f t="shared" si="0"/>
        <v>134.78749999999999</v>
      </c>
      <c r="I6">
        <f t="shared" si="1"/>
        <v>139.65833333333333</v>
      </c>
    </row>
    <row r="7" spans="1:9" x14ac:dyDescent="0.25">
      <c r="A7">
        <v>2010</v>
      </c>
      <c r="B7">
        <f>AVERAGEIFS(MLS_original!C:C,MLS_original!$A:$A,HPI!$A7)</f>
        <v>150.55833333333331</v>
      </c>
      <c r="C7">
        <f>AVERAGEIFS(MLS_original!D:D,MLS_original!$A:$A,HPI!$A7)</f>
        <v>152.45833333333334</v>
      </c>
      <c r="D7">
        <f>AVERAGEIFS(MLS_original!E:E,MLS_original!$A:$A,HPI!$A7)</f>
        <v>149.1</v>
      </c>
      <c r="E7">
        <f>AVERAGEIFS(MLS_original!F:F,MLS_original!$A:$A,HPI!$A7)</f>
        <v>154.21666666666667</v>
      </c>
      <c r="F7">
        <f>AVERAGEIFS(MLS_original!G:G,MLS_original!$A:$A,HPI!$A7)</f>
        <v>147.74999999999997</v>
      </c>
      <c r="G7">
        <f>AVERAGEIFS(MLS_original!H:H,MLS_original!$A:$A,HPI!$A7)</f>
        <v>149.78333333333333</v>
      </c>
      <c r="H7">
        <f t="shared" si="0"/>
        <v>150.88124999999999</v>
      </c>
      <c r="I7">
        <f t="shared" si="1"/>
        <v>149.78333333333333</v>
      </c>
    </row>
    <row r="8" spans="1:9" x14ac:dyDescent="0.25">
      <c r="A8">
        <v>2011</v>
      </c>
      <c r="B8">
        <f>AVERAGEIFS(MLS_original!C:C,MLS_original!$A:$A,HPI!$A8)</f>
        <v>158.83333333333334</v>
      </c>
      <c r="C8">
        <f>AVERAGEIFS(MLS_original!D:D,MLS_original!$A:$A,HPI!$A8)</f>
        <v>168.625</v>
      </c>
      <c r="D8">
        <f>AVERAGEIFS(MLS_original!E:E,MLS_original!$A:$A,HPI!$A8)</f>
        <v>163.77500000000001</v>
      </c>
      <c r="E8">
        <f>AVERAGEIFS(MLS_original!F:F,MLS_original!$A:$A,HPI!$A8)</f>
        <v>171.11666666666667</v>
      </c>
      <c r="F8">
        <f>AVERAGEIFS(MLS_original!G:G,MLS_original!$A:$A,HPI!$A8)</f>
        <v>152.33333333333334</v>
      </c>
      <c r="G8">
        <f>AVERAGEIFS(MLS_original!H:H,MLS_original!$A:$A,HPI!$A8)</f>
        <v>151.74166666666667</v>
      </c>
      <c r="H8">
        <f t="shared" si="0"/>
        <v>163.96250000000001</v>
      </c>
      <c r="I8">
        <f t="shared" si="1"/>
        <v>151.74166666666667</v>
      </c>
    </row>
    <row r="9" spans="1:9" x14ac:dyDescent="0.25">
      <c r="A9">
        <v>2012</v>
      </c>
      <c r="B9">
        <f>AVERAGEIFS(MLS_original!C:C,MLS_original!$A:$A,HPI!$A9)</f>
        <v>161.40833333333333</v>
      </c>
      <c r="C9">
        <f>AVERAGEIFS(MLS_original!D:D,MLS_original!$A:$A,HPI!$A9)</f>
        <v>173.6583333333333</v>
      </c>
      <c r="D9">
        <f>AVERAGEIFS(MLS_original!E:E,MLS_original!$A:$A,HPI!$A9)</f>
        <v>171.46666666666667</v>
      </c>
      <c r="E9">
        <f>AVERAGEIFS(MLS_original!F:F,MLS_original!$A:$A,HPI!$A9)</f>
        <v>174.80833333333337</v>
      </c>
      <c r="F9">
        <f>AVERAGEIFS(MLS_original!G:G,MLS_original!$A:$A,HPI!$A9)</f>
        <v>152.71666666666664</v>
      </c>
      <c r="G9">
        <f>AVERAGEIFS(MLS_original!H:H,MLS_original!$A:$A,HPI!$A9)</f>
        <v>152.45833333333331</v>
      </c>
      <c r="H9">
        <f t="shared" si="0"/>
        <v>168.16250000000002</v>
      </c>
      <c r="I9">
        <f t="shared" si="1"/>
        <v>152.45833333333331</v>
      </c>
    </row>
    <row r="10" spans="1:9" x14ac:dyDescent="0.25">
      <c r="A10">
        <v>2013</v>
      </c>
      <c r="B10">
        <f>AVERAGEIFS(MLS_original!C:C,MLS_original!$A:$A,HPI!$A10)</f>
        <v>158.70000000000002</v>
      </c>
      <c r="C10">
        <f>AVERAGEIFS(MLS_original!D:D,MLS_original!$A:$A,HPI!$A10)</f>
        <v>169.10833333333332</v>
      </c>
      <c r="D10">
        <f>AVERAGEIFS(MLS_original!E:E,MLS_original!$A:$A,HPI!$A10)</f>
        <v>167.35833333333332</v>
      </c>
      <c r="E10">
        <f>AVERAGEIFS(MLS_original!F:F,MLS_original!$A:$A,HPI!$A10)</f>
        <v>170.1</v>
      </c>
      <c r="F10">
        <f>AVERAGEIFS(MLS_original!G:G,MLS_original!$A:$A,HPI!$A10)</f>
        <v>150.32499999999999</v>
      </c>
      <c r="G10">
        <f>AVERAGEIFS(MLS_original!H:H,MLS_original!$A:$A,HPI!$A10)</f>
        <v>151.32500000000002</v>
      </c>
      <c r="H10">
        <f t="shared" si="0"/>
        <v>164.22291666666666</v>
      </c>
      <c r="I10">
        <f t="shared" si="1"/>
        <v>151.32500000000002</v>
      </c>
    </row>
    <row r="11" spans="1:9" x14ac:dyDescent="0.25">
      <c r="A11">
        <v>2014</v>
      </c>
      <c r="B11">
        <f>AVERAGEIFS(MLS_original!C:C,MLS_original!$A:$A,HPI!$A11)</f>
        <v>166.24999999999997</v>
      </c>
      <c r="C11">
        <f>AVERAGEIFS(MLS_original!D:D,MLS_original!$A:$A,HPI!$A11)</f>
        <v>179.58333333333334</v>
      </c>
      <c r="D11">
        <f>AVERAGEIFS(MLS_original!E:E,MLS_original!$A:$A,HPI!$A11)</f>
        <v>178.63333333333335</v>
      </c>
      <c r="E11">
        <f>AVERAGEIFS(MLS_original!F:F,MLS_original!$A:$A,HPI!$A11)</f>
        <v>180.11666666666667</v>
      </c>
      <c r="F11">
        <f>AVERAGEIFS(MLS_original!G:G,MLS_original!$A:$A,HPI!$A11)</f>
        <v>155.54166666666669</v>
      </c>
      <c r="G11">
        <f>AVERAGEIFS(MLS_original!H:H,MLS_original!$A:$A,HPI!$A11)</f>
        <v>156.53333333333333</v>
      </c>
      <c r="H11">
        <f t="shared" si="0"/>
        <v>173.46875</v>
      </c>
      <c r="I11">
        <f t="shared" si="1"/>
        <v>156.53333333333333</v>
      </c>
    </row>
    <row r="12" spans="1:9" x14ac:dyDescent="0.25">
      <c r="A12">
        <v>2015</v>
      </c>
      <c r="B12">
        <f>AVERAGEIFS(MLS_original!C:C,MLS_original!$A:$A,HPI!$A12)</f>
        <v>185.46666666666667</v>
      </c>
      <c r="C12">
        <f>AVERAGEIFS(MLS_original!D:D,MLS_original!$A:$A,HPI!$A12)</f>
        <v>208.85000000000002</v>
      </c>
      <c r="D12">
        <f>AVERAGEIFS(MLS_original!E:E,MLS_original!$A:$A,HPI!$A12)</f>
        <v>207.71666666666667</v>
      </c>
      <c r="E12">
        <f>AVERAGEIFS(MLS_original!F:F,MLS_original!$A:$A,HPI!$A12)</f>
        <v>209.46666666666667</v>
      </c>
      <c r="F12">
        <f>AVERAGEIFS(MLS_original!G:G,MLS_original!$A:$A,HPI!$A12)</f>
        <v>167.95</v>
      </c>
      <c r="G12">
        <f>AVERAGEIFS(MLS_original!H:H,MLS_original!$A:$A,HPI!$A12)</f>
        <v>167.51666666666668</v>
      </c>
      <c r="H12">
        <f t="shared" si="0"/>
        <v>198.49583333333334</v>
      </c>
      <c r="I12">
        <f t="shared" si="1"/>
        <v>167.51666666666668</v>
      </c>
    </row>
    <row r="13" spans="1:9" x14ac:dyDescent="0.25">
      <c r="A13">
        <v>2016</v>
      </c>
      <c r="B13">
        <f>AVERAGEIFS(MLS_original!C:C,MLS_original!$A:$A,HPI!$A13)</f>
        <v>233.38333333333333</v>
      </c>
      <c r="C13">
        <f>AVERAGEIFS(MLS_original!D:D,MLS_original!$A:$A,HPI!$A13)</f>
        <v>271.80833333333328</v>
      </c>
      <c r="D13">
        <f>AVERAGEIFS(MLS_original!E:E,MLS_original!$A:$A,HPI!$A13)</f>
        <v>271.33333333333337</v>
      </c>
      <c r="E13">
        <f>AVERAGEIFS(MLS_original!F:F,MLS_original!$A:$A,HPI!$A13)</f>
        <v>272.06666666666661</v>
      </c>
      <c r="F13">
        <f>AVERAGEIFS(MLS_original!G:G,MLS_original!$A:$A,HPI!$A13)</f>
        <v>206.85833333333332</v>
      </c>
      <c r="G13">
        <f>AVERAGEIFS(MLS_original!H:H,MLS_original!$A:$A,HPI!$A13)</f>
        <v>204.16666666666671</v>
      </c>
      <c r="H13">
        <f t="shared" si="0"/>
        <v>255.51666666666665</v>
      </c>
      <c r="I13">
        <f t="shared" si="1"/>
        <v>204.16666666666671</v>
      </c>
    </row>
    <row r="14" spans="1:9" x14ac:dyDescent="0.25">
      <c r="A14">
        <v>2017</v>
      </c>
      <c r="B14">
        <f>AVERAGEIFS(MLS_original!C:C,MLS_original!$A:$A,HPI!$A14)</f>
        <v>261.04166666666669</v>
      </c>
      <c r="C14">
        <f>AVERAGEIFS(MLS_original!D:D,MLS_original!$A:$A,HPI!$A14)</f>
        <v>287.66666666666663</v>
      </c>
      <c r="D14">
        <f>AVERAGEIFS(MLS_original!E:E,MLS_original!$A:$A,HPI!$A14)</f>
        <v>287.13333333333338</v>
      </c>
      <c r="E14">
        <f>AVERAGEIFS(MLS_original!F:F,MLS_original!$A:$A,HPI!$A14)</f>
        <v>287.95</v>
      </c>
      <c r="F14">
        <f>AVERAGEIFS(MLS_original!G:G,MLS_original!$A:$A,HPI!$A14)</f>
        <v>238.83333333333337</v>
      </c>
      <c r="G14">
        <f>AVERAGEIFS(MLS_original!H:H,MLS_original!$A:$A,HPI!$A14)</f>
        <v>244.74166666666667</v>
      </c>
      <c r="H14">
        <f t="shared" si="0"/>
        <v>275.39583333333337</v>
      </c>
      <c r="I14">
        <f t="shared" si="1"/>
        <v>244.74166666666667</v>
      </c>
    </row>
    <row r="15" spans="1:9" x14ac:dyDescent="0.25">
      <c r="A15">
        <v>2018</v>
      </c>
      <c r="B15">
        <f>AVERAGEIFS(MLS_original!C:C,MLS_original!$A:$A,HPI!$A15)</f>
        <v>280.72499999999997</v>
      </c>
      <c r="C15">
        <f>AVERAGEIFS(MLS_original!D:D,MLS_original!$A:$A,HPI!$A15)</f>
        <v>288.0916666666667</v>
      </c>
      <c r="D15">
        <f>AVERAGEIFS(MLS_original!E:E,MLS_original!$A:$A,HPI!$A15)</f>
        <v>287.95833333333337</v>
      </c>
      <c r="E15">
        <f>AVERAGEIFS(MLS_original!F:F,MLS_original!$A:$A,HPI!$A15)</f>
        <v>288.05</v>
      </c>
      <c r="F15">
        <f>AVERAGEIFS(MLS_original!G:G,MLS_original!$A:$A,HPI!$A15)</f>
        <v>264.63333333333338</v>
      </c>
      <c r="G15">
        <f>AVERAGEIFS(MLS_original!H:H,MLS_original!$A:$A,HPI!$A15)</f>
        <v>279.91666666666669</v>
      </c>
      <c r="H15">
        <f t="shared" si="0"/>
        <v>282.18333333333339</v>
      </c>
      <c r="I15">
        <f t="shared" si="1"/>
        <v>279.91666666666669</v>
      </c>
    </row>
    <row r="16" spans="1:9" x14ac:dyDescent="0.25">
      <c r="A16">
        <v>2019</v>
      </c>
      <c r="B16">
        <f>AVERAGEIFS(MLS_original!C:C,MLS_original!$A:$A,HPI!$A16)</f>
        <v>260.86666666666667</v>
      </c>
      <c r="C16">
        <f>AVERAGEIFS(MLS_original!D:D,MLS_original!$A:$A,HPI!$A16)</f>
        <v>262.25833333333338</v>
      </c>
      <c r="D16">
        <f>AVERAGEIFS(MLS_original!E:E,MLS_original!$A:$A,HPI!$A16)</f>
        <v>259.125</v>
      </c>
      <c r="E16">
        <f>AVERAGEIFS(MLS_original!F:F,MLS_original!$A:$A,HPI!$A16)</f>
        <v>263.54999999999995</v>
      </c>
      <c r="F16">
        <f>AVERAGEIFS(MLS_original!G:G,MLS_original!$A:$A,HPI!$A16)</f>
        <v>248.75833333333333</v>
      </c>
      <c r="G16">
        <f>AVERAGEIFS(MLS_original!H:H,MLS_original!$A:$A,HPI!$A16)</f>
        <v>263.64166666666671</v>
      </c>
      <c r="H16">
        <f t="shared" si="0"/>
        <v>258.42291666666665</v>
      </c>
      <c r="I16">
        <f t="shared" si="1"/>
        <v>263.64166666666671</v>
      </c>
    </row>
    <row r="17" spans="1:9" x14ac:dyDescent="0.25">
      <c r="A17">
        <v>2020</v>
      </c>
      <c r="B17">
        <f>AVERAGEIFS(MLS_original!C:C,MLS_original!$A:$A,HPI!$A17)</f>
        <v>263.95</v>
      </c>
      <c r="C17">
        <f>AVERAGEIFS(MLS_original!D:D,MLS_original!$A:$A,HPI!$A17)</f>
        <v>263.89999999999998</v>
      </c>
      <c r="D17">
        <f>AVERAGEIFS(MLS_original!E:E,MLS_original!$A:$A,HPI!$A17)</f>
        <v>261.35000000000002</v>
      </c>
      <c r="E17">
        <f>AVERAGEIFS(MLS_original!F:F,MLS_original!$A:$A,HPI!$A17)</f>
        <v>264.95</v>
      </c>
      <c r="F17">
        <f>AVERAGEIFS(MLS_original!G:G,MLS_original!$A:$A,HPI!$A17)</f>
        <v>251.5</v>
      </c>
      <c r="G17">
        <f>AVERAGEIFS(MLS_original!H:H,MLS_original!$A:$A,HPI!$A17)</f>
        <v>267.89999999999998</v>
      </c>
      <c r="H17">
        <f t="shared" si="0"/>
        <v>260.42500000000001</v>
      </c>
      <c r="I17">
        <f t="shared" si="1"/>
        <v>267.89999999999998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3EC7-3BC1-49A4-8181-E78E7CA2B0A6}">
  <dimension ref="A1:Q151"/>
  <sheetViews>
    <sheetView tabSelected="1" workbookViewId="0">
      <selection activeCell="J3" sqref="J3"/>
    </sheetView>
  </sheetViews>
  <sheetFormatPr defaultRowHeight="15" x14ac:dyDescent="0.25"/>
  <cols>
    <col min="2" max="2" width="5" bestFit="1" customWidth="1"/>
    <col min="3" max="3" width="15.42578125" bestFit="1" customWidth="1"/>
    <col min="6" max="6" width="16.42578125" bestFit="1" customWidth="1"/>
    <col min="8" max="8" width="21.7109375" bestFit="1" customWidth="1"/>
    <col min="9" max="10" width="21.7109375" customWidth="1"/>
    <col min="11" max="11" width="11" bestFit="1" customWidth="1"/>
    <col min="12" max="12" width="12" bestFit="1" customWidth="1"/>
    <col min="13" max="13" width="10" bestFit="1" customWidth="1"/>
    <col min="17" max="17" width="36.42578125" bestFit="1" customWidth="1"/>
  </cols>
  <sheetData>
    <row r="1" spans="1:17" x14ac:dyDescent="0.25">
      <c r="A1" t="s">
        <v>25</v>
      </c>
      <c r="B1" t="s">
        <v>9</v>
      </c>
      <c r="C1" t="s">
        <v>31</v>
      </c>
      <c r="D1" t="s">
        <v>39</v>
      </c>
      <c r="E1" t="s">
        <v>24</v>
      </c>
      <c r="F1" t="s">
        <v>26</v>
      </c>
      <c r="G1" t="s">
        <v>27</v>
      </c>
      <c r="H1" s="2" t="s">
        <v>28</v>
      </c>
      <c r="I1" s="2" t="s">
        <v>29</v>
      </c>
      <c r="J1" s="2" t="s">
        <v>30</v>
      </c>
      <c r="K1" s="2" t="s">
        <v>40</v>
      </c>
      <c r="L1" s="2" t="s">
        <v>41</v>
      </c>
      <c r="M1" s="2" t="s">
        <v>37</v>
      </c>
      <c r="N1" s="2" t="s">
        <v>38</v>
      </c>
    </row>
    <row r="2" spans="1:17" x14ac:dyDescent="0.25">
      <c r="A2" t="str">
        <f>B2&amp;C2&amp;D2</f>
        <v>2019family_dwelling1</v>
      </c>
      <c r="B2">
        <v>2019</v>
      </c>
      <c r="C2" t="s">
        <v>0</v>
      </c>
      <c r="D2">
        <v>1</v>
      </c>
      <c r="E2">
        <f>IF(C2="family_dwelling",VLOOKUP(B2,HPI!A:I,8,FALSE), IF(C2="condo_dwelling",VLOOKUP(B2,HPI!A:I,9,FALSE),"error"))</f>
        <v>258.42291666666665</v>
      </c>
      <c r="F2">
        <v>663000</v>
      </c>
      <c r="G2">
        <f t="shared" ref="G2:G33" si="0">(VLOOKUP($B$2&amp;C2&amp;D2,A:F,5,FALSE))</f>
        <v>258.42291666666665</v>
      </c>
      <c r="H2">
        <f t="shared" ref="H2:H11" si="1">F2*(E2/G2)</f>
        <v>663000</v>
      </c>
      <c r="I2">
        <f>IF(AND(B1=B2,C1=C2),J1+0.0000001,0)</f>
        <v>0</v>
      </c>
      <c r="J2">
        <f>(ROUNDDOWN(IF(AND(B2=B3,C2=C3),H2+((H3-H2)/2),999999999999),0))</f>
        <v>931500</v>
      </c>
      <c r="K2">
        <f>ROUNDUP(IF(AND(B1=B2,C1=C2),H2-((H2-H1)/2)+0.1,0),0)</f>
        <v>0</v>
      </c>
      <c r="L2">
        <f>(ROUNDDOWN(IF(AND(B2=B3,C2=C3),H2+((H3-H2)/2),9999999999),0))+0.9999999999</f>
        <v>931500.99999999988</v>
      </c>
      <c r="M2">
        <f>ROUNDUP(IF(AND(B1=B2,C1=C2),H2-((H2-H1)/2)+0.1,H2*0.75),0)</f>
        <v>497250</v>
      </c>
      <c r="N2">
        <f>ROUNDDOWN(IF(AND(B2=B3,C2=C3),H2+((H3-H2)/2),H2*2.5),0)</f>
        <v>931500</v>
      </c>
    </row>
    <row r="3" spans="1:17" x14ac:dyDescent="0.25">
      <c r="A3" t="str">
        <f t="shared" ref="A3:A66" si="2">B3&amp;C3&amp;D3</f>
        <v>2019family_dwelling2</v>
      </c>
      <c r="B3">
        <v>2019</v>
      </c>
      <c r="C3" t="s">
        <v>0</v>
      </c>
      <c r="D3">
        <v>2</v>
      </c>
      <c r="E3">
        <f>IF(C3="family_dwelling",VLOOKUP(B3,HPI!A:I,8,FALSE), IF(C3="condo_dwelling",VLOOKUP(B3,HPI!A:I,9,FALSE),"error"))</f>
        <v>258.42291666666665</v>
      </c>
      <c r="F3">
        <v>1200000</v>
      </c>
      <c r="G3">
        <f t="shared" si="0"/>
        <v>258.42291666666665</v>
      </c>
      <c r="H3">
        <f t="shared" si="1"/>
        <v>1200000</v>
      </c>
      <c r="I3">
        <f t="shared" ref="I3:I66" si="3">IF(AND(B2=B3,C2=C3),J2+0.0000001,0)</f>
        <v>931500.0000001</v>
      </c>
      <c r="J3">
        <f t="shared" ref="J3:J66" si="4">(ROUNDDOWN(IF(AND(B3=B4,C3=C4),H3+((H4-H3)/2),999999999999),0))</f>
        <v>1450000</v>
      </c>
      <c r="K3">
        <f t="shared" ref="K3:K66" si="5">ROUNDUP(IF(AND(B2=B3,C2=C3),H3-((H3-H2)/2)+0.1,0),0)</f>
        <v>931501</v>
      </c>
      <c r="L3">
        <f t="shared" ref="L3:L66" si="6">(ROUNDDOWN(IF(AND(B3=B4,C3=C4),H3+((H4-H3)/2),9999999999),0))+0.9999999999</f>
        <v>1450001</v>
      </c>
      <c r="M3">
        <f t="shared" ref="M3:M66" si="7">ROUNDUP(IF(AND(B2=B3,C2=C3),H3-((H3-H2)/2)+0.1,H3*0.75),0)</f>
        <v>931501</v>
      </c>
      <c r="N3">
        <f t="shared" ref="N3:N66" si="8">ROUNDDOWN(IF(AND(B3=B4,C3=C4),H3+((H4-H3)/2),H3*2.5),0)</f>
        <v>1450000</v>
      </c>
    </row>
    <row r="4" spans="1:17" x14ac:dyDescent="0.25">
      <c r="A4" t="str">
        <f t="shared" si="2"/>
        <v>2019family_dwelling3</v>
      </c>
      <c r="B4">
        <v>2019</v>
      </c>
      <c r="C4" t="s">
        <v>0</v>
      </c>
      <c r="D4">
        <v>3</v>
      </c>
      <c r="E4">
        <f>IF(C4="family_dwelling",VLOOKUP(B4,HPI!A:I,8,FALSE), IF(C4="condo_dwelling",VLOOKUP(B4,HPI!A:I,9,FALSE),"error"))</f>
        <v>258.42291666666665</v>
      </c>
      <c r="F4">
        <v>1700000</v>
      </c>
      <c r="G4">
        <f t="shared" si="0"/>
        <v>258.42291666666665</v>
      </c>
      <c r="H4">
        <f t="shared" si="1"/>
        <v>1700000</v>
      </c>
      <c r="I4">
        <f t="shared" si="3"/>
        <v>1450000.0000000999</v>
      </c>
      <c r="J4">
        <f t="shared" si="4"/>
        <v>1750000</v>
      </c>
      <c r="K4">
        <f t="shared" si="5"/>
        <v>1450001</v>
      </c>
      <c r="L4">
        <f t="shared" si="6"/>
        <v>1750001</v>
      </c>
      <c r="M4">
        <f t="shared" si="7"/>
        <v>1450001</v>
      </c>
      <c r="N4">
        <f t="shared" si="8"/>
        <v>1750000</v>
      </c>
      <c r="Q4" s="3"/>
    </row>
    <row r="5" spans="1:17" x14ac:dyDescent="0.25">
      <c r="A5" t="str">
        <f t="shared" si="2"/>
        <v>2019family_dwelling4</v>
      </c>
      <c r="B5">
        <v>2019</v>
      </c>
      <c r="C5" t="s">
        <v>0</v>
      </c>
      <c r="D5">
        <v>4</v>
      </c>
      <c r="E5">
        <f>IF(C5="family_dwelling",VLOOKUP(B5,HPI!A:I,8,FALSE), IF(C5="condo_dwelling",VLOOKUP(B5,HPI!A:I,9,FALSE),"error"))</f>
        <v>258.42291666666665</v>
      </c>
      <c r="F5">
        <v>1800000</v>
      </c>
      <c r="G5">
        <f t="shared" si="0"/>
        <v>258.42291666666665</v>
      </c>
      <c r="H5">
        <f t="shared" si="1"/>
        <v>1800000</v>
      </c>
      <c r="I5">
        <f t="shared" si="3"/>
        <v>1750000.0000000999</v>
      </c>
      <c r="J5">
        <f t="shared" si="4"/>
        <v>2000000</v>
      </c>
      <c r="K5">
        <f t="shared" si="5"/>
        <v>1750001</v>
      </c>
      <c r="L5">
        <f t="shared" si="6"/>
        <v>2000001</v>
      </c>
      <c r="M5">
        <f t="shared" si="7"/>
        <v>1750001</v>
      </c>
      <c r="N5">
        <f t="shared" si="8"/>
        <v>2000000</v>
      </c>
    </row>
    <row r="6" spans="1:17" x14ac:dyDescent="0.25">
      <c r="A6" t="str">
        <f t="shared" si="2"/>
        <v>2019family_dwelling5</v>
      </c>
      <c r="B6">
        <v>2019</v>
      </c>
      <c r="C6" t="s">
        <v>0</v>
      </c>
      <c r="D6">
        <v>5</v>
      </c>
      <c r="E6">
        <f>IF(C6="family_dwelling",VLOOKUP(B6,HPI!A:I,8,FALSE), IF(C6="condo_dwelling",VLOOKUP(B6,HPI!A:I,9,FALSE),"error"))</f>
        <v>258.42291666666665</v>
      </c>
      <c r="F6">
        <v>2200000</v>
      </c>
      <c r="G6">
        <f t="shared" si="0"/>
        <v>258.42291666666665</v>
      </c>
      <c r="H6">
        <f t="shared" si="1"/>
        <v>2200000</v>
      </c>
      <c r="I6">
        <f t="shared" si="3"/>
        <v>2000000.0000000999</v>
      </c>
      <c r="J6">
        <f t="shared" si="4"/>
        <v>2750000</v>
      </c>
      <c r="K6">
        <f t="shared" si="5"/>
        <v>2000001</v>
      </c>
      <c r="L6">
        <f t="shared" si="6"/>
        <v>2750001</v>
      </c>
      <c r="M6">
        <f t="shared" si="7"/>
        <v>2000001</v>
      </c>
      <c r="N6">
        <f t="shared" si="8"/>
        <v>2750000</v>
      </c>
    </row>
    <row r="7" spans="1:17" x14ac:dyDescent="0.25">
      <c r="A7" t="str">
        <f t="shared" si="2"/>
        <v>2019family_dwelling6</v>
      </c>
      <c r="B7">
        <v>2019</v>
      </c>
      <c r="C7" t="s">
        <v>0</v>
      </c>
      <c r="D7">
        <v>6</v>
      </c>
      <c r="E7">
        <f>IF(C7="family_dwelling",VLOOKUP(B7,HPI!A:I,8,FALSE), IF(C7="condo_dwelling",VLOOKUP(B7,HPI!A:I,9,FALSE),"error"))</f>
        <v>258.42291666666665</v>
      </c>
      <c r="F7">
        <v>3300000</v>
      </c>
      <c r="G7">
        <f t="shared" si="0"/>
        <v>258.42291666666665</v>
      </c>
      <c r="H7">
        <f t="shared" si="1"/>
        <v>3300000</v>
      </c>
      <c r="I7">
        <f t="shared" si="3"/>
        <v>2750000.0000001001</v>
      </c>
      <c r="J7">
        <f t="shared" si="4"/>
        <v>999999999999</v>
      </c>
      <c r="K7">
        <f t="shared" si="5"/>
        <v>2750001</v>
      </c>
      <c r="L7">
        <f t="shared" si="6"/>
        <v>10000000000</v>
      </c>
      <c r="M7">
        <f t="shared" si="7"/>
        <v>2750001</v>
      </c>
      <c r="N7">
        <f t="shared" si="8"/>
        <v>8250000</v>
      </c>
    </row>
    <row r="8" spans="1:17" x14ac:dyDescent="0.25">
      <c r="A8" t="str">
        <f t="shared" si="2"/>
        <v>2019condo_dwelling0</v>
      </c>
      <c r="B8">
        <v>2019</v>
      </c>
      <c r="C8" t="s">
        <v>4</v>
      </c>
      <c r="D8">
        <v>0</v>
      </c>
      <c r="E8">
        <f>IF(C8="family_dwelling",VLOOKUP(B8,HPI!A:I,8,FALSE), IF(C8="condo_dwelling",VLOOKUP(B8,HPI!A:I,9,FALSE),"error"))</f>
        <v>263.64166666666671</v>
      </c>
      <c r="F8">
        <v>449000</v>
      </c>
      <c r="G8">
        <f t="shared" si="0"/>
        <v>263.64166666666671</v>
      </c>
      <c r="H8">
        <f t="shared" si="1"/>
        <v>449000</v>
      </c>
      <c r="I8">
        <f t="shared" si="3"/>
        <v>0</v>
      </c>
      <c r="J8">
        <f t="shared" si="4"/>
        <v>523000</v>
      </c>
      <c r="K8">
        <f t="shared" si="5"/>
        <v>0</v>
      </c>
      <c r="L8">
        <f t="shared" si="6"/>
        <v>523000.99999999988</v>
      </c>
      <c r="M8">
        <f t="shared" si="7"/>
        <v>336750</v>
      </c>
      <c r="N8">
        <f t="shared" si="8"/>
        <v>523000</v>
      </c>
    </row>
    <row r="9" spans="1:17" x14ac:dyDescent="0.25">
      <c r="A9" t="str">
        <f t="shared" si="2"/>
        <v>2019condo_dwelling1</v>
      </c>
      <c r="B9">
        <v>2019</v>
      </c>
      <c r="C9" t="s">
        <v>4</v>
      </c>
      <c r="D9">
        <v>1</v>
      </c>
      <c r="E9">
        <f>IF(C9="family_dwelling",VLOOKUP(B9,HPI!A:I,8,FALSE), IF(C9="condo_dwelling",VLOOKUP(B9,HPI!A:I,9,FALSE),"error"))</f>
        <v>263.64166666666671</v>
      </c>
      <c r="F9">
        <v>597000</v>
      </c>
      <c r="G9">
        <f t="shared" si="0"/>
        <v>263.64166666666671</v>
      </c>
      <c r="H9">
        <f t="shared" si="1"/>
        <v>597000</v>
      </c>
      <c r="I9">
        <f t="shared" si="3"/>
        <v>523000.0000001</v>
      </c>
      <c r="J9">
        <f t="shared" si="4"/>
        <v>797000</v>
      </c>
      <c r="K9">
        <f t="shared" si="5"/>
        <v>523001</v>
      </c>
      <c r="L9">
        <f t="shared" si="6"/>
        <v>797000.99999999988</v>
      </c>
      <c r="M9">
        <f t="shared" si="7"/>
        <v>523001</v>
      </c>
      <c r="N9">
        <f t="shared" si="8"/>
        <v>797000</v>
      </c>
    </row>
    <row r="10" spans="1:17" x14ac:dyDescent="0.25">
      <c r="A10" t="str">
        <f t="shared" si="2"/>
        <v>2019condo_dwelling2</v>
      </c>
      <c r="B10">
        <v>2019</v>
      </c>
      <c r="C10" t="s">
        <v>4</v>
      </c>
      <c r="D10">
        <v>2</v>
      </c>
      <c r="E10">
        <f>IF(C10="family_dwelling",VLOOKUP(B10,HPI!A:I,8,FALSE), IF(C10="condo_dwelling",VLOOKUP(B10,HPI!A:I,9,FALSE),"error"))</f>
        <v>263.64166666666671</v>
      </c>
      <c r="F10">
        <v>997000</v>
      </c>
      <c r="G10">
        <f t="shared" si="0"/>
        <v>263.64166666666671</v>
      </c>
      <c r="H10">
        <f t="shared" si="1"/>
        <v>997000</v>
      </c>
      <c r="I10">
        <f t="shared" si="3"/>
        <v>797000.0000001</v>
      </c>
      <c r="J10">
        <f t="shared" si="4"/>
        <v>1198500</v>
      </c>
      <c r="K10">
        <f t="shared" si="5"/>
        <v>797001</v>
      </c>
      <c r="L10">
        <f t="shared" si="6"/>
        <v>1198501</v>
      </c>
      <c r="M10">
        <f t="shared" si="7"/>
        <v>797001</v>
      </c>
      <c r="N10">
        <f t="shared" si="8"/>
        <v>1198500</v>
      </c>
    </row>
    <row r="11" spans="1:17" x14ac:dyDescent="0.25">
      <c r="A11" t="str">
        <f t="shared" si="2"/>
        <v>2019condo_dwelling3</v>
      </c>
      <c r="B11">
        <v>2019</v>
      </c>
      <c r="C11" t="s">
        <v>4</v>
      </c>
      <c r="D11">
        <v>3</v>
      </c>
      <c r="E11">
        <f>IF(C11="family_dwelling",VLOOKUP(B11,HPI!A:I,8,FALSE), IF(C11="condo_dwelling",VLOOKUP(B11,HPI!A:I,9,FALSE),"error"))</f>
        <v>263.64166666666671</v>
      </c>
      <c r="F11">
        <v>1400000</v>
      </c>
      <c r="G11">
        <f t="shared" si="0"/>
        <v>263.64166666666671</v>
      </c>
      <c r="H11">
        <f t="shared" si="1"/>
        <v>1400000</v>
      </c>
      <c r="I11">
        <f t="shared" si="3"/>
        <v>1198500.0000000999</v>
      </c>
      <c r="J11">
        <f t="shared" si="4"/>
        <v>999999999999</v>
      </c>
      <c r="K11">
        <f t="shared" si="5"/>
        <v>1198501</v>
      </c>
      <c r="L11">
        <f t="shared" si="6"/>
        <v>10000000000</v>
      </c>
      <c r="M11">
        <f t="shared" si="7"/>
        <v>1198501</v>
      </c>
      <c r="N11">
        <f t="shared" si="8"/>
        <v>3500000</v>
      </c>
    </row>
    <row r="12" spans="1:17" x14ac:dyDescent="0.25">
      <c r="A12" t="str">
        <f t="shared" si="2"/>
        <v>2018family_dwelling1</v>
      </c>
      <c r="B12">
        <f>B2-1</f>
        <v>2018</v>
      </c>
      <c r="C12" t="s">
        <v>0</v>
      </c>
      <c r="D12">
        <v>1</v>
      </c>
      <c r="E12">
        <f>IF(C12="family_dwelling",VLOOKUP(B12,HPI!A:I,8,FALSE), IF(C12="condo_dwelling",VLOOKUP(B12,HPI!A:I,9,FALSE),"error"))</f>
        <v>282.18333333333339</v>
      </c>
      <c r="F12">
        <f t="shared" ref="F12:F43" si="9">(VLOOKUP($B$2&amp;C12&amp;D12,A:F,6,FALSE))</f>
        <v>663000</v>
      </c>
      <c r="G12">
        <f t="shared" si="0"/>
        <v>258.42291666666665</v>
      </c>
      <c r="H12">
        <f>F12*(E12/G12)</f>
        <v>723958.82073152065</v>
      </c>
      <c r="I12">
        <f t="shared" si="3"/>
        <v>0</v>
      </c>
      <c r="J12">
        <f t="shared" si="4"/>
        <v>1017145</v>
      </c>
      <c r="K12">
        <f t="shared" si="5"/>
        <v>0</v>
      </c>
      <c r="L12">
        <f t="shared" si="6"/>
        <v>1017145.9999999999</v>
      </c>
      <c r="M12">
        <f t="shared" si="7"/>
        <v>542970</v>
      </c>
      <c r="N12">
        <f t="shared" si="8"/>
        <v>1017145</v>
      </c>
    </row>
    <row r="13" spans="1:17" x14ac:dyDescent="0.25">
      <c r="A13" t="str">
        <f t="shared" si="2"/>
        <v>2018family_dwelling2</v>
      </c>
      <c r="B13">
        <f t="shared" ref="B13:B76" si="10">B3-1</f>
        <v>2018</v>
      </c>
      <c r="C13" t="s">
        <v>0</v>
      </c>
      <c r="D13">
        <v>2</v>
      </c>
      <c r="E13">
        <f>IF(C13="family_dwelling",VLOOKUP(B13,HPI!A:I,8,FALSE), IF(C13="condo_dwelling",VLOOKUP(B13,HPI!A:I,9,FALSE),"error"))</f>
        <v>282.18333333333339</v>
      </c>
      <c r="F13">
        <f t="shared" si="9"/>
        <v>1200000</v>
      </c>
      <c r="G13">
        <f t="shared" si="0"/>
        <v>258.42291666666665</v>
      </c>
      <c r="H13">
        <f t="shared" ref="H13:H21" si="11">F13*(E13/G13)</f>
        <v>1310332.7072063724</v>
      </c>
      <c r="I13">
        <f t="shared" si="3"/>
        <v>1017145.0000001</v>
      </c>
      <c r="J13">
        <f t="shared" si="4"/>
        <v>1583318</v>
      </c>
      <c r="K13">
        <f t="shared" si="5"/>
        <v>1017146</v>
      </c>
      <c r="L13">
        <f t="shared" si="6"/>
        <v>1583319</v>
      </c>
      <c r="M13">
        <f t="shared" si="7"/>
        <v>1017146</v>
      </c>
      <c r="N13">
        <f t="shared" si="8"/>
        <v>1583318</v>
      </c>
    </row>
    <row r="14" spans="1:17" x14ac:dyDescent="0.25">
      <c r="A14" t="str">
        <f t="shared" si="2"/>
        <v>2018family_dwelling3</v>
      </c>
      <c r="B14">
        <f t="shared" si="10"/>
        <v>2018</v>
      </c>
      <c r="C14" t="s">
        <v>0</v>
      </c>
      <c r="D14">
        <v>3</v>
      </c>
      <c r="E14">
        <f>IF(C14="family_dwelling",VLOOKUP(B14,HPI!A:I,8,FALSE), IF(C14="condo_dwelling",VLOOKUP(B14,HPI!A:I,9,FALSE),"error"))</f>
        <v>282.18333333333339</v>
      </c>
      <c r="F14">
        <f t="shared" si="9"/>
        <v>1700000</v>
      </c>
      <c r="G14">
        <f t="shared" si="0"/>
        <v>258.42291666666665</v>
      </c>
      <c r="H14">
        <f t="shared" si="11"/>
        <v>1856304.6685423609</v>
      </c>
      <c r="I14">
        <f t="shared" si="3"/>
        <v>1583318.0000000999</v>
      </c>
      <c r="J14">
        <f t="shared" si="4"/>
        <v>1910901</v>
      </c>
      <c r="K14">
        <f t="shared" si="5"/>
        <v>1583319</v>
      </c>
      <c r="L14">
        <f t="shared" si="6"/>
        <v>1910902</v>
      </c>
      <c r="M14">
        <f t="shared" si="7"/>
        <v>1583319</v>
      </c>
      <c r="N14">
        <f t="shared" si="8"/>
        <v>1910901</v>
      </c>
    </row>
    <row r="15" spans="1:17" x14ac:dyDescent="0.25">
      <c r="A15" t="str">
        <f t="shared" si="2"/>
        <v>2018family_dwelling4</v>
      </c>
      <c r="B15">
        <f t="shared" si="10"/>
        <v>2018</v>
      </c>
      <c r="C15" t="s">
        <v>0</v>
      </c>
      <c r="D15">
        <v>4</v>
      </c>
      <c r="E15">
        <f>IF(C15="family_dwelling",VLOOKUP(B15,HPI!A:I,8,FALSE), IF(C15="condo_dwelling",VLOOKUP(B15,HPI!A:I,9,FALSE),"error"))</f>
        <v>282.18333333333339</v>
      </c>
      <c r="F15">
        <f t="shared" si="9"/>
        <v>1800000</v>
      </c>
      <c r="G15">
        <f t="shared" si="0"/>
        <v>258.42291666666665</v>
      </c>
      <c r="H15">
        <f t="shared" si="11"/>
        <v>1965499.0608095585</v>
      </c>
      <c r="I15">
        <f t="shared" si="3"/>
        <v>1910901.0000000999</v>
      </c>
      <c r="J15">
        <f t="shared" si="4"/>
        <v>2183887</v>
      </c>
      <c r="K15">
        <f t="shared" si="5"/>
        <v>1910902</v>
      </c>
      <c r="L15">
        <f t="shared" si="6"/>
        <v>2183888</v>
      </c>
      <c r="M15">
        <f t="shared" si="7"/>
        <v>1910902</v>
      </c>
      <c r="N15">
        <f t="shared" si="8"/>
        <v>2183887</v>
      </c>
    </row>
    <row r="16" spans="1:17" x14ac:dyDescent="0.25">
      <c r="A16" t="str">
        <f t="shared" si="2"/>
        <v>2018family_dwelling5</v>
      </c>
      <c r="B16">
        <f t="shared" si="10"/>
        <v>2018</v>
      </c>
      <c r="C16" t="s">
        <v>0</v>
      </c>
      <c r="D16">
        <v>5</v>
      </c>
      <c r="E16">
        <f>IF(C16="family_dwelling",VLOOKUP(B16,HPI!A:I,8,FALSE), IF(C16="condo_dwelling",VLOOKUP(B16,HPI!A:I,9,FALSE),"error"))</f>
        <v>282.18333333333339</v>
      </c>
      <c r="F16">
        <f t="shared" si="9"/>
        <v>2200000</v>
      </c>
      <c r="G16">
        <f t="shared" si="0"/>
        <v>258.42291666666665</v>
      </c>
      <c r="H16">
        <f t="shared" si="11"/>
        <v>2402276.6298783491</v>
      </c>
      <c r="I16">
        <f t="shared" si="3"/>
        <v>2183887.0000001001</v>
      </c>
      <c r="J16">
        <f t="shared" si="4"/>
        <v>3002845</v>
      </c>
      <c r="K16">
        <f t="shared" si="5"/>
        <v>2183888</v>
      </c>
      <c r="L16">
        <f t="shared" si="6"/>
        <v>3002846</v>
      </c>
      <c r="M16">
        <f t="shared" si="7"/>
        <v>2183888</v>
      </c>
      <c r="N16">
        <f t="shared" si="8"/>
        <v>3002845</v>
      </c>
    </row>
    <row r="17" spans="1:14" x14ac:dyDescent="0.25">
      <c r="A17" t="str">
        <f t="shared" si="2"/>
        <v>2018family_dwelling6</v>
      </c>
      <c r="B17">
        <f t="shared" si="10"/>
        <v>2018</v>
      </c>
      <c r="C17" t="s">
        <v>0</v>
      </c>
      <c r="D17">
        <v>6</v>
      </c>
      <c r="E17">
        <f>IF(C17="family_dwelling",VLOOKUP(B17,HPI!A:I,8,FALSE), IF(C17="condo_dwelling",VLOOKUP(B17,HPI!A:I,9,FALSE),"error"))</f>
        <v>282.18333333333339</v>
      </c>
      <c r="F17">
        <f t="shared" si="9"/>
        <v>3300000</v>
      </c>
      <c r="G17">
        <f t="shared" si="0"/>
        <v>258.42291666666665</v>
      </c>
      <c r="H17">
        <f t="shared" si="11"/>
        <v>3603414.9448175239</v>
      </c>
      <c r="I17">
        <f t="shared" si="3"/>
        <v>3002845.0000001001</v>
      </c>
      <c r="J17">
        <f t="shared" si="4"/>
        <v>999999999999</v>
      </c>
      <c r="K17">
        <f t="shared" si="5"/>
        <v>3002846</v>
      </c>
      <c r="L17">
        <f t="shared" si="6"/>
        <v>10000000000</v>
      </c>
      <c r="M17">
        <f t="shared" si="7"/>
        <v>3002846</v>
      </c>
      <c r="N17">
        <f t="shared" si="8"/>
        <v>9008537</v>
      </c>
    </row>
    <row r="18" spans="1:14" x14ac:dyDescent="0.25">
      <c r="A18" t="str">
        <f t="shared" si="2"/>
        <v>2018condo_dwelling0</v>
      </c>
      <c r="B18">
        <f t="shared" si="10"/>
        <v>2018</v>
      </c>
      <c r="C18" t="s">
        <v>4</v>
      </c>
      <c r="D18">
        <v>0</v>
      </c>
      <c r="E18">
        <f>IF(C18="family_dwelling",VLOOKUP(B18,HPI!A:I,8,FALSE), IF(C18="condo_dwelling",VLOOKUP(B18,HPI!A:I,9,FALSE),"error"))</f>
        <v>279.91666666666669</v>
      </c>
      <c r="F18">
        <f t="shared" si="9"/>
        <v>449000</v>
      </c>
      <c r="G18">
        <f t="shared" si="0"/>
        <v>263.64166666666671</v>
      </c>
      <c r="H18">
        <f t="shared" si="11"/>
        <v>476717.45108575397</v>
      </c>
      <c r="I18">
        <f t="shared" si="3"/>
        <v>0</v>
      </c>
      <c r="J18">
        <f t="shared" si="4"/>
        <v>555285</v>
      </c>
      <c r="K18">
        <f t="shared" si="5"/>
        <v>0</v>
      </c>
      <c r="L18">
        <f t="shared" si="6"/>
        <v>555285.99999999988</v>
      </c>
      <c r="M18">
        <f t="shared" si="7"/>
        <v>357539</v>
      </c>
      <c r="N18">
        <f t="shared" si="8"/>
        <v>555285</v>
      </c>
    </row>
    <row r="19" spans="1:14" x14ac:dyDescent="0.25">
      <c r="A19" t="str">
        <f t="shared" si="2"/>
        <v>2018condo_dwelling1</v>
      </c>
      <c r="B19">
        <f t="shared" si="10"/>
        <v>2018</v>
      </c>
      <c r="C19" t="s">
        <v>4</v>
      </c>
      <c r="D19">
        <v>1</v>
      </c>
      <c r="E19">
        <f>IF(C19="family_dwelling",VLOOKUP(B19,HPI!A:I,8,FALSE), IF(C19="condo_dwelling",VLOOKUP(B19,HPI!A:I,9,FALSE),"error"))</f>
        <v>279.91666666666669</v>
      </c>
      <c r="F19">
        <f t="shared" si="9"/>
        <v>597000</v>
      </c>
      <c r="G19">
        <f t="shared" si="0"/>
        <v>263.64166666666671</v>
      </c>
      <c r="H19">
        <f t="shared" si="11"/>
        <v>633853.71558618068</v>
      </c>
      <c r="I19">
        <f t="shared" si="3"/>
        <v>555285.0000001</v>
      </c>
      <c r="J19">
        <f t="shared" si="4"/>
        <v>846200</v>
      </c>
      <c r="K19">
        <f t="shared" si="5"/>
        <v>555286</v>
      </c>
      <c r="L19">
        <f t="shared" si="6"/>
        <v>846200.99999999988</v>
      </c>
      <c r="M19">
        <f t="shared" si="7"/>
        <v>555286</v>
      </c>
      <c r="N19">
        <f t="shared" si="8"/>
        <v>846200</v>
      </c>
    </row>
    <row r="20" spans="1:14" x14ac:dyDescent="0.25">
      <c r="A20" t="str">
        <f t="shared" si="2"/>
        <v>2018condo_dwelling2</v>
      </c>
      <c r="B20">
        <f t="shared" si="10"/>
        <v>2018</v>
      </c>
      <c r="C20" t="s">
        <v>4</v>
      </c>
      <c r="D20">
        <v>2</v>
      </c>
      <c r="E20">
        <f>IF(C20="family_dwelling",VLOOKUP(B20,HPI!A:I,8,FALSE), IF(C20="condo_dwelling",VLOOKUP(B20,HPI!A:I,9,FALSE),"error"))</f>
        <v>279.91666666666669</v>
      </c>
      <c r="F20">
        <f t="shared" si="9"/>
        <v>997000</v>
      </c>
      <c r="G20">
        <f t="shared" si="0"/>
        <v>263.64166666666671</v>
      </c>
      <c r="H20">
        <f t="shared" si="11"/>
        <v>1058546.3223440906</v>
      </c>
      <c r="I20">
        <f t="shared" si="3"/>
        <v>846200.0000001</v>
      </c>
      <c r="J20">
        <f t="shared" si="4"/>
        <v>1272485</v>
      </c>
      <c r="K20">
        <f t="shared" si="5"/>
        <v>846201</v>
      </c>
      <c r="L20">
        <f t="shared" si="6"/>
        <v>1272486</v>
      </c>
      <c r="M20">
        <f t="shared" si="7"/>
        <v>846201</v>
      </c>
      <c r="N20">
        <f t="shared" si="8"/>
        <v>1272485</v>
      </c>
    </row>
    <row r="21" spans="1:14" x14ac:dyDescent="0.25">
      <c r="A21" t="str">
        <f t="shared" si="2"/>
        <v>2018condo_dwelling3</v>
      </c>
      <c r="B21">
        <f t="shared" si="10"/>
        <v>2018</v>
      </c>
      <c r="C21" t="s">
        <v>4</v>
      </c>
      <c r="D21">
        <v>3</v>
      </c>
      <c r="E21">
        <f>IF(C21="family_dwelling",VLOOKUP(B21,HPI!A:I,8,FALSE), IF(C21="condo_dwelling",VLOOKUP(B21,HPI!A:I,9,FALSE),"error"))</f>
        <v>279.91666666666669</v>
      </c>
      <c r="F21">
        <f t="shared" si="9"/>
        <v>1400000</v>
      </c>
      <c r="G21">
        <f t="shared" si="0"/>
        <v>263.64166666666671</v>
      </c>
      <c r="H21">
        <f t="shared" si="11"/>
        <v>1486424.123652685</v>
      </c>
      <c r="I21">
        <f t="shared" si="3"/>
        <v>1272485.0000000999</v>
      </c>
      <c r="J21">
        <f t="shared" si="4"/>
        <v>999999999999</v>
      </c>
      <c r="K21">
        <f t="shared" si="5"/>
        <v>1272486</v>
      </c>
      <c r="L21">
        <f t="shared" si="6"/>
        <v>10000000000</v>
      </c>
      <c r="M21">
        <f t="shared" si="7"/>
        <v>1272486</v>
      </c>
      <c r="N21">
        <f t="shared" si="8"/>
        <v>3716060</v>
      </c>
    </row>
    <row r="22" spans="1:14" x14ac:dyDescent="0.25">
      <c r="A22" t="str">
        <f t="shared" si="2"/>
        <v>2017family_dwelling1</v>
      </c>
      <c r="B22">
        <f>B12-1</f>
        <v>2017</v>
      </c>
      <c r="C22" t="s">
        <v>0</v>
      </c>
      <c r="D22">
        <v>1</v>
      </c>
      <c r="E22">
        <f>IF(C22="family_dwelling",VLOOKUP(B22,HPI!A:I,8,FALSE), IF(C22="condo_dwelling",VLOOKUP(B22,HPI!A:I,9,FALSE),"error"))</f>
        <v>275.39583333333337</v>
      </c>
      <c r="F22">
        <f t="shared" si="9"/>
        <v>663000</v>
      </c>
      <c r="G22">
        <f t="shared" si="0"/>
        <v>258.42291666666665</v>
      </c>
      <c r="H22">
        <f t="shared" ref="H22:H71" si="12">F22*(E22/G22)</f>
        <v>706545.06904863648</v>
      </c>
      <c r="I22">
        <f t="shared" si="3"/>
        <v>0</v>
      </c>
      <c r="J22">
        <f t="shared" si="4"/>
        <v>992679</v>
      </c>
      <c r="K22">
        <f t="shared" si="5"/>
        <v>0</v>
      </c>
      <c r="L22">
        <f t="shared" si="6"/>
        <v>992679.99999999988</v>
      </c>
      <c r="M22">
        <f t="shared" si="7"/>
        <v>529909</v>
      </c>
      <c r="N22">
        <f t="shared" si="8"/>
        <v>992679</v>
      </c>
    </row>
    <row r="23" spans="1:14" x14ac:dyDescent="0.25">
      <c r="A23" t="str">
        <f t="shared" si="2"/>
        <v>2017family_dwelling2</v>
      </c>
      <c r="B23">
        <f t="shared" si="10"/>
        <v>2017</v>
      </c>
      <c r="C23" t="s">
        <v>0</v>
      </c>
      <c r="D23">
        <v>2</v>
      </c>
      <c r="E23">
        <f>IF(C23="family_dwelling",VLOOKUP(B23,HPI!A:I,8,FALSE), IF(C23="condo_dwelling",VLOOKUP(B23,HPI!A:I,9,FALSE),"error"))</f>
        <v>275.39583333333337</v>
      </c>
      <c r="F23">
        <f t="shared" si="9"/>
        <v>1200000</v>
      </c>
      <c r="G23">
        <f t="shared" si="0"/>
        <v>258.42291666666665</v>
      </c>
      <c r="H23">
        <f t="shared" si="12"/>
        <v>1278814.6046129167</v>
      </c>
      <c r="I23">
        <f t="shared" si="3"/>
        <v>992679.0000001</v>
      </c>
      <c r="J23">
        <f t="shared" si="4"/>
        <v>1545234</v>
      </c>
      <c r="K23">
        <f t="shared" si="5"/>
        <v>992680</v>
      </c>
      <c r="L23">
        <f t="shared" si="6"/>
        <v>1545235</v>
      </c>
      <c r="M23">
        <f t="shared" si="7"/>
        <v>992680</v>
      </c>
      <c r="N23">
        <f t="shared" si="8"/>
        <v>1545234</v>
      </c>
    </row>
    <row r="24" spans="1:14" x14ac:dyDescent="0.25">
      <c r="A24" t="str">
        <f t="shared" si="2"/>
        <v>2017family_dwelling3</v>
      </c>
      <c r="B24">
        <f t="shared" si="10"/>
        <v>2017</v>
      </c>
      <c r="C24" t="s">
        <v>0</v>
      </c>
      <c r="D24">
        <v>3</v>
      </c>
      <c r="E24">
        <f>IF(C24="family_dwelling",VLOOKUP(B24,HPI!A:I,8,FALSE), IF(C24="condo_dwelling",VLOOKUP(B24,HPI!A:I,9,FALSE),"error"))</f>
        <v>275.39583333333337</v>
      </c>
      <c r="F24">
        <f t="shared" si="9"/>
        <v>1700000</v>
      </c>
      <c r="G24">
        <f t="shared" si="0"/>
        <v>258.42291666666665</v>
      </c>
      <c r="H24">
        <f t="shared" si="12"/>
        <v>1811654.0232016321</v>
      </c>
      <c r="I24">
        <f t="shared" si="3"/>
        <v>1545234.0000000999</v>
      </c>
      <c r="J24">
        <f t="shared" si="4"/>
        <v>1864937</v>
      </c>
      <c r="K24">
        <f t="shared" si="5"/>
        <v>1545235</v>
      </c>
      <c r="L24">
        <f t="shared" si="6"/>
        <v>1864938</v>
      </c>
      <c r="M24">
        <f t="shared" si="7"/>
        <v>1545235</v>
      </c>
      <c r="N24">
        <f t="shared" si="8"/>
        <v>1864937</v>
      </c>
    </row>
    <row r="25" spans="1:14" x14ac:dyDescent="0.25">
      <c r="A25" t="str">
        <f t="shared" si="2"/>
        <v>2017family_dwelling4</v>
      </c>
      <c r="B25">
        <f t="shared" si="10"/>
        <v>2017</v>
      </c>
      <c r="C25" t="s">
        <v>0</v>
      </c>
      <c r="D25">
        <v>4</v>
      </c>
      <c r="E25">
        <f>IF(C25="family_dwelling",VLOOKUP(B25,HPI!A:I,8,FALSE), IF(C25="condo_dwelling",VLOOKUP(B25,HPI!A:I,9,FALSE),"error"))</f>
        <v>275.39583333333337</v>
      </c>
      <c r="F25">
        <f t="shared" si="9"/>
        <v>1800000</v>
      </c>
      <c r="G25">
        <f t="shared" si="0"/>
        <v>258.42291666666665</v>
      </c>
      <c r="H25">
        <f t="shared" si="12"/>
        <v>1918221.9069193751</v>
      </c>
      <c r="I25">
        <f t="shared" si="3"/>
        <v>1864937.0000000999</v>
      </c>
      <c r="J25">
        <f t="shared" si="4"/>
        <v>2131357</v>
      </c>
      <c r="K25">
        <f t="shared" si="5"/>
        <v>1864939</v>
      </c>
      <c r="L25">
        <f t="shared" si="6"/>
        <v>2131358</v>
      </c>
      <c r="M25">
        <f t="shared" si="7"/>
        <v>1864939</v>
      </c>
      <c r="N25">
        <f t="shared" si="8"/>
        <v>2131357</v>
      </c>
    </row>
    <row r="26" spans="1:14" x14ac:dyDescent="0.25">
      <c r="A26" t="str">
        <f t="shared" si="2"/>
        <v>2017family_dwelling5</v>
      </c>
      <c r="B26">
        <f t="shared" si="10"/>
        <v>2017</v>
      </c>
      <c r="C26" t="s">
        <v>0</v>
      </c>
      <c r="D26">
        <v>5</v>
      </c>
      <c r="E26">
        <f>IF(C26="family_dwelling",VLOOKUP(B26,HPI!A:I,8,FALSE), IF(C26="condo_dwelling",VLOOKUP(B26,HPI!A:I,9,FALSE),"error"))</f>
        <v>275.39583333333337</v>
      </c>
      <c r="F26">
        <f t="shared" si="9"/>
        <v>2200000</v>
      </c>
      <c r="G26">
        <f t="shared" si="0"/>
        <v>258.42291666666665</v>
      </c>
      <c r="H26">
        <f t="shared" si="12"/>
        <v>2344493.4417903475</v>
      </c>
      <c r="I26">
        <f t="shared" si="3"/>
        <v>2131357.0000001001</v>
      </c>
      <c r="J26">
        <f t="shared" si="4"/>
        <v>2930616</v>
      </c>
      <c r="K26">
        <f t="shared" si="5"/>
        <v>2131358</v>
      </c>
      <c r="L26">
        <f t="shared" si="6"/>
        <v>2930617</v>
      </c>
      <c r="M26">
        <f t="shared" si="7"/>
        <v>2131358</v>
      </c>
      <c r="N26">
        <f t="shared" si="8"/>
        <v>2930616</v>
      </c>
    </row>
    <row r="27" spans="1:14" x14ac:dyDescent="0.25">
      <c r="A27" t="str">
        <f t="shared" si="2"/>
        <v>2017family_dwelling6</v>
      </c>
      <c r="B27">
        <f t="shared" si="10"/>
        <v>2017</v>
      </c>
      <c r="C27" t="s">
        <v>0</v>
      </c>
      <c r="D27">
        <v>6</v>
      </c>
      <c r="E27">
        <f>IF(C27="family_dwelling",VLOOKUP(B27,HPI!A:I,8,FALSE), IF(C27="condo_dwelling",VLOOKUP(B27,HPI!A:I,9,FALSE),"error"))</f>
        <v>275.39583333333337</v>
      </c>
      <c r="F27">
        <f t="shared" si="9"/>
        <v>3300000</v>
      </c>
      <c r="G27">
        <f t="shared" si="0"/>
        <v>258.42291666666665</v>
      </c>
      <c r="H27">
        <f t="shared" si="12"/>
        <v>3516740.1626855209</v>
      </c>
      <c r="I27">
        <f t="shared" si="3"/>
        <v>2930616.0000001001</v>
      </c>
      <c r="J27">
        <f t="shared" si="4"/>
        <v>999999999999</v>
      </c>
      <c r="K27">
        <f t="shared" si="5"/>
        <v>2930617</v>
      </c>
      <c r="L27">
        <f t="shared" si="6"/>
        <v>10000000000</v>
      </c>
      <c r="M27">
        <f t="shared" si="7"/>
        <v>2930617</v>
      </c>
      <c r="N27">
        <f t="shared" si="8"/>
        <v>8791850</v>
      </c>
    </row>
    <row r="28" spans="1:14" x14ac:dyDescent="0.25">
      <c r="A28" t="str">
        <f t="shared" si="2"/>
        <v>2017condo_dwelling0</v>
      </c>
      <c r="B28">
        <f t="shared" si="10"/>
        <v>2017</v>
      </c>
      <c r="C28" t="s">
        <v>4</v>
      </c>
      <c r="D28">
        <v>0</v>
      </c>
      <c r="E28">
        <f>IF(C28="family_dwelling",VLOOKUP(B28,HPI!A:I,8,FALSE), IF(C28="condo_dwelling",VLOOKUP(B28,HPI!A:I,9,FALSE),"error"))</f>
        <v>244.74166666666667</v>
      </c>
      <c r="F28">
        <f t="shared" si="9"/>
        <v>449000</v>
      </c>
      <c r="G28">
        <f t="shared" si="0"/>
        <v>263.64166666666671</v>
      </c>
      <c r="H28">
        <f t="shared" si="12"/>
        <v>416811.99228751141</v>
      </c>
      <c r="I28">
        <f t="shared" si="3"/>
        <v>0</v>
      </c>
      <c r="J28">
        <f t="shared" si="4"/>
        <v>485507</v>
      </c>
      <c r="K28">
        <f t="shared" si="5"/>
        <v>0</v>
      </c>
      <c r="L28">
        <f t="shared" si="6"/>
        <v>485507.99999999988</v>
      </c>
      <c r="M28">
        <f t="shared" si="7"/>
        <v>312609</v>
      </c>
      <c r="N28">
        <f t="shared" si="8"/>
        <v>485507</v>
      </c>
    </row>
    <row r="29" spans="1:14" x14ac:dyDescent="0.25">
      <c r="A29" t="str">
        <f t="shared" si="2"/>
        <v>2017condo_dwelling1</v>
      </c>
      <c r="B29">
        <f t="shared" si="10"/>
        <v>2017</v>
      </c>
      <c r="C29" t="s">
        <v>4</v>
      </c>
      <c r="D29">
        <v>1</v>
      </c>
      <c r="E29">
        <f>IF(C29="family_dwelling",VLOOKUP(B29,HPI!A:I,8,FALSE), IF(C29="condo_dwelling",VLOOKUP(B29,HPI!A:I,9,FALSE),"error"))</f>
        <v>244.74166666666667</v>
      </c>
      <c r="F29">
        <f t="shared" si="9"/>
        <v>597000</v>
      </c>
      <c r="G29">
        <f t="shared" si="0"/>
        <v>263.64166666666671</v>
      </c>
      <c r="H29">
        <f t="shared" si="12"/>
        <v>554202.13673862873</v>
      </c>
      <c r="I29">
        <f t="shared" si="3"/>
        <v>485507.0000001</v>
      </c>
      <c r="J29">
        <f t="shared" si="4"/>
        <v>739864</v>
      </c>
      <c r="K29">
        <f t="shared" si="5"/>
        <v>485508</v>
      </c>
      <c r="L29">
        <f t="shared" si="6"/>
        <v>739864.99999999988</v>
      </c>
      <c r="M29">
        <f t="shared" si="7"/>
        <v>485508</v>
      </c>
      <c r="N29">
        <f t="shared" si="8"/>
        <v>739864</v>
      </c>
    </row>
    <row r="30" spans="1:14" x14ac:dyDescent="0.25">
      <c r="A30" t="str">
        <f t="shared" si="2"/>
        <v>2017condo_dwelling2</v>
      </c>
      <c r="B30">
        <f t="shared" si="10"/>
        <v>2017</v>
      </c>
      <c r="C30" t="s">
        <v>4</v>
      </c>
      <c r="D30">
        <v>2</v>
      </c>
      <c r="E30">
        <f>IF(C30="family_dwelling",VLOOKUP(B30,HPI!A:I,8,FALSE), IF(C30="condo_dwelling",VLOOKUP(B30,HPI!A:I,9,FALSE),"error"))</f>
        <v>244.74166666666667</v>
      </c>
      <c r="F30">
        <f t="shared" si="9"/>
        <v>997000</v>
      </c>
      <c r="G30">
        <f t="shared" si="0"/>
        <v>263.64166666666671</v>
      </c>
      <c r="H30">
        <f t="shared" si="12"/>
        <v>925526.85147137835</v>
      </c>
      <c r="I30">
        <f t="shared" si="3"/>
        <v>739864.0000001</v>
      </c>
      <c r="J30">
        <f t="shared" si="4"/>
        <v>1112581</v>
      </c>
      <c r="K30">
        <f t="shared" si="5"/>
        <v>739865</v>
      </c>
      <c r="L30">
        <f t="shared" si="6"/>
        <v>1112582</v>
      </c>
      <c r="M30">
        <f t="shared" si="7"/>
        <v>739865</v>
      </c>
      <c r="N30">
        <f t="shared" si="8"/>
        <v>1112581</v>
      </c>
    </row>
    <row r="31" spans="1:14" x14ac:dyDescent="0.25">
      <c r="A31" t="str">
        <f t="shared" si="2"/>
        <v>2017condo_dwelling3</v>
      </c>
      <c r="B31">
        <f t="shared" si="10"/>
        <v>2017</v>
      </c>
      <c r="C31" t="s">
        <v>4</v>
      </c>
      <c r="D31">
        <v>3</v>
      </c>
      <c r="E31">
        <f>IF(C31="family_dwelling",VLOOKUP(B31,HPI!A:I,8,FALSE), IF(C31="condo_dwelling",VLOOKUP(B31,HPI!A:I,9,FALSE),"error"))</f>
        <v>244.74166666666667</v>
      </c>
      <c r="F31">
        <f t="shared" si="9"/>
        <v>1400000</v>
      </c>
      <c r="G31">
        <f t="shared" si="0"/>
        <v>263.64166666666671</v>
      </c>
      <c r="H31">
        <f t="shared" si="12"/>
        <v>1299636.5015646236</v>
      </c>
      <c r="I31">
        <f t="shared" si="3"/>
        <v>1112581.0000000999</v>
      </c>
      <c r="J31">
        <f t="shared" si="4"/>
        <v>999999999999</v>
      </c>
      <c r="K31">
        <f t="shared" si="5"/>
        <v>1112582</v>
      </c>
      <c r="L31">
        <f t="shared" si="6"/>
        <v>10000000000</v>
      </c>
      <c r="M31">
        <f t="shared" si="7"/>
        <v>1112582</v>
      </c>
      <c r="N31">
        <f t="shared" si="8"/>
        <v>3249091</v>
      </c>
    </row>
    <row r="32" spans="1:14" x14ac:dyDescent="0.25">
      <c r="A32" t="str">
        <f t="shared" si="2"/>
        <v>2016family_dwelling1</v>
      </c>
      <c r="B32">
        <f>B22-1</f>
        <v>2016</v>
      </c>
      <c r="C32" t="s">
        <v>0</v>
      </c>
      <c r="D32">
        <v>1</v>
      </c>
      <c r="E32">
        <f>IF(C32="family_dwelling",VLOOKUP(B32,HPI!A:I,8,FALSE), IF(C32="condo_dwelling",VLOOKUP(B32,HPI!A:I,9,FALSE),"error"))</f>
        <v>255.51666666666665</v>
      </c>
      <c r="F32">
        <f t="shared" si="9"/>
        <v>663000</v>
      </c>
      <c r="G32">
        <f t="shared" si="0"/>
        <v>258.42291666666665</v>
      </c>
      <c r="H32">
        <f t="shared" si="12"/>
        <v>655543.83560539491</v>
      </c>
      <c r="I32">
        <f t="shared" si="3"/>
        <v>0</v>
      </c>
      <c r="J32">
        <f t="shared" si="4"/>
        <v>921024</v>
      </c>
      <c r="K32">
        <f t="shared" si="5"/>
        <v>0</v>
      </c>
      <c r="L32">
        <f t="shared" si="6"/>
        <v>921024.99999999988</v>
      </c>
      <c r="M32">
        <f t="shared" si="7"/>
        <v>491658</v>
      </c>
      <c r="N32">
        <f t="shared" si="8"/>
        <v>921024</v>
      </c>
    </row>
    <row r="33" spans="1:14" x14ac:dyDescent="0.25">
      <c r="A33" t="str">
        <f t="shared" si="2"/>
        <v>2016family_dwelling2</v>
      </c>
      <c r="B33">
        <f t="shared" si="10"/>
        <v>2016</v>
      </c>
      <c r="C33" t="s">
        <v>0</v>
      </c>
      <c r="D33">
        <v>2</v>
      </c>
      <c r="E33">
        <f>IF(C33="family_dwelling",VLOOKUP(B33,HPI!A:I,8,FALSE), IF(C33="condo_dwelling",VLOOKUP(B33,HPI!A:I,9,FALSE),"error"))</f>
        <v>255.51666666666665</v>
      </c>
      <c r="F33">
        <f t="shared" si="9"/>
        <v>1200000</v>
      </c>
      <c r="G33">
        <f t="shared" si="0"/>
        <v>258.42291666666665</v>
      </c>
      <c r="H33">
        <f t="shared" si="12"/>
        <v>1186504.6798287691</v>
      </c>
      <c r="I33">
        <f t="shared" si="3"/>
        <v>921024.0000001</v>
      </c>
      <c r="J33">
        <f t="shared" si="4"/>
        <v>1433693</v>
      </c>
      <c r="K33">
        <f t="shared" si="5"/>
        <v>921025</v>
      </c>
      <c r="L33">
        <f t="shared" si="6"/>
        <v>1433694</v>
      </c>
      <c r="M33">
        <f t="shared" si="7"/>
        <v>921025</v>
      </c>
      <c r="N33">
        <f t="shared" si="8"/>
        <v>1433693</v>
      </c>
    </row>
    <row r="34" spans="1:14" x14ac:dyDescent="0.25">
      <c r="A34" t="str">
        <f t="shared" si="2"/>
        <v>2016family_dwelling3</v>
      </c>
      <c r="B34">
        <f t="shared" si="10"/>
        <v>2016</v>
      </c>
      <c r="C34" t="s">
        <v>0</v>
      </c>
      <c r="D34">
        <v>3</v>
      </c>
      <c r="E34">
        <f>IF(C34="family_dwelling",VLOOKUP(B34,HPI!A:I,8,FALSE), IF(C34="condo_dwelling",VLOOKUP(B34,HPI!A:I,9,FALSE),"error"))</f>
        <v>255.51666666666665</v>
      </c>
      <c r="F34">
        <f t="shared" si="9"/>
        <v>1700000</v>
      </c>
      <c r="G34">
        <f t="shared" ref="G34:G65" si="13">(VLOOKUP($B$2&amp;C34&amp;D34,A:F,5,FALSE))</f>
        <v>258.42291666666665</v>
      </c>
      <c r="H34">
        <f t="shared" si="12"/>
        <v>1680881.6297574227</v>
      </c>
      <c r="I34">
        <f t="shared" si="3"/>
        <v>1433693.0000000999</v>
      </c>
      <c r="J34">
        <f t="shared" si="4"/>
        <v>1730319</v>
      </c>
      <c r="K34">
        <f t="shared" si="5"/>
        <v>1433694</v>
      </c>
      <c r="L34">
        <f t="shared" si="6"/>
        <v>1730320</v>
      </c>
      <c r="M34">
        <f t="shared" si="7"/>
        <v>1433694</v>
      </c>
      <c r="N34">
        <f t="shared" si="8"/>
        <v>1730319</v>
      </c>
    </row>
    <row r="35" spans="1:14" x14ac:dyDescent="0.25">
      <c r="A35" t="str">
        <f t="shared" si="2"/>
        <v>2016family_dwelling4</v>
      </c>
      <c r="B35">
        <f t="shared" si="10"/>
        <v>2016</v>
      </c>
      <c r="C35" t="s">
        <v>0</v>
      </c>
      <c r="D35">
        <v>4</v>
      </c>
      <c r="E35">
        <f>IF(C35="family_dwelling",VLOOKUP(B35,HPI!A:I,8,FALSE), IF(C35="condo_dwelling",VLOOKUP(B35,HPI!A:I,9,FALSE),"error"))</f>
        <v>255.51666666666665</v>
      </c>
      <c r="F35">
        <f t="shared" si="9"/>
        <v>1800000</v>
      </c>
      <c r="G35">
        <f t="shared" si="13"/>
        <v>258.42291666666665</v>
      </c>
      <c r="H35">
        <f t="shared" si="12"/>
        <v>1779757.0197431536</v>
      </c>
      <c r="I35">
        <f t="shared" si="3"/>
        <v>1730319.0000000999</v>
      </c>
      <c r="J35">
        <f t="shared" si="4"/>
        <v>1977507</v>
      </c>
      <c r="K35">
        <f t="shared" si="5"/>
        <v>1730320</v>
      </c>
      <c r="L35">
        <f t="shared" si="6"/>
        <v>1977508</v>
      </c>
      <c r="M35">
        <f t="shared" si="7"/>
        <v>1730320</v>
      </c>
      <c r="N35">
        <f t="shared" si="8"/>
        <v>1977507</v>
      </c>
    </row>
    <row r="36" spans="1:14" x14ac:dyDescent="0.25">
      <c r="A36" t="str">
        <f t="shared" si="2"/>
        <v>2016family_dwelling5</v>
      </c>
      <c r="B36">
        <f t="shared" si="10"/>
        <v>2016</v>
      </c>
      <c r="C36" t="s">
        <v>0</v>
      </c>
      <c r="D36">
        <v>5</v>
      </c>
      <c r="E36">
        <f>IF(C36="family_dwelling",VLOOKUP(B36,HPI!A:I,8,FALSE), IF(C36="condo_dwelling",VLOOKUP(B36,HPI!A:I,9,FALSE),"error"))</f>
        <v>255.51666666666665</v>
      </c>
      <c r="F36">
        <f t="shared" si="9"/>
        <v>2200000</v>
      </c>
      <c r="G36">
        <f t="shared" si="13"/>
        <v>258.42291666666665</v>
      </c>
      <c r="H36">
        <f t="shared" si="12"/>
        <v>2175258.5796860764</v>
      </c>
      <c r="I36">
        <f t="shared" si="3"/>
        <v>1977507.0000000999</v>
      </c>
      <c r="J36">
        <f t="shared" si="4"/>
        <v>2719073</v>
      </c>
      <c r="K36">
        <f t="shared" si="5"/>
        <v>1977508</v>
      </c>
      <c r="L36">
        <f t="shared" si="6"/>
        <v>2719074</v>
      </c>
      <c r="M36">
        <f t="shared" si="7"/>
        <v>1977508</v>
      </c>
      <c r="N36">
        <f t="shared" si="8"/>
        <v>2719073</v>
      </c>
    </row>
    <row r="37" spans="1:14" x14ac:dyDescent="0.25">
      <c r="A37" t="str">
        <f t="shared" si="2"/>
        <v>2016family_dwelling6</v>
      </c>
      <c r="B37">
        <f t="shared" si="10"/>
        <v>2016</v>
      </c>
      <c r="C37" t="s">
        <v>0</v>
      </c>
      <c r="D37">
        <v>6</v>
      </c>
      <c r="E37">
        <f>IF(C37="family_dwelling",VLOOKUP(B37,HPI!A:I,8,FALSE), IF(C37="condo_dwelling",VLOOKUP(B37,HPI!A:I,9,FALSE),"error"))</f>
        <v>255.51666666666665</v>
      </c>
      <c r="F37">
        <f t="shared" si="9"/>
        <v>3300000</v>
      </c>
      <c r="G37">
        <f t="shared" si="13"/>
        <v>258.42291666666665</v>
      </c>
      <c r="H37">
        <f t="shared" si="12"/>
        <v>3262887.869529115</v>
      </c>
      <c r="I37">
        <f t="shared" si="3"/>
        <v>2719073.0000001001</v>
      </c>
      <c r="J37">
        <f t="shared" si="4"/>
        <v>999999999999</v>
      </c>
      <c r="K37">
        <f t="shared" si="5"/>
        <v>2719074</v>
      </c>
      <c r="L37">
        <f t="shared" si="6"/>
        <v>10000000000</v>
      </c>
      <c r="M37">
        <f t="shared" si="7"/>
        <v>2719074</v>
      </c>
      <c r="N37">
        <f t="shared" si="8"/>
        <v>8157219</v>
      </c>
    </row>
    <row r="38" spans="1:14" x14ac:dyDescent="0.25">
      <c r="A38" t="str">
        <f t="shared" si="2"/>
        <v>2016condo_dwelling0</v>
      </c>
      <c r="B38">
        <f t="shared" si="10"/>
        <v>2016</v>
      </c>
      <c r="C38" t="s">
        <v>4</v>
      </c>
      <c r="D38">
        <v>0</v>
      </c>
      <c r="E38">
        <f>IF(C38="family_dwelling",VLOOKUP(B38,HPI!A:I,8,FALSE), IF(C38="condo_dwelling",VLOOKUP(B38,HPI!A:I,9,FALSE),"error"))</f>
        <v>204.16666666666671</v>
      </c>
      <c r="F38">
        <f t="shared" si="9"/>
        <v>449000</v>
      </c>
      <c r="G38">
        <f t="shared" si="13"/>
        <v>263.64166666666671</v>
      </c>
      <c r="H38">
        <f t="shared" si="12"/>
        <v>347709.95985712932</v>
      </c>
      <c r="I38">
        <f t="shared" si="3"/>
        <v>0</v>
      </c>
      <c r="J38">
        <f t="shared" si="4"/>
        <v>405016</v>
      </c>
      <c r="K38">
        <f t="shared" si="5"/>
        <v>0</v>
      </c>
      <c r="L38">
        <f t="shared" si="6"/>
        <v>405016.99999999988</v>
      </c>
      <c r="M38">
        <f t="shared" si="7"/>
        <v>260783</v>
      </c>
      <c r="N38">
        <f t="shared" si="8"/>
        <v>405016</v>
      </c>
    </row>
    <row r="39" spans="1:14" x14ac:dyDescent="0.25">
      <c r="A39" t="str">
        <f t="shared" si="2"/>
        <v>2016condo_dwelling1</v>
      </c>
      <c r="B39">
        <f t="shared" si="10"/>
        <v>2016</v>
      </c>
      <c r="C39" t="s">
        <v>4</v>
      </c>
      <c r="D39">
        <v>1</v>
      </c>
      <c r="E39">
        <f>IF(C39="family_dwelling",VLOOKUP(B39,HPI!A:I,8,FALSE), IF(C39="condo_dwelling",VLOOKUP(B39,HPI!A:I,9,FALSE),"error"))</f>
        <v>204.16666666666671</v>
      </c>
      <c r="F39">
        <f t="shared" si="9"/>
        <v>597000</v>
      </c>
      <c r="G39">
        <f t="shared" si="13"/>
        <v>263.64166666666671</v>
      </c>
      <c r="H39">
        <f t="shared" si="12"/>
        <v>462322.59695925663</v>
      </c>
      <c r="I39">
        <f t="shared" si="3"/>
        <v>405016.0000001</v>
      </c>
      <c r="J39">
        <f t="shared" si="4"/>
        <v>617204</v>
      </c>
      <c r="K39">
        <f t="shared" si="5"/>
        <v>405017</v>
      </c>
      <c r="L39">
        <f t="shared" si="6"/>
        <v>617204.99999999988</v>
      </c>
      <c r="M39">
        <f t="shared" si="7"/>
        <v>405017</v>
      </c>
      <c r="N39">
        <f t="shared" si="8"/>
        <v>617204</v>
      </c>
    </row>
    <row r="40" spans="1:14" x14ac:dyDescent="0.25">
      <c r="A40" t="str">
        <f t="shared" si="2"/>
        <v>2016condo_dwelling2</v>
      </c>
      <c r="B40">
        <f t="shared" si="10"/>
        <v>2016</v>
      </c>
      <c r="C40" t="s">
        <v>4</v>
      </c>
      <c r="D40">
        <v>2</v>
      </c>
      <c r="E40">
        <f>IF(C40="family_dwelling",VLOOKUP(B40,HPI!A:I,8,FALSE), IF(C40="condo_dwelling",VLOOKUP(B40,HPI!A:I,9,FALSE),"error"))</f>
        <v>204.16666666666671</v>
      </c>
      <c r="F40">
        <f t="shared" si="9"/>
        <v>997000</v>
      </c>
      <c r="G40">
        <f t="shared" si="13"/>
        <v>263.64166666666671</v>
      </c>
      <c r="H40">
        <f t="shared" si="12"/>
        <v>772086.48101906001</v>
      </c>
      <c r="I40">
        <f t="shared" si="3"/>
        <v>617204.0000001</v>
      </c>
      <c r="J40">
        <f t="shared" si="4"/>
        <v>928130</v>
      </c>
      <c r="K40">
        <f t="shared" si="5"/>
        <v>617205</v>
      </c>
      <c r="L40">
        <f t="shared" si="6"/>
        <v>928130.99999999988</v>
      </c>
      <c r="M40">
        <f t="shared" si="7"/>
        <v>617205</v>
      </c>
      <c r="N40">
        <f t="shared" si="8"/>
        <v>928130</v>
      </c>
    </row>
    <row r="41" spans="1:14" x14ac:dyDescent="0.25">
      <c r="A41" t="str">
        <f t="shared" si="2"/>
        <v>2016condo_dwelling3</v>
      </c>
      <c r="B41">
        <f t="shared" si="10"/>
        <v>2016</v>
      </c>
      <c r="C41" t="s">
        <v>4</v>
      </c>
      <c r="D41">
        <v>3</v>
      </c>
      <c r="E41">
        <f>IF(C41="family_dwelling",VLOOKUP(B41,HPI!A:I,8,FALSE), IF(C41="condo_dwelling",VLOOKUP(B41,HPI!A:I,9,FALSE),"error"))</f>
        <v>204.16666666666671</v>
      </c>
      <c r="F41">
        <f t="shared" si="9"/>
        <v>1400000</v>
      </c>
      <c r="G41">
        <f t="shared" si="13"/>
        <v>263.64166666666671</v>
      </c>
      <c r="H41">
        <f t="shared" si="12"/>
        <v>1084173.594209312</v>
      </c>
      <c r="I41">
        <f t="shared" si="3"/>
        <v>928130.0000001</v>
      </c>
      <c r="J41">
        <f t="shared" si="4"/>
        <v>999999999999</v>
      </c>
      <c r="K41">
        <f t="shared" si="5"/>
        <v>928131</v>
      </c>
      <c r="L41">
        <f t="shared" si="6"/>
        <v>10000000000</v>
      </c>
      <c r="M41">
        <f t="shared" si="7"/>
        <v>928131</v>
      </c>
      <c r="N41">
        <f t="shared" si="8"/>
        <v>2710433</v>
      </c>
    </row>
    <row r="42" spans="1:14" x14ac:dyDescent="0.25">
      <c r="A42" t="str">
        <f t="shared" si="2"/>
        <v>2015family_dwelling1</v>
      </c>
      <c r="B42">
        <f>B32-1</f>
        <v>2015</v>
      </c>
      <c r="C42" t="s">
        <v>0</v>
      </c>
      <c r="D42">
        <v>1</v>
      </c>
      <c r="E42">
        <f>IF(C42="family_dwelling",VLOOKUP(B42,HPI!A:I,8,FALSE), IF(C42="condo_dwelling",VLOOKUP(B42,HPI!A:I,9,FALSE),"error"))</f>
        <v>198.49583333333334</v>
      </c>
      <c r="F42">
        <f t="shared" si="9"/>
        <v>663000</v>
      </c>
      <c r="G42">
        <f t="shared" si="13"/>
        <v>258.42291666666665</v>
      </c>
      <c r="H42">
        <f t="shared" si="12"/>
        <v>509253.35569117166</v>
      </c>
      <c r="I42">
        <f t="shared" si="3"/>
        <v>0</v>
      </c>
      <c r="J42">
        <f t="shared" si="4"/>
        <v>715489</v>
      </c>
      <c r="K42">
        <f t="shared" si="5"/>
        <v>0</v>
      </c>
      <c r="L42">
        <f t="shared" si="6"/>
        <v>715489.99999999988</v>
      </c>
      <c r="M42">
        <f t="shared" si="7"/>
        <v>381941</v>
      </c>
      <c r="N42">
        <f t="shared" si="8"/>
        <v>715489</v>
      </c>
    </row>
    <row r="43" spans="1:14" x14ac:dyDescent="0.25">
      <c r="A43" t="str">
        <f t="shared" si="2"/>
        <v>2015family_dwelling2</v>
      </c>
      <c r="B43">
        <f t="shared" si="10"/>
        <v>2015</v>
      </c>
      <c r="C43" t="s">
        <v>0</v>
      </c>
      <c r="D43">
        <v>2</v>
      </c>
      <c r="E43">
        <f>IF(C43="family_dwelling",VLOOKUP(B43,HPI!A:I,8,FALSE), IF(C43="condo_dwelling",VLOOKUP(B43,HPI!A:I,9,FALSE),"error"))</f>
        <v>198.49583333333334</v>
      </c>
      <c r="F43">
        <f t="shared" si="9"/>
        <v>1200000</v>
      </c>
      <c r="G43">
        <f t="shared" si="13"/>
        <v>258.42291666666665</v>
      </c>
      <c r="H43">
        <f t="shared" si="12"/>
        <v>921725.5306627542</v>
      </c>
      <c r="I43">
        <f t="shared" si="3"/>
        <v>715489.0000001</v>
      </c>
      <c r="J43">
        <f t="shared" si="4"/>
        <v>1113751</v>
      </c>
      <c r="K43">
        <f t="shared" si="5"/>
        <v>715490</v>
      </c>
      <c r="L43">
        <f t="shared" si="6"/>
        <v>1113752</v>
      </c>
      <c r="M43">
        <f t="shared" si="7"/>
        <v>715490</v>
      </c>
      <c r="N43">
        <f t="shared" si="8"/>
        <v>1113751</v>
      </c>
    </row>
    <row r="44" spans="1:14" x14ac:dyDescent="0.25">
      <c r="A44" t="str">
        <f t="shared" si="2"/>
        <v>2015family_dwelling3</v>
      </c>
      <c r="B44">
        <f t="shared" si="10"/>
        <v>2015</v>
      </c>
      <c r="C44" t="s">
        <v>0</v>
      </c>
      <c r="D44">
        <v>3</v>
      </c>
      <c r="E44">
        <f>IF(C44="family_dwelling",VLOOKUP(B44,HPI!A:I,8,FALSE), IF(C44="condo_dwelling",VLOOKUP(B44,HPI!A:I,9,FALSE),"error"))</f>
        <v>198.49583333333334</v>
      </c>
      <c r="F44">
        <f t="shared" ref="F44:F75" si="14">(VLOOKUP($B$2&amp;C44&amp;D44,A:F,6,FALSE))</f>
        <v>1700000</v>
      </c>
      <c r="G44">
        <f t="shared" si="13"/>
        <v>258.42291666666665</v>
      </c>
      <c r="H44">
        <f t="shared" si="12"/>
        <v>1305777.8351055684</v>
      </c>
      <c r="I44">
        <f t="shared" si="3"/>
        <v>1113751.0000000999</v>
      </c>
      <c r="J44">
        <f t="shared" si="4"/>
        <v>1344183</v>
      </c>
      <c r="K44">
        <f t="shared" si="5"/>
        <v>1113752</v>
      </c>
      <c r="L44">
        <f t="shared" si="6"/>
        <v>1344184</v>
      </c>
      <c r="M44">
        <f t="shared" si="7"/>
        <v>1113752</v>
      </c>
      <c r="N44">
        <f t="shared" si="8"/>
        <v>1344183</v>
      </c>
    </row>
    <row r="45" spans="1:14" x14ac:dyDescent="0.25">
      <c r="A45" t="str">
        <f t="shared" si="2"/>
        <v>2015family_dwelling4</v>
      </c>
      <c r="B45">
        <f t="shared" si="10"/>
        <v>2015</v>
      </c>
      <c r="C45" t="s">
        <v>0</v>
      </c>
      <c r="D45">
        <v>4</v>
      </c>
      <c r="E45">
        <f>IF(C45="family_dwelling",VLOOKUP(B45,HPI!A:I,8,FALSE), IF(C45="condo_dwelling",VLOOKUP(B45,HPI!A:I,9,FALSE),"error"))</f>
        <v>198.49583333333334</v>
      </c>
      <c r="F45">
        <f t="shared" si="14"/>
        <v>1800000</v>
      </c>
      <c r="G45">
        <f t="shared" si="13"/>
        <v>258.42291666666665</v>
      </c>
      <c r="H45">
        <f t="shared" si="12"/>
        <v>1382588.2959941314</v>
      </c>
      <c r="I45">
        <f t="shared" si="3"/>
        <v>1344183.0000000999</v>
      </c>
      <c r="J45">
        <f t="shared" si="4"/>
        <v>1536209</v>
      </c>
      <c r="K45">
        <f t="shared" si="5"/>
        <v>1344184</v>
      </c>
      <c r="L45">
        <f t="shared" si="6"/>
        <v>1536210</v>
      </c>
      <c r="M45">
        <f t="shared" si="7"/>
        <v>1344184</v>
      </c>
      <c r="N45">
        <f t="shared" si="8"/>
        <v>1536209</v>
      </c>
    </row>
    <row r="46" spans="1:14" x14ac:dyDescent="0.25">
      <c r="A46" t="str">
        <f t="shared" si="2"/>
        <v>2015family_dwelling5</v>
      </c>
      <c r="B46">
        <f t="shared" si="10"/>
        <v>2015</v>
      </c>
      <c r="C46" t="s">
        <v>0</v>
      </c>
      <c r="D46">
        <v>5</v>
      </c>
      <c r="E46">
        <f>IF(C46="family_dwelling",VLOOKUP(B46,HPI!A:I,8,FALSE), IF(C46="condo_dwelling",VLOOKUP(B46,HPI!A:I,9,FALSE),"error"))</f>
        <v>198.49583333333334</v>
      </c>
      <c r="F46">
        <f t="shared" si="14"/>
        <v>2200000</v>
      </c>
      <c r="G46">
        <f t="shared" si="13"/>
        <v>258.42291666666665</v>
      </c>
      <c r="H46">
        <f t="shared" si="12"/>
        <v>1689830.1395483827</v>
      </c>
      <c r="I46">
        <f t="shared" si="3"/>
        <v>1536209.0000000999</v>
      </c>
      <c r="J46">
        <f t="shared" si="4"/>
        <v>2112287</v>
      </c>
      <c r="K46">
        <f t="shared" si="5"/>
        <v>1536210</v>
      </c>
      <c r="L46">
        <f t="shared" si="6"/>
        <v>2112288</v>
      </c>
      <c r="M46">
        <f t="shared" si="7"/>
        <v>1536210</v>
      </c>
      <c r="N46">
        <f t="shared" si="8"/>
        <v>2112287</v>
      </c>
    </row>
    <row r="47" spans="1:14" x14ac:dyDescent="0.25">
      <c r="A47" t="str">
        <f t="shared" si="2"/>
        <v>2015family_dwelling6</v>
      </c>
      <c r="B47">
        <f t="shared" si="10"/>
        <v>2015</v>
      </c>
      <c r="C47" t="s">
        <v>0</v>
      </c>
      <c r="D47">
        <v>6</v>
      </c>
      <c r="E47">
        <f>IF(C47="family_dwelling",VLOOKUP(B47,HPI!A:I,8,FALSE), IF(C47="condo_dwelling",VLOOKUP(B47,HPI!A:I,9,FALSE),"error"))</f>
        <v>198.49583333333334</v>
      </c>
      <c r="F47">
        <f t="shared" si="14"/>
        <v>3300000</v>
      </c>
      <c r="G47">
        <f t="shared" si="13"/>
        <v>258.42291666666665</v>
      </c>
      <c r="H47">
        <f t="shared" si="12"/>
        <v>2534745.2093225741</v>
      </c>
      <c r="I47">
        <f t="shared" si="3"/>
        <v>2112287.0000001001</v>
      </c>
      <c r="J47">
        <f t="shared" si="4"/>
        <v>999999999999</v>
      </c>
      <c r="K47">
        <f t="shared" si="5"/>
        <v>2112288</v>
      </c>
      <c r="L47">
        <f t="shared" si="6"/>
        <v>10000000000</v>
      </c>
      <c r="M47">
        <f t="shared" si="7"/>
        <v>2112288</v>
      </c>
      <c r="N47">
        <f t="shared" si="8"/>
        <v>6336863</v>
      </c>
    </row>
    <row r="48" spans="1:14" x14ac:dyDescent="0.25">
      <c r="A48" t="str">
        <f t="shared" si="2"/>
        <v>2015condo_dwelling0</v>
      </c>
      <c r="B48">
        <f t="shared" si="10"/>
        <v>2015</v>
      </c>
      <c r="C48" t="s">
        <v>4</v>
      </c>
      <c r="D48">
        <v>0</v>
      </c>
      <c r="E48">
        <f>IF(C48="family_dwelling",VLOOKUP(B48,HPI!A:I,8,FALSE), IF(C48="condo_dwelling",VLOOKUP(B48,HPI!A:I,9,FALSE),"error"))</f>
        <v>167.51666666666668</v>
      </c>
      <c r="F48">
        <f t="shared" si="14"/>
        <v>449000</v>
      </c>
      <c r="G48">
        <f t="shared" si="13"/>
        <v>263.64166666666671</v>
      </c>
      <c r="H48">
        <f t="shared" si="12"/>
        <v>285292.47400195972</v>
      </c>
      <c r="I48">
        <f t="shared" si="3"/>
        <v>0</v>
      </c>
      <c r="J48">
        <f t="shared" si="4"/>
        <v>332311</v>
      </c>
      <c r="K48">
        <f t="shared" si="5"/>
        <v>0</v>
      </c>
      <c r="L48">
        <f t="shared" si="6"/>
        <v>332311.99999999988</v>
      </c>
      <c r="M48">
        <f t="shared" si="7"/>
        <v>213970</v>
      </c>
      <c r="N48">
        <f t="shared" si="8"/>
        <v>332311</v>
      </c>
    </row>
    <row r="49" spans="1:14" x14ac:dyDescent="0.25">
      <c r="A49" t="str">
        <f t="shared" si="2"/>
        <v>2015condo_dwelling1</v>
      </c>
      <c r="B49">
        <f t="shared" si="10"/>
        <v>2015</v>
      </c>
      <c r="C49" t="s">
        <v>4</v>
      </c>
      <c r="D49">
        <v>1</v>
      </c>
      <c r="E49">
        <f>IF(C49="family_dwelling",VLOOKUP(B49,HPI!A:I,8,FALSE), IF(C49="condo_dwelling",VLOOKUP(B49,HPI!A:I,9,FALSE),"error"))</f>
        <v>167.51666666666668</v>
      </c>
      <c r="F49">
        <f t="shared" si="14"/>
        <v>597000</v>
      </c>
      <c r="G49">
        <f t="shared" si="13"/>
        <v>263.64166666666671</v>
      </c>
      <c r="H49">
        <f t="shared" si="12"/>
        <v>379330.97322754998</v>
      </c>
      <c r="I49">
        <f t="shared" si="3"/>
        <v>332311.0000001</v>
      </c>
      <c r="J49">
        <f t="shared" si="4"/>
        <v>506410</v>
      </c>
      <c r="K49">
        <f t="shared" si="5"/>
        <v>332312</v>
      </c>
      <c r="L49">
        <f t="shared" si="6"/>
        <v>506410.99999999988</v>
      </c>
      <c r="M49">
        <f t="shared" si="7"/>
        <v>332312</v>
      </c>
      <c r="N49">
        <f t="shared" si="8"/>
        <v>506410</v>
      </c>
    </row>
    <row r="50" spans="1:14" x14ac:dyDescent="0.25">
      <c r="A50" t="str">
        <f t="shared" si="2"/>
        <v>2015condo_dwelling2</v>
      </c>
      <c r="B50">
        <f t="shared" si="10"/>
        <v>2015</v>
      </c>
      <c r="C50" t="s">
        <v>4</v>
      </c>
      <c r="D50">
        <v>2</v>
      </c>
      <c r="E50">
        <f>IF(C50="family_dwelling",VLOOKUP(B50,HPI!A:I,8,FALSE), IF(C50="condo_dwelling",VLOOKUP(B50,HPI!A:I,9,FALSE),"error"))</f>
        <v>167.51666666666668</v>
      </c>
      <c r="F50">
        <f t="shared" si="14"/>
        <v>997000</v>
      </c>
      <c r="G50">
        <f t="shared" si="13"/>
        <v>263.64166666666671</v>
      </c>
      <c r="H50">
        <f t="shared" si="12"/>
        <v>633489.07924265892</v>
      </c>
      <c r="I50">
        <f t="shared" si="3"/>
        <v>506410.0000001</v>
      </c>
      <c r="J50">
        <f t="shared" si="4"/>
        <v>761521</v>
      </c>
      <c r="K50">
        <f t="shared" si="5"/>
        <v>506411</v>
      </c>
      <c r="L50">
        <f t="shared" si="6"/>
        <v>761521.99999999988</v>
      </c>
      <c r="M50">
        <f t="shared" si="7"/>
        <v>506411</v>
      </c>
      <c r="N50">
        <f t="shared" si="8"/>
        <v>761521</v>
      </c>
    </row>
    <row r="51" spans="1:14" x14ac:dyDescent="0.25">
      <c r="A51" t="str">
        <f t="shared" si="2"/>
        <v>2015condo_dwelling3</v>
      </c>
      <c r="B51">
        <f t="shared" si="10"/>
        <v>2015</v>
      </c>
      <c r="C51" t="s">
        <v>4</v>
      </c>
      <c r="D51">
        <v>3</v>
      </c>
      <c r="E51">
        <f>IF(C51="family_dwelling",VLOOKUP(B51,HPI!A:I,8,FALSE), IF(C51="condo_dwelling",VLOOKUP(B51,HPI!A:I,9,FALSE),"error"))</f>
        <v>167.51666666666668</v>
      </c>
      <c r="F51">
        <f t="shared" si="14"/>
        <v>1400000</v>
      </c>
      <c r="G51">
        <f t="shared" si="13"/>
        <v>263.64166666666671</v>
      </c>
      <c r="H51">
        <f t="shared" si="12"/>
        <v>889553.37105288112</v>
      </c>
      <c r="I51">
        <f t="shared" si="3"/>
        <v>761521.0000001</v>
      </c>
      <c r="J51">
        <f t="shared" si="4"/>
        <v>999999999999</v>
      </c>
      <c r="K51">
        <f t="shared" si="5"/>
        <v>761522</v>
      </c>
      <c r="L51">
        <f t="shared" si="6"/>
        <v>10000000000</v>
      </c>
      <c r="M51">
        <f t="shared" si="7"/>
        <v>761522</v>
      </c>
      <c r="N51">
        <f t="shared" si="8"/>
        <v>2223883</v>
      </c>
    </row>
    <row r="52" spans="1:14" x14ac:dyDescent="0.25">
      <c r="A52" t="str">
        <f t="shared" si="2"/>
        <v>2014family_dwelling1</v>
      </c>
      <c r="B52">
        <f>B42-1</f>
        <v>2014</v>
      </c>
      <c r="C52" t="s">
        <v>0</v>
      </c>
      <c r="D52">
        <v>1</v>
      </c>
      <c r="E52">
        <f>IF(C52="family_dwelling",VLOOKUP(B52,HPI!A:I,8,FALSE), IF(C52="condo_dwelling",VLOOKUP(B52,HPI!A:I,9,FALSE),"error"))</f>
        <v>173.46875</v>
      </c>
      <c r="F52">
        <f t="shared" si="14"/>
        <v>663000</v>
      </c>
      <c r="G52">
        <f t="shared" si="13"/>
        <v>258.42291666666665</v>
      </c>
      <c r="H52">
        <f t="shared" si="12"/>
        <v>445044.82316616015</v>
      </c>
      <c r="I52">
        <f t="shared" si="3"/>
        <v>0</v>
      </c>
      <c r="J52">
        <f t="shared" si="4"/>
        <v>625277</v>
      </c>
      <c r="K52">
        <f t="shared" si="5"/>
        <v>0</v>
      </c>
      <c r="L52">
        <f t="shared" si="6"/>
        <v>625277.99999999988</v>
      </c>
      <c r="M52">
        <f t="shared" si="7"/>
        <v>333784</v>
      </c>
      <c r="N52">
        <f t="shared" si="8"/>
        <v>625277</v>
      </c>
    </row>
    <row r="53" spans="1:14" x14ac:dyDescent="0.25">
      <c r="A53" t="str">
        <f t="shared" si="2"/>
        <v>2014family_dwelling2</v>
      </c>
      <c r="B53">
        <f t="shared" si="10"/>
        <v>2014</v>
      </c>
      <c r="C53" t="s">
        <v>0</v>
      </c>
      <c r="D53">
        <v>2</v>
      </c>
      <c r="E53">
        <f>IF(C53="family_dwelling",VLOOKUP(B53,HPI!A:I,8,FALSE), IF(C53="condo_dwelling",VLOOKUP(B53,HPI!A:I,9,FALSE),"error"))</f>
        <v>173.46875</v>
      </c>
      <c r="F53">
        <f t="shared" si="14"/>
        <v>1200000</v>
      </c>
      <c r="G53">
        <f t="shared" si="13"/>
        <v>258.42291666666665</v>
      </c>
      <c r="H53">
        <f t="shared" si="12"/>
        <v>805510.99215594598</v>
      </c>
      <c r="I53">
        <f t="shared" si="3"/>
        <v>625277.0000001</v>
      </c>
      <c r="J53">
        <f t="shared" si="4"/>
        <v>973325</v>
      </c>
      <c r="K53">
        <f t="shared" si="5"/>
        <v>625279</v>
      </c>
      <c r="L53">
        <f t="shared" si="6"/>
        <v>973325.99999999988</v>
      </c>
      <c r="M53">
        <f t="shared" si="7"/>
        <v>625279</v>
      </c>
      <c r="N53">
        <f t="shared" si="8"/>
        <v>973325</v>
      </c>
    </row>
    <row r="54" spans="1:14" x14ac:dyDescent="0.25">
      <c r="A54" t="str">
        <f t="shared" si="2"/>
        <v>2014family_dwelling3</v>
      </c>
      <c r="B54">
        <f t="shared" si="10"/>
        <v>2014</v>
      </c>
      <c r="C54" t="s">
        <v>0</v>
      </c>
      <c r="D54">
        <v>3</v>
      </c>
      <c r="E54">
        <f>IF(C54="family_dwelling",VLOOKUP(B54,HPI!A:I,8,FALSE), IF(C54="condo_dwelling",VLOOKUP(B54,HPI!A:I,9,FALSE),"error"))</f>
        <v>173.46875</v>
      </c>
      <c r="F54">
        <f t="shared" si="14"/>
        <v>1700000</v>
      </c>
      <c r="G54">
        <f t="shared" si="13"/>
        <v>258.42291666666665</v>
      </c>
      <c r="H54">
        <f t="shared" si="12"/>
        <v>1141140.5722209236</v>
      </c>
      <c r="I54">
        <f t="shared" si="3"/>
        <v>973325.0000001</v>
      </c>
      <c r="J54">
        <f t="shared" si="4"/>
        <v>1174703</v>
      </c>
      <c r="K54">
        <f t="shared" si="5"/>
        <v>973326</v>
      </c>
      <c r="L54">
        <f t="shared" si="6"/>
        <v>1174704</v>
      </c>
      <c r="M54">
        <f t="shared" si="7"/>
        <v>973326</v>
      </c>
      <c r="N54">
        <f t="shared" si="8"/>
        <v>1174703</v>
      </c>
    </row>
    <row r="55" spans="1:14" x14ac:dyDescent="0.25">
      <c r="A55" t="str">
        <f t="shared" si="2"/>
        <v>2014family_dwelling4</v>
      </c>
      <c r="B55">
        <f t="shared" si="10"/>
        <v>2014</v>
      </c>
      <c r="C55" t="s">
        <v>0</v>
      </c>
      <c r="D55">
        <v>4</v>
      </c>
      <c r="E55">
        <f>IF(C55="family_dwelling",VLOOKUP(B55,HPI!A:I,8,FALSE), IF(C55="condo_dwelling",VLOOKUP(B55,HPI!A:I,9,FALSE),"error"))</f>
        <v>173.46875</v>
      </c>
      <c r="F55">
        <f t="shared" si="14"/>
        <v>1800000</v>
      </c>
      <c r="G55">
        <f t="shared" si="13"/>
        <v>258.42291666666665</v>
      </c>
      <c r="H55">
        <f t="shared" si="12"/>
        <v>1208266.488233919</v>
      </c>
      <c r="I55">
        <f t="shared" si="3"/>
        <v>1174703.0000000999</v>
      </c>
      <c r="J55">
        <f t="shared" si="4"/>
        <v>1342518</v>
      </c>
      <c r="K55">
        <f t="shared" si="5"/>
        <v>1174704</v>
      </c>
      <c r="L55">
        <f t="shared" si="6"/>
        <v>1342519</v>
      </c>
      <c r="M55">
        <f t="shared" si="7"/>
        <v>1174704</v>
      </c>
      <c r="N55">
        <f t="shared" si="8"/>
        <v>1342518</v>
      </c>
    </row>
    <row r="56" spans="1:14" x14ac:dyDescent="0.25">
      <c r="A56" t="str">
        <f t="shared" si="2"/>
        <v>2014family_dwelling5</v>
      </c>
      <c r="B56">
        <f t="shared" si="10"/>
        <v>2014</v>
      </c>
      <c r="C56" t="s">
        <v>0</v>
      </c>
      <c r="D56">
        <v>5</v>
      </c>
      <c r="E56">
        <f>IF(C56="family_dwelling",VLOOKUP(B56,HPI!A:I,8,FALSE), IF(C56="condo_dwelling",VLOOKUP(B56,HPI!A:I,9,FALSE),"error"))</f>
        <v>173.46875</v>
      </c>
      <c r="F56">
        <f t="shared" si="14"/>
        <v>2200000</v>
      </c>
      <c r="G56">
        <f t="shared" si="13"/>
        <v>258.42291666666665</v>
      </c>
      <c r="H56">
        <f t="shared" si="12"/>
        <v>1476770.1522859011</v>
      </c>
      <c r="I56">
        <f t="shared" si="3"/>
        <v>1342518.0000000999</v>
      </c>
      <c r="J56">
        <f t="shared" si="4"/>
        <v>1845962</v>
      </c>
      <c r="K56">
        <f t="shared" si="5"/>
        <v>1342519</v>
      </c>
      <c r="L56">
        <f t="shared" si="6"/>
        <v>1845963</v>
      </c>
      <c r="M56">
        <f t="shared" si="7"/>
        <v>1342519</v>
      </c>
      <c r="N56">
        <f t="shared" si="8"/>
        <v>1845962</v>
      </c>
    </row>
    <row r="57" spans="1:14" x14ac:dyDescent="0.25">
      <c r="A57" t="str">
        <f t="shared" si="2"/>
        <v>2014family_dwelling6</v>
      </c>
      <c r="B57">
        <f t="shared" si="10"/>
        <v>2014</v>
      </c>
      <c r="C57" t="s">
        <v>0</v>
      </c>
      <c r="D57">
        <v>6</v>
      </c>
      <c r="E57">
        <f>IF(C57="family_dwelling",VLOOKUP(B57,HPI!A:I,8,FALSE), IF(C57="condo_dwelling",VLOOKUP(B57,HPI!A:I,9,FALSE),"error"))</f>
        <v>173.46875</v>
      </c>
      <c r="F57">
        <f t="shared" si="14"/>
        <v>3300000</v>
      </c>
      <c r="G57">
        <f t="shared" si="13"/>
        <v>258.42291666666665</v>
      </c>
      <c r="H57">
        <f t="shared" si="12"/>
        <v>2215155.2284288513</v>
      </c>
      <c r="I57">
        <f t="shared" si="3"/>
        <v>1845962.0000000999</v>
      </c>
      <c r="J57">
        <f t="shared" si="4"/>
        <v>999999999999</v>
      </c>
      <c r="K57">
        <f t="shared" si="5"/>
        <v>1845963</v>
      </c>
      <c r="L57">
        <f t="shared" si="6"/>
        <v>10000000000</v>
      </c>
      <c r="M57">
        <f t="shared" si="7"/>
        <v>1845963</v>
      </c>
      <c r="N57">
        <f t="shared" si="8"/>
        <v>5537888</v>
      </c>
    </row>
    <row r="58" spans="1:14" x14ac:dyDescent="0.25">
      <c r="A58" t="str">
        <f t="shared" si="2"/>
        <v>2014condo_dwelling0</v>
      </c>
      <c r="B58">
        <f t="shared" si="10"/>
        <v>2014</v>
      </c>
      <c r="C58" t="s">
        <v>4</v>
      </c>
      <c r="D58">
        <v>0</v>
      </c>
      <c r="E58">
        <f>IF(C58="family_dwelling",VLOOKUP(B58,HPI!A:I,8,FALSE), IF(C58="condo_dwelling",VLOOKUP(B58,HPI!A:I,9,FALSE),"error"))</f>
        <v>156.53333333333333</v>
      </c>
      <c r="F58">
        <f t="shared" si="14"/>
        <v>449000</v>
      </c>
      <c r="G58">
        <f t="shared" si="13"/>
        <v>263.64166666666671</v>
      </c>
      <c r="H58">
        <f t="shared" si="12"/>
        <v>266587.0973859721</v>
      </c>
      <c r="I58">
        <f t="shared" si="3"/>
        <v>0</v>
      </c>
      <c r="J58">
        <f t="shared" si="4"/>
        <v>310523</v>
      </c>
      <c r="K58">
        <f t="shared" si="5"/>
        <v>0</v>
      </c>
      <c r="L58">
        <f t="shared" si="6"/>
        <v>310523.99999999988</v>
      </c>
      <c r="M58">
        <f t="shared" si="7"/>
        <v>199941</v>
      </c>
      <c r="N58">
        <f t="shared" si="8"/>
        <v>310523</v>
      </c>
    </row>
    <row r="59" spans="1:14" x14ac:dyDescent="0.25">
      <c r="A59" t="str">
        <f t="shared" si="2"/>
        <v>2014condo_dwelling1</v>
      </c>
      <c r="B59">
        <f t="shared" si="10"/>
        <v>2014</v>
      </c>
      <c r="C59" t="s">
        <v>4</v>
      </c>
      <c r="D59">
        <v>1</v>
      </c>
      <c r="E59">
        <f>IF(C59="family_dwelling",VLOOKUP(B59,HPI!A:I,8,FALSE), IF(C59="condo_dwelling",VLOOKUP(B59,HPI!A:I,9,FALSE),"error"))</f>
        <v>156.53333333333333</v>
      </c>
      <c r="F59">
        <f t="shared" si="14"/>
        <v>597000</v>
      </c>
      <c r="G59">
        <f t="shared" si="13"/>
        <v>263.64166666666671</v>
      </c>
      <c r="H59">
        <f t="shared" si="12"/>
        <v>354459.90454214998</v>
      </c>
      <c r="I59">
        <f t="shared" si="3"/>
        <v>310523.0000001</v>
      </c>
      <c r="J59">
        <f t="shared" si="4"/>
        <v>473206</v>
      </c>
      <c r="K59">
        <f t="shared" si="5"/>
        <v>310524</v>
      </c>
      <c r="L59">
        <f t="shared" si="6"/>
        <v>473206.99999999988</v>
      </c>
      <c r="M59">
        <f t="shared" si="7"/>
        <v>310524</v>
      </c>
      <c r="N59">
        <f t="shared" si="8"/>
        <v>473206</v>
      </c>
    </row>
    <row r="60" spans="1:14" x14ac:dyDescent="0.25">
      <c r="A60" t="str">
        <f t="shared" si="2"/>
        <v>2014condo_dwelling2</v>
      </c>
      <c r="B60">
        <f t="shared" si="10"/>
        <v>2014</v>
      </c>
      <c r="C60" t="s">
        <v>4</v>
      </c>
      <c r="D60">
        <v>2</v>
      </c>
      <c r="E60">
        <f>IF(C60="family_dwelling",VLOOKUP(B60,HPI!A:I,8,FALSE), IF(C60="condo_dwelling",VLOOKUP(B60,HPI!A:I,9,FALSE),"error"))</f>
        <v>156.53333333333333</v>
      </c>
      <c r="F60">
        <f t="shared" si="14"/>
        <v>997000</v>
      </c>
      <c r="G60">
        <f t="shared" si="13"/>
        <v>263.64166666666671</v>
      </c>
      <c r="H60">
        <f t="shared" si="12"/>
        <v>591953.97793722537</v>
      </c>
      <c r="I60">
        <f t="shared" si="3"/>
        <v>473206.0000001</v>
      </c>
      <c r="J60">
        <f t="shared" si="4"/>
        <v>711591</v>
      </c>
      <c r="K60">
        <f t="shared" si="5"/>
        <v>473208</v>
      </c>
      <c r="L60">
        <f t="shared" si="6"/>
        <v>711591.99999999988</v>
      </c>
      <c r="M60">
        <f t="shared" si="7"/>
        <v>473208</v>
      </c>
      <c r="N60">
        <f t="shared" si="8"/>
        <v>711591</v>
      </c>
    </row>
    <row r="61" spans="1:14" x14ac:dyDescent="0.25">
      <c r="A61" t="str">
        <f t="shared" si="2"/>
        <v>2014condo_dwelling3</v>
      </c>
      <c r="B61">
        <f t="shared" si="10"/>
        <v>2014</v>
      </c>
      <c r="C61" t="s">
        <v>4</v>
      </c>
      <c r="D61">
        <v>3</v>
      </c>
      <c r="E61">
        <f>IF(C61="family_dwelling",VLOOKUP(B61,HPI!A:I,8,FALSE), IF(C61="condo_dwelling",VLOOKUP(B61,HPI!A:I,9,FALSE),"error"))</f>
        <v>156.53333333333333</v>
      </c>
      <c r="F61">
        <f t="shared" si="14"/>
        <v>1400000</v>
      </c>
      <c r="G61">
        <f t="shared" si="13"/>
        <v>263.64166666666671</v>
      </c>
      <c r="H61">
        <f t="shared" si="12"/>
        <v>831229.2568827637</v>
      </c>
      <c r="I61">
        <f t="shared" si="3"/>
        <v>711591.0000001</v>
      </c>
      <c r="J61">
        <f t="shared" si="4"/>
        <v>999999999999</v>
      </c>
      <c r="K61">
        <f t="shared" si="5"/>
        <v>711592</v>
      </c>
      <c r="L61">
        <f t="shared" si="6"/>
        <v>10000000000</v>
      </c>
      <c r="M61">
        <f t="shared" si="7"/>
        <v>711592</v>
      </c>
      <c r="N61">
        <f t="shared" si="8"/>
        <v>2078073</v>
      </c>
    </row>
    <row r="62" spans="1:14" x14ac:dyDescent="0.25">
      <c r="A62" t="str">
        <f t="shared" si="2"/>
        <v>2013family_dwelling1</v>
      </c>
      <c r="B62">
        <f>B52-1</f>
        <v>2013</v>
      </c>
      <c r="C62" t="s">
        <v>0</v>
      </c>
      <c r="D62">
        <v>1</v>
      </c>
      <c r="E62">
        <f>IF(C62="family_dwelling",VLOOKUP(B62,HPI!A:I,8,FALSE), IF(C62="condo_dwelling",VLOOKUP(B62,HPI!A:I,9,FALSE),"error"))</f>
        <v>164.22291666666666</v>
      </c>
      <c r="F62">
        <f t="shared" si="14"/>
        <v>663000</v>
      </c>
      <c r="G62">
        <f t="shared" si="13"/>
        <v>258.42291666666665</v>
      </c>
      <c r="H62">
        <f t="shared" si="12"/>
        <v>421324.06504196132</v>
      </c>
      <c r="I62">
        <f t="shared" si="3"/>
        <v>0</v>
      </c>
      <c r="J62">
        <f t="shared" si="4"/>
        <v>591950</v>
      </c>
      <c r="K62">
        <f t="shared" si="5"/>
        <v>0</v>
      </c>
      <c r="L62">
        <f t="shared" si="6"/>
        <v>591950.99999999988</v>
      </c>
      <c r="M62">
        <f t="shared" si="7"/>
        <v>315994</v>
      </c>
      <c r="N62">
        <f t="shared" si="8"/>
        <v>591950</v>
      </c>
    </row>
    <row r="63" spans="1:14" x14ac:dyDescent="0.25">
      <c r="A63" t="str">
        <f t="shared" si="2"/>
        <v>2013family_dwelling2</v>
      </c>
      <c r="B63">
        <f t="shared" si="10"/>
        <v>2013</v>
      </c>
      <c r="C63" t="s">
        <v>0</v>
      </c>
      <c r="D63">
        <v>2</v>
      </c>
      <c r="E63">
        <f>IF(C63="family_dwelling",VLOOKUP(B63,HPI!A:I,8,FALSE), IF(C63="condo_dwelling",VLOOKUP(B63,HPI!A:I,9,FALSE),"error"))</f>
        <v>164.22291666666666</v>
      </c>
      <c r="F63">
        <f t="shared" si="14"/>
        <v>1200000</v>
      </c>
      <c r="G63">
        <f t="shared" si="13"/>
        <v>258.42291666666665</v>
      </c>
      <c r="H63">
        <f t="shared" si="12"/>
        <v>762577.4932886177</v>
      </c>
      <c r="I63">
        <f t="shared" si="3"/>
        <v>591950.0000001</v>
      </c>
      <c r="J63">
        <f t="shared" si="4"/>
        <v>921447</v>
      </c>
      <c r="K63">
        <f t="shared" si="5"/>
        <v>591951</v>
      </c>
      <c r="L63">
        <f t="shared" si="6"/>
        <v>921447.99999999988</v>
      </c>
      <c r="M63">
        <f t="shared" si="7"/>
        <v>591951</v>
      </c>
      <c r="N63">
        <f t="shared" si="8"/>
        <v>921447</v>
      </c>
    </row>
    <row r="64" spans="1:14" x14ac:dyDescent="0.25">
      <c r="A64" t="str">
        <f t="shared" si="2"/>
        <v>2013family_dwelling3</v>
      </c>
      <c r="B64">
        <f t="shared" si="10"/>
        <v>2013</v>
      </c>
      <c r="C64" t="s">
        <v>0</v>
      </c>
      <c r="D64">
        <v>3</v>
      </c>
      <c r="E64">
        <f>IF(C64="family_dwelling",VLOOKUP(B64,HPI!A:I,8,FALSE), IF(C64="condo_dwelling",VLOOKUP(B64,HPI!A:I,9,FALSE),"error"))</f>
        <v>164.22291666666666</v>
      </c>
      <c r="F64">
        <f t="shared" si="14"/>
        <v>1700000</v>
      </c>
      <c r="G64">
        <f t="shared" si="13"/>
        <v>258.42291666666665</v>
      </c>
      <c r="H64">
        <f t="shared" si="12"/>
        <v>1080318.1154922084</v>
      </c>
      <c r="I64">
        <f t="shared" si="3"/>
        <v>921447.0000001</v>
      </c>
      <c r="J64">
        <f t="shared" si="4"/>
        <v>1112092</v>
      </c>
      <c r="K64">
        <f t="shared" si="5"/>
        <v>921448</v>
      </c>
      <c r="L64">
        <f t="shared" si="6"/>
        <v>1112093</v>
      </c>
      <c r="M64">
        <f t="shared" si="7"/>
        <v>921448</v>
      </c>
      <c r="N64">
        <f t="shared" si="8"/>
        <v>1112092</v>
      </c>
    </row>
    <row r="65" spans="1:14" x14ac:dyDescent="0.25">
      <c r="A65" t="str">
        <f t="shared" si="2"/>
        <v>2013family_dwelling4</v>
      </c>
      <c r="B65">
        <f t="shared" si="10"/>
        <v>2013</v>
      </c>
      <c r="C65" t="s">
        <v>0</v>
      </c>
      <c r="D65">
        <v>4</v>
      </c>
      <c r="E65">
        <f>IF(C65="family_dwelling",VLOOKUP(B65,HPI!A:I,8,FALSE), IF(C65="condo_dwelling",VLOOKUP(B65,HPI!A:I,9,FALSE),"error"))</f>
        <v>164.22291666666666</v>
      </c>
      <c r="F65">
        <f t="shared" si="14"/>
        <v>1800000</v>
      </c>
      <c r="G65">
        <f t="shared" si="13"/>
        <v>258.42291666666665</v>
      </c>
      <c r="H65">
        <f t="shared" si="12"/>
        <v>1143866.2399329266</v>
      </c>
      <c r="I65">
        <f t="shared" si="3"/>
        <v>1112092.0000000999</v>
      </c>
      <c r="J65">
        <f t="shared" si="4"/>
        <v>1270962</v>
      </c>
      <c r="K65">
        <f t="shared" si="5"/>
        <v>1112093</v>
      </c>
      <c r="L65">
        <f t="shared" si="6"/>
        <v>1270963</v>
      </c>
      <c r="M65">
        <f t="shared" si="7"/>
        <v>1112093</v>
      </c>
      <c r="N65">
        <f t="shared" si="8"/>
        <v>1270962</v>
      </c>
    </row>
    <row r="66" spans="1:14" x14ac:dyDescent="0.25">
      <c r="A66" t="str">
        <f t="shared" si="2"/>
        <v>2013family_dwelling5</v>
      </c>
      <c r="B66">
        <f t="shared" si="10"/>
        <v>2013</v>
      </c>
      <c r="C66" t="s">
        <v>0</v>
      </c>
      <c r="D66">
        <v>5</v>
      </c>
      <c r="E66">
        <f>IF(C66="family_dwelling",VLOOKUP(B66,HPI!A:I,8,FALSE), IF(C66="condo_dwelling",VLOOKUP(B66,HPI!A:I,9,FALSE),"error"))</f>
        <v>164.22291666666666</v>
      </c>
      <c r="F66">
        <f t="shared" si="14"/>
        <v>2200000</v>
      </c>
      <c r="G66">
        <f t="shared" ref="G66:G97" si="15">(VLOOKUP($B$2&amp;C66&amp;D66,A:F,5,FALSE))</f>
        <v>258.42291666666665</v>
      </c>
      <c r="H66">
        <f t="shared" si="12"/>
        <v>1398058.7376957992</v>
      </c>
      <c r="I66">
        <f t="shared" si="3"/>
        <v>1270962.0000000999</v>
      </c>
      <c r="J66">
        <f t="shared" si="4"/>
        <v>1747573</v>
      </c>
      <c r="K66">
        <f t="shared" si="5"/>
        <v>1270963</v>
      </c>
      <c r="L66">
        <f t="shared" si="6"/>
        <v>1747574</v>
      </c>
      <c r="M66">
        <f t="shared" si="7"/>
        <v>1270963</v>
      </c>
      <c r="N66">
        <f t="shared" si="8"/>
        <v>1747573</v>
      </c>
    </row>
    <row r="67" spans="1:14" x14ac:dyDescent="0.25">
      <c r="A67" t="str">
        <f t="shared" ref="A67:A130" si="16">B67&amp;C67&amp;D67</f>
        <v>2013family_dwelling6</v>
      </c>
      <c r="B67">
        <f t="shared" si="10"/>
        <v>2013</v>
      </c>
      <c r="C67" t="s">
        <v>0</v>
      </c>
      <c r="D67">
        <v>6</v>
      </c>
      <c r="E67">
        <f>IF(C67="family_dwelling",VLOOKUP(B67,HPI!A:I,8,FALSE), IF(C67="condo_dwelling",VLOOKUP(B67,HPI!A:I,9,FALSE),"error"))</f>
        <v>164.22291666666666</v>
      </c>
      <c r="F67">
        <f t="shared" si="14"/>
        <v>3300000</v>
      </c>
      <c r="G67">
        <f t="shared" si="15"/>
        <v>258.42291666666665</v>
      </c>
      <c r="H67">
        <f t="shared" si="12"/>
        <v>2097088.1065436988</v>
      </c>
      <c r="I67">
        <f t="shared" ref="I67:I130" si="17">IF(AND(B66=B67,C66=C67),J66+0.0000001,0)</f>
        <v>1747573.0000000999</v>
      </c>
      <c r="J67">
        <f t="shared" ref="J67:J130" si="18">(ROUNDDOWN(IF(AND(B67=B68,C67=C68),H67+((H68-H67)/2),999999999999),0))</f>
        <v>999999999999</v>
      </c>
      <c r="K67">
        <f t="shared" ref="K67:K130" si="19">ROUNDUP(IF(AND(B66=B67,C66=C67),H67-((H67-H66)/2)+0.1,0),0)</f>
        <v>1747574</v>
      </c>
      <c r="L67">
        <f t="shared" ref="L67:L130" si="20">(ROUNDDOWN(IF(AND(B67=B68,C67=C68),H67+((H68-H67)/2),9999999999),0))+0.9999999999</f>
        <v>10000000000</v>
      </c>
      <c r="M67">
        <f t="shared" ref="M67:M130" si="21">ROUNDUP(IF(AND(B66=B67,C66=C67),H67-((H67-H66)/2)+0.1,H67*0.75),0)</f>
        <v>1747574</v>
      </c>
      <c r="N67">
        <f t="shared" ref="N67:N130" si="22">ROUNDDOWN(IF(AND(B67=B68,C67=C68),H67+((H68-H67)/2),H67*2.5),0)</f>
        <v>5242720</v>
      </c>
    </row>
    <row r="68" spans="1:14" x14ac:dyDescent="0.25">
      <c r="A68" t="str">
        <f t="shared" si="16"/>
        <v>2013condo_dwelling0</v>
      </c>
      <c r="B68">
        <f t="shared" si="10"/>
        <v>2013</v>
      </c>
      <c r="C68" t="s">
        <v>4</v>
      </c>
      <c r="D68">
        <v>0</v>
      </c>
      <c r="E68">
        <f>IF(C68="family_dwelling",VLOOKUP(B68,HPI!A:I,8,FALSE), IF(C68="condo_dwelling",VLOOKUP(B68,HPI!A:I,9,FALSE),"error"))</f>
        <v>151.32500000000002</v>
      </c>
      <c r="F68">
        <f t="shared" si="14"/>
        <v>449000</v>
      </c>
      <c r="G68">
        <f t="shared" si="15"/>
        <v>263.64166666666671</v>
      </c>
      <c r="H68">
        <f t="shared" si="12"/>
        <v>257716.94534880048</v>
      </c>
      <c r="I68">
        <f t="shared" si="17"/>
        <v>0</v>
      </c>
      <c r="J68">
        <f t="shared" si="18"/>
        <v>300191</v>
      </c>
      <c r="K68">
        <f t="shared" si="19"/>
        <v>0</v>
      </c>
      <c r="L68">
        <f t="shared" si="20"/>
        <v>300191.99999999988</v>
      </c>
      <c r="M68">
        <f t="shared" si="21"/>
        <v>193288</v>
      </c>
      <c r="N68">
        <f t="shared" si="22"/>
        <v>300191</v>
      </c>
    </row>
    <row r="69" spans="1:14" x14ac:dyDescent="0.25">
      <c r="A69" t="str">
        <f t="shared" si="16"/>
        <v>2013condo_dwelling1</v>
      </c>
      <c r="B69">
        <f t="shared" si="10"/>
        <v>2013</v>
      </c>
      <c r="C69" t="s">
        <v>4</v>
      </c>
      <c r="D69">
        <v>1</v>
      </c>
      <c r="E69">
        <f>IF(C69="family_dwelling",VLOOKUP(B69,HPI!A:I,8,FALSE), IF(C69="condo_dwelling",VLOOKUP(B69,HPI!A:I,9,FALSE),"error"))</f>
        <v>151.32500000000002</v>
      </c>
      <c r="F69">
        <f t="shared" si="14"/>
        <v>597000</v>
      </c>
      <c r="G69">
        <f t="shared" si="15"/>
        <v>263.64166666666671</v>
      </c>
      <c r="H69">
        <f t="shared" si="12"/>
        <v>342665.960742169</v>
      </c>
      <c r="I69">
        <f t="shared" si="17"/>
        <v>300191.0000001</v>
      </c>
      <c r="J69">
        <f t="shared" si="18"/>
        <v>457461</v>
      </c>
      <c r="K69">
        <f t="shared" si="19"/>
        <v>300192</v>
      </c>
      <c r="L69">
        <f t="shared" si="20"/>
        <v>457461.99999999988</v>
      </c>
      <c r="M69">
        <f t="shared" si="21"/>
        <v>300192</v>
      </c>
      <c r="N69">
        <f t="shared" si="22"/>
        <v>457461</v>
      </c>
    </row>
    <row r="70" spans="1:14" x14ac:dyDescent="0.25">
      <c r="A70" t="str">
        <f t="shared" si="16"/>
        <v>2013condo_dwelling2</v>
      </c>
      <c r="B70">
        <f t="shared" si="10"/>
        <v>2013</v>
      </c>
      <c r="C70" t="s">
        <v>4</v>
      </c>
      <c r="D70">
        <v>2</v>
      </c>
      <c r="E70">
        <f>IF(C70="family_dwelling",VLOOKUP(B70,HPI!A:I,8,FALSE), IF(C70="condo_dwelling",VLOOKUP(B70,HPI!A:I,9,FALSE),"error"))</f>
        <v>151.32500000000002</v>
      </c>
      <c r="F70">
        <f t="shared" si="14"/>
        <v>997000</v>
      </c>
      <c r="G70">
        <f t="shared" si="15"/>
        <v>263.64166666666671</v>
      </c>
      <c r="H70">
        <f t="shared" si="12"/>
        <v>572257.89423775964</v>
      </c>
      <c r="I70">
        <f t="shared" si="17"/>
        <v>457461.0000001</v>
      </c>
      <c r="J70">
        <f t="shared" si="18"/>
        <v>687914</v>
      </c>
      <c r="K70">
        <f t="shared" si="19"/>
        <v>457463</v>
      </c>
      <c r="L70">
        <f t="shared" si="20"/>
        <v>687914.99999999988</v>
      </c>
      <c r="M70">
        <f t="shared" si="21"/>
        <v>457463</v>
      </c>
      <c r="N70">
        <f t="shared" si="22"/>
        <v>687914</v>
      </c>
    </row>
    <row r="71" spans="1:14" x14ac:dyDescent="0.25">
      <c r="A71" t="str">
        <f t="shared" si="16"/>
        <v>2013condo_dwelling3</v>
      </c>
      <c r="B71">
        <f t="shared" si="10"/>
        <v>2013</v>
      </c>
      <c r="C71" t="s">
        <v>4</v>
      </c>
      <c r="D71">
        <v>3</v>
      </c>
      <c r="E71">
        <f>IF(C71="family_dwelling",VLOOKUP(B71,HPI!A:I,8,FALSE), IF(C71="condo_dwelling",VLOOKUP(B71,HPI!A:I,9,FALSE),"error"))</f>
        <v>151.32500000000002</v>
      </c>
      <c r="F71">
        <f t="shared" si="14"/>
        <v>1400000</v>
      </c>
      <c r="G71">
        <f t="shared" si="15"/>
        <v>263.64166666666671</v>
      </c>
      <c r="H71">
        <f t="shared" si="12"/>
        <v>803571.7672345672</v>
      </c>
      <c r="I71">
        <f t="shared" si="17"/>
        <v>687914.0000001</v>
      </c>
      <c r="J71">
        <f t="shared" si="18"/>
        <v>999999999999</v>
      </c>
      <c r="K71">
        <f t="shared" si="19"/>
        <v>687915</v>
      </c>
      <c r="L71">
        <f t="shared" si="20"/>
        <v>10000000000</v>
      </c>
      <c r="M71">
        <f t="shared" si="21"/>
        <v>687915</v>
      </c>
      <c r="N71">
        <f t="shared" si="22"/>
        <v>2008929</v>
      </c>
    </row>
    <row r="72" spans="1:14" x14ac:dyDescent="0.25">
      <c r="A72" t="str">
        <f t="shared" si="16"/>
        <v>2012family_dwelling1</v>
      </c>
      <c r="B72">
        <f>B62-1</f>
        <v>2012</v>
      </c>
      <c r="C72" t="s">
        <v>0</v>
      </c>
      <c r="D72">
        <v>1</v>
      </c>
      <c r="E72">
        <f>IF(C72="family_dwelling",VLOOKUP(B72,HPI!A:I,8,FALSE), IF(C72="condo_dwelling",VLOOKUP(B72,HPI!A:I,9,FALSE),"error"))</f>
        <v>168.16250000000002</v>
      </c>
      <c r="F72">
        <f t="shared" si="14"/>
        <v>663000</v>
      </c>
      <c r="G72">
        <f t="shared" si="15"/>
        <v>258.42291666666665</v>
      </c>
      <c r="H72">
        <f>F72*(E72/G72)</f>
        <v>431431.31011020381</v>
      </c>
      <c r="I72">
        <f t="shared" si="17"/>
        <v>0</v>
      </c>
      <c r="J72">
        <f t="shared" si="18"/>
        <v>606151</v>
      </c>
      <c r="K72">
        <f t="shared" si="19"/>
        <v>0</v>
      </c>
      <c r="L72">
        <f t="shared" si="20"/>
        <v>606151.99999999988</v>
      </c>
      <c r="M72">
        <f t="shared" si="21"/>
        <v>323574</v>
      </c>
      <c r="N72">
        <f t="shared" si="22"/>
        <v>606151</v>
      </c>
    </row>
    <row r="73" spans="1:14" x14ac:dyDescent="0.25">
      <c r="A73" t="str">
        <f t="shared" si="16"/>
        <v>2012family_dwelling2</v>
      </c>
      <c r="B73">
        <f t="shared" si="10"/>
        <v>2012</v>
      </c>
      <c r="C73" t="s">
        <v>0</v>
      </c>
      <c r="D73">
        <v>2</v>
      </c>
      <c r="E73">
        <f>IF(C73="family_dwelling",VLOOKUP(B73,HPI!A:I,8,FALSE), IF(C73="condo_dwelling",VLOOKUP(B73,HPI!A:I,9,FALSE),"error"))</f>
        <v>168.16250000000002</v>
      </c>
      <c r="F73">
        <f t="shared" si="14"/>
        <v>1200000</v>
      </c>
      <c r="G73">
        <f t="shared" si="15"/>
        <v>258.42291666666665</v>
      </c>
      <c r="H73">
        <f t="shared" ref="H73:H131" si="23">F73*(E73/G73)</f>
        <v>780871.14952073083</v>
      </c>
      <c r="I73">
        <f t="shared" si="17"/>
        <v>606151.0000001</v>
      </c>
      <c r="J73">
        <f t="shared" si="18"/>
        <v>943552</v>
      </c>
      <c r="K73">
        <f t="shared" si="19"/>
        <v>606152</v>
      </c>
      <c r="L73">
        <f t="shared" si="20"/>
        <v>943552.99999999988</v>
      </c>
      <c r="M73">
        <f t="shared" si="21"/>
        <v>606152</v>
      </c>
      <c r="N73">
        <f t="shared" si="22"/>
        <v>943552</v>
      </c>
    </row>
    <row r="74" spans="1:14" x14ac:dyDescent="0.25">
      <c r="A74" t="str">
        <f t="shared" si="16"/>
        <v>2012family_dwelling3</v>
      </c>
      <c r="B74">
        <f t="shared" si="10"/>
        <v>2012</v>
      </c>
      <c r="C74" t="s">
        <v>0</v>
      </c>
      <c r="D74">
        <v>3</v>
      </c>
      <c r="E74">
        <f>IF(C74="family_dwelling",VLOOKUP(B74,HPI!A:I,8,FALSE), IF(C74="condo_dwelling",VLOOKUP(B74,HPI!A:I,9,FALSE),"error"))</f>
        <v>168.16250000000002</v>
      </c>
      <c r="F74">
        <f t="shared" si="14"/>
        <v>1700000</v>
      </c>
      <c r="G74">
        <f t="shared" si="15"/>
        <v>258.42291666666665</v>
      </c>
      <c r="H74">
        <f t="shared" si="23"/>
        <v>1106234.128487702</v>
      </c>
      <c r="I74">
        <f t="shared" si="17"/>
        <v>943552.0000001</v>
      </c>
      <c r="J74">
        <f t="shared" si="18"/>
        <v>1138770</v>
      </c>
      <c r="K74">
        <f t="shared" si="19"/>
        <v>943553</v>
      </c>
      <c r="L74">
        <f t="shared" si="20"/>
        <v>1138771</v>
      </c>
      <c r="M74">
        <f t="shared" si="21"/>
        <v>943553</v>
      </c>
      <c r="N74">
        <f t="shared" si="22"/>
        <v>1138770</v>
      </c>
    </row>
    <row r="75" spans="1:14" x14ac:dyDescent="0.25">
      <c r="A75" t="str">
        <f t="shared" si="16"/>
        <v>2012family_dwelling4</v>
      </c>
      <c r="B75">
        <f t="shared" si="10"/>
        <v>2012</v>
      </c>
      <c r="C75" t="s">
        <v>0</v>
      </c>
      <c r="D75">
        <v>4</v>
      </c>
      <c r="E75">
        <f>IF(C75="family_dwelling",VLOOKUP(B75,HPI!A:I,8,FALSE), IF(C75="condo_dwelling",VLOOKUP(B75,HPI!A:I,9,FALSE),"error"))</f>
        <v>168.16250000000002</v>
      </c>
      <c r="F75">
        <f t="shared" si="14"/>
        <v>1800000</v>
      </c>
      <c r="G75">
        <f t="shared" si="15"/>
        <v>258.42291666666665</v>
      </c>
      <c r="H75">
        <f t="shared" si="23"/>
        <v>1171306.7242810964</v>
      </c>
      <c r="I75">
        <f t="shared" si="17"/>
        <v>1138770.0000000999</v>
      </c>
      <c r="J75">
        <f t="shared" si="18"/>
        <v>1301451</v>
      </c>
      <c r="K75">
        <f t="shared" si="19"/>
        <v>1138771</v>
      </c>
      <c r="L75">
        <f t="shared" si="20"/>
        <v>1301452</v>
      </c>
      <c r="M75">
        <f t="shared" si="21"/>
        <v>1138771</v>
      </c>
      <c r="N75">
        <f t="shared" si="22"/>
        <v>1301451</v>
      </c>
    </row>
    <row r="76" spans="1:14" x14ac:dyDescent="0.25">
      <c r="A76" t="str">
        <f t="shared" si="16"/>
        <v>2012family_dwelling5</v>
      </c>
      <c r="B76">
        <f t="shared" si="10"/>
        <v>2012</v>
      </c>
      <c r="C76" t="s">
        <v>0</v>
      </c>
      <c r="D76">
        <v>5</v>
      </c>
      <c r="E76">
        <f>IF(C76="family_dwelling",VLOOKUP(B76,HPI!A:I,8,FALSE), IF(C76="condo_dwelling",VLOOKUP(B76,HPI!A:I,9,FALSE),"error"))</f>
        <v>168.16250000000002</v>
      </c>
      <c r="F76">
        <f t="shared" ref="F76:F107" si="24">(VLOOKUP($B$2&amp;C76&amp;D76,A:F,6,FALSE))</f>
        <v>2200000</v>
      </c>
      <c r="G76">
        <f t="shared" si="15"/>
        <v>258.42291666666665</v>
      </c>
      <c r="H76">
        <f t="shared" si="23"/>
        <v>1431597.1074546732</v>
      </c>
      <c r="I76">
        <f t="shared" si="17"/>
        <v>1301451.0000000999</v>
      </c>
      <c r="J76">
        <f t="shared" si="18"/>
        <v>1789496</v>
      </c>
      <c r="K76">
        <f t="shared" si="19"/>
        <v>1301453</v>
      </c>
      <c r="L76">
        <f t="shared" si="20"/>
        <v>1789497</v>
      </c>
      <c r="M76">
        <f t="shared" si="21"/>
        <v>1301453</v>
      </c>
      <c r="N76">
        <f t="shared" si="22"/>
        <v>1789496</v>
      </c>
    </row>
    <row r="77" spans="1:14" x14ac:dyDescent="0.25">
      <c r="A77" t="str">
        <f t="shared" si="16"/>
        <v>2012family_dwelling6</v>
      </c>
      <c r="B77">
        <f t="shared" ref="B77:B131" si="25">B67-1</f>
        <v>2012</v>
      </c>
      <c r="C77" t="s">
        <v>0</v>
      </c>
      <c r="D77">
        <v>6</v>
      </c>
      <c r="E77">
        <f>IF(C77="family_dwelling",VLOOKUP(B77,HPI!A:I,8,FALSE), IF(C77="condo_dwelling",VLOOKUP(B77,HPI!A:I,9,FALSE),"error"))</f>
        <v>168.16250000000002</v>
      </c>
      <c r="F77">
        <f t="shared" si="24"/>
        <v>3300000</v>
      </c>
      <c r="G77">
        <f t="shared" si="15"/>
        <v>258.42291666666665</v>
      </c>
      <c r="H77">
        <f t="shared" si="23"/>
        <v>2147395.6611820101</v>
      </c>
      <c r="I77">
        <f t="shared" si="17"/>
        <v>1789496.0000000999</v>
      </c>
      <c r="J77">
        <f t="shared" si="18"/>
        <v>999999999999</v>
      </c>
      <c r="K77">
        <f t="shared" si="19"/>
        <v>1789497</v>
      </c>
      <c r="L77">
        <f t="shared" si="20"/>
        <v>10000000000</v>
      </c>
      <c r="M77">
        <f t="shared" si="21"/>
        <v>1789497</v>
      </c>
      <c r="N77">
        <f t="shared" si="22"/>
        <v>5368489</v>
      </c>
    </row>
    <row r="78" spans="1:14" x14ac:dyDescent="0.25">
      <c r="A78" t="str">
        <f t="shared" si="16"/>
        <v>2012condo_dwelling0</v>
      </c>
      <c r="B78">
        <f t="shared" si="25"/>
        <v>2012</v>
      </c>
      <c r="C78" t="s">
        <v>4</v>
      </c>
      <c r="D78">
        <v>0</v>
      </c>
      <c r="E78">
        <f>IF(C78="family_dwelling",VLOOKUP(B78,HPI!A:I,8,FALSE), IF(C78="condo_dwelling",VLOOKUP(B78,HPI!A:I,9,FALSE),"error"))</f>
        <v>152.45833333333331</v>
      </c>
      <c r="F78">
        <f t="shared" si="24"/>
        <v>449000</v>
      </c>
      <c r="G78">
        <f t="shared" si="15"/>
        <v>263.64166666666671</v>
      </c>
      <c r="H78">
        <f t="shared" si="23"/>
        <v>259647.09043208891</v>
      </c>
      <c r="I78">
        <f t="shared" si="17"/>
        <v>0</v>
      </c>
      <c r="J78">
        <f t="shared" si="18"/>
        <v>302439</v>
      </c>
      <c r="K78">
        <f t="shared" si="19"/>
        <v>0</v>
      </c>
      <c r="L78">
        <f t="shared" si="20"/>
        <v>302439.99999999988</v>
      </c>
      <c r="M78">
        <f t="shared" si="21"/>
        <v>194736</v>
      </c>
      <c r="N78">
        <f t="shared" si="22"/>
        <v>302439</v>
      </c>
    </row>
    <row r="79" spans="1:14" x14ac:dyDescent="0.25">
      <c r="A79" t="str">
        <f t="shared" si="16"/>
        <v>2012condo_dwelling1</v>
      </c>
      <c r="B79">
        <f t="shared" si="25"/>
        <v>2012</v>
      </c>
      <c r="C79" t="s">
        <v>4</v>
      </c>
      <c r="D79">
        <v>1</v>
      </c>
      <c r="E79">
        <f>IF(C79="family_dwelling",VLOOKUP(B79,HPI!A:I,8,FALSE), IF(C79="condo_dwelling",VLOOKUP(B79,HPI!A:I,9,FALSE),"error"))</f>
        <v>152.45833333333331</v>
      </c>
      <c r="F79">
        <f t="shared" si="24"/>
        <v>597000</v>
      </c>
      <c r="G79">
        <f t="shared" si="15"/>
        <v>263.64166666666671</v>
      </c>
      <c r="H79">
        <f t="shared" si="23"/>
        <v>345232.32291304471</v>
      </c>
      <c r="I79">
        <f t="shared" si="17"/>
        <v>302439.0000001</v>
      </c>
      <c r="J79">
        <f t="shared" si="18"/>
        <v>460888</v>
      </c>
      <c r="K79">
        <f t="shared" si="19"/>
        <v>302440</v>
      </c>
      <c r="L79">
        <f t="shared" si="20"/>
        <v>460888.99999999988</v>
      </c>
      <c r="M79">
        <f t="shared" si="21"/>
        <v>302440</v>
      </c>
      <c r="N79">
        <f t="shared" si="22"/>
        <v>460888</v>
      </c>
    </row>
    <row r="80" spans="1:14" x14ac:dyDescent="0.25">
      <c r="A80" t="str">
        <f t="shared" si="16"/>
        <v>2012condo_dwelling2</v>
      </c>
      <c r="B80">
        <f t="shared" si="25"/>
        <v>2012</v>
      </c>
      <c r="C80" t="s">
        <v>4</v>
      </c>
      <c r="D80">
        <v>2</v>
      </c>
      <c r="E80">
        <f>IF(C80="family_dwelling",VLOOKUP(B80,HPI!A:I,8,FALSE), IF(C80="condo_dwelling",VLOOKUP(B80,HPI!A:I,9,FALSE),"error"))</f>
        <v>152.45833333333331</v>
      </c>
      <c r="F80">
        <f t="shared" si="24"/>
        <v>997000</v>
      </c>
      <c r="G80">
        <f t="shared" si="15"/>
        <v>263.64166666666671</v>
      </c>
      <c r="H80">
        <f t="shared" si="23"/>
        <v>576543.76205076312</v>
      </c>
      <c r="I80">
        <f t="shared" si="17"/>
        <v>460888.0000001</v>
      </c>
      <c r="J80">
        <f t="shared" si="18"/>
        <v>693066</v>
      </c>
      <c r="K80">
        <f t="shared" si="19"/>
        <v>460889</v>
      </c>
      <c r="L80">
        <f t="shared" si="20"/>
        <v>693066.99999999988</v>
      </c>
      <c r="M80">
        <f t="shared" si="21"/>
        <v>460889</v>
      </c>
      <c r="N80">
        <f t="shared" si="22"/>
        <v>693066</v>
      </c>
    </row>
    <row r="81" spans="1:14" x14ac:dyDescent="0.25">
      <c r="A81" t="str">
        <f t="shared" si="16"/>
        <v>2012condo_dwelling3</v>
      </c>
      <c r="B81">
        <f t="shared" si="25"/>
        <v>2012</v>
      </c>
      <c r="C81" t="s">
        <v>4</v>
      </c>
      <c r="D81">
        <v>3</v>
      </c>
      <c r="E81">
        <f>IF(C81="family_dwelling",VLOOKUP(B81,HPI!A:I,8,FALSE), IF(C81="condo_dwelling",VLOOKUP(B81,HPI!A:I,9,FALSE),"error"))</f>
        <v>152.45833333333331</v>
      </c>
      <c r="F81">
        <f t="shared" si="24"/>
        <v>1400000</v>
      </c>
      <c r="G81">
        <f t="shared" si="15"/>
        <v>263.64166666666671</v>
      </c>
      <c r="H81">
        <f t="shared" si="23"/>
        <v>809590.03698201443</v>
      </c>
      <c r="I81">
        <f t="shared" si="17"/>
        <v>693066.0000001</v>
      </c>
      <c r="J81">
        <f t="shared" si="18"/>
        <v>999999999999</v>
      </c>
      <c r="K81">
        <f t="shared" si="19"/>
        <v>693067</v>
      </c>
      <c r="L81">
        <f t="shared" si="20"/>
        <v>10000000000</v>
      </c>
      <c r="M81">
        <f t="shared" si="21"/>
        <v>693067</v>
      </c>
      <c r="N81">
        <f t="shared" si="22"/>
        <v>2023975</v>
      </c>
    </row>
    <row r="82" spans="1:14" x14ac:dyDescent="0.25">
      <c r="A82" t="str">
        <f t="shared" si="16"/>
        <v>2011family_dwelling1</v>
      </c>
      <c r="B82">
        <f>B72-1</f>
        <v>2011</v>
      </c>
      <c r="C82" t="s">
        <v>0</v>
      </c>
      <c r="D82">
        <v>1</v>
      </c>
      <c r="E82">
        <f>IF(C82="family_dwelling",VLOOKUP(B82,HPI!A:I,8,FALSE), IF(C82="condo_dwelling",VLOOKUP(B82,HPI!A:I,9,FALSE),"error"))</f>
        <v>163.96250000000001</v>
      </c>
      <c r="F82">
        <f t="shared" si="24"/>
        <v>663000</v>
      </c>
      <c r="G82">
        <f t="shared" si="15"/>
        <v>258.42291666666665</v>
      </c>
      <c r="H82">
        <f t="shared" si="23"/>
        <v>420655.949952839</v>
      </c>
      <c r="I82">
        <f t="shared" si="17"/>
        <v>0</v>
      </c>
      <c r="J82">
        <f t="shared" si="18"/>
        <v>591012</v>
      </c>
      <c r="K82">
        <f t="shared" si="19"/>
        <v>0</v>
      </c>
      <c r="L82">
        <f t="shared" si="20"/>
        <v>591012.99999999988</v>
      </c>
      <c r="M82">
        <f t="shared" si="21"/>
        <v>315492</v>
      </c>
      <c r="N82">
        <f t="shared" si="22"/>
        <v>591012</v>
      </c>
    </row>
    <row r="83" spans="1:14" x14ac:dyDescent="0.25">
      <c r="A83" t="str">
        <f t="shared" si="16"/>
        <v>2011family_dwelling2</v>
      </c>
      <c r="B83">
        <f t="shared" si="25"/>
        <v>2011</v>
      </c>
      <c r="C83" t="s">
        <v>0</v>
      </c>
      <c r="D83">
        <v>2</v>
      </c>
      <c r="E83">
        <f>IF(C83="family_dwelling",VLOOKUP(B83,HPI!A:I,8,FALSE), IF(C83="condo_dwelling",VLOOKUP(B83,HPI!A:I,9,FALSE),"error"))</f>
        <v>163.96250000000001</v>
      </c>
      <c r="F83">
        <f t="shared" si="24"/>
        <v>1200000</v>
      </c>
      <c r="G83">
        <f t="shared" si="15"/>
        <v>258.42291666666665</v>
      </c>
      <c r="H83">
        <f t="shared" si="23"/>
        <v>761368.23520875839</v>
      </c>
      <c r="I83">
        <f t="shared" si="17"/>
        <v>591012.0000001</v>
      </c>
      <c r="J83">
        <f t="shared" si="18"/>
        <v>919986</v>
      </c>
      <c r="K83">
        <f t="shared" si="19"/>
        <v>591013</v>
      </c>
      <c r="L83">
        <f t="shared" si="20"/>
        <v>919986.99999999988</v>
      </c>
      <c r="M83">
        <f t="shared" si="21"/>
        <v>591013</v>
      </c>
      <c r="N83">
        <f t="shared" si="22"/>
        <v>919986</v>
      </c>
    </row>
    <row r="84" spans="1:14" x14ac:dyDescent="0.25">
      <c r="A84" t="str">
        <f t="shared" si="16"/>
        <v>2011family_dwelling3</v>
      </c>
      <c r="B84">
        <f t="shared" si="25"/>
        <v>2011</v>
      </c>
      <c r="C84" t="s">
        <v>0</v>
      </c>
      <c r="D84">
        <v>3</v>
      </c>
      <c r="E84">
        <f>IF(C84="family_dwelling",VLOOKUP(B84,HPI!A:I,8,FALSE), IF(C84="condo_dwelling",VLOOKUP(B84,HPI!A:I,9,FALSE),"error"))</f>
        <v>163.96250000000001</v>
      </c>
      <c r="F84">
        <f t="shared" si="24"/>
        <v>1700000</v>
      </c>
      <c r="G84">
        <f t="shared" si="15"/>
        <v>258.42291666666665</v>
      </c>
      <c r="H84">
        <f t="shared" si="23"/>
        <v>1078604.9998790743</v>
      </c>
      <c r="I84">
        <f t="shared" si="17"/>
        <v>919986.0000001</v>
      </c>
      <c r="J84">
        <f t="shared" si="18"/>
        <v>1110328</v>
      </c>
      <c r="K84">
        <f t="shared" si="19"/>
        <v>919987</v>
      </c>
      <c r="L84">
        <f t="shared" si="20"/>
        <v>1110329</v>
      </c>
      <c r="M84">
        <f t="shared" si="21"/>
        <v>919987</v>
      </c>
      <c r="N84">
        <f t="shared" si="22"/>
        <v>1110328</v>
      </c>
    </row>
    <row r="85" spans="1:14" x14ac:dyDescent="0.25">
      <c r="A85" t="str">
        <f t="shared" si="16"/>
        <v>2011family_dwelling4</v>
      </c>
      <c r="B85">
        <f t="shared" si="25"/>
        <v>2011</v>
      </c>
      <c r="C85" t="s">
        <v>0</v>
      </c>
      <c r="D85">
        <v>4</v>
      </c>
      <c r="E85">
        <f>IF(C85="family_dwelling",VLOOKUP(B85,HPI!A:I,8,FALSE), IF(C85="condo_dwelling",VLOOKUP(B85,HPI!A:I,9,FALSE),"error"))</f>
        <v>163.96250000000001</v>
      </c>
      <c r="F85">
        <f t="shared" si="24"/>
        <v>1800000</v>
      </c>
      <c r="G85">
        <f t="shared" si="15"/>
        <v>258.42291666666665</v>
      </c>
      <c r="H85">
        <f t="shared" si="23"/>
        <v>1142052.3528131375</v>
      </c>
      <c r="I85">
        <f t="shared" si="17"/>
        <v>1110328.0000000999</v>
      </c>
      <c r="J85">
        <f t="shared" si="18"/>
        <v>1268947</v>
      </c>
      <c r="K85">
        <f t="shared" si="19"/>
        <v>1110329</v>
      </c>
      <c r="L85">
        <f t="shared" si="20"/>
        <v>1268948</v>
      </c>
      <c r="M85">
        <f t="shared" si="21"/>
        <v>1110329</v>
      </c>
      <c r="N85">
        <f t="shared" si="22"/>
        <v>1268947</v>
      </c>
    </row>
    <row r="86" spans="1:14" x14ac:dyDescent="0.25">
      <c r="A86" t="str">
        <f t="shared" si="16"/>
        <v>2011family_dwelling5</v>
      </c>
      <c r="B86">
        <f t="shared" si="25"/>
        <v>2011</v>
      </c>
      <c r="C86" t="s">
        <v>0</v>
      </c>
      <c r="D86">
        <v>5</v>
      </c>
      <c r="E86">
        <f>IF(C86="family_dwelling",VLOOKUP(B86,HPI!A:I,8,FALSE), IF(C86="condo_dwelling",VLOOKUP(B86,HPI!A:I,9,FALSE),"error"))</f>
        <v>163.96250000000001</v>
      </c>
      <c r="F86">
        <f t="shared" si="24"/>
        <v>2200000</v>
      </c>
      <c r="G86">
        <f t="shared" si="15"/>
        <v>258.42291666666665</v>
      </c>
      <c r="H86">
        <f t="shared" si="23"/>
        <v>1395841.7645493902</v>
      </c>
      <c r="I86">
        <f t="shared" si="17"/>
        <v>1268947.0000000999</v>
      </c>
      <c r="J86">
        <f t="shared" si="18"/>
        <v>1744802</v>
      </c>
      <c r="K86">
        <f t="shared" si="19"/>
        <v>1268948</v>
      </c>
      <c r="L86">
        <f t="shared" si="20"/>
        <v>1744803</v>
      </c>
      <c r="M86">
        <f t="shared" si="21"/>
        <v>1268948</v>
      </c>
      <c r="N86">
        <f t="shared" si="22"/>
        <v>1744802</v>
      </c>
    </row>
    <row r="87" spans="1:14" x14ac:dyDescent="0.25">
      <c r="A87" t="str">
        <f t="shared" si="16"/>
        <v>2011family_dwelling6</v>
      </c>
      <c r="B87">
        <f t="shared" si="25"/>
        <v>2011</v>
      </c>
      <c r="C87" t="s">
        <v>0</v>
      </c>
      <c r="D87">
        <v>6</v>
      </c>
      <c r="E87">
        <f>IF(C87="family_dwelling",VLOOKUP(B87,HPI!A:I,8,FALSE), IF(C87="condo_dwelling",VLOOKUP(B87,HPI!A:I,9,FALSE),"error"))</f>
        <v>163.96250000000001</v>
      </c>
      <c r="F87">
        <f t="shared" si="24"/>
        <v>3300000</v>
      </c>
      <c r="G87">
        <f t="shared" si="15"/>
        <v>258.42291666666665</v>
      </c>
      <c r="H87">
        <f t="shared" si="23"/>
        <v>2093762.6468240854</v>
      </c>
      <c r="I87">
        <f t="shared" si="17"/>
        <v>1744802.0000000999</v>
      </c>
      <c r="J87">
        <f t="shared" si="18"/>
        <v>999999999999</v>
      </c>
      <c r="K87">
        <f t="shared" si="19"/>
        <v>1744803</v>
      </c>
      <c r="L87">
        <f t="shared" si="20"/>
        <v>10000000000</v>
      </c>
      <c r="M87">
        <f t="shared" si="21"/>
        <v>1744803</v>
      </c>
      <c r="N87">
        <f t="shared" si="22"/>
        <v>5234406</v>
      </c>
    </row>
    <row r="88" spans="1:14" x14ac:dyDescent="0.25">
      <c r="A88" t="str">
        <f t="shared" si="16"/>
        <v>2011condo_dwelling0</v>
      </c>
      <c r="B88">
        <f t="shared" si="25"/>
        <v>2011</v>
      </c>
      <c r="C88" t="s">
        <v>4</v>
      </c>
      <c r="D88">
        <v>0</v>
      </c>
      <c r="E88">
        <f>IF(C88="family_dwelling",VLOOKUP(B88,HPI!A:I,8,FALSE), IF(C88="condo_dwelling",VLOOKUP(B88,HPI!A:I,9,FALSE),"error"))</f>
        <v>151.74166666666667</v>
      </c>
      <c r="F88">
        <f t="shared" si="24"/>
        <v>449000</v>
      </c>
      <c r="G88">
        <f t="shared" si="15"/>
        <v>263.64166666666671</v>
      </c>
      <c r="H88">
        <f t="shared" si="23"/>
        <v>258426.55751177415</v>
      </c>
      <c r="I88">
        <f t="shared" si="17"/>
        <v>0</v>
      </c>
      <c r="J88">
        <f t="shared" si="18"/>
        <v>301018</v>
      </c>
      <c r="K88">
        <f t="shared" si="19"/>
        <v>0</v>
      </c>
      <c r="L88">
        <f t="shared" si="20"/>
        <v>301018.99999999988</v>
      </c>
      <c r="M88">
        <f t="shared" si="21"/>
        <v>193820</v>
      </c>
      <c r="N88">
        <f t="shared" si="22"/>
        <v>301018</v>
      </c>
    </row>
    <row r="89" spans="1:14" x14ac:dyDescent="0.25">
      <c r="A89" t="str">
        <f t="shared" si="16"/>
        <v>2011condo_dwelling1</v>
      </c>
      <c r="B89">
        <f t="shared" si="25"/>
        <v>2011</v>
      </c>
      <c r="C89" t="s">
        <v>4</v>
      </c>
      <c r="D89">
        <v>1</v>
      </c>
      <c r="E89">
        <f>IF(C89="family_dwelling",VLOOKUP(B89,HPI!A:I,8,FALSE), IF(C89="condo_dwelling",VLOOKUP(B89,HPI!A:I,9,FALSE),"error"))</f>
        <v>151.74166666666667</v>
      </c>
      <c r="F89">
        <f t="shared" si="24"/>
        <v>597000</v>
      </c>
      <c r="G89">
        <f t="shared" si="15"/>
        <v>263.64166666666671</v>
      </c>
      <c r="H89">
        <f t="shared" si="23"/>
        <v>343609.47624616744</v>
      </c>
      <c r="I89">
        <f t="shared" si="17"/>
        <v>301018.0000001</v>
      </c>
      <c r="J89">
        <f t="shared" si="18"/>
        <v>458721</v>
      </c>
      <c r="K89">
        <f t="shared" si="19"/>
        <v>301019</v>
      </c>
      <c r="L89">
        <f t="shared" si="20"/>
        <v>458721.99999999988</v>
      </c>
      <c r="M89">
        <f t="shared" si="21"/>
        <v>301019</v>
      </c>
      <c r="N89">
        <f t="shared" si="22"/>
        <v>458721</v>
      </c>
    </row>
    <row r="90" spans="1:14" x14ac:dyDescent="0.25">
      <c r="A90" t="str">
        <f t="shared" si="16"/>
        <v>2011condo_dwelling2</v>
      </c>
      <c r="B90">
        <f t="shared" si="25"/>
        <v>2011</v>
      </c>
      <c r="C90" t="s">
        <v>4</v>
      </c>
      <c r="D90">
        <v>2</v>
      </c>
      <c r="E90">
        <f>IF(C90="family_dwelling",VLOOKUP(B90,HPI!A:I,8,FALSE), IF(C90="condo_dwelling",VLOOKUP(B90,HPI!A:I,9,FALSE),"error"))</f>
        <v>151.74166666666667</v>
      </c>
      <c r="F90">
        <f t="shared" si="24"/>
        <v>997000</v>
      </c>
      <c r="G90">
        <f t="shared" si="15"/>
        <v>263.64166666666671</v>
      </c>
      <c r="H90">
        <f t="shared" si="23"/>
        <v>573833.58093371685</v>
      </c>
      <c r="I90">
        <f t="shared" si="17"/>
        <v>458721.0000001</v>
      </c>
      <c r="J90">
        <f t="shared" si="18"/>
        <v>689808</v>
      </c>
      <c r="K90">
        <f t="shared" si="19"/>
        <v>458722</v>
      </c>
      <c r="L90">
        <f t="shared" si="20"/>
        <v>689808.99999999988</v>
      </c>
      <c r="M90">
        <f t="shared" si="21"/>
        <v>458722</v>
      </c>
      <c r="N90">
        <f t="shared" si="22"/>
        <v>689808</v>
      </c>
    </row>
    <row r="91" spans="1:14" x14ac:dyDescent="0.25">
      <c r="A91" t="str">
        <f t="shared" si="16"/>
        <v>2011condo_dwelling3</v>
      </c>
      <c r="B91">
        <f t="shared" si="25"/>
        <v>2011</v>
      </c>
      <c r="C91" t="s">
        <v>4</v>
      </c>
      <c r="D91">
        <v>3</v>
      </c>
      <c r="E91">
        <f>IF(C91="family_dwelling",VLOOKUP(B91,HPI!A:I,8,FALSE), IF(C91="condo_dwelling",VLOOKUP(B91,HPI!A:I,9,FALSE),"error"))</f>
        <v>151.74166666666667</v>
      </c>
      <c r="F91">
        <f t="shared" si="24"/>
        <v>1400000</v>
      </c>
      <c r="G91">
        <f t="shared" si="15"/>
        <v>263.64166666666671</v>
      </c>
      <c r="H91">
        <f t="shared" si="23"/>
        <v>805784.36640642281</v>
      </c>
      <c r="I91">
        <f t="shared" si="17"/>
        <v>689808.0000001</v>
      </c>
      <c r="J91">
        <f t="shared" si="18"/>
        <v>999999999999</v>
      </c>
      <c r="K91">
        <f t="shared" si="19"/>
        <v>689810</v>
      </c>
      <c r="L91">
        <f t="shared" si="20"/>
        <v>10000000000</v>
      </c>
      <c r="M91">
        <f t="shared" si="21"/>
        <v>689810</v>
      </c>
      <c r="N91">
        <f t="shared" si="22"/>
        <v>2014460</v>
      </c>
    </row>
    <row r="92" spans="1:14" x14ac:dyDescent="0.25">
      <c r="A92" t="str">
        <f t="shared" si="16"/>
        <v>2010family_dwelling1</v>
      </c>
      <c r="B92">
        <f>B82-1</f>
        <v>2010</v>
      </c>
      <c r="C92" t="s">
        <v>0</v>
      </c>
      <c r="D92">
        <v>1</v>
      </c>
      <c r="E92">
        <f>IF(C92="family_dwelling",VLOOKUP(B92,HPI!A:I,8,FALSE), IF(C92="condo_dwelling",VLOOKUP(B92,HPI!A:I,9,FALSE),"error"))</f>
        <v>150.88124999999999</v>
      </c>
      <c r="F92">
        <f t="shared" si="24"/>
        <v>663000</v>
      </c>
      <c r="G92">
        <f t="shared" si="15"/>
        <v>258.42291666666665</v>
      </c>
      <c r="H92">
        <f t="shared" si="23"/>
        <v>387095.1927960465</v>
      </c>
      <c r="I92">
        <f t="shared" si="17"/>
        <v>0</v>
      </c>
      <c r="J92">
        <f t="shared" si="18"/>
        <v>543859</v>
      </c>
      <c r="K92">
        <f t="shared" si="19"/>
        <v>0</v>
      </c>
      <c r="L92">
        <f t="shared" si="20"/>
        <v>543859.99999999988</v>
      </c>
      <c r="M92">
        <f t="shared" si="21"/>
        <v>290322</v>
      </c>
      <c r="N92">
        <f t="shared" si="22"/>
        <v>543859</v>
      </c>
    </row>
    <row r="93" spans="1:14" x14ac:dyDescent="0.25">
      <c r="A93" t="str">
        <f t="shared" si="16"/>
        <v>2010family_dwelling2</v>
      </c>
      <c r="B93">
        <f t="shared" si="25"/>
        <v>2010</v>
      </c>
      <c r="C93" t="s">
        <v>0</v>
      </c>
      <c r="D93">
        <v>2</v>
      </c>
      <c r="E93">
        <f>IF(C93="family_dwelling",VLOOKUP(B93,HPI!A:I,8,FALSE), IF(C93="condo_dwelling",VLOOKUP(B93,HPI!A:I,9,FALSE),"error"))</f>
        <v>150.88124999999999</v>
      </c>
      <c r="F93">
        <f t="shared" si="24"/>
        <v>1200000</v>
      </c>
      <c r="G93">
        <f t="shared" si="15"/>
        <v>258.42291666666665</v>
      </c>
      <c r="H93">
        <f t="shared" si="23"/>
        <v>700624.78334126063</v>
      </c>
      <c r="I93">
        <f t="shared" si="17"/>
        <v>543859.0000001</v>
      </c>
      <c r="J93">
        <f t="shared" si="18"/>
        <v>846588</v>
      </c>
      <c r="K93">
        <f t="shared" si="19"/>
        <v>543861</v>
      </c>
      <c r="L93">
        <f t="shared" si="20"/>
        <v>846588.99999999988</v>
      </c>
      <c r="M93">
        <f t="shared" si="21"/>
        <v>543861</v>
      </c>
      <c r="N93">
        <f t="shared" si="22"/>
        <v>846588</v>
      </c>
    </row>
    <row r="94" spans="1:14" x14ac:dyDescent="0.25">
      <c r="A94" t="str">
        <f t="shared" si="16"/>
        <v>2010family_dwelling3</v>
      </c>
      <c r="B94">
        <f t="shared" si="25"/>
        <v>2010</v>
      </c>
      <c r="C94" t="s">
        <v>0</v>
      </c>
      <c r="D94">
        <v>3</v>
      </c>
      <c r="E94">
        <f>IF(C94="family_dwelling",VLOOKUP(B94,HPI!A:I,8,FALSE), IF(C94="condo_dwelling",VLOOKUP(B94,HPI!A:I,9,FALSE),"error"))</f>
        <v>150.88124999999999</v>
      </c>
      <c r="F94">
        <f t="shared" si="24"/>
        <v>1700000</v>
      </c>
      <c r="G94">
        <f t="shared" si="15"/>
        <v>258.42291666666665</v>
      </c>
      <c r="H94">
        <f t="shared" si="23"/>
        <v>992551.7764001193</v>
      </c>
      <c r="I94">
        <f t="shared" si="17"/>
        <v>846588.0000001</v>
      </c>
      <c r="J94">
        <f t="shared" si="18"/>
        <v>1021744</v>
      </c>
      <c r="K94">
        <f t="shared" si="19"/>
        <v>846589</v>
      </c>
      <c r="L94">
        <f t="shared" si="20"/>
        <v>1021744.9999999999</v>
      </c>
      <c r="M94">
        <f t="shared" si="21"/>
        <v>846589</v>
      </c>
      <c r="N94">
        <f t="shared" si="22"/>
        <v>1021744</v>
      </c>
    </row>
    <row r="95" spans="1:14" x14ac:dyDescent="0.25">
      <c r="A95" t="str">
        <f t="shared" si="16"/>
        <v>2010family_dwelling4</v>
      </c>
      <c r="B95">
        <f t="shared" si="25"/>
        <v>2010</v>
      </c>
      <c r="C95" t="s">
        <v>0</v>
      </c>
      <c r="D95">
        <v>4</v>
      </c>
      <c r="E95">
        <f>IF(C95="family_dwelling",VLOOKUP(B95,HPI!A:I,8,FALSE), IF(C95="condo_dwelling",VLOOKUP(B95,HPI!A:I,9,FALSE),"error"))</f>
        <v>150.88124999999999</v>
      </c>
      <c r="F95">
        <f t="shared" si="24"/>
        <v>1800000</v>
      </c>
      <c r="G95">
        <f t="shared" si="15"/>
        <v>258.42291666666665</v>
      </c>
      <c r="H95">
        <f t="shared" si="23"/>
        <v>1050937.1750118909</v>
      </c>
      <c r="I95">
        <f t="shared" si="17"/>
        <v>1021744.0000001</v>
      </c>
      <c r="J95">
        <f t="shared" si="18"/>
        <v>1167707</v>
      </c>
      <c r="K95">
        <f t="shared" si="19"/>
        <v>1021745</v>
      </c>
      <c r="L95">
        <f t="shared" si="20"/>
        <v>1167708</v>
      </c>
      <c r="M95">
        <f t="shared" si="21"/>
        <v>1021745</v>
      </c>
      <c r="N95">
        <f t="shared" si="22"/>
        <v>1167707</v>
      </c>
    </row>
    <row r="96" spans="1:14" x14ac:dyDescent="0.25">
      <c r="A96" t="str">
        <f t="shared" si="16"/>
        <v>2010family_dwelling5</v>
      </c>
      <c r="B96">
        <f t="shared" si="25"/>
        <v>2010</v>
      </c>
      <c r="C96" t="s">
        <v>0</v>
      </c>
      <c r="D96">
        <v>5</v>
      </c>
      <c r="E96">
        <f>IF(C96="family_dwelling",VLOOKUP(B96,HPI!A:I,8,FALSE), IF(C96="condo_dwelling",VLOOKUP(B96,HPI!A:I,9,FALSE),"error"))</f>
        <v>150.88124999999999</v>
      </c>
      <c r="F96">
        <f t="shared" si="24"/>
        <v>2200000</v>
      </c>
      <c r="G96">
        <f t="shared" si="15"/>
        <v>258.42291666666665</v>
      </c>
      <c r="H96">
        <f t="shared" si="23"/>
        <v>1284478.769458978</v>
      </c>
      <c r="I96">
        <f t="shared" si="17"/>
        <v>1167707.0000000999</v>
      </c>
      <c r="J96">
        <f t="shared" si="18"/>
        <v>1605598</v>
      </c>
      <c r="K96">
        <f t="shared" si="19"/>
        <v>1167709</v>
      </c>
      <c r="L96">
        <f t="shared" si="20"/>
        <v>1605599</v>
      </c>
      <c r="M96">
        <f t="shared" si="21"/>
        <v>1167709</v>
      </c>
      <c r="N96">
        <f t="shared" si="22"/>
        <v>1605598</v>
      </c>
    </row>
    <row r="97" spans="1:14" x14ac:dyDescent="0.25">
      <c r="A97" t="str">
        <f t="shared" si="16"/>
        <v>2010family_dwelling6</v>
      </c>
      <c r="B97">
        <f t="shared" si="25"/>
        <v>2010</v>
      </c>
      <c r="C97" t="s">
        <v>0</v>
      </c>
      <c r="D97">
        <v>6</v>
      </c>
      <c r="E97">
        <f>IF(C97="family_dwelling",VLOOKUP(B97,HPI!A:I,8,FALSE), IF(C97="condo_dwelling",VLOOKUP(B97,HPI!A:I,9,FALSE),"error"))</f>
        <v>150.88124999999999</v>
      </c>
      <c r="F97">
        <f t="shared" si="24"/>
        <v>3300000</v>
      </c>
      <c r="G97">
        <f t="shared" si="15"/>
        <v>258.42291666666665</v>
      </c>
      <c r="H97">
        <f t="shared" si="23"/>
        <v>1926718.1541884667</v>
      </c>
      <c r="I97">
        <f t="shared" si="17"/>
        <v>1605598.0000000999</v>
      </c>
      <c r="J97">
        <f t="shared" si="18"/>
        <v>999999999999</v>
      </c>
      <c r="K97">
        <f t="shared" si="19"/>
        <v>1605599</v>
      </c>
      <c r="L97">
        <f t="shared" si="20"/>
        <v>10000000000</v>
      </c>
      <c r="M97">
        <f t="shared" si="21"/>
        <v>1605599</v>
      </c>
      <c r="N97">
        <f t="shared" si="22"/>
        <v>4816795</v>
      </c>
    </row>
    <row r="98" spans="1:14" x14ac:dyDescent="0.25">
      <c r="A98" t="str">
        <f t="shared" si="16"/>
        <v>2010condo_dwelling0</v>
      </c>
      <c r="B98">
        <f t="shared" si="25"/>
        <v>2010</v>
      </c>
      <c r="C98" t="s">
        <v>4</v>
      </c>
      <c r="D98">
        <v>0</v>
      </c>
      <c r="E98">
        <f>IF(C98="family_dwelling",VLOOKUP(B98,HPI!A:I,8,FALSE), IF(C98="condo_dwelling",VLOOKUP(B98,HPI!A:I,9,FALSE),"error"))</f>
        <v>149.78333333333333</v>
      </c>
      <c r="F98">
        <f t="shared" si="24"/>
        <v>449000</v>
      </c>
      <c r="G98">
        <f t="shared" ref="G98:G129" si="26">(VLOOKUP($B$2&amp;C98&amp;D98,A:F,5,FALSE))</f>
        <v>263.64166666666671</v>
      </c>
      <c r="H98">
        <f t="shared" si="23"/>
        <v>255091.3803457976</v>
      </c>
      <c r="I98">
        <f t="shared" si="17"/>
        <v>0</v>
      </c>
      <c r="J98">
        <f t="shared" si="18"/>
        <v>297133</v>
      </c>
      <c r="K98">
        <f t="shared" si="19"/>
        <v>0</v>
      </c>
      <c r="L98">
        <f t="shared" si="20"/>
        <v>297133.99999999988</v>
      </c>
      <c r="M98">
        <f t="shared" si="21"/>
        <v>191319</v>
      </c>
      <c r="N98">
        <f t="shared" si="22"/>
        <v>297133</v>
      </c>
    </row>
    <row r="99" spans="1:14" x14ac:dyDescent="0.25">
      <c r="A99" t="str">
        <f t="shared" si="16"/>
        <v>2010condo_dwelling1</v>
      </c>
      <c r="B99">
        <f t="shared" si="25"/>
        <v>2010</v>
      </c>
      <c r="C99" t="s">
        <v>4</v>
      </c>
      <c r="D99">
        <v>1</v>
      </c>
      <c r="E99">
        <f>IF(C99="family_dwelling",VLOOKUP(B99,HPI!A:I,8,FALSE), IF(C99="condo_dwelling",VLOOKUP(B99,HPI!A:I,9,FALSE),"error"))</f>
        <v>149.78333333333333</v>
      </c>
      <c r="F99">
        <f t="shared" si="24"/>
        <v>597000</v>
      </c>
      <c r="G99">
        <f t="shared" si="26"/>
        <v>263.64166666666671</v>
      </c>
      <c r="H99">
        <f t="shared" si="23"/>
        <v>339174.95337737451</v>
      </c>
      <c r="I99">
        <f t="shared" si="17"/>
        <v>297133.0000001</v>
      </c>
      <c r="J99">
        <f t="shared" si="18"/>
        <v>452801</v>
      </c>
      <c r="K99">
        <f t="shared" si="19"/>
        <v>297134</v>
      </c>
      <c r="L99">
        <f t="shared" si="20"/>
        <v>452801.99999999988</v>
      </c>
      <c r="M99">
        <f t="shared" si="21"/>
        <v>297134</v>
      </c>
      <c r="N99">
        <f t="shared" si="22"/>
        <v>452801</v>
      </c>
    </row>
    <row r="100" spans="1:14" x14ac:dyDescent="0.25">
      <c r="A100" t="str">
        <f t="shared" si="16"/>
        <v>2010condo_dwelling2</v>
      </c>
      <c r="B100">
        <f t="shared" si="25"/>
        <v>2010</v>
      </c>
      <c r="C100" t="s">
        <v>4</v>
      </c>
      <c r="D100">
        <v>2</v>
      </c>
      <c r="E100">
        <f>IF(C100="family_dwelling",VLOOKUP(B100,HPI!A:I,8,FALSE), IF(C100="condo_dwelling",VLOOKUP(B100,HPI!A:I,9,FALSE),"error"))</f>
        <v>149.78333333333333</v>
      </c>
      <c r="F100">
        <f t="shared" si="24"/>
        <v>997000</v>
      </c>
      <c r="G100">
        <f t="shared" si="26"/>
        <v>263.64166666666671</v>
      </c>
      <c r="H100">
        <f t="shared" si="23"/>
        <v>566427.85346271761</v>
      </c>
      <c r="I100">
        <f t="shared" si="17"/>
        <v>452801.0000001</v>
      </c>
      <c r="J100">
        <f t="shared" si="18"/>
        <v>680906</v>
      </c>
      <c r="K100">
        <f t="shared" si="19"/>
        <v>452802</v>
      </c>
      <c r="L100">
        <f t="shared" si="20"/>
        <v>680906.99999999988</v>
      </c>
      <c r="M100">
        <f t="shared" si="21"/>
        <v>452802</v>
      </c>
      <c r="N100">
        <f t="shared" si="22"/>
        <v>680906</v>
      </c>
    </row>
    <row r="101" spans="1:14" x14ac:dyDescent="0.25">
      <c r="A101" t="str">
        <f t="shared" si="16"/>
        <v>2010condo_dwelling3</v>
      </c>
      <c r="B101">
        <f t="shared" si="25"/>
        <v>2010</v>
      </c>
      <c r="C101" t="s">
        <v>4</v>
      </c>
      <c r="D101">
        <v>3</v>
      </c>
      <c r="E101">
        <f>IF(C101="family_dwelling",VLOOKUP(B101,HPI!A:I,8,FALSE), IF(C101="condo_dwelling",VLOOKUP(B101,HPI!A:I,9,FALSE),"error"))</f>
        <v>149.78333333333333</v>
      </c>
      <c r="F101">
        <f t="shared" si="24"/>
        <v>1400000</v>
      </c>
      <c r="G101">
        <f t="shared" si="26"/>
        <v>263.64166666666671</v>
      </c>
      <c r="H101">
        <f t="shared" si="23"/>
        <v>795385.15029870078</v>
      </c>
      <c r="I101">
        <f t="shared" si="17"/>
        <v>680906.0000001</v>
      </c>
      <c r="J101">
        <f t="shared" si="18"/>
        <v>999999999999</v>
      </c>
      <c r="K101">
        <f t="shared" si="19"/>
        <v>680907</v>
      </c>
      <c r="L101">
        <f t="shared" si="20"/>
        <v>10000000000</v>
      </c>
      <c r="M101">
        <f t="shared" si="21"/>
        <v>680907</v>
      </c>
      <c r="N101">
        <f t="shared" si="22"/>
        <v>1988462</v>
      </c>
    </row>
    <row r="102" spans="1:14" x14ac:dyDescent="0.25">
      <c r="A102" t="str">
        <f t="shared" si="16"/>
        <v>2009family_dwelling1</v>
      </c>
      <c r="B102">
        <f>B92-1</f>
        <v>2009</v>
      </c>
      <c r="C102" t="s">
        <v>0</v>
      </c>
      <c r="D102">
        <v>1</v>
      </c>
      <c r="E102">
        <f>IF(C102="family_dwelling",VLOOKUP(B102,HPI!A:I,8,FALSE), IF(C102="condo_dwelling",VLOOKUP(B102,HPI!A:I,9,FALSE),"error"))</f>
        <v>134.78749999999999</v>
      </c>
      <c r="F102">
        <f t="shared" si="24"/>
        <v>663000</v>
      </c>
      <c r="G102">
        <f t="shared" si="26"/>
        <v>258.42291666666665</v>
      </c>
      <c r="H102">
        <f t="shared" si="23"/>
        <v>345805.68028828711</v>
      </c>
      <c r="I102">
        <f t="shared" si="17"/>
        <v>0</v>
      </c>
      <c r="J102">
        <f t="shared" si="18"/>
        <v>485849</v>
      </c>
      <c r="K102">
        <f t="shared" si="19"/>
        <v>0</v>
      </c>
      <c r="L102">
        <f t="shared" si="20"/>
        <v>485849.99999999988</v>
      </c>
      <c r="M102">
        <f t="shared" si="21"/>
        <v>259355</v>
      </c>
      <c r="N102">
        <f t="shared" si="22"/>
        <v>485849</v>
      </c>
    </row>
    <row r="103" spans="1:14" x14ac:dyDescent="0.25">
      <c r="A103" t="str">
        <f t="shared" si="16"/>
        <v>2009family_dwelling2</v>
      </c>
      <c r="B103">
        <f t="shared" si="25"/>
        <v>2009</v>
      </c>
      <c r="C103" t="s">
        <v>0</v>
      </c>
      <c r="D103">
        <v>2</v>
      </c>
      <c r="E103">
        <f>IF(C103="family_dwelling",VLOOKUP(B103,HPI!A:I,8,FALSE), IF(C103="condo_dwelling",VLOOKUP(B103,HPI!A:I,9,FALSE),"error"))</f>
        <v>134.78749999999999</v>
      </c>
      <c r="F103">
        <f t="shared" si="24"/>
        <v>1200000</v>
      </c>
      <c r="G103">
        <f t="shared" si="26"/>
        <v>258.42291666666665</v>
      </c>
      <c r="H103">
        <f t="shared" si="23"/>
        <v>625892.63400594948</v>
      </c>
      <c r="I103">
        <f t="shared" si="17"/>
        <v>485849.0000001</v>
      </c>
      <c r="J103">
        <f t="shared" si="18"/>
        <v>756286</v>
      </c>
      <c r="K103">
        <f t="shared" si="19"/>
        <v>485850</v>
      </c>
      <c r="L103">
        <f t="shared" si="20"/>
        <v>756286.99999999988</v>
      </c>
      <c r="M103">
        <f t="shared" si="21"/>
        <v>485850</v>
      </c>
      <c r="N103">
        <f t="shared" si="22"/>
        <v>756286</v>
      </c>
    </row>
    <row r="104" spans="1:14" x14ac:dyDescent="0.25">
      <c r="A104" t="str">
        <f t="shared" si="16"/>
        <v>2009family_dwelling3</v>
      </c>
      <c r="B104">
        <f t="shared" si="25"/>
        <v>2009</v>
      </c>
      <c r="C104" t="s">
        <v>0</v>
      </c>
      <c r="D104">
        <v>3</v>
      </c>
      <c r="E104">
        <f>IF(C104="family_dwelling",VLOOKUP(B104,HPI!A:I,8,FALSE), IF(C104="condo_dwelling",VLOOKUP(B104,HPI!A:I,9,FALSE),"error"))</f>
        <v>134.78749999999999</v>
      </c>
      <c r="F104">
        <f t="shared" si="24"/>
        <v>1700000</v>
      </c>
      <c r="G104">
        <f t="shared" si="26"/>
        <v>258.42291666666665</v>
      </c>
      <c r="H104">
        <f t="shared" si="23"/>
        <v>886681.23150842846</v>
      </c>
      <c r="I104">
        <f t="shared" si="17"/>
        <v>756286.0000001</v>
      </c>
      <c r="J104">
        <f t="shared" si="18"/>
        <v>912760</v>
      </c>
      <c r="K104">
        <f t="shared" si="19"/>
        <v>756288</v>
      </c>
      <c r="L104">
        <f t="shared" si="20"/>
        <v>912760.99999999988</v>
      </c>
      <c r="M104">
        <f t="shared" si="21"/>
        <v>756288</v>
      </c>
      <c r="N104">
        <f t="shared" si="22"/>
        <v>912760</v>
      </c>
    </row>
    <row r="105" spans="1:14" x14ac:dyDescent="0.25">
      <c r="A105" t="str">
        <f t="shared" si="16"/>
        <v>2009family_dwelling4</v>
      </c>
      <c r="B105">
        <f t="shared" si="25"/>
        <v>2009</v>
      </c>
      <c r="C105" t="s">
        <v>0</v>
      </c>
      <c r="D105">
        <v>4</v>
      </c>
      <c r="E105">
        <f>IF(C105="family_dwelling",VLOOKUP(B105,HPI!A:I,8,FALSE), IF(C105="condo_dwelling",VLOOKUP(B105,HPI!A:I,9,FALSE),"error"))</f>
        <v>134.78749999999999</v>
      </c>
      <c r="F105">
        <f t="shared" si="24"/>
        <v>1800000</v>
      </c>
      <c r="G105">
        <f t="shared" si="26"/>
        <v>258.42291666666665</v>
      </c>
      <c r="H105">
        <f t="shared" si="23"/>
        <v>938838.95100892428</v>
      </c>
      <c r="I105">
        <f t="shared" si="17"/>
        <v>912760.0000001</v>
      </c>
      <c r="J105">
        <f t="shared" si="18"/>
        <v>1043154</v>
      </c>
      <c r="K105">
        <f t="shared" si="19"/>
        <v>912761</v>
      </c>
      <c r="L105">
        <f t="shared" si="20"/>
        <v>1043154.9999999999</v>
      </c>
      <c r="M105">
        <f t="shared" si="21"/>
        <v>912761</v>
      </c>
      <c r="N105">
        <f t="shared" si="22"/>
        <v>1043154</v>
      </c>
    </row>
    <row r="106" spans="1:14" x14ac:dyDescent="0.25">
      <c r="A106" t="str">
        <f t="shared" si="16"/>
        <v>2009family_dwelling5</v>
      </c>
      <c r="B106">
        <f t="shared" si="25"/>
        <v>2009</v>
      </c>
      <c r="C106" t="s">
        <v>0</v>
      </c>
      <c r="D106">
        <v>5</v>
      </c>
      <c r="E106">
        <f>IF(C106="family_dwelling",VLOOKUP(B106,HPI!A:I,8,FALSE), IF(C106="condo_dwelling",VLOOKUP(B106,HPI!A:I,9,FALSE),"error"))</f>
        <v>134.78749999999999</v>
      </c>
      <c r="F106">
        <f t="shared" si="24"/>
        <v>2200000</v>
      </c>
      <c r="G106">
        <f t="shared" si="26"/>
        <v>258.42291666666665</v>
      </c>
      <c r="H106">
        <f t="shared" si="23"/>
        <v>1147469.8290109073</v>
      </c>
      <c r="I106">
        <f t="shared" si="17"/>
        <v>1043154.0000001</v>
      </c>
      <c r="J106">
        <f t="shared" si="18"/>
        <v>1434337</v>
      </c>
      <c r="K106">
        <f t="shared" si="19"/>
        <v>1043155</v>
      </c>
      <c r="L106">
        <f t="shared" si="20"/>
        <v>1434338</v>
      </c>
      <c r="M106">
        <f t="shared" si="21"/>
        <v>1043155</v>
      </c>
      <c r="N106">
        <f t="shared" si="22"/>
        <v>1434337</v>
      </c>
    </row>
    <row r="107" spans="1:14" x14ac:dyDescent="0.25">
      <c r="A107" t="str">
        <f t="shared" si="16"/>
        <v>2009family_dwelling6</v>
      </c>
      <c r="B107">
        <f t="shared" si="25"/>
        <v>2009</v>
      </c>
      <c r="C107" t="s">
        <v>0</v>
      </c>
      <c r="D107">
        <v>6</v>
      </c>
      <c r="E107">
        <f>IF(C107="family_dwelling",VLOOKUP(B107,HPI!A:I,8,FALSE), IF(C107="condo_dwelling",VLOOKUP(B107,HPI!A:I,9,FALSE),"error"))</f>
        <v>134.78749999999999</v>
      </c>
      <c r="F107">
        <f t="shared" si="24"/>
        <v>3300000</v>
      </c>
      <c r="G107">
        <f t="shared" si="26"/>
        <v>258.42291666666665</v>
      </c>
      <c r="H107">
        <f t="shared" si="23"/>
        <v>1721204.7435163611</v>
      </c>
      <c r="I107">
        <f t="shared" si="17"/>
        <v>1434337.0000000999</v>
      </c>
      <c r="J107">
        <f t="shared" si="18"/>
        <v>999999999999</v>
      </c>
      <c r="K107">
        <f t="shared" si="19"/>
        <v>1434338</v>
      </c>
      <c r="L107">
        <f t="shared" si="20"/>
        <v>10000000000</v>
      </c>
      <c r="M107">
        <f t="shared" si="21"/>
        <v>1434338</v>
      </c>
      <c r="N107">
        <f t="shared" si="22"/>
        <v>4303011</v>
      </c>
    </row>
    <row r="108" spans="1:14" x14ac:dyDescent="0.25">
      <c r="A108" t="str">
        <f t="shared" si="16"/>
        <v>2009condo_dwelling0</v>
      </c>
      <c r="B108">
        <f t="shared" si="25"/>
        <v>2009</v>
      </c>
      <c r="C108" t="s">
        <v>4</v>
      </c>
      <c r="D108">
        <v>0</v>
      </c>
      <c r="E108">
        <f>IF(C108="family_dwelling",VLOOKUP(B108,HPI!A:I,8,FALSE), IF(C108="condo_dwelling",VLOOKUP(B108,HPI!A:I,9,FALSE),"error"))</f>
        <v>139.65833333333333</v>
      </c>
      <c r="F108">
        <f t="shared" ref="F108:F139" si="27">(VLOOKUP($B$2&amp;C108&amp;D108,A:F,6,FALSE))</f>
        <v>449000</v>
      </c>
      <c r="G108">
        <f t="shared" si="26"/>
        <v>263.64166666666671</v>
      </c>
      <c r="H108">
        <f t="shared" si="23"/>
        <v>237847.80478553587</v>
      </c>
      <c r="I108">
        <f t="shared" si="17"/>
        <v>0</v>
      </c>
      <c r="J108">
        <f t="shared" si="18"/>
        <v>277047</v>
      </c>
      <c r="K108">
        <f t="shared" si="19"/>
        <v>0</v>
      </c>
      <c r="L108">
        <f t="shared" si="20"/>
        <v>277047.99999999988</v>
      </c>
      <c r="M108">
        <f t="shared" si="21"/>
        <v>178386</v>
      </c>
      <c r="N108">
        <f t="shared" si="22"/>
        <v>277047</v>
      </c>
    </row>
    <row r="109" spans="1:14" x14ac:dyDescent="0.25">
      <c r="A109" t="str">
        <f t="shared" si="16"/>
        <v>2009condo_dwelling1</v>
      </c>
      <c r="B109">
        <f t="shared" si="25"/>
        <v>2009</v>
      </c>
      <c r="C109" t="s">
        <v>4</v>
      </c>
      <c r="D109">
        <v>1</v>
      </c>
      <c r="E109">
        <f>IF(C109="family_dwelling",VLOOKUP(B109,HPI!A:I,8,FALSE), IF(C109="condo_dwelling",VLOOKUP(B109,HPI!A:I,9,FALSE),"error"))</f>
        <v>139.65833333333333</v>
      </c>
      <c r="F109">
        <f t="shared" si="27"/>
        <v>597000</v>
      </c>
      <c r="G109">
        <f t="shared" si="26"/>
        <v>263.64166666666671</v>
      </c>
      <c r="H109">
        <f t="shared" si="23"/>
        <v>316247.52663021139</v>
      </c>
      <c r="I109">
        <f t="shared" si="17"/>
        <v>277047.0000001</v>
      </c>
      <c r="J109">
        <f t="shared" si="18"/>
        <v>422193</v>
      </c>
      <c r="K109">
        <f t="shared" si="19"/>
        <v>277048</v>
      </c>
      <c r="L109">
        <f t="shared" si="20"/>
        <v>422193.99999999988</v>
      </c>
      <c r="M109">
        <f t="shared" si="21"/>
        <v>277048</v>
      </c>
      <c r="N109">
        <f t="shared" si="22"/>
        <v>422193</v>
      </c>
    </row>
    <row r="110" spans="1:14" x14ac:dyDescent="0.25">
      <c r="A110" t="str">
        <f t="shared" si="16"/>
        <v>2009condo_dwelling2</v>
      </c>
      <c r="B110">
        <f t="shared" si="25"/>
        <v>2009</v>
      </c>
      <c r="C110" t="s">
        <v>4</v>
      </c>
      <c r="D110">
        <v>2</v>
      </c>
      <c r="E110">
        <f>IF(C110="family_dwelling",VLOOKUP(B110,HPI!A:I,8,FALSE), IF(C110="condo_dwelling",VLOOKUP(B110,HPI!A:I,9,FALSE),"error"))</f>
        <v>139.65833333333333</v>
      </c>
      <c r="F110">
        <f t="shared" si="27"/>
        <v>997000</v>
      </c>
      <c r="G110">
        <f t="shared" si="26"/>
        <v>263.64166666666671</v>
      </c>
      <c r="H110">
        <f t="shared" si="23"/>
        <v>528138.66675095609</v>
      </c>
      <c r="I110">
        <f t="shared" si="17"/>
        <v>422193.0000001</v>
      </c>
      <c r="J110">
        <f t="shared" si="18"/>
        <v>634878</v>
      </c>
      <c r="K110">
        <f t="shared" si="19"/>
        <v>422194</v>
      </c>
      <c r="L110">
        <f t="shared" si="20"/>
        <v>634878.99999999988</v>
      </c>
      <c r="M110">
        <f t="shared" si="21"/>
        <v>422194</v>
      </c>
      <c r="N110">
        <f t="shared" si="22"/>
        <v>634878</v>
      </c>
    </row>
    <row r="111" spans="1:14" x14ac:dyDescent="0.25">
      <c r="A111" t="str">
        <f t="shared" si="16"/>
        <v>2009condo_dwelling3</v>
      </c>
      <c r="B111">
        <f t="shared" si="25"/>
        <v>2009</v>
      </c>
      <c r="C111" t="s">
        <v>4</v>
      </c>
      <c r="D111">
        <v>3</v>
      </c>
      <c r="E111">
        <f>IF(C111="family_dwelling",VLOOKUP(B111,HPI!A:I,8,FALSE), IF(C111="condo_dwelling",VLOOKUP(B111,HPI!A:I,9,FALSE),"error"))</f>
        <v>139.65833333333333</v>
      </c>
      <c r="F111">
        <f t="shared" si="27"/>
        <v>1400000</v>
      </c>
      <c r="G111">
        <f t="shared" si="26"/>
        <v>263.64166666666671</v>
      </c>
      <c r="H111">
        <f t="shared" si="23"/>
        <v>741618.99042260635</v>
      </c>
      <c r="I111">
        <f t="shared" si="17"/>
        <v>634878.0000001</v>
      </c>
      <c r="J111">
        <f t="shared" si="18"/>
        <v>999999999999</v>
      </c>
      <c r="K111">
        <f t="shared" si="19"/>
        <v>634879</v>
      </c>
      <c r="L111">
        <f t="shared" si="20"/>
        <v>10000000000</v>
      </c>
      <c r="M111">
        <f t="shared" si="21"/>
        <v>634879</v>
      </c>
      <c r="N111">
        <f t="shared" si="22"/>
        <v>1854047</v>
      </c>
    </row>
    <row r="112" spans="1:14" x14ac:dyDescent="0.25">
      <c r="A112" t="str">
        <f t="shared" si="16"/>
        <v>2008family_dwelling1</v>
      </c>
      <c r="B112">
        <f>B102-1</f>
        <v>2008</v>
      </c>
      <c r="C112" t="s">
        <v>0</v>
      </c>
      <c r="D112">
        <v>1</v>
      </c>
      <c r="E112">
        <f>IF(C112="family_dwelling",VLOOKUP(B112,HPI!A:I,8,FALSE), IF(C112="condo_dwelling",VLOOKUP(B112,HPI!A:I,9,FALSE),"error"))</f>
        <v>142.28125</v>
      </c>
      <c r="F112">
        <f t="shared" si="27"/>
        <v>663000</v>
      </c>
      <c r="G112">
        <f t="shared" si="26"/>
        <v>258.42291666666665</v>
      </c>
      <c r="H112">
        <f t="shared" si="23"/>
        <v>365031.36009287101</v>
      </c>
      <c r="I112">
        <f t="shared" si="17"/>
        <v>0</v>
      </c>
      <c r="J112">
        <f t="shared" si="18"/>
        <v>512860</v>
      </c>
      <c r="K112">
        <f t="shared" si="19"/>
        <v>0</v>
      </c>
      <c r="L112">
        <f t="shared" si="20"/>
        <v>512860.99999999988</v>
      </c>
      <c r="M112">
        <f t="shared" si="21"/>
        <v>273774</v>
      </c>
      <c r="N112">
        <f t="shared" si="22"/>
        <v>512860</v>
      </c>
    </row>
    <row r="113" spans="1:14" x14ac:dyDescent="0.25">
      <c r="A113" t="str">
        <f t="shared" si="16"/>
        <v>2008family_dwelling2</v>
      </c>
      <c r="B113">
        <f t="shared" si="25"/>
        <v>2008</v>
      </c>
      <c r="C113" t="s">
        <v>0</v>
      </c>
      <c r="D113">
        <v>2</v>
      </c>
      <c r="E113">
        <f>IF(C113="family_dwelling",VLOOKUP(B113,HPI!A:I,8,FALSE), IF(C113="condo_dwelling",VLOOKUP(B113,HPI!A:I,9,FALSE),"error"))</f>
        <v>142.28125</v>
      </c>
      <c r="F113">
        <f t="shared" si="27"/>
        <v>1200000</v>
      </c>
      <c r="G113">
        <f t="shared" si="26"/>
        <v>258.42291666666665</v>
      </c>
      <c r="H113">
        <f t="shared" si="23"/>
        <v>660690.24451198382</v>
      </c>
      <c r="I113">
        <f t="shared" si="17"/>
        <v>512860.0000001</v>
      </c>
      <c r="J113">
        <f t="shared" si="18"/>
        <v>798334</v>
      </c>
      <c r="K113">
        <f t="shared" si="19"/>
        <v>512861</v>
      </c>
      <c r="L113">
        <f t="shared" si="20"/>
        <v>798334.99999999988</v>
      </c>
      <c r="M113">
        <f t="shared" si="21"/>
        <v>512861</v>
      </c>
      <c r="N113">
        <f t="shared" si="22"/>
        <v>798334</v>
      </c>
    </row>
    <row r="114" spans="1:14" x14ac:dyDescent="0.25">
      <c r="A114" t="str">
        <f t="shared" si="16"/>
        <v>2008family_dwelling3</v>
      </c>
      <c r="B114">
        <f t="shared" si="25"/>
        <v>2008</v>
      </c>
      <c r="C114" t="s">
        <v>0</v>
      </c>
      <c r="D114">
        <v>3</v>
      </c>
      <c r="E114">
        <f>IF(C114="family_dwelling",VLOOKUP(B114,HPI!A:I,8,FALSE), IF(C114="condo_dwelling",VLOOKUP(B114,HPI!A:I,9,FALSE),"error"))</f>
        <v>142.28125</v>
      </c>
      <c r="F114">
        <f t="shared" si="27"/>
        <v>1700000</v>
      </c>
      <c r="G114">
        <f t="shared" si="26"/>
        <v>258.42291666666665</v>
      </c>
      <c r="H114">
        <f t="shared" si="23"/>
        <v>935977.84639197704</v>
      </c>
      <c r="I114">
        <f t="shared" si="17"/>
        <v>798334.0000001</v>
      </c>
      <c r="J114">
        <f t="shared" si="18"/>
        <v>963506</v>
      </c>
      <c r="K114">
        <f t="shared" si="19"/>
        <v>798335</v>
      </c>
      <c r="L114">
        <f t="shared" si="20"/>
        <v>963506.99999999988</v>
      </c>
      <c r="M114">
        <f t="shared" si="21"/>
        <v>798335</v>
      </c>
      <c r="N114">
        <f t="shared" si="22"/>
        <v>963506</v>
      </c>
    </row>
    <row r="115" spans="1:14" x14ac:dyDescent="0.25">
      <c r="A115" t="str">
        <f t="shared" si="16"/>
        <v>2008family_dwelling4</v>
      </c>
      <c r="B115">
        <f t="shared" si="25"/>
        <v>2008</v>
      </c>
      <c r="C115" t="s">
        <v>0</v>
      </c>
      <c r="D115">
        <v>4</v>
      </c>
      <c r="E115">
        <f>IF(C115="family_dwelling",VLOOKUP(B115,HPI!A:I,8,FALSE), IF(C115="condo_dwelling",VLOOKUP(B115,HPI!A:I,9,FALSE),"error"))</f>
        <v>142.28125</v>
      </c>
      <c r="F115">
        <f t="shared" si="27"/>
        <v>1800000</v>
      </c>
      <c r="G115">
        <f t="shared" si="26"/>
        <v>258.42291666666665</v>
      </c>
      <c r="H115">
        <f t="shared" si="23"/>
        <v>991035.36676797562</v>
      </c>
      <c r="I115">
        <f t="shared" si="17"/>
        <v>963506.0000001</v>
      </c>
      <c r="J115">
        <f t="shared" si="18"/>
        <v>1101150</v>
      </c>
      <c r="K115">
        <f t="shared" si="19"/>
        <v>963507</v>
      </c>
      <c r="L115">
        <f t="shared" si="20"/>
        <v>1101151</v>
      </c>
      <c r="M115">
        <f t="shared" si="21"/>
        <v>963507</v>
      </c>
      <c r="N115">
        <f t="shared" si="22"/>
        <v>1101150</v>
      </c>
    </row>
    <row r="116" spans="1:14" x14ac:dyDescent="0.25">
      <c r="A116" t="str">
        <f t="shared" si="16"/>
        <v>2008family_dwelling5</v>
      </c>
      <c r="B116">
        <f t="shared" si="25"/>
        <v>2008</v>
      </c>
      <c r="C116" t="s">
        <v>0</v>
      </c>
      <c r="D116">
        <v>5</v>
      </c>
      <c r="E116">
        <f>IF(C116="family_dwelling",VLOOKUP(B116,HPI!A:I,8,FALSE), IF(C116="condo_dwelling",VLOOKUP(B116,HPI!A:I,9,FALSE),"error"))</f>
        <v>142.28125</v>
      </c>
      <c r="F116">
        <f t="shared" si="27"/>
        <v>2200000</v>
      </c>
      <c r="G116">
        <f t="shared" si="26"/>
        <v>258.42291666666665</v>
      </c>
      <c r="H116">
        <f t="shared" si="23"/>
        <v>1211265.4482719703</v>
      </c>
      <c r="I116">
        <f t="shared" si="17"/>
        <v>1101150.0000000999</v>
      </c>
      <c r="J116">
        <f t="shared" si="18"/>
        <v>1514081</v>
      </c>
      <c r="K116">
        <f t="shared" si="19"/>
        <v>1101151</v>
      </c>
      <c r="L116">
        <f t="shared" si="20"/>
        <v>1514082</v>
      </c>
      <c r="M116">
        <f t="shared" si="21"/>
        <v>1101151</v>
      </c>
      <c r="N116">
        <f t="shared" si="22"/>
        <v>1514081</v>
      </c>
    </row>
    <row r="117" spans="1:14" x14ac:dyDescent="0.25">
      <c r="A117" t="str">
        <f t="shared" si="16"/>
        <v>2008family_dwelling6</v>
      </c>
      <c r="B117">
        <f t="shared" si="25"/>
        <v>2008</v>
      </c>
      <c r="C117" t="s">
        <v>0</v>
      </c>
      <c r="D117">
        <v>6</v>
      </c>
      <c r="E117">
        <f>IF(C117="family_dwelling",VLOOKUP(B117,HPI!A:I,8,FALSE), IF(C117="condo_dwelling",VLOOKUP(B117,HPI!A:I,9,FALSE),"error"))</f>
        <v>142.28125</v>
      </c>
      <c r="F117">
        <f t="shared" si="27"/>
        <v>3300000</v>
      </c>
      <c r="G117">
        <f t="shared" si="26"/>
        <v>258.42291666666665</v>
      </c>
      <c r="H117">
        <f t="shared" si="23"/>
        <v>1816898.1724079554</v>
      </c>
      <c r="I117">
        <f t="shared" si="17"/>
        <v>1514081.0000000999</v>
      </c>
      <c r="J117">
        <f t="shared" si="18"/>
        <v>999999999999</v>
      </c>
      <c r="K117">
        <f t="shared" si="19"/>
        <v>1514082</v>
      </c>
      <c r="L117">
        <f t="shared" si="20"/>
        <v>10000000000</v>
      </c>
      <c r="M117">
        <f t="shared" si="21"/>
        <v>1514082</v>
      </c>
      <c r="N117">
        <f t="shared" si="22"/>
        <v>4542245</v>
      </c>
    </row>
    <row r="118" spans="1:14" x14ac:dyDescent="0.25">
      <c r="A118" t="str">
        <f t="shared" si="16"/>
        <v>2008condo_dwelling0</v>
      </c>
      <c r="B118">
        <f t="shared" si="25"/>
        <v>2008</v>
      </c>
      <c r="C118" t="s">
        <v>4</v>
      </c>
      <c r="D118">
        <v>0</v>
      </c>
      <c r="E118">
        <f>IF(C118="family_dwelling",VLOOKUP(B118,HPI!A:I,8,FALSE), IF(C118="condo_dwelling",VLOOKUP(B118,HPI!A:I,9,FALSE),"error"))</f>
        <v>147.78333333333333</v>
      </c>
      <c r="F118">
        <f t="shared" si="27"/>
        <v>449000</v>
      </c>
      <c r="G118">
        <f t="shared" si="26"/>
        <v>263.64166666666671</v>
      </c>
      <c r="H118">
        <f t="shared" si="23"/>
        <v>251685.2419635237</v>
      </c>
      <c r="I118">
        <f t="shared" si="17"/>
        <v>0</v>
      </c>
      <c r="J118">
        <f t="shared" si="18"/>
        <v>293165</v>
      </c>
      <c r="K118">
        <f t="shared" si="19"/>
        <v>0</v>
      </c>
      <c r="L118">
        <f t="shared" si="20"/>
        <v>293165.99999999988</v>
      </c>
      <c r="M118">
        <f t="shared" si="21"/>
        <v>188764</v>
      </c>
      <c r="N118">
        <f t="shared" si="22"/>
        <v>293165</v>
      </c>
    </row>
    <row r="119" spans="1:14" x14ac:dyDescent="0.25">
      <c r="A119" t="str">
        <f t="shared" si="16"/>
        <v>2008condo_dwelling1</v>
      </c>
      <c r="B119">
        <f t="shared" si="25"/>
        <v>2008</v>
      </c>
      <c r="C119" t="s">
        <v>4</v>
      </c>
      <c r="D119">
        <v>1</v>
      </c>
      <c r="E119">
        <f>IF(C119="family_dwelling",VLOOKUP(B119,HPI!A:I,8,FALSE), IF(C119="condo_dwelling",VLOOKUP(B119,HPI!A:I,9,FALSE),"error"))</f>
        <v>147.78333333333333</v>
      </c>
      <c r="F119">
        <f t="shared" si="27"/>
        <v>597000</v>
      </c>
      <c r="G119">
        <f t="shared" si="26"/>
        <v>263.64166666666671</v>
      </c>
      <c r="H119">
        <f t="shared" si="23"/>
        <v>334646.07895818184</v>
      </c>
      <c r="I119">
        <f t="shared" si="17"/>
        <v>293165.0000001</v>
      </c>
      <c r="J119">
        <f t="shared" si="18"/>
        <v>446755</v>
      </c>
      <c r="K119">
        <f t="shared" si="19"/>
        <v>293166</v>
      </c>
      <c r="L119">
        <f t="shared" si="20"/>
        <v>446755.99999999988</v>
      </c>
      <c r="M119">
        <f t="shared" si="21"/>
        <v>293166</v>
      </c>
      <c r="N119">
        <f t="shared" si="22"/>
        <v>446755</v>
      </c>
    </row>
    <row r="120" spans="1:14" x14ac:dyDescent="0.25">
      <c r="A120" t="str">
        <f t="shared" si="16"/>
        <v>2008condo_dwelling2</v>
      </c>
      <c r="B120">
        <f t="shared" si="25"/>
        <v>2008</v>
      </c>
      <c r="C120" t="s">
        <v>4</v>
      </c>
      <c r="D120">
        <v>2</v>
      </c>
      <c r="E120">
        <f>IF(C120="family_dwelling",VLOOKUP(B120,HPI!A:I,8,FALSE), IF(C120="condo_dwelling",VLOOKUP(B120,HPI!A:I,9,FALSE),"error"))</f>
        <v>147.78333333333333</v>
      </c>
      <c r="F120">
        <f t="shared" si="27"/>
        <v>997000</v>
      </c>
      <c r="G120">
        <f t="shared" si="26"/>
        <v>263.64166666666671</v>
      </c>
      <c r="H120">
        <f t="shared" si="23"/>
        <v>558864.55732212274</v>
      </c>
      <c r="I120">
        <f t="shared" si="17"/>
        <v>446755.0000001</v>
      </c>
      <c r="J120">
        <f t="shared" si="18"/>
        <v>671814</v>
      </c>
      <c r="K120">
        <f t="shared" si="19"/>
        <v>446756</v>
      </c>
      <c r="L120">
        <f t="shared" si="20"/>
        <v>671814.99999999988</v>
      </c>
      <c r="M120">
        <f t="shared" si="21"/>
        <v>446756</v>
      </c>
      <c r="N120">
        <f t="shared" si="22"/>
        <v>671814</v>
      </c>
    </row>
    <row r="121" spans="1:14" x14ac:dyDescent="0.25">
      <c r="A121" t="str">
        <f t="shared" si="16"/>
        <v>2008condo_dwelling3</v>
      </c>
      <c r="B121">
        <f t="shared" si="25"/>
        <v>2008</v>
      </c>
      <c r="C121" t="s">
        <v>4</v>
      </c>
      <c r="D121">
        <v>3</v>
      </c>
      <c r="E121">
        <f>IF(C121="family_dwelling",VLOOKUP(B121,HPI!A:I,8,FALSE), IF(C121="condo_dwelling",VLOOKUP(B121,HPI!A:I,9,FALSE),"error"))</f>
        <v>147.78333333333333</v>
      </c>
      <c r="F121">
        <f t="shared" si="27"/>
        <v>1400000</v>
      </c>
      <c r="G121">
        <f t="shared" si="26"/>
        <v>263.64166666666671</v>
      </c>
      <c r="H121">
        <f t="shared" si="23"/>
        <v>784764.67427379324</v>
      </c>
      <c r="I121">
        <f t="shared" si="17"/>
        <v>671814.0000001</v>
      </c>
      <c r="J121">
        <f t="shared" si="18"/>
        <v>999999999999</v>
      </c>
      <c r="K121">
        <f t="shared" si="19"/>
        <v>671815</v>
      </c>
      <c r="L121">
        <f t="shared" si="20"/>
        <v>10000000000</v>
      </c>
      <c r="M121">
        <f t="shared" si="21"/>
        <v>671815</v>
      </c>
      <c r="N121">
        <f t="shared" si="22"/>
        <v>1961911</v>
      </c>
    </row>
    <row r="122" spans="1:14" x14ac:dyDescent="0.25">
      <c r="A122" t="str">
        <f t="shared" si="16"/>
        <v>2007family_dwelling1</v>
      </c>
      <c r="B122">
        <f>B112-1</f>
        <v>2007</v>
      </c>
      <c r="C122" t="s">
        <v>0</v>
      </c>
      <c r="D122">
        <v>1</v>
      </c>
      <c r="E122">
        <f>IF(C122="family_dwelling",VLOOKUP(B122,HPI!A:I,8,FALSE), IF(C122="condo_dwelling",VLOOKUP(B122,HPI!A:I,9,FALSE),"error"))</f>
        <v>135.99791666666667</v>
      </c>
      <c r="F122">
        <f t="shared" si="27"/>
        <v>663000</v>
      </c>
      <c r="G122">
        <f t="shared" si="26"/>
        <v>258.42291666666665</v>
      </c>
      <c r="H122">
        <f t="shared" si="23"/>
        <v>348911.07922252768</v>
      </c>
      <c r="I122">
        <f t="shared" si="17"/>
        <v>0</v>
      </c>
      <c r="J122">
        <f t="shared" si="18"/>
        <v>490212</v>
      </c>
      <c r="K122">
        <f t="shared" si="19"/>
        <v>0</v>
      </c>
      <c r="L122">
        <f t="shared" si="20"/>
        <v>490212.99999999988</v>
      </c>
      <c r="M122">
        <f t="shared" si="21"/>
        <v>261684</v>
      </c>
      <c r="N122">
        <f t="shared" si="22"/>
        <v>490212</v>
      </c>
    </row>
    <row r="123" spans="1:14" x14ac:dyDescent="0.25">
      <c r="A123" t="str">
        <f t="shared" si="16"/>
        <v>2007family_dwelling2</v>
      </c>
      <c r="B123">
        <f t="shared" si="25"/>
        <v>2007</v>
      </c>
      <c r="C123" t="s">
        <v>0</v>
      </c>
      <c r="D123">
        <v>2</v>
      </c>
      <c r="E123">
        <f>IF(C123="family_dwelling",VLOOKUP(B123,HPI!A:I,8,FALSE), IF(C123="condo_dwelling",VLOOKUP(B123,HPI!A:I,9,FALSE),"error"))</f>
        <v>135.99791666666667</v>
      </c>
      <c r="F123">
        <f t="shared" si="27"/>
        <v>1200000</v>
      </c>
      <c r="G123">
        <f t="shared" si="26"/>
        <v>258.42291666666665</v>
      </c>
      <c r="H123">
        <f t="shared" si="23"/>
        <v>631513.26556113607</v>
      </c>
      <c r="I123">
        <f t="shared" si="17"/>
        <v>490212.0000001</v>
      </c>
      <c r="J123">
        <f t="shared" si="18"/>
        <v>763078</v>
      </c>
      <c r="K123">
        <f t="shared" si="19"/>
        <v>490213</v>
      </c>
      <c r="L123">
        <f t="shared" si="20"/>
        <v>763078.99999999988</v>
      </c>
      <c r="M123">
        <f t="shared" si="21"/>
        <v>490213</v>
      </c>
      <c r="N123">
        <f t="shared" si="22"/>
        <v>763078</v>
      </c>
    </row>
    <row r="124" spans="1:14" x14ac:dyDescent="0.25">
      <c r="A124" t="str">
        <f t="shared" si="16"/>
        <v>2007family_dwelling3</v>
      </c>
      <c r="B124">
        <f t="shared" si="25"/>
        <v>2007</v>
      </c>
      <c r="C124" t="s">
        <v>0</v>
      </c>
      <c r="D124">
        <v>3</v>
      </c>
      <c r="E124">
        <f>IF(C124="family_dwelling",VLOOKUP(B124,HPI!A:I,8,FALSE), IF(C124="condo_dwelling",VLOOKUP(B124,HPI!A:I,9,FALSE),"error"))</f>
        <v>135.99791666666667</v>
      </c>
      <c r="F124">
        <f t="shared" si="27"/>
        <v>1700000</v>
      </c>
      <c r="G124">
        <f t="shared" si="26"/>
        <v>258.42291666666665</v>
      </c>
      <c r="H124">
        <f t="shared" si="23"/>
        <v>894643.79287827609</v>
      </c>
      <c r="I124">
        <f t="shared" si="17"/>
        <v>763078.0000001</v>
      </c>
      <c r="J124">
        <f t="shared" si="18"/>
        <v>920956</v>
      </c>
      <c r="K124">
        <f t="shared" si="19"/>
        <v>763079</v>
      </c>
      <c r="L124">
        <f t="shared" si="20"/>
        <v>920956.99999999988</v>
      </c>
      <c r="M124">
        <f t="shared" si="21"/>
        <v>763079</v>
      </c>
      <c r="N124">
        <f t="shared" si="22"/>
        <v>920956</v>
      </c>
    </row>
    <row r="125" spans="1:14" x14ac:dyDescent="0.25">
      <c r="A125" t="str">
        <f t="shared" si="16"/>
        <v>2007family_dwelling4</v>
      </c>
      <c r="B125">
        <f t="shared" si="25"/>
        <v>2007</v>
      </c>
      <c r="C125" t="s">
        <v>0</v>
      </c>
      <c r="D125">
        <v>4</v>
      </c>
      <c r="E125">
        <f>IF(C125="family_dwelling",VLOOKUP(B125,HPI!A:I,8,FALSE), IF(C125="condo_dwelling",VLOOKUP(B125,HPI!A:I,9,FALSE),"error"))</f>
        <v>135.99791666666667</v>
      </c>
      <c r="F125">
        <f t="shared" si="27"/>
        <v>1800000</v>
      </c>
      <c r="G125">
        <f t="shared" si="26"/>
        <v>258.42291666666665</v>
      </c>
      <c r="H125">
        <f t="shared" si="23"/>
        <v>947269.89834170416</v>
      </c>
      <c r="I125">
        <f t="shared" si="17"/>
        <v>920956.0000001</v>
      </c>
      <c r="J125">
        <f t="shared" si="18"/>
        <v>1052522</v>
      </c>
      <c r="K125">
        <f t="shared" si="19"/>
        <v>920957</v>
      </c>
      <c r="L125">
        <f t="shared" si="20"/>
        <v>1052523</v>
      </c>
      <c r="M125">
        <f t="shared" si="21"/>
        <v>920957</v>
      </c>
      <c r="N125">
        <f t="shared" si="22"/>
        <v>1052522</v>
      </c>
    </row>
    <row r="126" spans="1:14" x14ac:dyDescent="0.25">
      <c r="A126" t="str">
        <f t="shared" si="16"/>
        <v>2007family_dwelling5</v>
      </c>
      <c r="B126">
        <f t="shared" si="25"/>
        <v>2007</v>
      </c>
      <c r="C126" t="s">
        <v>0</v>
      </c>
      <c r="D126">
        <v>5</v>
      </c>
      <c r="E126">
        <f>IF(C126="family_dwelling",VLOOKUP(B126,HPI!A:I,8,FALSE), IF(C126="condo_dwelling",VLOOKUP(B126,HPI!A:I,9,FALSE),"error"))</f>
        <v>135.99791666666667</v>
      </c>
      <c r="F126">
        <f t="shared" si="27"/>
        <v>2200000</v>
      </c>
      <c r="G126">
        <f t="shared" si="26"/>
        <v>258.42291666666665</v>
      </c>
      <c r="H126">
        <f t="shared" si="23"/>
        <v>1157774.3201954162</v>
      </c>
      <c r="I126">
        <f t="shared" si="17"/>
        <v>1052522.0000000999</v>
      </c>
      <c r="J126">
        <f t="shared" si="18"/>
        <v>1447217</v>
      </c>
      <c r="K126">
        <f t="shared" si="19"/>
        <v>1052523</v>
      </c>
      <c r="L126">
        <f t="shared" si="20"/>
        <v>1447218</v>
      </c>
      <c r="M126">
        <f t="shared" si="21"/>
        <v>1052523</v>
      </c>
      <c r="N126">
        <f t="shared" si="22"/>
        <v>1447217</v>
      </c>
    </row>
    <row r="127" spans="1:14" x14ac:dyDescent="0.25">
      <c r="A127" t="str">
        <f t="shared" si="16"/>
        <v>2007family_dwelling6</v>
      </c>
      <c r="B127">
        <f t="shared" si="25"/>
        <v>2007</v>
      </c>
      <c r="C127" t="s">
        <v>0</v>
      </c>
      <c r="D127">
        <v>6</v>
      </c>
      <c r="E127">
        <f>IF(C127="family_dwelling",VLOOKUP(B127,HPI!A:I,8,FALSE), IF(C127="condo_dwelling",VLOOKUP(B127,HPI!A:I,9,FALSE),"error"))</f>
        <v>135.99791666666667</v>
      </c>
      <c r="F127">
        <f t="shared" si="27"/>
        <v>3300000</v>
      </c>
      <c r="G127">
        <f t="shared" si="26"/>
        <v>258.42291666666665</v>
      </c>
      <c r="H127">
        <f t="shared" si="23"/>
        <v>1736661.4802931242</v>
      </c>
      <c r="I127">
        <f t="shared" si="17"/>
        <v>1447217.0000000999</v>
      </c>
      <c r="J127">
        <f t="shared" si="18"/>
        <v>999999999999</v>
      </c>
      <c r="K127">
        <f t="shared" si="19"/>
        <v>1447219</v>
      </c>
      <c r="L127">
        <f t="shared" si="20"/>
        <v>10000000000</v>
      </c>
      <c r="M127">
        <f t="shared" si="21"/>
        <v>1447219</v>
      </c>
      <c r="N127">
        <f t="shared" si="22"/>
        <v>4341653</v>
      </c>
    </row>
    <row r="128" spans="1:14" x14ac:dyDescent="0.25">
      <c r="A128" t="str">
        <f t="shared" si="16"/>
        <v>2007condo_dwelling0</v>
      </c>
      <c r="B128">
        <f t="shared" si="25"/>
        <v>2007</v>
      </c>
      <c r="C128" t="s">
        <v>4</v>
      </c>
      <c r="D128">
        <v>0</v>
      </c>
      <c r="E128">
        <f>IF(C128="family_dwelling",VLOOKUP(B128,HPI!A:I,8,FALSE), IF(C128="condo_dwelling",VLOOKUP(B128,HPI!A:I,9,FALSE),"error"))</f>
        <v>141.875</v>
      </c>
      <c r="F128">
        <f t="shared" si="27"/>
        <v>449000</v>
      </c>
      <c r="G128">
        <f t="shared" si="26"/>
        <v>263.64166666666671</v>
      </c>
      <c r="H128">
        <f t="shared" si="23"/>
        <v>241622.94149255613</v>
      </c>
      <c r="I128">
        <f t="shared" si="17"/>
        <v>0</v>
      </c>
      <c r="J128">
        <f t="shared" si="18"/>
        <v>281444</v>
      </c>
      <c r="K128">
        <f t="shared" si="19"/>
        <v>0</v>
      </c>
      <c r="L128">
        <f t="shared" si="20"/>
        <v>281444.99999999988</v>
      </c>
      <c r="M128">
        <f t="shared" si="21"/>
        <v>181218</v>
      </c>
      <c r="N128">
        <f t="shared" si="22"/>
        <v>281444</v>
      </c>
    </row>
    <row r="129" spans="1:14" x14ac:dyDescent="0.25">
      <c r="A129" t="str">
        <f t="shared" si="16"/>
        <v>2007condo_dwelling1</v>
      </c>
      <c r="B129">
        <f t="shared" si="25"/>
        <v>2007</v>
      </c>
      <c r="C129" t="s">
        <v>4</v>
      </c>
      <c r="D129">
        <v>1</v>
      </c>
      <c r="E129">
        <f>IF(C129="family_dwelling",VLOOKUP(B129,HPI!A:I,8,FALSE), IF(C129="condo_dwelling",VLOOKUP(B129,HPI!A:I,9,FALSE),"error"))</f>
        <v>141.875</v>
      </c>
      <c r="F129">
        <f t="shared" si="27"/>
        <v>597000</v>
      </c>
      <c r="G129">
        <f t="shared" si="26"/>
        <v>263.64166666666671</v>
      </c>
      <c r="H129">
        <f t="shared" si="23"/>
        <v>321267.02911148331</v>
      </c>
      <c r="I129">
        <f t="shared" si="17"/>
        <v>281444.0000001</v>
      </c>
      <c r="J129">
        <f t="shared" si="18"/>
        <v>428894</v>
      </c>
      <c r="K129">
        <f t="shared" si="19"/>
        <v>281446</v>
      </c>
      <c r="L129">
        <f t="shared" si="20"/>
        <v>428894.99999999988</v>
      </c>
      <c r="M129">
        <f t="shared" si="21"/>
        <v>281446</v>
      </c>
      <c r="N129">
        <f t="shared" si="22"/>
        <v>428894</v>
      </c>
    </row>
    <row r="130" spans="1:14" x14ac:dyDescent="0.25">
      <c r="A130" t="str">
        <f t="shared" si="16"/>
        <v>2007condo_dwelling2</v>
      </c>
      <c r="B130">
        <f t="shared" si="25"/>
        <v>2007</v>
      </c>
      <c r="C130" t="s">
        <v>4</v>
      </c>
      <c r="D130">
        <v>2</v>
      </c>
      <c r="E130">
        <f>IF(C130="family_dwelling",VLOOKUP(B130,HPI!A:I,8,FALSE), IF(C130="condo_dwelling",VLOOKUP(B130,HPI!A:I,9,FALSE),"error"))</f>
        <v>141.875</v>
      </c>
      <c r="F130">
        <f t="shared" si="27"/>
        <v>997000</v>
      </c>
      <c r="G130">
        <f t="shared" ref="G130:G151" si="28">(VLOOKUP($B$2&amp;C130&amp;D130,A:F,5,FALSE))</f>
        <v>263.64166666666671</v>
      </c>
      <c r="H130">
        <f t="shared" si="23"/>
        <v>536521.31997344864</v>
      </c>
      <c r="I130">
        <f t="shared" si="17"/>
        <v>428894.0000001</v>
      </c>
      <c r="J130">
        <f t="shared" si="18"/>
        <v>644955</v>
      </c>
      <c r="K130">
        <f t="shared" si="19"/>
        <v>428895</v>
      </c>
      <c r="L130">
        <f t="shared" si="20"/>
        <v>644955.99999999988</v>
      </c>
      <c r="M130">
        <f t="shared" si="21"/>
        <v>428895</v>
      </c>
      <c r="N130">
        <f t="shared" si="22"/>
        <v>644955</v>
      </c>
    </row>
    <row r="131" spans="1:14" x14ac:dyDescent="0.25">
      <c r="A131" t="str">
        <f t="shared" ref="A131:A151" si="29">B131&amp;C131&amp;D131</f>
        <v>2007condo_dwelling3</v>
      </c>
      <c r="B131">
        <f t="shared" si="25"/>
        <v>2007</v>
      </c>
      <c r="C131" t="s">
        <v>4</v>
      </c>
      <c r="D131">
        <v>3</v>
      </c>
      <c r="E131">
        <f>IF(C131="family_dwelling",VLOOKUP(B131,HPI!A:I,8,FALSE), IF(C131="condo_dwelling",VLOOKUP(B131,HPI!A:I,9,FALSE),"error"))</f>
        <v>141.875</v>
      </c>
      <c r="F131">
        <f t="shared" si="27"/>
        <v>1400000</v>
      </c>
      <c r="G131">
        <f t="shared" si="28"/>
        <v>263.64166666666671</v>
      </c>
      <c r="H131">
        <f t="shared" si="23"/>
        <v>753390.01801687875</v>
      </c>
      <c r="I131">
        <f t="shared" ref="I131:I151" si="30">IF(AND(B130=B131,C130=C131),J130+0.0000001,0)</f>
        <v>644955.0000001</v>
      </c>
      <c r="J131">
        <f t="shared" ref="J131:J151" si="31">(ROUNDDOWN(IF(AND(B131=B132,C131=C132),H131+((H132-H131)/2),999999999999),0))</f>
        <v>999999999999</v>
      </c>
      <c r="K131">
        <f t="shared" ref="K131:K151" si="32">ROUNDUP(IF(AND(B130=B131,C130=C131),H131-((H131-H130)/2)+0.1,0),0)</f>
        <v>644956</v>
      </c>
      <c r="L131">
        <f t="shared" ref="L131:L151" si="33">(ROUNDDOWN(IF(AND(B131=B132,C131=C132),H131+((H132-H131)/2),9999999999),0))+0.9999999999</f>
        <v>10000000000</v>
      </c>
      <c r="M131">
        <f t="shared" ref="M131:M151" si="34">ROUNDUP(IF(AND(B130=B131,C130=C131),H131-((H131-H130)/2)+0.1,H131*0.75),0)</f>
        <v>644956</v>
      </c>
      <c r="N131">
        <f t="shared" ref="N131:N151" si="35">ROUNDDOWN(IF(AND(B131=B132,C131=C132),H131+((H132-H131)/2),H131*2.5),0)</f>
        <v>1883475</v>
      </c>
    </row>
    <row r="132" spans="1:14" x14ac:dyDescent="0.25">
      <c r="A132" t="str">
        <f t="shared" si="29"/>
        <v>2006family_dwelling1</v>
      </c>
      <c r="B132">
        <f>B122-1</f>
        <v>2006</v>
      </c>
      <c r="C132" t="s">
        <v>0</v>
      </c>
      <c r="D132">
        <v>1</v>
      </c>
      <c r="E132">
        <f>IF(C132="family_dwelling",VLOOKUP(B132,HPI!A:I,8,FALSE), IF(C132="condo_dwelling",VLOOKUP(B132,HPI!A:I,9,FALSE),"error"))</f>
        <v>121.83749999999999</v>
      </c>
      <c r="F132">
        <f t="shared" si="27"/>
        <v>663000</v>
      </c>
      <c r="G132">
        <f t="shared" si="28"/>
        <v>258.42291666666665</v>
      </c>
      <c r="H132">
        <f>F132*(E132/G132)</f>
        <v>312581.65313641238</v>
      </c>
      <c r="I132">
        <f t="shared" si="30"/>
        <v>0</v>
      </c>
      <c r="J132">
        <f t="shared" si="31"/>
        <v>439170</v>
      </c>
      <c r="K132">
        <f t="shared" si="32"/>
        <v>0</v>
      </c>
      <c r="L132">
        <f t="shared" si="33"/>
        <v>439170.99999999988</v>
      </c>
      <c r="M132">
        <f t="shared" si="34"/>
        <v>234437</v>
      </c>
      <c r="N132">
        <f t="shared" si="35"/>
        <v>439170</v>
      </c>
    </row>
    <row r="133" spans="1:14" x14ac:dyDescent="0.25">
      <c r="A133" t="str">
        <f t="shared" si="29"/>
        <v>2006family_dwelling2</v>
      </c>
      <c r="B133">
        <f t="shared" ref="B133:B151" si="36">B123-1</f>
        <v>2006</v>
      </c>
      <c r="C133" t="s">
        <v>0</v>
      </c>
      <c r="D133">
        <v>2</v>
      </c>
      <c r="E133">
        <f>IF(C133="family_dwelling",VLOOKUP(B133,HPI!A:I,8,FALSE), IF(C133="condo_dwelling",VLOOKUP(B133,HPI!A:I,9,FALSE),"error"))</f>
        <v>121.83749999999999</v>
      </c>
      <c r="F133">
        <f t="shared" si="27"/>
        <v>1200000</v>
      </c>
      <c r="G133">
        <f t="shared" si="28"/>
        <v>258.42291666666665</v>
      </c>
      <c r="H133">
        <f t="shared" ref="H133:H151" si="37">F133*(E133/G133)</f>
        <v>565758.64821070118</v>
      </c>
      <c r="I133">
        <f t="shared" si="30"/>
        <v>439170.0000001</v>
      </c>
      <c r="J133">
        <f t="shared" si="31"/>
        <v>683625</v>
      </c>
      <c r="K133">
        <f t="shared" si="32"/>
        <v>439171</v>
      </c>
      <c r="L133">
        <f t="shared" si="33"/>
        <v>683625.99999999988</v>
      </c>
      <c r="M133">
        <f t="shared" si="34"/>
        <v>439171</v>
      </c>
      <c r="N133">
        <f t="shared" si="35"/>
        <v>683625</v>
      </c>
    </row>
    <row r="134" spans="1:14" x14ac:dyDescent="0.25">
      <c r="A134" t="str">
        <f t="shared" si="29"/>
        <v>2006family_dwelling3</v>
      </c>
      <c r="B134">
        <f t="shared" si="36"/>
        <v>2006</v>
      </c>
      <c r="C134" t="s">
        <v>0</v>
      </c>
      <c r="D134">
        <v>3</v>
      </c>
      <c r="E134">
        <f>IF(C134="family_dwelling",VLOOKUP(B134,HPI!A:I,8,FALSE), IF(C134="condo_dwelling",VLOOKUP(B134,HPI!A:I,9,FALSE),"error"))</f>
        <v>121.83749999999999</v>
      </c>
      <c r="F134">
        <f t="shared" si="27"/>
        <v>1700000</v>
      </c>
      <c r="G134">
        <f t="shared" si="28"/>
        <v>258.42291666666665</v>
      </c>
      <c r="H134">
        <f t="shared" si="37"/>
        <v>801491.41829849326</v>
      </c>
      <c r="I134">
        <f t="shared" si="30"/>
        <v>683625.0000001</v>
      </c>
      <c r="J134">
        <f t="shared" si="31"/>
        <v>825064</v>
      </c>
      <c r="K134">
        <f t="shared" si="32"/>
        <v>683626</v>
      </c>
      <c r="L134">
        <f t="shared" si="33"/>
        <v>825064.99999999988</v>
      </c>
      <c r="M134">
        <f t="shared" si="34"/>
        <v>683626</v>
      </c>
      <c r="N134">
        <f t="shared" si="35"/>
        <v>825064</v>
      </c>
    </row>
    <row r="135" spans="1:14" x14ac:dyDescent="0.25">
      <c r="A135" t="str">
        <f t="shared" si="29"/>
        <v>2006family_dwelling4</v>
      </c>
      <c r="B135">
        <f t="shared" si="36"/>
        <v>2006</v>
      </c>
      <c r="C135" t="s">
        <v>0</v>
      </c>
      <c r="D135">
        <v>4</v>
      </c>
      <c r="E135">
        <f>IF(C135="family_dwelling",VLOOKUP(B135,HPI!A:I,8,FALSE), IF(C135="condo_dwelling",VLOOKUP(B135,HPI!A:I,9,FALSE),"error"))</f>
        <v>121.83749999999999</v>
      </c>
      <c r="F135">
        <f t="shared" si="27"/>
        <v>1800000</v>
      </c>
      <c r="G135">
        <f t="shared" si="28"/>
        <v>258.42291666666665</v>
      </c>
      <c r="H135">
        <f t="shared" si="37"/>
        <v>848637.97231605172</v>
      </c>
      <c r="I135">
        <f t="shared" si="30"/>
        <v>825064.0000001</v>
      </c>
      <c r="J135">
        <f t="shared" si="31"/>
        <v>942931</v>
      </c>
      <c r="K135">
        <f t="shared" si="32"/>
        <v>825065</v>
      </c>
      <c r="L135">
        <f t="shared" si="33"/>
        <v>942931.99999999988</v>
      </c>
      <c r="M135">
        <f t="shared" si="34"/>
        <v>825065</v>
      </c>
      <c r="N135">
        <f t="shared" si="35"/>
        <v>942931</v>
      </c>
    </row>
    <row r="136" spans="1:14" x14ac:dyDescent="0.25">
      <c r="A136" t="str">
        <f t="shared" si="29"/>
        <v>2006family_dwelling5</v>
      </c>
      <c r="B136">
        <f t="shared" si="36"/>
        <v>2006</v>
      </c>
      <c r="C136" t="s">
        <v>0</v>
      </c>
      <c r="D136">
        <v>5</v>
      </c>
      <c r="E136">
        <f>IF(C136="family_dwelling",VLOOKUP(B136,HPI!A:I,8,FALSE), IF(C136="condo_dwelling",VLOOKUP(B136,HPI!A:I,9,FALSE),"error"))</f>
        <v>121.83749999999999</v>
      </c>
      <c r="F136">
        <f t="shared" si="27"/>
        <v>2200000</v>
      </c>
      <c r="G136">
        <f t="shared" si="28"/>
        <v>258.42291666666665</v>
      </c>
      <c r="H136">
        <f t="shared" si="37"/>
        <v>1037224.1883862854</v>
      </c>
      <c r="I136">
        <f t="shared" si="30"/>
        <v>942931.0000001</v>
      </c>
      <c r="J136">
        <f t="shared" si="31"/>
        <v>1296530</v>
      </c>
      <c r="K136">
        <f t="shared" si="32"/>
        <v>942932</v>
      </c>
      <c r="L136">
        <f t="shared" si="33"/>
        <v>1296531</v>
      </c>
      <c r="M136">
        <f t="shared" si="34"/>
        <v>942932</v>
      </c>
      <c r="N136">
        <f t="shared" si="35"/>
        <v>1296530</v>
      </c>
    </row>
    <row r="137" spans="1:14" x14ac:dyDescent="0.25">
      <c r="A137" t="str">
        <f t="shared" si="29"/>
        <v>2006family_dwelling6</v>
      </c>
      <c r="B137">
        <f t="shared" si="36"/>
        <v>2006</v>
      </c>
      <c r="C137" t="s">
        <v>0</v>
      </c>
      <c r="D137">
        <v>6</v>
      </c>
      <c r="E137">
        <f>IF(C137="family_dwelling",VLOOKUP(B137,HPI!A:I,8,FALSE), IF(C137="condo_dwelling",VLOOKUP(B137,HPI!A:I,9,FALSE),"error"))</f>
        <v>121.83749999999999</v>
      </c>
      <c r="F137">
        <f t="shared" si="27"/>
        <v>3300000</v>
      </c>
      <c r="G137">
        <f t="shared" si="28"/>
        <v>258.42291666666665</v>
      </c>
      <c r="H137">
        <f t="shared" si="37"/>
        <v>1555836.2825794281</v>
      </c>
      <c r="I137">
        <f t="shared" si="30"/>
        <v>1296530.0000000999</v>
      </c>
      <c r="J137">
        <f t="shared" si="31"/>
        <v>999999999999</v>
      </c>
      <c r="K137">
        <f t="shared" si="32"/>
        <v>1296531</v>
      </c>
      <c r="L137">
        <f t="shared" si="33"/>
        <v>10000000000</v>
      </c>
      <c r="M137">
        <f t="shared" si="34"/>
        <v>1296531</v>
      </c>
      <c r="N137">
        <f t="shared" si="35"/>
        <v>3889590</v>
      </c>
    </row>
    <row r="138" spans="1:14" x14ac:dyDescent="0.25">
      <c r="A138" t="str">
        <f t="shared" si="29"/>
        <v>2006condo_dwelling0</v>
      </c>
      <c r="B138">
        <f t="shared" si="36"/>
        <v>2006</v>
      </c>
      <c r="C138" t="s">
        <v>4</v>
      </c>
      <c r="D138">
        <v>0</v>
      </c>
      <c r="E138">
        <f>IF(C138="family_dwelling",VLOOKUP(B138,HPI!A:I,8,FALSE), IF(C138="condo_dwelling",VLOOKUP(B138,HPI!A:I,9,FALSE),"error"))</f>
        <v>126.84166666666668</v>
      </c>
      <c r="F138">
        <f t="shared" si="27"/>
        <v>449000</v>
      </c>
      <c r="G138">
        <f t="shared" si="28"/>
        <v>263.64166666666671</v>
      </c>
      <c r="H138">
        <f t="shared" si="37"/>
        <v>216020.13465246389</v>
      </c>
      <c r="I138">
        <f t="shared" si="30"/>
        <v>0</v>
      </c>
      <c r="J138">
        <f t="shared" si="31"/>
        <v>251622</v>
      </c>
      <c r="K138">
        <f t="shared" si="32"/>
        <v>0</v>
      </c>
      <c r="L138">
        <f t="shared" si="33"/>
        <v>251622.99999999991</v>
      </c>
      <c r="M138">
        <f t="shared" si="34"/>
        <v>162016</v>
      </c>
      <c r="N138">
        <f t="shared" si="35"/>
        <v>251622</v>
      </c>
    </row>
    <row r="139" spans="1:14" x14ac:dyDescent="0.25">
      <c r="A139" t="str">
        <f t="shared" si="29"/>
        <v>2006condo_dwelling1</v>
      </c>
      <c r="B139">
        <f t="shared" si="36"/>
        <v>2006</v>
      </c>
      <c r="C139" t="s">
        <v>4</v>
      </c>
      <c r="D139">
        <v>1</v>
      </c>
      <c r="E139">
        <f>IF(C139="family_dwelling",VLOOKUP(B139,HPI!A:I,8,FALSE), IF(C139="condo_dwelling",VLOOKUP(B139,HPI!A:I,9,FALSE),"error"))</f>
        <v>126.84166666666668</v>
      </c>
      <c r="F139">
        <f t="shared" si="27"/>
        <v>597000</v>
      </c>
      <c r="G139">
        <f t="shared" si="28"/>
        <v>263.64166666666671</v>
      </c>
      <c r="H139">
        <f t="shared" si="37"/>
        <v>287224.98972721811</v>
      </c>
      <c r="I139">
        <f t="shared" si="30"/>
        <v>251622.0000001</v>
      </c>
      <c r="J139">
        <f t="shared" si="31"/>
        <v>383447</v>
      </c>
      <c r="K139">
        <f t="shared" si="32"/>
        <v>251623</v>
      </c>
      <c r="L139">
        <f t="shared" si="33"/>
        <v>383447.99999999988</v>
      </c>
      <c r="M139">
        <f t="shared" si="34"/>
        <v>251623</v>
      </c>
      <c r="N139">
        <f t="shared" si="35"/>
        <v>383447</v>
      </c>
    </row>
    <row r="140" spans="1:14" x14ac:dyDescent="0.25">
      <c r="A140" t="str">
        <f t="shared" si="29"/>
        <v>2006condo_dwelling2</v>
      </c>
      <c r="B140">
        <f t="shared" si="36"/>
        <v>2006</v>
      </c>
      <c r="C140" t="s">
        <v>4</v>
      </c>
      <c r="D140">
        <v>2</v>
      </c>
      <c r="E140">
        <f>IF(C140="family_dwelling",VLOOKUP(B140,HPI!A:I,8,FALSE), IF(C140="condo_dwelling",VLOOKUP(B140,HPI!A:I,9,FALSE),"error"))</f>
        <v>126.84166666666668</v>
      </c>
      <c r="F140">
        <f t="shared" ref="F140:F151" si="38">(VLOOKUP($B$2&amp;C140&amp;D140,A:F,6,FALSE))</f>
        <v>997000</v>
      </c>
      <c r="G140">
        <f t="shared" si="28"/>
        <v>263.64166666666671</v>
      </c>
      <c r="H140">
        <f t="shared" si="37"/>
        <v>479670.54398331069</v>
      </c>
      <c r="I140">
        <f t="shared" si="30"/>
        <v>383447.0000001</v>
      </c>
      <c r="J140">
        <f t="shared" si="31"/>
        <v>576614</v>
      </c>
      <c r="K140">
        <f t="shared" si="32"/>
        <v>383448</v>
      </c>
      <c r="L140">
        <f t="shared" si="33"/>
        <v>576614.99999999988</v>
      </c>
      <c r="M140">
        <f t="shared" si="34"/>
        <v>383448</v>
      </c>
      <c r="N140">
        <f t="shared" si="35"/>
        <v>576614</v>
      </c>
    </row>
    <row r="141" spans="1:14" x14ac:dyDescent="0.25">
      <c r="A141" t="str">
        <f t="shared" si="29"/>
        <v>2006condo_dwelling3</v>
      </c>
      <c r="B141">
        <f t="shared" si="36"/>
        <v>2006</v>
      </c>
      <c r="C141" t="s">
        <v>4</v>
      </c>
      <c r="D141">
        <v>3</v>
      </c>
      <c r="E141">
        <f>IF(C141="family_dwelling",VLOOKUP(B141,HPI!A:I,8,FALSE), IF(C141="condo_dwelling",VLOOKUP(B141,HPI!A:I,9,FALSE),"error"))</f>
        <v>126.84166666666668</v>
      </c>
      <c r="F141">
        <f t="shared" si="38"/>
        <v>1400000</v>
      </c>
      <c r="G141">
        <f t="shared" si="28"/>
        <v>263.64166666666671</v>
      </c>
      <c r="H141">
        <f t="shared" si="37"/>
        <v>673559.43989632395</v>
      </c>
      <c r="I141">
        <f t="shared" si="30"/>
        <v>576614.0000001</v>
      </c>
      <c r="J141">
        <f t="shared" si="31"/>
        <v>999999999999</v>
      </c>
      <c r="K141">
        <f t="shared" si="32"/>
        <v>576616</v>
      </c>
      <c r="L141">
        <f t="shared" si="33"/>
        <v>10000000000</v>
      </c>
      <c r="M141">
        <f t="shared" si="34"/>
        <v>576616</v>
      </c>
      <c r="N141">
        <f t="shared" si="35"/>
        <v>1683898</v>
      </c>
    </row>
    <row r="142" spans="1:14" x14ac:dyDescent="0.25">
      <c r="A142" t="str">
        <f t="shared" si="29"/>
        <v>2005family_dwelling1</v>
      </c>
      <c r="B142">
        <f>B132-1</f>
        <v>2005</v>
      </c>
      <c r="C142" t="s">
        <v>0</v>
      </c>
      <c r="D142">
        <v>1</v>
      </c>
      <c r="E142">
        <f>IF(C142="family_dwelling",VLOOKUP(B142,HPI!A:I,8,FALSE), IF(C142="condo_dwelling",VLOOKUP(B142,HPI!A:I,9,FALSE),"error"))</f>
        <v>104.79583333333333</v>
      </c>
      <c r="F142">
        <f t="shared" si="38"/>
        <v>663000</v>
      </c>
      <c r="G142">
        <f t="shared" si="28"/>
        <v>258.42291666666665</v>
      </c>
      <c r="H142">
        <f t="shared" si="37"/>
        <v>268860.20170424774</v>
      </c>
      <c r="I142">
        <f t="shared" si="30"/>
        <v>0</v>
      </c>
      <c r="J142">
        <f t="shared" si="31"/>
        <v>377742</v>
      </c>
      <c r="K142">
        <f t="shared" si="32"/>
        <v>0</v>
      </c>
      <c r="L142">
        <f t="shared" si="33"/>
        <v>377742.99999999988</v>
      </c>
      <c r="M142">
        <f t="shared" si="34"/>
        <v>201646</v>
      </c>
      <c r="N142">
        <f t="shared" si="35"/>
        <v>377742</v>
      </c>
    </row>
    <row r="143" spans="1:14" x14ac:dyDescent="0.25">
      <c r="A143" t="str">
        <f t="shared" si="29"/>
        <v>2005family_dwelling2</v>
      </c>
      <c r="B143">
        <f t="shared" si="36"/>
        <v>2005</v>
      </c>
      <c r="C143" t="s">
        <v>0</v>
      </c>
      <c r="D143">
        <v>2</v>
      </c>
      <c r="E143">
        <f>IF(C143="family_dwelling",VLOOKUP(B143,HPI!A:I,8,FALSE), IF(C143="condo_dwelling",VLOOKUP(B143,HPI!A:I,9,FALSE),"error"))</f>
        <v>104.79583333333333</v>
      </c>
      <c r="F143">
        <f t="shared" si="38"/>
        <v>1200000</v>
      </c>
      <c r="G143">
        <f t="shared" si="28"/>
        <v>258.42291666666665</v>
      </c>
      <c r="H143">
        <f t="shared" si="37"/>
        <v>486624.79946470179</v>
      </c>
      <c r="I143">
        <f t="shared" si="30"/>
        <v>377742.0000001</v>
      </c>
      <c r="J143">
        <f t="shared" si="31"/>
        <v>588004</v>
      </c>
      <c r="K143">
        <f t="shared" si="32"/>
        <v>377743</v>
      </c>
      <c r="L143">
        <f t="shared" si="33"/>
        <v>588004.99999999988</v>
      </c>
      <c r="M143">
        <f t="shared" si="34"/>
        <v>377743</v>
      </c>
      <c r="N143">
        <f t="shared" si="35"/>
        <v>588004</v>
      </c>
    </row>
    <row r="144" spans="1:14" x14ac:dyDescent="0.25">
      <c r="A144" t="str">
        <f t="shared" si="29"/>
        <v>2005family_dwelling3</v>
      </c>
      <c r="B144">
        <f t="shared" si="36"/>
        <v>2005</v>
      </c>
      <c r="C144" t="s">
        <v>0</v>
      </c>
      <c r="D144">
        <v>3</v>
      </c>
      <c r="E144">
        <f>IF(C144="family_dwelling",VLOOKUP(B144,HPI!A:I,8,FALSE), IF(C144="condo_dwelling",VLOOKUP(B144,HPI!A:I,9,FALSE),"error"))</f>
        <v>104.79583333333333</v>
      </c>
      <c r="F144">
        <f t="shared" si="38"/>
        <v>1700000</v>
      </c>
      <c r="G144">
        <f t="shared" si="28"/>
        <v>258.42291666666665</v>
      </c>
      <c r="H144">
        <f t="shared" si="37"/>
        <v>689385.13257499412</v>
      </c>
      <c r="I144">
        <f t="shared" si="30"/>
        <v>588004.0000001</v>
      </c>
      <c r="J144">
        <f t="shared" si="31"/>
        <v>709661</v>
      </c>
      <c r="K144">
        <f t="shared" si="32"/>
        <v>588006</v>
      </c>
      <c r="L144">
        <f t="shared" si="33"/>
        <v>709661.99999999988</v>
      </c>
      <c r="M144">
        <f t="shared" si="34"/>
        <v>588006</v>
      </c>
      <c r="N144">
        <f t="shared" si="35"/>
        <v>709661</v>
      </c>
    </row>
    <row r="145" spans="1:14" x14ac:dyDescent="0.25">
      <c r="A145" t="str">
        <f t="shared" si="29"/>
        <v>2005family_dwelling4</v>
      </c>
      <c r="B145">
        <f t="shared" si="36"/>
        <v>2005</v>
      </c>
      <c r="C145" t="s">
        <v>0</v>
      </c>
      <c r="D145">
        <v>4</v>
      </c>
      <c r="E145">
        <f>IF(C145="family_dwelling",VLOOKUP(B145,HPI!A:I,8,FALSE), IF(C145="condo_dwelling",VLOOKUP(B145,HPI!A:I,9,FALSE),"error"))</f>
        <v>104.79583333333333</v>
      </c>
      <c r="F145">
        <f t="shared" si="38"/>
        <v>1800000</v>
      </c>
      <c r="G145">
        <f t="shared" si="28"/>
        <v>258.42291666666665</v>
      </c>
      <c r="H145">
        <f t="shared" si="37"/>
        <v>729937.19919705263</v>
      </c>
      <c r="I145">
        <f t="shared" si="30"/>
        <v>709661.0000001</v>
      </c>
      <c r="J145">
        <f t="shared" si="31"/>
        <v>811041</v>
      </c>
      <c r="K145">
        <f t="shared" si="32"/>
        <v>709662</v>
      </c>
      <c r="L145">
        <f t="shared" si="33"/>
        <v>811041.99999999988</v>
      </c>
      <c r="M145">
        <f t="shared" si="34"/>
        <v>709662</v>
      </c>
      <c r="N145">
        <f t="shared" si="35"/>
        <v>811041</v>
      </c>
    </row>
    <row r="146" spans="1:14" x14ac:dyDescent="0.25">
      <c r="A146" t="str">
        <f t="shared" si="29"/>
        <v>2005family_dwelling5</v>
      </c>
      <c r="B146">
        <f t="shared" si="36"/>
        <v>2005</v>
      </c>
      <c r="C146" t="s">
        <v>0</v>
      </c>
      <c r="D146">
        <v>5</v>
      </c>
      <c r="E146">
        <f>IF(C146="family_dwelling",VLOOKUP(B146,HPI!A:I,8,FALSE), IF(C146="condo_dwelling",VLOOKUP(B146,HPI!A:I,9,FALSE),"error"))</f>
        <v>104.79583333333333</v>
      </c>
      <c r="F146">
        <f t="shared" si="38"/>
        <v>2200000</v>
      </c>
      <c r="G146">
        <f t="shared" si="28"/>
        <v>258.42291666666665</v>
      </c>
      <c r="H146">
        <f t="shared" si="37"/>
        <v>892145.46568528656</v>
      </c>
      <c r="I146">
        <f t="shared" si="30"/>
        <v>811041.0000001</v>
      </c>
      <c r="J146">
        <f t="shared" si="31"/>
        <v>1115181</v>
      </c>
      <c r="K146">
        <f t="shared" si="32"/>
        <v>811042</v>
      </c>
      <c r="L146">
        <f t="shared" si="33"/>
        <v>1115182</v>
      </c>
      <c r="M146">
        <f t="shared" si="34"/>
        <v>811042</v>
      </c>
      <c r="N146">
        <f t="shared" si="35"/>
        <v>1115181</v>
      </c>
    </row>
    <row r="147" spans="1:14" x14ac:dyDescent="0.25">
      <c r="A147" t="str">
        <f t="shared" si="29"/>
        <v>2005family_dwelling6</v>
      </c>
      <c r="B147">
        <f t="shared" si="36"/>
        <v>2005</v>
      </c>
      <c r="C147" t="s">
        <v>0</v>
      </c>
      <c r="D147">
        <v>6</v>
      </c>
      <c r="E147">
        <f>IF(C147="family_dwelling",VLOOKUP(B147,HPI!A:I,8,FALSE), IF(C147="condo_dwelling",VLOOKUP(B147,HPI!A:I,9,FALSE),"error"))</f>
        <v>104.79583333333333</v>
      </c>
      <c r="F147">
        <f t="shared" si="38"/>
        <v>3300000</v>
      </c>
      <c r="G147">
        <f t="shared" si="28"/>
        <v>258.42291666666665</v>
      </c>
      <c r="H147">
        <f t="shared" si="37"/>
        <v>1338218.1985279298</v>
      </c>
      <c r="I147">
        <f t="shared" si="30"/>
        <v>1115181.0000000999</v>
      </c>
      <c r="J147">
        <f t="shared" si="31"/>
        <v>999999999999</v>
      </c>
      <c r="K147">
        <f t="shared" si="32"/>
        <v>1115182</v>
      </c>
      <c r="L147">
        <f t="shared" si="33"/>
        <v>10000000000</v>
      </c>
      <c r="M147">
        <f t="shared" si="34"/>
        <v>1115182</v>
      </c>
      <c r="N147">
        <f t="shared" si="35"/>
        <v>3345545</v>
      </c>
    </row>
    <row r="148" spans="1:14" x14ac:dyDescent="0.25">
      <c r="A148" t="str">
        <f t="shared" si="29"/>
        <v>2005condo_dwelling0</v>
      </c>
      <c r="B148">
        <f t="shared" si="36"/>
        <v>2005</v>
      </c>
      <c r="C148" t="s">
        <v>4</v>
      </c>
      <c r="D148">
        <v>0</v>
      </c>
      <c r="E148">
        <f>IF(C148="family_dwelling",VLOOKUP(B148,HPI!A:I,8,FALSE), IF(C148="condo_dwelling",VLOOKUP(B148,HPI!A:I,9,FALSE),"error"))</f>
        <v>106.98333333333333</v>
      </c>
      <c r="F148">
        <f t="shared" si="38"/>
        <v>449000</v>
      </c>
      <c r="G148">
        <f t="shared" si="28"/>
        <v>263.64166666666671</v>
      </c>
      <c r="H148">
        <f t="shared" si="37"/>
        <v>182200.01896513574</v>
      </c>
      <c r="I148">
        <f t="shared" si="30"/>
        <v>0</v>
      </c>
      <c r="J148">
        <f t="shared" si="31"/>
        <v>212228</v>
      </c>
      <c r="K148">
        <f t="shared" si="32"/>
        <v>0</v>
      </c>
      <c r="L148">
        <f t="shared" si="33"/>
        <v>212228.99999999991</v>
      </c>
      <c r="M148">
        <f t="shared" si="34"/>
        <v>136651</v>
      </c>
      <c r="N148">
        <f t="shared" si="35"/>
        <v>212228</v>
      </c>
    </row>
    <row r="149" spans="1:14" x14ac:dyDescent="0.25">
      <c r="A149" t="str">
        <f t="shared" si="29"/>
        <v>2005condo_dwelling1</v>
      </c>
      <c r="B149">
        <f t="shared" si="36"/>
        <v>2005</v>
      </c>
      <c r="C149" t="s">
        <v>4</v>
      </c>
      <c r="D149">
        <v>1</v>
      </c>
      <c r="E149">
        <f>IF(C149="family_dwelling",VLOOKUP(B149,HPI!A:I,8,FALSE), IF(C149="condo_dwelling",VLOOKUP(B149,HPI!A:I,9,FALSE),"error"))</f>
        <v>106.98333333333333</v>
      </c>
      <c r="F149">
        <f t="shared" si="38"/>
        <v>597000</v>
      </c>
      <c r="G149">
        <f t="shared" si="28"/>
        <v>263.64166666666671</v>
      </c>
      <c r="H149">
        <f t="shared" si="37"/>
        <v>242257.04080665042</v>
      </c>
      <c r="I149">
        <f t="shared" si="30"/>
        <v>212228.0000001</v>
      </c>
      <c r="J149">
        <f t="shared" si="31"/>
        <v>323415</v>
      </c>
      <c r="K149">
        <f t="shared" si="32"/>
        <v>212229</v>
      </c>
      <c r="L149">
        <f t="shared" si="33"/>
        <v>323415.99999999988</v>
      </c>
      <c r="M149">
        <f t="shared" si="34"/>
        <v>212229</v>
      </c>
      <c r="N149">
        <f t="shared" si="35"/>
        <v>323415</v>
      </c>
    </row>
    <row r="150" spans="1:14" x14ac:dyDescent="0.25">
      <c r="A150" t="str">
        <f t="shared" si="29"/>
        <v>2005condo_dwelling2</v>
      </c>
      <c r="B150">
        <f t="shared" si="36"/>
        <v>2005</v>
      </c>
      <c r="C150" t="s">
        <v>4</v>
      </c>
      <c r="D150">
        <v>2</v>
      </c>
      <c r="E150">
        <f>IF(C150="family_dwelling",VLOOKUP(B150,HPI!A:I,8,FALSE), IF(C150="condo_dwelling",VLOOKUP(B150,HPI!A:I,9,FALSE),"error"))</f>
        <v>106.98333333333333</v>
      </c>
      <c r="F150">
        <f t="shared" si="38"/>
        <v>997000</v>
      </c>
      <c r="G150">
        <f t="shared" si="28"/>
        <v>263.64166666666671</v>
      </c>
      <c r="H150">
        <f t="shared" si="37"/>
        <v>404573.31605398736</v>
      </c>
      <c r="I150">
        <f t="shared" si="30"/>
        <v>323415.0000001</v>
      </c>
      <c r="J150">
        <f t="shared" si="31"/>
        <v>486340</v>
      </c>
      <c r="K150">
        <f t="shared" si="32"/>
        <v>323416</v>
      </c>
      <c r="L150">
        <f t="shared" si="33"/>
        <v>486340.99999999988</v>
      </c>
      <c r="M150">
        <f t="shared" si="34"/>
        <v>323416</v>
      </c>
      <c r="N150">
        <f t="shared" si="35"/>
        <v>486340</v>
      </c>
    </row>
    <row r="151" spans="1:14" x14ac:dyDescent="0.25">
      <c r="A151" t="str">
        <f t="shared" si="29"/>
        <v>2005condo_dwelling3</v>
      </c>
      <c r="B151">
        <f t="shared" si="36"/>
        <v>2005</v>
      </c>
      <c r="C151" t="s">
        <v>4</v>
      </c>
      <c r="D151">
        <v>3</v>
      </c>
      <c r="E151">
        <f>IF(C151="family_dwelling",VLOOKUP(B151,HPI!A:I,8,FALSE), IF(C151="condo_dwelling",VLOOKUP(B151,HPI!A:I,9,FALSE),"error"))</f>
        <v>106.98333333333333</v>
      </c>
      <c r="F151">
        <f t="shared" si="38"/>
        <v>1400000</v>
      </c>
      <c r="G151">
        <f t="shared" si="28"/>
        <v>263.64166666666671</v>
      </c>
      <c r="H151">
        <f t="shared" si="37"/>
        <v>568106.96336567937</v>
      </c>
      <c r="I151">
        <f t="shared" si="30"/>
        <v>486340.0000001</v>
      </c>
      <c r="J151">
        <f t="shared" si="31"/>
        <v>999999999999</v>
      </c>
      <c r="K151">
        <f t="shared" si="32"/>
        <v>486341</v>
      </c>
      <c r="L151">
        <f t="shared" si="33"/>
        <v>10000000000</v>
      </c>
      <c r="M151">
        <f t="shared" si="34"/>
        <v>486341</v>
      </c>
      <c r="N151">
        <f t="shared" si="35"/>
        <v>1420267</v>
      </c>
    </row>
  </sheetData>
  <autoFilter ref="A1:N151" xr:uid="{91408353-A6D2-49AC-AE6B-02CA4EC2705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83B8-EE8F-419D-AF45-7AF725B6F462}">
  <dimension ref="A1:K16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t="s">
        <v>9</v>
      </c>
      <c r="B1" t="s">
        <v>31</v>
      </c>
      <c r="C1">
        <v>1</v>
      </c>
      <c r="D1">
        <v>2</v>
      </c>
      <c r="E1" s="2">
        <v>3</v>
      </c>
      <c r="F1" s="2">
        <v>4</v>
      </c>
      <c r="G1" s="2">
        <v>5</v>
      </c>
      <c r="H1" s="2">
        <v>6</v>
      </c>
      <c r="I1" t="s">
        <v>34</v>
      </c>
      <c r="J1" t="s">
        <v>35</v>
      </c>
      <c r="K1" t="s">
        <v>36</v>
      </c>
    </row>
    <row r="2" spans="1:11" x14ac:dyDescent="0.25">
      <c r="A2">
        <v>2019</v>
      </c>
      <c r="B2" t="s">
        <v>0</v>
      </c>
      <c r="C2">
        <f>VLOOKUP($A2&amp;$B2&amp;C$1,average_sale_prices!$A:$H,8,FALSE)</f>
        <v>663000</v>
      </c>
      <c r="D2">
        <f>VLOOKUP($A2&amp;$B2&amp;D$1,average_sale_prices!$A:$H,8,FALSE)</f>
        <v>1200000</v>
      </c>
      <c r="E2">
        <f>VLOOKUP($A2&amp;$B2&amp;E$1,average_sale_prices!$A:$H,8,FALSE)</f>
        <v>1700000</v>
      </c>
      <c r="F2">
        <f>VLOOKUP($A2&amp;$B2&amp;F$1,average_sale_prices!$A:$H,8,FALSE)</f>
        <v>1800000</v>
      </c>
      <c r="G2">
        <f>VLOOKUP($A2&amp;$B2&amp;G$1,average_sale_prices!$A:$H,8,FALSE)</f>
        <v>2200000</v>
      </c>
      <c r="H2">
        <f>VLOOKUP($A2&amp;$B2&amp;H$1,average_sale_prices!$A:$H,8,FALSE)</f>
        <v>3300000</v>
      </c>
      <c r="I2">
        <f>F2/E2</f>
        <v>1.0588235294117647</v>
      </c>
      <c r="J2">
        <f>G2/F2</f>
        <v>1.2222222222222223</v>
      </c>
      <c r="K2">
        <f>H2/G2</f>
        <v>1.5</v>
      </c>
    </row>
    <row r="3" spans="1:11" x14ac:dyDescent="0.25">
      <c r="A3">
        <v>2018</v>
      </c>
      <c r="B3" t="s">
        <v>0</v>
      </c>
      <c r="C3">
        <f>VLOOKUP($A3&amp;$B3&amp;C$1,average_sale_prices!$A:$H,8,FALSE)</f>
        <v>723958.82073152065</v>
      </c>
      <c r="D3">
        <f>VLOOKUP($A3&amp;$B3&amp;D$1,average_sale_prices!$A:$H,8,FALSE)</f>
        <v>1310332.7072063724</v>
      </c>
      <c r="E3">
        <f>VLOOKUP($A3&amp;$B3&amp;E$1,average_sale_prices!$A:$H,8,FALSE)</f>
        <v>1856304.6685423609</v>
      </c>
      <c r="F3">
        <f>VLOOKUP($A3&amp;$B3&amp;F$1,average_sale_prices!$A:$H,8,FALSE)</f>
        <v>1965499.0608095585</v>
      </c>
      <c r="G3">
        <f>VLOOKUP($A3&amp;$B3&amp;G$1,average_sale_prices!$A:$H,8,FALSE)</f>
        <v>2402276.6298783491</v>
      </c>
      <c r="H3">
        <f>VLOOKUP($A3&amp;$B3&amp;H$1,average_sale_prices!$A:$H,8,FALSE)</f>
        <v>3603414.9448175239</v>
      </c>
      <c r="I3">
        <f t="shared" ref="I3:I16" si="0">F3/E3</f>
        <v>1.0588235294117647</v>
      </c>
      <c r="J3">
        <f t="shared" ref="J3:J16" si="1">G3/F3</f>
        <v>1.2222222222222221</v>
      </c>
      <c r="K3">
        <f t="shared" ref="K3:K16" si="2">H3/G3</f>
        <v>1.5</v>
      </c>
    </row>
    <row r="4" spans="1:11" x14ac:dyDescent="0.25">
      <c r="A4">
        <v>2017</v>
      </c>
      <c r="B4" t="s">
        <v>0</v>
      </c>
      <c r="C4">
        <f>VLOOKUP($A4&amp;$B4&amp;C$1,average_sale_prices!$A:$H,8,FALSE)</f>
        <v>706545.06904863648</v>
      </c>
      <c r="D4">
        <f>VLOOKUP($A4&amp;$B4&amp;D$1,average_sale_prices!$A:$H,8,FALSE)</f>
        <v>1278814.6046129167</v>
      </c>
      <c r="E4">
        <f>VLOOKUP($A4&amp;$B4&amp;E$1,average_sale_prices!$A:$H,8,FALSE)</f>
        <v>1811654.0232016321</v>
      </c>
      <c r="F4">
        <f>VLOOKUP($A4&amp;$B4&amp;F$1,average_sale_prices!$A:$H,8,FALSE)</f>
        <v>1918221.9069193751</v>
      </c>
      <c r="G4">
        <f>VLOOKUP($A4&amp;$B4&amp;G$1,average_sale_prices!$A:$H,8,FALSE)</f>
        <v>2344493.4417903475</v>
      </c>
      <c r="H4">
        <f>VLOOKUP($A4&amp;$B4&amp;H$1,average_sale_prices!$A:$H,8,FALSE)</f>
        <v>3516740.1626855209</v>
      </c>
      <c r="I4">
        <f t="shared" si="0"/>
        <v>1.0588235294117647</v>
      </c>
      <c r="J4">
        <f t="shared" si="1"/>
        <v>1.2222222222222223</v>
      </c>
      <c r="K4">
        <f t="shared" si="2"/>
        <v>1.5</v>
      </c>
    </row>
    <row r="5" spans="1:11" x14ac:dyDescent="0.25">
      <c r="A5">
        <v>2016</v>
      </c>
      <c r="B5" t="s">
        <v>0</v>
      </c>
      <c r="C5">
        <f>VLOOKUP($A5&amp;$B5&amp;C$1,average_sale_prices!$A:$H,8,FALSE)</f>
        <v>655543.83560539491</v>
      </c>
      <c r="D5">
        <f>VLOOKUP($A5&amp;$B5&amp;D$1,average_sale_prices!$A:$H,8,FALSE)</f>
        <v>1186504.6798287691</v>
      </c>
      <c r="E5">
        <f>VLOOKUP($A5&amp;$B5&amp;E$1,average_sale_prices!$A:$H,8,FALSE)</f>
        <v>1680881.6297574227</v>
      </c>
      <c r="F5">
        <f>VLOOKUP($A5&amp;$B5&amp;F$1,average_sale_prices!$A:$H,8,FALSE)</f>
        <v>1779757.0197431536</v>
      </c>
      <c r="G5">
        <f>VLOOKUP($A5&amp;$B5&amp;G$1,average_sale_prices!$A:$H,8,FALSE)</f>
        <v>2175258.5796860764</v>
      </c>
      <c r="H5">
        <f>VLOOKUP($A5&amp;$B5&amp;H$1,average_sale_prices!$A:$H,8,FALSE)</f>
        <v>3262887.869529115</v>
      </c>
      <c r="I5">
        <f t="shared" si="0"/>
        <v>1.0588235294117647</v>
      </c>
      <c r="J5">
        <f t="shared" si="1"/>
        <v>1.2222222222222221</v>
      </c>
      <c r="K5">
        <f t="shared" si="2"/>
        <v>1.5000000000000002</v>
      </c>
    </row>
    <row r="6" spans="1:11" x14ac:dyDescent="0.25">
      <c r="A6">
        <v>2015</v>
      </c>
      <c r="B6" t="s">
        <v>0</v>
      </c>
      <c r="C6">
        <f>VLOOKUP($A6&amp;$B6&amp;C$1,average_sale_prices!$A:$H,8,FALSE)</f>
        <v>509253.35569117166</v>
      </c>
      <c r="D6">
        <f>VLOOKUP($A6&amp;$B6&amp;D$1,average_sale_prices!$A:$H,8,FALSE)</f>
        <v>921725.5306627542</v>
      </c>
      <c r="E6">
        <f>VLOOKUP($A6&amp;$B6&amp;E$1,average_sale_prices!$A:$H,8,FALSE)</f>
        <v>1305777.8351055684</v>
      </c>
      <c r="F6">
        <f>VLOOKUP($A6&amp;$B6&amp;F$1,average_sale_prices!$A:$H,8,FALSE)</f>
        <v>1382588.2959941314</v>
      </c>
      <c r="G6">
        <f>VLOOKUP($A6&amp;$B6&amp;G$1,average_sale_prices!$A:$H,8,FALSE)</f>
        <v>1689830.1395483827</v>
      </c>
      <c r="H6">
        <f>VLOOKUP($A6&amp;$B6&amp;H$1,average_sale_prices!$A:$H,8,FALSE)</f>
        <v>2534745.2093225741</v>
      </c>
      <c r="I6">
        <f t="shared" si="0"/>
        <v>1.0588235294117647</v>
      </c>
      <c r="J6">
        <f t="shared" si="1"/>
        <v>1.2222222222222221</v>
      </c>
      <c r="K6">
        <f t="shared" si="2"/>
        <v>1.5</v>
      </c>
    </row>
    <row r="7" spans="1:11" x14ac:dyDescent="0.25">
      <c r="A7">
        <v>2014</v>
      </c>
      <c r="B7" t="s">
        <v>0</v>
      </c>
      <c r="C7">
        <f>VLOOKUP($A7&amp;$B7&amp;C$1,average_sale_prices!$A:$H,8,FALSE)</f>
        <v>445044.82316616015</v>
      </c>
      <c r="D7">
        <f>VLOOKUP($A7&amp;$B7&amp;D$1,average_sale_prices!$A:$H,8,FALSE)</f>
        <v>805510.99215594598</v>
      </c>
      <c r="E7">
        <f>VLOOKUP($A7&amp;$B7&amp;E$1,average_sale_prices!$A:$H,8,FALSE)</f>
        <v>1141140.5722209236</v>
      </c>
      <c r="F7">
        <f>VLOOKUP($A7&amp;$B7&amp;F$1,average_sale_prices!$A:$H,8,FALSE)</f>
        <v>1208266.488233919</v>
      </c>
      <c r="G7">
        <f>VLOOKUP($A7&amp;$B7&amp;G$1,average_sale_prices!$A:$H,8,FALSE)</f>
        <v>1476770.1522859011</v>
      </c>
      <c r="H7">
        <f>VLOOKUP($A7&amp;$B7&amp;H$1,average_sale_prices!$A:$H,8,FALSE)</f>
        <v>2215155.2284288513</v>
      </c>
      <c r="I7">
        <f t="shared" si="0"/>
        <v>1.0588235294117647</v>
      </c>
      <c r="J7">
        <f t="shared" si="1"/>
        <v>1.2222222222222223</v>
      </c>
      <c r="K7">
        <f t="shared" si="2"/>
        <v>1.4999999999999998</v>
      </c>
    </row>
    <row r="8" spans="1:11" x14ac:dyDescent="0.25">
      <c r="A8">
        <v>2013</v>
      </c>
      <c r="B8" t="s">
        <v>0</v>
      </c>
      <c r="C8">
        <f>VLOOKUP($A8&amp;$B8&amp;C$1,average_sale_prices!$A:$H,8,FALSE)</f>
        <v>421324.06504196132</v>
      </c>
      <c r="D8">
        <f>VLOOKUP($A8&amp;$B8&amp;D$1,average_sale_prices!$A:$H,8,FALSE)</f>
        <v>762577.4932886177</v>
      </c>
      <c r="E8">
        <f>VLOOKUP($A8&amp;$B8&amp;E$1,average_sale_prices!$A:$H,8,FALSE)</f>
        <v>1080318.1154922084</v>
      </c>
      <c r="F8">
        <f>VLOOKUP($A8&amp;$B8&amp;F$1,average_sale_prices!$A:$H,8,FALSE)</f>
        <v>1143866.2399329266</v>
      </c>
      <c r="G8">
        <f>VLOOKUP($A8&amp;$B8&amp;G$1,average_sale_prices!$A:$H,8,FALSE)</f>
        <v>1398058.7376957992</v>
      </c>
      <c r="H8">
        <f>VLOOKUP($A8&amp;$B8&amp;H$1,average_sale_prices!$A:$H,8,FALSE)</f>
        <v>2097088.1065436988</v>
      </c>
      <c r="I8">
        <f t="shared" si="0"/>
        <v>1.0588235294117647</v>
      </c>
      <c r="J8">
        <f t="shared" si="1"/>
        <v>1.2222222222222223</v>
      </c>
      <c r="K8">
        <f t="shared" si="2"/>
        <v>1.5</v>
      </c>
    </row>
    <row r="9" spans="1:11" x14ac:dyDescent="0.25">
      <c r="A9">
        <v>2012</v>
      </c>
      <c r="B9" t="s">
        <v>0</v>
      </c>
      <c r="C9">
        <f>VLOOKUP($A9&amp;$B9&amp;C$1,average_sale_prices!$A:$H,8,FALSE)</f>
        <v>431431.31011020381</v>
      </c>
      <c r="D9">
        <f>VLOOKUP($A9&amp;$B9&amp;D$1,average_sale_prices!$A:$H,8,FALSE)</f>
        <v>780871.14952073083</v>
      </c>
      <c r="E9">
        <f>VLOOKUP($A9&amp;$B9&amp;E$1,average_sale_prices!$A:$H,8,FALSE)</f>
        <v>1106234.128487702</v>
      </c>
      <c r="F9">
        <f>VLOOKUP($A9&amp;$B9&amp;F$1,average_sale_prices!$A:$H,8,FALSE)</f>
        <v>1171306.7242810964</v>
      </c>
      <c r="G9">
        <f>VLOOKUP($A9&amp;$B9&amp;G$1,average_sale_prices!$A:$H,8,FALSE)</f>
        <v>1431597.1074546732</v>
      </c>
      <c r="H9">
        <f>VLOOKUP($A9&amp;$B9&amp;H$1,average_sale_prices!$A:$H,8,FALSE)</f>
        <v>2147395.6611820101</v>
      </c>
      <c r="I9">
        <f t="shared" si="0"/>
        <v>1.0588235294117647</v>
      </c>
      <c r="J9">
        <f t="shared" si="1"/>
        <v>1.2222222222222221</v>
      </c>
      <c r="K9">
        <f t="shared" si="2"/>
        <v>1.5000000000000002</v>
      </c>
    </row>
    <row r="10" spans="1:11" x14ac:dyDescent="0.25">
      <c r="A10">
        <v>2011</v>
      </c>
      <c r="B10" t="s">
        <v>0</v>
      </c>
      <c r="C10">
        <f>VLOOKUP($A10&amp;$B10&amp;C$1,average_sale_prices!$A:$H,8,FALSE)</f>
        <v>420655.949952839</v>
      </c>
      <c r="D10">
        <f>VLOOKUP($A10&amp;$B10&amp;D$1,average_sale_prices!$A:$H,8,FALSE)</f>
        <v>761368.23520875839</v>
      </c>
      <c r="E10">
        <f>VLOOKUP($A10&amp;$B10&amp;E$1,average_sale_prices!$A:$H,8,FALSE)</f>
        <v>1078604.9998790743</v>
      </c>
      <c r="F10">
        <f>VLOOKUP($A10&amp;$B10&amp;F$1,average_sale_prices!$A:$H,8,FALSE)</f>
        <v>1142052.3528131375</v>
      </c>
      <c r="G10">
        <f>VLOOKUP($A10&amp;$B10&amp;G$1,average_sale_prices!$A:$H,8,FALSE)</f>
        <v>1395841.7645493902</v>
      </c>
      <c r="H10">
        <f>VLOOKUP($A10&amp;$B10&amp;H$1,average_sale_prices!$A:$H,8,FALSE)</f>
        <v>2093762.6468240854</v>
      </c>
      <c r="I10">
        <f t="shared" si="0"/>
        <v>1.0588235294117647</v>
      </c>
      <c r="J10">
        <f t="shared" si="1"/>
        <v>1.2222222222222221</v>
      </c>
      <c r="K10">
        <f t="shared" si="2"/>
        <v>1.5</v>
      </c>
    </row>
    <row r="11" spans="1:11" x14ac:dyDescent="0.25">
      <c r="A11">
        <v>2010</v>
      </c>
      <c r="B11" t="s">
        <v>0</v>
      </c>
      <c r="C11">
        <f>VLOOKUP($A11&amp;$B11&amp;C$1,average_sale_prices!$A:$H,8,FALSE)</f>
        <v>387095.1927960465</v>
      </c>
      <c r="D11">
        <f>VLOOKUP($A11&amp;$B11&amp;D$1,average_sale_prices!$A:$H,8,FALSE)</f>
        <v>700624.78334126063</v>
      </c>
      <c r="E11">
        <f>VLOOKUP($A11&amp;$B11&amp;E$1,average_sale_prices!$A:$H,8,FALSE)</f>
        <v>992551.7764001193</v>
      </c>
      <c r="F11">
        <f>VLOOKUP($A11&amp;$B11&amp;F$1,average_sale_prices!$A:$H,8,FALSE)</f>
        <v>1050937.1750118909</v>
      </c>
      <c r="G11">
        <f>VLOOKUP($A11&amp;$B11&amp;G$1,average_sale_prices!$A:$H,8,FALSE)</f>
        <v>1284478.769458978</v>
      </c>
      <c r="H11">
        <f>VLOOKUP($A11&amp;$B11&amp;H$1,average_sale_prices!$A:$H,8,FALSE)</f>
        <v>1926718.1541884667</v>
      </c>
      <c r="I11">
        <f t="shared" si="0"/>
        <v>1.0588235294117647</v>
      </c>
      <c r="J11">
        <f t="shared" si="1"/>
        <v>1.2222222222222223</v>
      </c>
      <c r="K11">
        <f t="shared" si="2"/>
        <v>1.4999999999999998</v>
      </c>
    </row>
    <row r="12" spans="1:11" x14ac:dyDescent="0.25">
      <c r="A12">
        <v>2009</v>
      </c>
      <c r="B12" t="s">
        <v>0</v>
      </c>
      <c r="C12">
        <f>VLOOKUP($A12&amp;$B12&amp;C$1,average_sale_prices!$A:$H,8,FALSE)</f>
        <v>345805.68028828711</v>
      </c>
      <c r="D12">
        <f>VLOOKUP($A12&amp;$B12&amp;D$1,average_sale_prices!$A:$H,8,FALSE)</f>
        <v>625892.63400594948</v>
      </c>
      <c r="E12">
        <f>VLOOKUP($A12&amp;$B12&amp;E$1,average_sale_prices!$A:$H,8,FALSE)</f>
        <v>886681.23150842846</v>
      </c>
      <c r="F12">
        <f>VLOOKUP($A12&amp;$B12&amp;F$1,average_sale_prices!$A:$H,8,FALSE)</f>
        <v>938838.95100892428</v>
      </c>
      <c r="G12">
        <f>VLOOKUP($A12&amp;$B12&amp;G$1,average_sale_prices!$A:$H,8,FALSE)</f>
        <v>1147469.8290109073</v>
      </c>
      <c r="H12">
        <f>VLOOKUP($A12&amp;$B12&amp;H$1,average_sale_prices!$A:$H,8,FALSE)</f>
        <v>1721204.7435163611</v>
      </c>
      <c r="I12">
        <f t="shared" si="0"/>
        <v>1.0588235294117647</v>
      </c>
      <c r="J12">
        <f t="shared" si="1"/>
        <v>1.2222222222222221</v>
      </c>
      <c r="K12">
        <f t="shared" si="2"/>
        <v>1.5</v>
      </c>
    </row>
    <row r="13" spans="1:11" x14ac:dyDescent="0.25">
      <c r="A13">
        <v>2008</v>
      </c>
      <c r="B13" t="s">
        <v>0</v>
      </c>
      <c r="C13">
        <f>VLOOKUP($A13&amp;$B13&amp;C$1,average_sale_prices!$A:$H,8,FALSE)</f>
        <v>365031.36009287101</v>
      </c>
      <c r="D13">
        <f>VLOOKUP($A13&amp;$B13&amp;D$1,average_sale_prices!$A:$H,8,FALSE)</f>
        <v>660690.24451198382</v>
      </c>
      <c r="E13">
        <f>VLOOKUP($A13&amp;$B13&amp;E$1,average_sale_prices!$A:$H,8,FALSE)</f>
        <v>935977.84639197704</v>
      </c>
      <c r="F13">
        <f>VLOOKUP($A13&amp;$B13&amp;F$1,average_sale_prices!$A:$H,8,FALSE)</f>
        <v>991035.36676797562</v>
      </c>
      <c r="G13">
        <f>VLOOKUP($A13&amp;$B13&amp;G$1,average_sale_prices!$A:$H,8,FALSE)</f>
        <v>1211265.4482719703</v>
      </c>
      <c r="H13">
        <f>VLOOKUP($A13&amp;$B13&amp;H$1,average_sale_prices!$A:$H,8,FALSE)</f>
        <v>1816898.1724079554</v>
      </c>
      <c r="I13">
        <f t="shared" si="0"/>
        <v>1.0588235294117647</v>
      </c>
      <c r="J13">
        <f t="shared" si="1"/>
        <v>1.2222222222222223</v>
      </c>
      <c r="K13">
        <f t="shared" si="2"/>
        <v>1.5</v>
      </c>
    </row>
    <row r="14" spans="1:11" x14ac:dyDescent="0.25">
      <c r="A14">
        <v>2007</v>
      </c>
      <c r="B14" t="s">
        <v>0</v>
      </c>
      <c r="C14">
        <f>VLOOKUP($A14&amp;$B14&amp;C$1,average_sale_prices!$A:$H,8,FALSE)</f>
        <v>348911.07922252768</v>
      </c>
      <c r="D14">
        <f>VLOOKUP($A14&amp;$B14&amp;D$1,average_sale_prices!$A:$H,8,FALSE)</f>
        <v>631513.26556113607</v>
      </c>
      <c r="E14">
        <f>VLOOKUP($A14&amp;$B14&amp;E$1,average_sale_prices!$A:$H,8,FALSE)</f>
        <v>894643.79287827609</v>
      </c>
      <c r="F14">
        <f>VLOOKUP($A14&amp;$B14&amp;F$1,average_sale_prices!$A:$H,8,FALSE)</f>
        <v>947269.89834170416</v>
      </c>
      <c r="G14">
        <f>VLOOKUP($A14&amp;$B14&amp;G$1,average_sale_prices!$A:$H,8,FALSE)</f>
        <v>1157774.3201954162</v>
      </c>
      <c r="H14">
        <f>VLOOKUP($A14&amp;$B14&amp;H$1,average_sale_prices!$A:$H,8,FALSE)</f>
        <v>1736661.4802931242</v>
      </c>
      <c r="I14">
        <f t="shared" si="0"/>
        <v>1.0588235294117647</v>
      </c>
      <c r="J14">
        <f t="shared" si="1"/>
        <v>1.2222222222222223</v>
      </c>
      <c r="K14">
        <f t="shared" si="2"/>
        <v>1.5</v>
      </c>
    </row>
    <row r="15" spans="1:11" x14ac:dyDescent="0.25">
      <c r="A15">
        <v>2006</v>
      </c>
      <c r="B15" t="s">
        <v>0</v>
      </c>
      <c r="C15">
        <f>VLOOKUP($A15&amp;$B15&amp;C$1,average_sale_prices!$A:$H,8,FALSE)</f>
        <v>312581.65313641238</v>
      </c>
      <c r="D15">
        <f>VLOOKUP($A15&amp;$B15&amp;D$1,average_sale_prices!$A:$H,8,FALSE)</f>
        <v>565758.64821070118</v>
      </c>
      <c r="E15">
        <f>VLOOKUP($A15&amp;$B15&amp;E$1,average_sale_prices!$A:$H,8,FALSE)</f>
        <v>801491.41829849326</v>
      </c>
      <c r="F15">
        <f>VLOOKUP($A15&amp;$B15&amp;F$1,average_sale_prices!$A:$H,8,FALSE)</f>
        <v>848637.97231605172</v>
      </c>
      <c r="G15">
        <f>VLOOKUP($A15&amp;$B15&amp;G$1,average_sale_prices!$A:$H,8,FALSE)</f>
        <v>1037224.1883862854</v>
      </c>
      <c r="H15">
        <f>VLOOKUP($A15&amp;$B15&amp;H$1,average_sale_prices!$A:$H,8,FALSE)</f>
        <v>1555836.2825794281</v>
      </c>
      <c r="I15">
        <f t="shared" si="0"/>
        <v>1.0588235294117647</v>
      </c>
      <c r="J15">
        <f t="shared" si="1"/>
        <v>1.2222222222222223</v>
      </c>
      <c r="K15">
        <f t="shared" si="2"/>
        <v>1.4999999999999998</v>
      </c>
    </row>
    <row r="16" spans="1:11" x14ac:dyDescent="0.25">
      <c r="A16">
        <v>2005</v>
      </c>
      <c r="B16" t="s">
        <v>0</v>
      </c>
      <c r="C16">
        <f>VLOOKUP($A16&amp;$B16&amp;C$1,average_sale_prices!$A:$H,8,FALSE)</f>
        <v>268860.20170424774</v>
      </c>
      <c r="D16">
        <f>VLOOKUP($A16&amp;$B16&amp;D$1,average_sale_prices!$A:$H,8,FALSE)</f>
        <v>486624.79946470179</v>
      </c>
      <c r="E16">
        <f>VLOOKUP($A16&amp;$B16&amp;E$1,average_sale_prices!$A:$H,8,FALSE)</f>
        <v>689385.13257499412</v>
      </c>
      <c r="F16">
        <f>VLOOKUP($A16&amp;$B16&amp;F$1,average_sale_prices!$A:$H,8,FALSE)</f>
        <v>729937.19919705263</v>
      </c>
      <c r="G16">
        <f>VLOOKUP($A16&amp;$B16&amp;G$1,average_sale_prices!$A:$H,8,FALSE)</f>
        <v>892145.46568528656</v>
      </c>
      <c r="H16">
        <f>VLOOKUP($A16&amp;$B16&amp;H$1,average_sale_prices!$A:$H,8,FALSE)</f>
        <v>1338218.1985279298</v>
      </c>
      <c r="I16">
        <f t="shared" si="0"/>
        <v>1.0588235294117647</v>
      </c>
      <c r="J16">
        <f t="shared" si="1"/>
        <v>1.2222222222222223</v>
      </c>
      <c r="K16">
        <f t="shared" si="2"/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69CC-9876-43D5-9C96-7A0B91373E15}">
  <dimension ref="A1:I106"/>
  <sheetViews>
    <sheetView workbookViewId="0">
      <selection activeCell="A2" sqref="A2:A106"/>
    </sheetView>
  </sheetViews>
  <sheetFormatPr defaultRowHeight="15" x14ac:dyDescent="0.25"/>
  <cols>
    <col min="2" max="2" width="8.42578125" bestFit="1" customWidth="1"/>
    <col min="5" max="5" width="16.42578125" bestFit="1" customWidth="1"/>
    <col min="7" max="7" width="21.7109375" bestFit="1" customWidth="1"/>
    <col min="8" max="8" width="11" bestFit="1" customWidth="1"/>
    <col min="9" max="9" width="12" bestFit="1" customWidth="1"/>
  </cols>
  <sheetData>
    <row r="1" spans="1:9" x14ac:dyDescent="0.25">
      <c r="A1" t="s">
        <v>33</v>
      </c>
      <c r="B1" t="s">
        <v>9</v>
      </c>
      <c r="C1" t="s">
        <v>1</v>
      </c>
      <c r="D1" t="s">
        <v>4</v>
      </c>
      <c r="E1" t="s">
        <v>0</v>
      </c>
      <c r="F1" t="s">
        <v>32</v>
      </c>
      <c r="G1" s="2"/>
      <c r="H1" s="2"/>
      <c r="I1" s="2"/>
    </row>
    <row r="2" spans="1:9" x14ac:dyDescent="0.25">
      <c r="A2" t="str">
        <f>B2&amp;C2</f>
        <v>20191</v>
      </c>
      <c r="B2">
        <v>2019</v>
      </c>
      <c r="C2">
        <v>1</v>
      </c>
      <c r="D2">
        <f>VLOOKUP($B2&amp;D$1&amp;$C2,average_sale_prices!$A:$H,8,FALSE)</f>
        <v>597000</v>
      </c>
      <c r="E2">
        <f>VLOOKUP($B2&amp;E$1&amp;$C2,average_sale_prices!$A:$H,8,FALSE)</f>
        <v>663000</v>
      </c>
      <c r="F2">
        <f>IFERROR(E2/D2,0)</f>
        <v>1.1105527638190955</v>
      </c>
    </row>
    <row r="3" spans="1:9" x14ac:dyDescent="0.25">
      <c r="A3" t="str">
        <f t="shared" ref="A3:A66" si="0">B3&amp;C3</f>
        <v>20192</v>
      </c>
      <c r="B3">
        <v>2019</v>
      </c>
      <c r="C3">
        <v>2</v>
      </c>
      <c r="D3">
        <f>VLOOKUP($B3&amp;D$1&amp;$C3,average_sale_prices!$A:$H,8,FALSE)</f>
        <v>997000</v>
      </c>
      <c r="E3">
        <f>VLOOKUP($B3&amp;E$1&amp;$C3,average_sale_prices!$A:$H,8,FALSE)</f>
        <v>1200000</v>
      </c>
      <c r="F3">
        <f t="shared" ref="F3:F66" si="1">IFERROR(E3/D3,0)</f>
        <v>1.2036108324974926</v>
      </c>
    </row>
    <row r="4" spans="1:9" x14ac:dyDescent="0.25">
      <c r="A4" t="str">
        <f t="shared" si="0"/>
        <v>20193</v>
      </c>
      <c r="B4">
        <v>2019</v>
      </c>
      <c r="C4">
        <v>3</v>
      </c>
      <c r="D4">
        <f>VLOOKUP($B4&amp;D$1&amp;$C4,average_sale_prices!$A:$H,8,FALSE)</f>
        <v>1400000</v>
      </c>
      <c r="E4">
        <f>VLOOKUP($B4&amp;E$1&amp;$C4,average_sale_prices!$A:$H,8,FALSE)</f>
        <v>1700000</v>
      </c>
      <c r="F4">
        <f t="shared" si="1"/>
        <v>1.2142857142857142</v>
      </c>
    </row>
    <row r="5" spans="1:9" x14ac:dyDescent="0.25">
      <c r="A5" t="str">
        <f t="shared" si="0"/>
        <v>20194</v>
      </c>
      <c r="B5">
        <v>2019</v>
      </c>
      <c r="C5">
        <v>4</v>
      </c>
      <c r="D5" t="e">
        <f>VLOOKUP($B5&amp;D$1&amp;$C5,average_sale_prices!$A:$H,8,FALSE)</f>
        <v>#N/A</v>
      </c>
      <c r="E5">
        <f>VLOOKUP($B5&amp;E$1&amp;$C5,average_sale_prices!$A:$H,8,FALSE)</f>
        <v>1800000</v>
      </c>
      <c r="F5">
        <f t="shared" si="1"/>
        <v>0</v>
      </c>
    </row>
    <row r="6" spans="1:9" x14ac:dyDescent="0.25">
      <c r="A6" t="str">
        <f t="shared" si="0"/>
        <v>20195</v>
      </c>
      <c r="B6">
        <v>2019</v>
      </c>
      <c r="C6">
        <v>5</v>
      </c>
      <c r="D6" t="e">
        <f>VLOOKUP($B6&amp;D$1&amp;$C6,average_sale_prices!$A:$H,8,FALSE)</f>
        <v>#N/A</v>
      </c>
      <c r="E6">
        <f>VLOOKUP($B6&amp;E$1&amp;$C6,average_sale_prices!$A:$H,8,FALSE)</f>
        <v>2200000</v>
      </c>
      <c r="F6">
        <f t="shared" si="1"/>
        <v>0</v>
      </c>
    </row>
    <row r="7" spans="1:9" x14ac:dyDescent="0.25">
      <c r="A7" t="str">
        <f t="shared" si="0"/>
        <v>20196</v>
      </c>
      <c r="B7">
        <v>2019</v>
      </c>
      <c r="C7">
        <v>6</v>
      </c>
      <c r="D7" t="e">
        <f>VLOOKUP($B7&amp;D$1&amp;$C7,average_sale_prices!$A:$H,8,FALSE)</f>
        <v>#N/A</v>
      </c>
      <c r="E7">
        <f>VLOOKUP($B7&amp;E$1&amp;$C7,average_sale_prices!$A:$H,8,FALSE)</f>
        <v>3300000</v>
      </c>
      <c r="F7">
        <f t="shared" si="1"/>
        <v>0</v>
      </c>
    </row>
    <row r="8" spans="1:9" x14ac:dyDescent="0.25">
      <c r="A8" t="str">
        <f t="shared" si="0"/>
        <v>20190</v>
      </c>
      <c r="B8">
        <v>2019</v>
      </c>
      <c r="C8">
        <v>0</v>
      </c>
      <c r="D8">
        <f>VLOOKUP($B8&amp;D$1&amp;$C8,average_sale_prices!$A:$H,8,FALSE)</f>
        <v>449000</v>
      </c>
      <c r="E8" t="e">
        <f>VLOOKUP($B8&amp;E$1&amp;$C8,average_sale_prices!$A:$H,8,FALSE)</f>
        <v>#N/A</v>
      </c>
      <c r="F8">
        <f t="shared" si="1"/>
        <v>0</v>
      </c>
    </row>
    <row r="9" spans="1:9" x14ac:dyDescent="0.25">
      <c r="A9" t="str">
        <f t="shared" si="0"/>
        <v>20181</v>
      </c>
      <c r="B9">
        <f>B2-1</f>
        <v>2018</v>
      </c>
      <c r="C9">
        <v>1</v>
      </c>
      <c r="D9">
        <f>VLOOKUP($B9&amp;D$1&amp;$C9,average_sale_prices!$A:$H,8,FALSE)</f>
        <v>633853.71558618068</v>
      </c>
      <c r="E9">
        <f>VLOOKUP($B9&amp;E$1&amp;$C9,average_sale_prices!$A:$H,8,FALSE)</f>
        <v>723958.82073152065</v>
      </c>
      <c r="F9">
        <f t="shared" si="1"/>
        <v>1.14215441659439</v>
      </c>
    </row>
    <row r="10" spans="1:9" x14ac:dyDescent="0.25">
      <c r="A10" t="str">
        <f t="shared" si="0"/>
        <v>20182</v>
      </c>
      <c r="B10">
        <f t="shared" ref="B10:B73" si="2">B3-1</f>
        <v>2018</v>
      </c>
      <c r="C10">
        <v>2</v>
      </c>
      <c r="D10">
        <f>VLOOKUP($B10&amp;D$1&amp;$C10,average_sale_prices!$A:$H,8,FALSE)</f>
        <v>1058546.3223440906</v>
      </c>
      <c r="E10">
        <f>VLOOKUP($B10&amp;E$1&amp;$C10,average_sale_prices!$A:$H,8,FALSE)</f>
        <v>1310332.7072063724</v>
      </c>
      <c r="F10">
        <f t="shared" si="1"/>
        <v>1.2378605258433237</v>
      </c>
    </row>
    <row r="11" spans="1:9" x14ac:dyDescent="0.25">
      <c r="A11" t="str">
        <f t="shared" si="0"/>
        <v>20183</v>
      </c>
      <c r="B11">
        <f t="shared" si="2"/>
        <v>2018</v>
      </c>
      <c r="C11">
        <v>3</v>
      </c>
      <c r="D11">
        <f>VLOOKUP($B11&amp;D$1&amp;$C11,average_sale_prices!$A:$H,8,FALSE)</f>
        <v>1486424.123652685</v>
      </c>
      <c r="E11">
        <f>VLOOKUP($B11&amp;E$1&amp;$C11,average_sale_prices!$A:$H,8,FALSE)</f>
        <v>1856304.6685423609</v>
      </c>
      <c r="F11">
        <f t="shared" si="1"/>
        <v>1.2488391697927674</v>
      </c>
    </row>
    <row r="12" spans="1:9" x14ac:dyDescent="0.25">
      <c r="A12" t="str">
        <f t="shared" si="0"/>
        <v>20184</v>
      </c>
      <c r="B12">
        <f t="shared" si="2"/>
        <v>2018</v>
      </c>
      <c r="C12">
        <v>4</v>
      </c>
      <c r="D12" t="e">
        <f>VLOOKUP($B12&amp;D$1&amp;$C12,average_sale_prices!$A:$H,8,FALSE)</f>
        <v>#N/A</v>
      </c>
      <c r="E12">
        <f>VLOOKUP($B12&amp;E$1&amp;$C12,average_sale_prices!$A:$H,8,FALSE)</f>
        <v>1965499.0608095585</v>
      </c>
      <c r="F12">
        <f t="shared" si="1"/>
        <v>0</v>
      </c>
    </row>
    <row r="13" spans="1:9" x14ac:dyDescent="0.25">
      <c r="A13" t="str">
        <f t="shared" si="0"/>
        <v>20185</v>
      </c>
      <c r="B13">
        <f t="shared" si="2"/>
        <v>2018</v>
      </c>
      <c r="C13">
        <v>5</v>
      </c>
      <c r="D13" t="e">
        <f>VLOOKUP($B13&amp;D$1&amp;$C13,average_sale_prices!$A:$H,8,FALSE)</f>
        <v>#N/A</v>
      </c>
      <c r="E13">
        <f>VLOOKUP($B13&amp;E$1&amp;$C13,average_sale_prices!$A:$H,8,FALSE)</f>
        <v>2402276.6298783491</v>
      </c>
      <c r="F13">
        <f t="shared" si="1"/>
        <v>0</v>
      </c>
    </row>
    <row r="14" spans="1:9" x14ac:dyDescent="0.25">
      <c r="A14" t="str">
        <f t="shared" si="0"/>
        <v>20186</v>
      </c>
      <c r="B14">
        <f t="shared" si="2"/>
        <v>2018</v>
      </c>
      <c r="C14">
        <v>6</v>
      </c>
      <c r="D14" t="e">
        <f>VLOOKUP($B14&amp;D$1&amp;$C14,average_sale_prices!$A:$H,8,FALSE)</f>
        <v>#N/A</v>
      </c>
      <c r="E14">
        <f>VLOOKUP($B14&amp;E$1&amp;$C14,average_sale_prices!$A:$H,8,FALSE)</f>
        <v>3603414.9448175239</v>
      </c>
      <c r="F14">
        <f t="shared" si="1"/>
        <v>0</v>
      </c>
    </row>
    <row r="15" spans="1:9" x14ac:dyDescent="0.25">
      <c r="A15" t="str">
        <f t="shared" si="0"/>
        <v>20180</v>
      </c>
      <c r="B15">
        <f t="shared" si="2"/>
        <v>2018</v>
      </c>
      <c r="C15">
        <v>0</v>
      </c>
      <c r="D15">
        <f>VLOOKUP($B15&amp;D$1&amp;$C15,average_sale_prices!$A:$H,8,FALSE)</f>
        <v>476717.45108575397</v>
      </c>
      <c r="E15" t="e">
        <f>VLOOKUP($B15&amp;E$1&amp;$C15,average_sale_prices!$A:$H,8,FALSE)</f>
        <v>#N/A</v>
      </c>
      <c r="F15">
        <f t="shared" si="1"/>
        <v>0</v>
      </c>
    </row>
    <row r="16" spans="1:9" x14ac:dyDescent="0.25">
      <c r="A16" t="str">
        <f t="shared" si="0"/>
        <v>20171</v>
      </c>
      <c r="B16">
        <f>B9-1</f>
        <v>2017</v>
      </c>
      <c r="C16">
        <v>1</v>
      </c>
      <c r="D16">
        <f>VLOOKUP($B16&amp;D$1&amp;$C16,average_sale_prices!$A:$H,8,FALSE)</f>
        <v>554202.13673862873</v>
      </c>
      <c r="E16">
        <f>VLOOKUP($B16&amp;E$1&amp;$C16,average_sale_prices!$A:$H,8,FALSE)</f>
        <v>706545.06904863648</v>
      </c>
      <c r="F16">
        <f t="shared" si="1"/>
        <v>1.2748869450531464</v>
      </c>
    </row>
    <row r="17" spans="1:6" x14ac:dyDescent="0.25">
      <c r="A17" t="str">
        <f t="shared" si="0"/>
        <v>20172</v>
      </c>
      <c r="B17">
        <f t="shared" si="2"/>
        <v>2017</v>
      </c>
      <c r="C17">
        <v>2</v>
      </c>
      <c r="D17">
        <f>VLOOKUP($B17&amp;D$1&amp;$C17,average_sale_prices!$A:$H,8,FALSE)</f>
        <v>925526.85147137835</v>
      </c>
      <c r="E17">
        <f>VLOOKUP($B17&amp;E$1&amp;$C17,average_sale_prices!$A:$H,8,FALSE)</f>
        <v>1278814.6046129167</v>
      </c>
      <c r="F17">
        <f t="shared" si="1"/>
        <v>1.3817152928409271</v>
      </c>
    </row>
    <row r="18" spans="1:6" x14ac:dyDescent="0.25">
      <c r="A18" t="str">
        <f t="shared" si="0"/>
        <v>20173</v>
      </c>
      <c r="B18">
        <f t="shared" si="2"/>
        <v>2017</v>
      </c>
      <c r="C18">
        <v>3</v>
      </c>
      <c r="D18">
        <f>VLOOKUP($B18&amp;D$1&amp;$C18,average_sale_prices!$A:$H,8,FALSE)</f>
        <v>1299636.5015646236</v>
      </c>
      <c r="E18">
        <f>VLOOKUP($B18&amp;E$1&amp;$C18,average_sale_prices!$A:$H,8,FALSE)</f>
        <v>1811654.0232016321</v>
      </c>
      <c r="F18">
        <f t="shared" si="1"/>
        <v>1.3939697915690996</v>
      </c>
    </row>
    <row r="19" spans="1:6" x14ac:dyDescent="0.25">
      <c r="A19" t="str">
        <f t="shared" si="0"/>
        <v>20174</v>
      </c>
      <c r="B19">
        <f t="shared" si="2"/>
        <v>2017</v>
      </c>
      <c r="C19">
        <v>4</v>
      </c>
      <c r="D19" t="e">
        <f>VLOOKUP($B19&amp;D$1&amp;$C19,average_sale_prices!$A:$H,8,FALSE)</f>
        <v>#N/A</v>
      </c>
      <c r="E19">
        <f>VLOOKUP($B19&amp;E$1&amp;$C19,average_sale_prices!$A:$H,8,FALSE)</f>
        <v>1918221.9069193751</v>
      </c>
      <c r="F19">
        <f t="shared" si="1"/>
        <v>0</v>
      </c>
    </row>
    <row r="20" spans="1:6" x14ac:dyDescent="0.25">
      <c r="A20" t="str">
        <f t="shared" si="0"/>
        <v>20175</v>
      </c>
      <c r="B20">
        <f t="shared" si="2"/>
        <v>2017</v>
      </c>
      <c r="C20">
        <v>5</v>
      </c>
      <c r="D20" t="e">
        <f>VLOOKUP($B20&amp;D$1&amp;$C20,average_sale_prices!$A:$H,8,FALSE)</f>
        <v>#N/A</v>
      </c>
      <c r="E20">
        <f>VLOOKUP($B20&amp;E$1&amp;$C20,average_sale_prices!$A:$H,8,FALSE)</f>
        <v>2344493.4417903475</v>
      </c>
      <c r="F20">
        <f t="shared" si="1"/>
        <v>0</v>
      </c>
    </row>
    <row r="21" spans="1:6" x14ac:dyDescent="0.25">
      <c r="A21" t="str">
        <f t="shared" si="0"/>
        <v>20176</v>
      </c>
      <c r="B21">
        <f t="shared" si="2"/>
        <v>2017</v>
      </c>
      <c r="C21">
        <v>6</v>
      </c>
      <c r="D21" t="e">
        <f>VLOOKUP($B21&amp;D$1&amp;$C21,average_sale_prices!$A:$H,8,FALSE)</f>
        <v>#N/A</v>
      </c>
      <c r="E21">
        <f>VLOOKUP($B21&amp;E$1&amp;$C21,average_sale_prices!$A:$H,8,FALSE)</f>
        <v>3516740.1626855209</v>
      </c>
      <c r="F21">
        <f t="shared" si="1"/>
        <v>0</v>
      </c>
    </row>
    <row r="22" spans="1:6" x14ac:dyDescent="0.25">
      <c r="A22" t="str">
        <f t="shared" si="0"/>
        <v>20170</v>
      </c>
      <c r="B22">
        <f t="shared" si="2"/>
        <v>2017</v>
      </c>
      <c r="C22">
        <v>0</v>
      </c>
      <c r="D22">
        <f>VLOOKUP($B22&amp;D$1&amp;$C22,average_sale_prices!$A:$H,8,FALSE)</f>
        <v>416811.99228751141</v>
      </c>
      <c r="E22" t="e">
        <f>VLOOKUP($B22&amp;E$1&amp;$C22,average_sale_prices!$A:$H,8,FALSE)</f>
        <v>#N/A</v>
      </c>
      <c r="F22">
        <f t="shared" si="1"/>
        <v>0</v>
      </c>
    </row>
    <row r="23" spans="1:6" x14ac:dyDescent="0.25">
      <c r="A23" t="str">
        <f t="shared" si="0"/>
        <v>20161</v>
      </c>
      <c r="B23">
        <f>B16-1</f>
        <v>2016</v>
      </c>
      <c r="C23">
        <v>1</v>
      </c>
      <c r="D23">
        <f>VLOOKUP($B23&amp;D$1&amp;$C23,average_sale_prices!$A:$H,8,FALSE)</f>
        <v>462322.59695925663</v>
      </c>
      <c r="E23">
        <f>VLOOKUP($B23&amp;E$1&amp;$C23,average_sale_prices!$A:$H,8,FALSE)</f>
        <v>655543.83560539491</v>
      </c>
      <c r="F23">
        <f t="shared" si="1"/>
        <v>1.4179359605543278</v>
      </c>
    </row>
    <row r="24" spans="1:6" x14ac:dyDescent="0.25">
      <c r="A24" t="str">
        <f t="shared" si="0"/>
        <v>20162</v>
      </c>
      <c r="B24">
        <f t="shared" si="2"/>
        <v>2016</v>
      </c>
      <c r="C24">
        <v>2</v>
      </c>
      <c r="D24">
        <f>VLOOKUP($B24&amp;D$1&amp;$C24,average_sale_prices!$A:$H,8,FALSE)</f>
        <v>772086.48101906001</v>
      </c>
      <c r="E24">
        <f>VLOOKUP($B24&amp;E$1&amp;$C24,average_sale_prices!$A:$H,8,FALSE)</f>
        <v>1186504.6798287691</v>
      </c>
      <c r="F24">
        <f t="shared" si="1"/>
        <v>1.5367510104084812</v>
      </c>
    </row>
    <row r="25" spans="1:6" x14ac:dyDescent="0.25">
      <c r="A25" t="str">
        <f t="shared" si="0"/>
        <v>20163</v>
      </c>
      <c r="B25">
        <f t="shared" si="2"/>
        <v>2016</v>
      </c>
      <c r="C25">
        <v>3</v>
      </c>
      <c r="D25">
        <f>VLOOKUP($B25&amp;D$1&amp;$C25,average_sale_prices!$A:$H,8,FALSE)</f>
        <v>1084173.594209312</v>
      </c>
      <c r="E25">
        <f>VLOOKUP($B25&amp;E$1&amp;$C25,average_sale_prices!$A:$H,8,FALSE)</f>
        <v>1680881.6297574227</v>
      </c>
      <c r="F25">
        <f t="shared" si="1"/>
        <v>1.5503805282984133</v>
      </c>
    </row>
    <row r="26" spans="1:6" x14ac:dyDescent="0.25">
      <c r="A26" t="str">
        <f t="shared" si="0"/>
        <v>20164</v>
      </c>
      <c r="B26">
        <f t="shared" si="2"/>
        <v>2016</v>
      </c>
      <c r="C26">
        <v>4</v>
      </c>
      <c r="D26" t="e">
        <f>VLOOKUP($B26&amp;D$1&amp;$C26,average_sale_prices!$A:$H,8,FALSE)</f>
        <v>#N/A</v>
      </c>
      <c r="E26">
        <f>VLOOKUP($B26&amp;E$1&amp;$C26,average_sale_prices!$A:$H,8,FALSE)</f>
        <v>1779757.0197431536</v>
      </c>
      <c r="F26">
        <f t="shared" si="1"/>
        <v>0</v>
      </c>
    </row>
    <row r="27" spans="1:6" x14ac:dyDescent="0.25">
      <c r="A27" t="str">
        <f t="shared" si="0"/>
        <v>20165</v>
      </c>
      <c r="B27">
        <f t="shared" si="2"/>
        <v>2016</v>
      </c>
      <c r="C27">
        <v>5</v>
      </c>
      <c r="D27" t="e">
        <f>VLOOKUP($B27&amp;D$1&amp;$C27,average_sale_prices!$A:$H,8,FALSE)</f>
        <v>#N/A</v>
      </c>
      <c r="E27">
        <f>VLOOKUP($B27&amp;E$1&amp;$C27,average_sale_prices!$A:$H,8,FALSE)</f>
        <v>2175258.5796860764</v>
      </c>
      <c r="F27">
        <f t="shared" si="1"/>
        <v>0</v>
      </c>
    </row>
    <row r="28" spans="1:6" x14ac:dyDescent="0.25">
      <c r="A28" t="str">
        <f t="shared" si="0"/>
        <v>20166</v>
      </c>
      <c r="B28">
        <f t="shared" si="2"/>
        <v>2016</v>
      </c>
      <c r="C28">
        <v>6</v>
      </c>
      <c r="D28" t="e">
        <f>VLOOKUP($B28&amp;D$1&amp;$C28,average_sale_prices!$A:$H,8,FALSE)</f>
        <v>#N/A</v>
      </c>
      <c r="E28">
        <f>VLOOKUP($B28&amp;E$1&amp;$C28,average_sale_prices!$A:$H,8,FALSE)</f>
        <v>3262887.869529115</v>
      </c>
      <c r="F28">
        <f t="shared" si="1"/>
        <v>0</v>
      </c>
    </row>
    <row r="29" spans="1:6" x14ac:dyDescent="0.25">
      <c r="A29" t="str">
        <f t="shared" si="0"/>
        <v>20160</v>
      </c>
      <c r="B29">
        <f t="shared" si="2"/>
        <v>2016</v>
      </c>
      <c r="C29">
        <v>0</v>
      </c>
      <c r="D29">
        <f>VLOOKUP($B29&amp;D$1&amp;$C29,average_sale_prices!$A:$H,8,FALSE)</f>
        <v>347709.95985712932</v>
      </c>
      <c r="E29" t="e">
        <f>VLOOKUP($B29&amp;E$1&amp;$C29,average_sale_prices!$A:$H,8,FALSE)</f>
        <v>#N/A</v>
      </c>
      <c r="F29">
        <f t="shared" si="1"/>
        <v>0</v>
      </c>
    </row>
    <row r="30" spans="1:6" x14ac:dyDescent="0.25">
      <c r="A30" t="str">
        <f t="shared" si="0"/>
        <v>20151</v>
      </c>
      <c r="B30">
        <f>B23-1</f>
        <v>2015</v>
      </c>
      <c r="C30">
        <v>1</v>
      </c>
      <c r="D30">
        <f>VLOOKUP($B30&amp;D$1&amp;$C30,average_sale_prices!$A:$H,8,FALSE)</f>
        <v>379330.97322754998</v>
      </c>
      <c r="E30">
        <f>VLOOKUP($B30&amp;E$1&amp;$C30,average_sale_prices!$A:$H,8,FALSE)</f>
        <v>509253.35569117166</v>
      </c>
      <c r="F30">
        <f t="shared" si="1"/>
        <v>1.3425040179507959</v>
      </c>
    </row>
    <row r="31" spans="1:6" x14ac:dyDescent="0.25">
      <c r="A31" t="str">
        <f t="shared" si="0"/>
        <v>20152</v>
      </c>
      <c r="B31">
        <f t="shared" si="2"/>
        <v>2015</v>
      </c>
      <c r="C31">
        <v>2</v>
      </c>
      <c r="D31">
        <f>VLOOKUP($B31&amp;D$1&amp;$C31,average_sale_prices!$A:$H,8,FALSE)</f>
        <v>633489.07924265892</v>
      </c>
      <c r="E31">
        <f>VLOOKUP($B31&amp;E$1&amp;$C31,average_sale_prices!$A:$H,8,FALSE)</f>
        <v>921725.5306627542</v>
      </c>
      <c r="F31">
        <f t="shared" si="1"/>
        <v>1.4549982957317658</v>
      </c>
    </row>
    <row r="32" spans="1:6" x14ac:dyDescent="0.25">
      <c r="A32" t="str">
        <f t="shared" si="0"/>
        <v>20153</v>
      </c>
      <c r="B32">
        <f t="shared" si="2"/>
        <v>2015</v>
      </c>
      <c r="C32">
        <v>3</v>
      </c>
      <c r="D32">
        <f>VLOOKUP($B32&amp;D$1&amp;$C32,average_sale_prices!$A:$H,8,FALSE)</f>
        <v>889553.37105288112</v>
      </c>
      <c r="E32">
        <f>VLOOKUP($B32&amp;E$1&amp;$C32,average_sale_prices!$A:$H,8,FALSE)</f>
        <v>1305777.8351055684</v>
      </c>
      <c r="F32">
        <f t="shared" si="1"/>
        <v>1.4679027449022439</v>
      </c>
    </row>
    <row r="33" spans="1:6" x14ac:dyDescent="0.25">
      <c r="A33" t="str">
        <f t="shared" si="0"/>
        <v>20154</v>
      </c>
      <c r="B33">
        <f t="shared" si="2"/>
        <v>2015</v>
      </c>
      <c r="C33">
        <v>4</v>
      </c>
      <c r="D33" t="e">
        <f>VLOOKUP($B33&amp;D$1&amp;$C33,average_sale_prices!$A:$H,8,FALSE)</f>
        <v>#N/A</v>
      </c>
      <c r="E33">
        <f>VLOOKUP($B33&amp;E$1&amp;$C33,average_sale_prices!$A:$H,8,FALSE)</f>
        <v>1382588.2959941314</v>
      </c>
      <c r="F33">
        <f t="shared" si="1"/>
        <v>0</v>
      </c>
    </row>
    <row r="34" spans="1:6" x14ac:dyDescent="0.25">
      <c r="A34" t="str">
        <f t="shared" si="0"/>
        <v>20155</v>
      </c>
      <c r="B34">
        <f t="shared" si="2"/>
        <v>2015</v>
      </c>
      <c r="C34">
        <v>5</v>
      </c>
      <c r="D34" t="e">
        <f>VLOOKUP($B34&amp;D$1&amp;$C34,average_sale_prices!$A:$H,8,FALSE)</f>
        <v>#N/A</v>
      </c>
      <c r="E34">
        <f>VLOOKUP($B34&amp;E$1&amp;$C34,average_sale_prices!$A:$H,8,FALSE)</f>
        <v>1689830.1395483827</v>
      </c>
      <c r="F34">
        <f t="shared" si="1"/>
        <v>0</v>
      </c>
    </row>
    <row r="35" spans="1:6" x14ac:dyDescent="0.25">
      <c r="A35" t="str">
        <f t="shared" si="0"/>
        <v>20156</v>
      </c>
      <c r="B35">
        <f t="shared" si="2"/>
        <v>2015</v>
      </c>
      <c r="C35">
        <v>6</v>
      </c>
      <c r="D35" t="e">
        <f>VLOOKUP($B35&amp;D$1&amp;$C35,average_sale_prices!$A:$H,8,FALSE)</f>
        <v>#N/A</v>
      </c>
      <c r="E35">
        <f>VLOOKUP($B35&amp;E$1&amp;$C35,average_sale_prices!$A:$H,8,FALSE)</f>
        <v>2534745.2093225741</v>
      </c>
      <c r="F35">
        <f t="shared" si="1"/>
        <v>0</v>
      </c>
    </row>
    <row r="36" spans="1:6" x14ac:dyDescent="0.25">
      <c r="A36" t="str">
        <f t="shared" si="0"/>
        <v>20150</v>
      </c>
      <c r="B36">
        <f t="shared" si="2"/>
        <v>2015</v>
      </c>
      <c r="C36">
        <v>0</v>
      </c>
      <c r="D36">
        <f>VLOOKUP($B36&amp;D$1&amp;$C36,average_sale_prices!$A:$H,8,FALSE)</f>
        <v>285292.47400195972</v>
      </c>
      <c r="E36" t="e">
        <f>VLOOKUP($B36&amp;E$1&amp;$C36,average_sale_prices!$A:$H,8,FALSE)</f>
        <v>#N/A</v>
      </c>
      <c r="F36">
        <f t="shared" si="1"/>
        <v>0</v>
      </c>
    </row>
    <row r="37" spans="1:6" x14ac:dyDescent="0.25">
      <c r="A37" t="str">
        <f t="shared" si="0"/>
        <v>20141</v>
      </c>
      <c r="B37">
        <f>B30-1</f>
        <v>2014</v>
      </c>
      <c r="C37">
        <v>1</v>
      </c>
      <c r="D37">
        <f>VLOOKUP($B37&amp;D$1&amp;$C37,average_sale_prices!$A:$H,8,FALSE)</f>
        <v>354459.90454214998</v>
      </c>
      <c r="E37">
        <f>VLOOKUP($B37&amp;E$1&amp;$C37,average_sale_prices!$A:$H,8,FALSE)</f>
        <v>445044.82316616015</v>
      </c>
      <c r="F37">
        <f t="shared" si="1"/>
        <v>1.2555575890622022</v>
      </c>
    </row>
    <row r="38" spans="1:6" x14ac:dyDescent="0.25">
      <c r="A38" t="str">
        <f t="shared" si="0"/>
        <v>20142</v>
      </c>
      <c r="B38">
        <f t="shared" si="2"/>
        <v>2014</v>
      </c>
      <c r="C38">
        <v>2</v>
      </c>
      <c r="D38">
        <f>VLOOKUP($B38&amp;D$1&amp;$C38,average_sale_prices!$A:$H,8,FALSE)</f>
        <v>591953.97793722537</v>
      </c>
      <c r="E38">
        <f>VLOOKUP($B38&amp;E$1&amp;$C38,average_sale_prices!$A:$H,8,FALSE)</f>
        <v>805510.99215594598</v>
      </c>
      <c r="F38">
        <f t="shared" si="1"/>
        <v>1.3607662456512246</v>
      </c>
    </row>
    <row r="39" spans="1:6" x14ac:dyDescent="0.25">
      <c r="A39" t="str">
        <f t="shared" si="0"/>
        <v>20143</v>
      </c>
      <c r="B39">
        <f t="shared" si="2"/>
        <v>2014</v>
      </c>
      <c r="C39">
        <v>3</v>
      </c>
      <c r="D39">
        <f>VLOOKUP($B39&amp;D$1&amp;$C39,average_sale_prices!$A:$H,8,FALSE)</f>
        <v>831229.2568827637</v>
      </c>
      <c r="E39">
        <f>VLOOKUP($B39&amp;E$1&amp;$C39,average_sale_prices!$A:$H,8,FALSE)</f>
        <v>1141140.5722209236</v>
      </c>
      <c r="F39">
        <f t="shared" si="1"/>
        <v>1.3728349462822982</v>
      </c>
    </row>
    <row r="40" spans="1:6" x14ac:dyDescent="0.25">
      <c r="A40" t="str">
        <f t="shared" si="0"/>
        <v>20144</v>
      </c>
      <c r="B40">
        <f t="shared" si="2"/>
        <v>2014</v>
      </c>
      <c r="C40">
        <v>4</v>
      </c>
      <c r="D40" t="e">
        <f>VLOOKUP($B40&amp;D$1&amp;$C40,average_sale_prices!$A:$H,8,FALSE)</f>
        <v>#N/A</v>
      </c>
      <c r="E40">
        <f>VLOOKUP($B40&amp;E$1&amp;$C40,average_sale_prices!$A:$H,8,FALSE)</f>
        <v>1208266.488233919</v>
      </c>
      <c r="F40">
        <f t="shared" si="1"/>
        <v>0</v>
      </c>
    </row>
    <row r="41" spans="1:6" x14ac:dyDescent="0.25">
      <c r="A41" t="str">
        <f t="shared" si="0"/>
        <v>20145</v>
      </c>
      <c r="B41">
        <f t="shared" si="2"/>
        <v>2014</v>
      </c>
      <c r="C41">
        <v>5</v>
      </c>
      <c r="D41" t="e">
        <f>VLOOKUP($B41&amp;D$1&amp;$C41,average_sale_prices!$A:$H,8,FALSE)</f>
        <v>#N/A</v>
      </c>
      <c r="E41">
        <f>VLOOKUP($B41&amp;E$1&amp;$C41,average_sale_prices!$A:$H,8,FALSE)</f>
        <v>1476770.1522859011</v>
      </c>
      <c r="F41">
        <f t="shared" si="1"/>
        <v>0</v>
      </c>
    </row>
    <row r="42" spans="1:6" x14ac:dyDescent="0.25">
      <c r="A42" t="str">
        <f t="shared" si="0"/>
        <v>20146</v>
      </c>
      <c r="B42">
        <f t="shared" si="2"/>
        <v>2014</v>
      </c>
      <c r="C42">
        <v>6</v>
      </c>
      <c r="D42" t="e">
        <f>VLOOKUP($B42&amp;D$1&amp;$C42,average_sale_prices!$A:$H,8,FALSE)</f>
        <v>#N/A</v>
      </c>
      <c r="E42">
        <f>VLOOKUP($B42&amp;E$1&amp;$C42,average_sale_prices!$A:$H,8,FALSE)</f>
        <v>2215155.2284288513</v>
      </c>
      <c r="F42">
        <f t="shared" si="1"/>
        <v>0</v>
      </c>
    </row>
    <row r="43" spans="1:6" x14ac:dyDescent="0.25">
      <c r="A43" t="str">
        <f t="shared" si="0"/>
        <v>20140</v>
      </c>
      <c r="B43">
        <f t="shared" si="2"/>
        <v>2014</v>
      </c>
      <c r="C43">
        <v>0</v>
      </c>
      <c r="D43">
        <f>VLOOKUP($B43&amp;D$1&amp;$C43,average_sale_prices!$A:$H,8,FALSE)</f>
        <v>266587.0973859721</v>
      </c>
      <c r="E43" t="e">
        <f>VLOOKUP($B43&amp;E$1&amp;$C43,average_sale_prices!$A:$H,8,FALSE)</f>
        <v>#N/A</v>
      </c>
      <c r="F43">
        <f t="shared" si="1"/>
        <v>0</v>
      </c>
    </row>
    <row r="44" spans="1:6" x14ac:dyDescent="0.25">
      <c r="A44" t="str">
        <f t="shared" si="0"/>
        <v>20131</v>
      </c>
      <c r="B44">
        <f>B37-1</f>
        <v>2013</v>
      </c>
      <c r="C44">
        <v>1</v>
      </c>
      <c r="D44">
        <f>VLOOKUP($B44&amp;D$1&amp;$C44,average_sale_prices!$A:$H,8,FALSE)</f>
        <v>342665.960742169</v>
      </c>
      <c r="E44">
        <f>VLOOKUP($B44&amp;E$1&amp;$C44,average_sale_prices!$A:$H,8,FALSE)</f>
        <v>421324.06504196132</v>
      </c>
      <c r="F44">
        <f t="shared" si="1"/>
        <v>1.2295474698724942</v>
      </c>
    </row>
    <row r="45" spans="1:6" x14ac:dyDescent="0.25">
      <c r="A45" t="str">
        <f t="shared" si="0"/>
        <v>20132</v>
      </c>
      <c r="B45">
        <f t="shared" si="2"/>
        <v>2013</v>
      </c>
      <c r="C45">
        <v>2</v>
      </c>
      <c r="D45">
        <f>VLOOKUP($B45&amp;D$1&amp;$C45,average_sale_prices!$A:$H,8,FALSE)</f>
        <v>572257.89423775964</v>
      </c>
      <c r="E45">
        <f>VLOOKUP($B45&amp;E$1&amp;$C45,average_sale_prices!$A:$H,8,FALSE)</f>
        <v>762577.4932886177</v>
      </c>
      <c r="F45">
        <f t="shared" si="1"/>
        <v>1.3325766249225122</v>
      </c>
    </row>
    <row r="46" spans="1:6" x14ac:dyDescent="0.25">
      <c r="A46" t="str">
        <f t="shared" si="0"/>
        <v>20133</v>
      </c>
      <c r="B46">
        <f t="shared" si="2"/>
        <v>2013</v>
      </c>
      <c r="C46">
        <v>3</v>
      </c>
      <c r="D46">
        <f>VLOOKUP($B46&amp;D$1&amp;$C46,average_sale_prices!$A:$H,8,FALSE)</f>
        <v>803571.7672345672</v>
      </c>
      <c r="E46">
        <f>VLOOKUP($B46&amp;E$1&amp;$C46,average_sale_prices!$A:$H,8,FALSE)</f>
        <v>1080318.1154922084</v>
      </c>
      <c r="F46">
        <f t="shared" si="1"/>
        <v>1.3443953104649797</v>
      </c>
    </row>
    <row r="47" spans="1:6" x14ac:dyDescent="0.25">
      <c r="A47" t="str">
        <f t="shared" si="0"/>
        <v>20134</v>
      </c>
      <c r="B47">
        <f t="shared" si="2"/>
        <v>2013</v>
      </c>
      <c r="C47">
        <v>4</v>
      </c>
      <c r="D47" t="e">
        <f>VLOOKUP($B47&amp;D$1&amp;$C47,average_sale_prices!$A:$H,8,FALSE)</f>
        <v>#N/A</v>
      </c>
      <c r="E47">
        <f>VLOOKUP($B47&amp;E$1&amp;$C47,average_sale_prices!$A:$H,8,FALSE)</f>
        <v>1143866.2399329266</v>
      </c>
      <c r="F47">
        <f t="shared" si="1"/>
        <v>0</v>
      </c>
    </row>
    <row r="48" spans="1:6" x14ac:dyDescent="0.25">
      <c r="A48" t="str">
        <f t="shared" si="0"/>
        <v>20135</v>
      </c>
      <c r="B48">
        <f t="shared" si="2"/>
        <v>2013</v>
      </c>
      <c r="C48">
        <v>5</v>
      </c>
      <c r="D48" t="e">
        <f>VLOOKUP($B48&amp;D$1&amp;$C48,average_sale_prices!$A:$H,8,FALSE)</f>
        <v>#N/A</v>
      </c>
      <c r="E48">
        <f>VLOOKUP($B48&amp;E$1&amp;$C48,average_sale_prices!$A:$H,8,FALSE)</f>
        <v>1398058.7376957992</v>
      </c>
      <c r="F48">
        <f t="shared" si="1"/>
        <v>0</v>
      </c>
    </row>
    <row r="49" spans="1:6" x14ac:dyDescent="0.25">
      <c r="A49" t="str">
        <f t="shared" si="0"/>
        <v>20136</v>
      </c>
      <c r="B49">
        <f t="shared" si="2"/>
        <v>2013</v>
      </c>
      <c r="C49">
        <v>6</v>
      </c>
      <c r="D49" t="e">
        <f>VLOOKUP($B49&amp;D$1&amp;$C49,average_sale_prices!$A:$H,8,FALSE)</f>
        <v>#N/A</v>
      </c>
      <c r="E49">
        <f>VLOOKUP($B49&amp;E$1&amp;$C49,average_sale_prices!$A:$H,8,FALSE)</f>
        <v>2097088.1065436988</v>
      </c>
      <c r="F49">
        <f t="shared" si="1"/>
        <v>0</v>
      </c>
    </row>
    <row r="50" spans="1:6" x14ac:dyDescent="0.25">
      <c r="A50" t="str">
        <f t="shared" si="0"/>
        <v>20130</v>
      </c>
      <c r="B50">
        <f t="shared" si="2"/>
        <v>2013</v>
      </c>
      <c r="C50">
        <v>0</v>
      </c>
      <c r="D50">
        <f>VLOOKUP($B50&amp;D$1&amp;$C50,average_sale_prices!$A:$H,8,FALSE)</f>
        <v>257716.94534880048</v>
      </c>
      <c r="E50" t="e">
        <f>VLOOKUP($B50&amp;E$1&amp;$C50,average_sale_prices!$A:$H,8,FALSE)</f>
        <v>#N/A</v>
      </c>
      <c r="F50">
        <f t="shared" si="1"/>
        <v>0</v>
      </c>
    </row>
    <row r="51" spans="1:6" x14ac:dyDescent="0.25">
      <c r="A51" t="str">
        <f t="shared" si="0"/>
        <v>20121</v>
      </c>
      <c r="B51">
        <f>B44-1</f>
        <v>2012</v>
      </c>
      <c r="C51">
        <v>1</v>
      </c>
      <c r="D51">
        <f>VLOOKUP($B51&amp;D$1&amp;$C51,average_sale_prices!$A:$H,8,FALSE)</f>
        <v>345232.32291304471</v>
      </c>
      <c r="E51">
        <f>VLOOKUP($B51&amp;E$1&amp;$C51,average_sale_prices!$A:$H,8,FALSE)</f>
        <v>431431.31011020381</v>
      </c>
      <c r="F51">
        <f t="shared" si="1"/>
        <v>1.2496839996609195</v>
      </c>
    </row>
    <row r="52" spans="1:6" x14ac:dyDescent="0.25">
      <c r="A52" t="str">
        <f t="shared" si="0"/>
        <v>20122</v>
      </c>
      <c r="B52">
        <f t="shared" si="2"/>
        <v>2012</v>
      </c>
      <c r="C52">
        <v>2</v>
      </c>
      <c r="D52">
        <f>VLOOKUP($B52&amp;D$1&amp;$C52,average_sale_prices!$A:$H,8,FALSE)</f>
        <v>576543.76205076312</v>
      </c>
      <c r="E52">
        <f>VLOOKUP($B52&amp;E$1&amp;$C52,average_sale_prices!$A:$H,8,FALSE)</f>
        <v>780871.14952073083</v>
      </c>
      <c r="F52">
        <f t="shared" si="1"/>
        <v>1.35440048252916</v>
      </c>
    </row>
    <row r="53" spans="1:6" x14ac:dyDescent="0.25">
      <c r="A53" t="str">
        <f t="shared" si="0"/>
        <v>20123</v>
      </c>
      <c r="B53">
        <f t="shared" si="2"/>
        <v>2012</v>
      </c>
      <c r="C53">
        <v>3</v>
      </c>
      <c r="D53">
        <f>VLOOKUP($B53&amp;D$1&amp;$C53,average_sale_prices!$A:$H,8,FALSE)</f>
        <v>809590.03698201443</v>
      </c>
      <c r="E53">
        <f>VLOOKUP($B53&amp;E$1&amp;$C53,average_sale_prices!$A:$H,8,FALSE)</f>
        <v>1106234.128487702</v>
      </c>
      <c r="F53">
        <f t="shared" si="1"/>
        <v>1.3664127249039721</v>
      </c>
    </row>
    <row r="54" spans="1:6" x14ac:dyDescent="0.25">
      <c r="A54" t="str">
        <f t="shared" si="0"/>
        <v>20124</v>
      </c>
      <c r="B54">
        <f t="shared" si="2"/>
        <v>2012</v>
      </c>
      <c r="C54">
        <v>4</v>
      </c>
      <c r="D54" t="e">
        <f>VLOOKUP($B54&amp;D$1&amp;$C54,average_sale_prices!$A:$H,8,FALSE)</f>
        <v>#N/A</v>
      </c>
      <c r="E54">
        <f>VLOOKUP($B54&amp;E$1&amp;$C54,average_sale_prices!$A:$H,8,FALSE)</f>
        <v>1171306.7242810964</v>
      </c>
      <c r="F54">
        <f t="shared" si="1"/>
        <v>0</v>
      </c>
    </row>
    <row r="55" spans="1:6" x14ac:dyDescent="0.25">
      <c r="A55" t="str">
        <f t="shared" si="0"/>
        <v>20125</v>
      </c>
      <c r="B55">
        <f t="shared" si="2"/>
        <v>2012</v>
      </c>
      <c r="C55">
        <v>5</v>
      </c>
      <c r="D55" t="e">
        <f>VLOOKUP($B55&amp;D$1&amp;$C55,average_sale_prices!$A:$H,8,FALSE)</f>
        <v>#N/A</v>
      </c>
      <c r="E55">
        <f>VLOOKUP($B55&amp;E$1&amp;$C55,average_sale_prices!$A:$H,8,FALSE)</f>
        <v>1431597.1074546732</v>
      </c>
      <c r="F55">
        <f t="shared" si="1"/>
        <v>0</v>
      </c>
    </row>
    <row r="56" spans="1:6" x14ac:dyDescent="0.25">
      <c r="A56" t="str">
        <f t="shared" si="0"/>
        <v>20126</v>
      </c>
      <c r="B56">
        <f t="shared" si="2"/>
        <v>2012</v>
      </c>
      <c r="C56">
        <v>6</v>
      </c>
      <c r="D56" t="e">
        <f>VLOOKUP($B56&amp;D$1&amp;$C56,average_sale_prices!$A:$H,8,FALSE)</f>
        <v>#N/A</v>
      </c>
      <c r="E56">
        <f>VLOOKUP($B56&amp;E$1&amp;$C56,average_sale_prices!$A:$H,8,FALSE)</f>
        <v>2147395.6611820101</v>
      </c>
      <c r="F56">
        <f t="shared" si="1"/>
        <v>0</v>
      </c>
    </row>
    <row r="57" spans="1:6" x14ac:dyDescent="0.25">
      <c r="A57" t="str">
        <f t="shared" si="0"/>
        <v>20120</v>
      </c>
      <c r="B57">
        <f t="shared" si="2"/>
        <v>2012</v>
      </c>
      <c r="C57">
        <v>0</v>
      </c>
      <c r="D57">
        <f>VLOOKUP($B57&amp;D$1&amp;$C57,average_sale_prices!$A:$H,8,FALSE)</f>
        <v>259647.09043208891</v>
      </c>
      <c r="E57" t="e">
        <f>VLOOKUP($B57&amp;E$1&amp;$C57,average_sale_prices!$A:$H,8,FALSE)</f>
        <v>#N/A</v>
      </c>
      <c r="F57">
        <f t="shared" si="1"/>
        <v>0</v>
      </c>
    </row>
    <row r="58" spans="1:6" x14ac:dyDescent="0.25">
      <c r="A58" t="str">
        <f t="shared" si="0"/>
        <v>20111</v>
      </c>
      <c r="B58">
        <f>B51-1</f>
        <v>2011</v>
      </c>
      <c r="C58">
        <v>1</v>
      </c>
      <c r="D58">
        <f>VLOOKUP($B58&amp;D$1&amp;$C58,average_sale_prices!$A:$H,8,FALSE)</f>
        <v>343609.47624616744</v>
      </c>
      <c r="E58">
        <f>VLOOKUP($B58&amp;E$1&amp;$C58,average_sale_prices!$A:$H,8,FALSE)</f>
        <v>420655.949952839</v>
      </c>
      <c r="F58">
        <f t="shared" si="1"/>
        <v>1.224226859364828</v>
      </c>
    </row>
    <row r="59" spans="1:6" x14ac:dyDescent="0.25">
      <c r="A59" t="str">
        <f t="shared" si="0"/>
        <v>20112</v>
      </c>
      <c r="B59">
        <f t="shared" si="2"/>
        <v>2011</v>
      </c>
      <c r="C59">
        <v>2</v>
      </c>
      <c r="D59">
        <f>VLOOKUP($B59&amp;D$1&amp;$C59,average_sale_prices!$A:$H,8,FALSE)</f>
        <v>573833.58093371685</v>
      </c>
      <c r="E59">
        <f>VLOOKUP($B59&amp;E$1&amp;$C59,average_sale_prices!$A:$H,8,FALSE)</f>
        <v>761368.23520875839</v>
      </c>
      <c r="F59">
        <f t="shared" si="1"/>
        <v>1.3268101772118206</v>
      </c>
    </row>
    <row r="60" spans="1:6" x14ac:dyDescent="0.25">
      <c r="A60" t="str">
        <f t="shared" si="0"/>
        <v>20113</v>
      </c>
      <c r="B60">
        <f t="shared" si="2"/>
        <v>2011</v>
      </c>
      <c r="C60">
        <v>3</v>
      </c>
      <c r="D60">
        <f>VLOOKUP($B60&amp;D$1&amp;$C60,average_sale_prices!$A:$H,8,FALSE)</f>
        <v>805784.36640642281</v>
      </c>
      <c r="E60">
        <f>VLOOKUP($B60&amp;E$1&amp;$C60,average_sale_prices!$A:$H,8,FALSE)</f>
        <v>1078604.9998790743</v>
      </c>
      <c r="F60">
        <f t="shared" si="1"/>
        <v>1.3385777198549491</v>
      </c>
    </row>
    <row r="61" spans="1:6" x14ac:dyDescent="0.25">
      <c r="A61" t="str">
        <f t="shared" si="0"/>
        <v>20114</v>
      </c>
      <c r="B61">
        <f t="shared" si="2"/>
        <v>2011</v>
      </c>
      <c r="C61">
        <v>4</v>
      </c>
      <c r="D61" t="e">
        <f>VLOOKUP($B61&amp;D$1&amp;$C61,average_sale_prices!$A:$H,8,FALSE)</f>
        <v>#N/A</v>
      </c>
      <c r="E61">
        <f>VLOOKUP($B61&amp;E$1&amp;$C61,average_sale_prices!$A:$H,8,FALSE)</f>
        <v>1142052.3528131375</v>
      </c>
      <c r="F61">
        <f t="shared" si="1"/>
        <v>0</v>
      </c>
    </row>
    <row r="62" spans="1:6" x14ac:dyDescent="0.25">
      <c r="A62" t="str">
        <f t="shared" si="0"/>
        <v>20115</v>
      </c>
      <c r="B62">
        <f t="shared" si="2"/>
        <v>2011</v>
      </c>
      <c r="C62">
        <v>5</v>
      </c>
      <c r="D62" t="e">
        <f>VLOOKUP($B62&amp;D$1&amp;$C62,average_sale_prices!$A:$H,8,FALSE)</f>
        <v>#N/A</v>
      </c>
      <c r="E62">
        <f>VLOOKUP($B62&amp;E$1&amp;$C62,average_sale_prices!$A:$H,8,FALSE)</f>
        <v>1395841.7645493902</v>
      </c>
      <c r="F62">
        <f t="shared" si="1"/>
        <v>0</v>
      </c>
    </row>
    <row r="63" spans="1:6" x14ac:dyDescent="0.25">
      <c r="A63" t="str">
        <f t="shared" si="0"/>
        <v>20116</v>
      </c>
      <c r="B63">
        <f t="shared" si="2"/>
        <v>2011</v>
      </c>
      <c r="C63">
        <v>6</v>
      </c>
      <c r="D63" t="e">
        <f>VLOOKUP($B63&amp;D$1&amp;$C63,average_sale_prices!$A:$H,8,FALSE)</f>
        <v>#N/A</v>
      </c>
      <c r="E63">
        <f>VLOOKUP($B63&amp;E$1&amp;$C63,average_sale_prices!$A:$H,8,FALSE)</f>
        <v>2093762.6468240854</v>
      </c>
      <c r="F63">
        <f t="shared" si="1"/>
        <v>0</v>
      </c>
    </row>
    <row r="64" spans="1:6" x14ac:dyDescent="0.25">
      <c r="A64" t="str">
        <f t="shared" si="0"/>
        <v>20110</v>
      </c>
      <c r="B64">
        <f t="shared" si="2"/>
        <v>2011</v>
      </c>
      <c r="C64">
        <v>0</v>
      </c>
      <c r="D64">
        <f>VLOOKUP($B64&amp;D$1&amp;$C64,average_sale_prices!$A:$H,8,FALSE)</f>
        <v>258426.55751177415</v>
      </c>
      <c r="E64" t="e">
        <f>VLOOKUP($B64&amp;E$1&amp;$C64,average_sale_prices!$A:$H,8,FALSE)</f>
        <v>#N/A</v>
      </c>
      <c r="F64">
        <f t="shared" si="1"/>
        <v>0</v>
      </c>
    </row>
    <row r="65" spans="1:6" x14ac:dyDescent="0.25">
      <c r="A65" t="str">
        <f t="shared" si="0"/>
        <v>20101</v>
      </c>
      <c r="B65">
        <f>B58-1</f>
        <v>2010</v>
      </c>
      <c r="C65">
        <v>1</v>
      </c>
      <c r="D65">
        <f>VLOOKUP($B65&amp;D$1&amp;$C65,average_sale_prices!$A:$H,8,FALSE)</f>
        <v>339174.95337737451</v>
      </c>
      <c r="E65">
        <f>VLOOKUP($B65&amp;E$1&amp;$C65,average_sale_prices!$A:$H,8,FALSE)</f>
        <v>387095.1927960465</v>
      </c>
      <c r="F65">
        <f t="shared" si="1"/>
        <v>1.1412847232423873</v>
      </c>
    </row>
    <row r="66" spans="1:6" x14ac:dyDescent="0.25">
      <c r="A66" t="str">
        <f t="shared" si="0"/>
        <v>20102</v>
      </c>
      <c r="B66">
        <f t="shared" si="2"/>
        <v>2010</v>
      </c>
      <c r="C66">
        <v>2</v>
      </c>
      <c r="D66">
        <f>VLOOKUP($B66&amp;D$1&amp;$C66,average_sale_prices!$A:$H,8,FALSE)</f>
        <v>566427.85346271761</v>
      </c>
      <c r="E66">
        <f>VLOOKUP($B66&amp;E$1&amp;$C66,average_sale_prices!$A:$H,8,FALSE)</f>
        <v>700624.78334126063</v>
      </c>
      <c r="F66">
        <f t="shared" si="1"/>
        <v>1.2369179570852016</v>
      </c>
    </row>
    <row r="67" spans="1:6" x14ac:dyDescent="0.25">
      <c r="A67" t="str">
        <f t="shared" ref="A67:A106" si="3">B67&amp;C67</f>
        <v>20103</v>
      </c>
      <c r="B67">
        <f t="shared" si="2"/>
        <v>2010</v>
      </c>
      <c r="C67">
        <v>3</v>
      </c>
      <c r="D67">
        <f>VLOOKUP($B67&amp;D$1&amp;$C67,average_sale_prices!$A:$H,8,FALSE)</f>
        <v>795385.15029870078</v>
      </c>
      <c r="E67">
        <f>VLOOKUP($B67&amp;E$1&amp;$C67,average_sale_prices!$A:$H,8,FALSE)</f>
        <v>992551.7764001193</v>
      </c>
      <c r="F67">
        <f t="shared" ref="F67:F106" si="4">IFERROR(E67/D67,0)</f>
        <v>1.2478882413474455</v>
      </c>
    </row>
    <row r="68" spans="1:6" x14ac:dyDescent="0.25">
      <c r="A68" t="str">
        <f t="shared" si="3"/>
        <v>20104</v>
      </c>
      <c r="B68">
        <f t="shared" si="2"/>
        <v>2010</v>
      </c>
      <c r="C68">
        <v>4</v>
      </c>
      <c r="D68" t="e">
        <f>VLOOKUP($B68&amp;D$1&amp;$C68,average_sale_prices!$A:$H,8,FALSE)</f>
        <v>#N/A</v>
      </c>
      <c r="E68">
        <f>VLOOKUP($B68&amp;E$1&amp;$C68,average_sale_prices!$A:$H,8,FALSE)</f>
        <v>1050937.1750118909</v>
      </c>
      <c r="F68">
        <f t="shared" si="4"/>
        <v>0</v>
      </c>
    </row>
    <row r="69" spans="1:6" x14ac:dyDescent="0.25">
      <c r="A69" t="str">
        <f t="shared" si="3"/>
        <v>20105</v>
      </c>
      <c r="B69">
        <f t="shared" si="2"/>
        <v>2010</v>
      </c>
      <c r="C69">
        <v>5</v>
      </c>
      <c r="D69" t="e">
        <f>VLOOKUP($B69&amp;D$1&amp;$C69,average_sale_prices!$A:$H,8,FALSE)</f>
        <v>#N/A</v>
      </c>
      <c r="E69">
        <f>VLOOKUP($B69&amp;E$1&amp;$C69,average_sale_prices!$A:$H,8,FALSE)</f>
        <v>1284478.769458978</v>
      </c>
      <c r="F69">
        <f t="shared" si="4"/>
        <v>0</v>
      </c>
    </row>
    <row r="70" spans="1:6" x14ac:dyDescent="0.25">
      <c r="A70" t="str">
        <f t="shared" si="3"/>
        <v>20106</v>
      </c>
      <c r="B70">
        <f t="shared" si="2"/>
        <v>2010</v>
      </c>
      <c r="C70">
        <v>6</v>
      </c>
      <c r="D70" t="e">
        <f>VLOOKUP($B70&amp;D$1&amp;$C70,average_sale_prices!$A:$H,8,FALSE)</f>
        <v>#N/A</v>
      </c>
      <c r="E70">
        <f>VLOOKUP($B70&amp;E$1&amp;$C70,average_sale_prices!$A:$H,8,FALSE)</f>
        <v>1926718.1541884667</v>
      </c>
      <c r="F70">
        <f t="shared" si="4"/>
        <v>0</v>
      </c>
    </row>
    <row r="71" spans="1:6" x14ac:dyDescent="0.25">
      <c r="A71" t="str">
        <f t="shared" si="3"/>
        <v>20100</v>
      </c>
      <c r="B71">
        <f t="shared" si="2"/>
        <v>2010</v>
      </c>
      <c r="C71">
        <v>0</v>
      </c>
      <c r="D71">
        <f>VLOOKUP($B71&amp;D$1&amp;$C71,average_sale_prices!$A:$H,8,FALSE)</f>
        <v>255091.3803457976</v>
      </c>
      <c r="E71" t="e">
        <f>VLOOKUP($B71&amp;E$1&amp;$C71,average_sale_prices!$A:$H,8,FALSE)</f>
        <v>#N/A</v>
      </c>
      <c r="F71">
        <f t="shared" si="4"/>
        <v>0</v>
      </c>
    </row>
    <row r="72" spans="1:6" x14ac:dyDescent="0.25">
      <c r="A72" t="str">
        <f t="shared" si="3"/>
        <v>20091</v>
      </c>
      <c r="B72">
        <f>B65-1</f>
        <v>2009</v>
      </c>
      <c r="C72">
        <v>1</v>
      </c>
      <c r="D72">
        <f>VLOOKUP($B72&amp;D$1&amp;$C72,average_sale_prices!$A:$H,8,FALSE)</f>
        <v>316247.52663021139</v>
      </c>
      <c r="E72">
        <f>VLOOKUP($B72&amp;E$1&amp;$C72,average_sale_prices!$A:$H,8,FALSE)</f>
        <v>345805.68028828711</v>
      </c>
      <c r="F72">
        <f t="shared" si="4"/>
        <v>1.0934652484812573</v>
      </c>
    </row>
    <row r="73" spans="1:6" x14ac:dyDescent="0.25">
      <c r="A73" t="str">
        <f t="shared" si="3"/>
        <v>20092</v>
      </c>
      <c r="B73">
        <f t="shared" si="2"/>
        <v>2009</v>
      </c>
      <c r="C73">
        <v>2</v>
      </c>
      <c r="D73">
        <f>VLOOKUP($B73&amp;D$1&amp;$C73,average_sale_prices!$A:$H,8,FALSE)</f>
        <v>528138.66675095609</v>
      </c>
      <c r="E73">
        <f>VLOOKUP($B73&amp;E$1&amp;$C73,average_sale_prices!$A:$H,8,FALSE)</f>
        <v>625892.63400594948</v>
      </c>
      <c r="F73">
        <f t="shared" si="4"/>
        <v>1.1850914795850183</v>
      </c>
    </row>
    <row r="74" spans="1:6" x14ac:dyDescent="0.25">
      <c r="A74" t="str">
        <f t="shared" si="3"/>
        <v>20093</v>
      </c>
      <c r="B74">
        <f t="shared" ref="B74:B92" si="5">B67-1</f>
        <v>2009</v>
      </c>
      <c r="C74">
        <v>3</v>
      </c>
      <c r="D74">
        <f>VLOOKUP($B74&amp;D$1&amp;$C74,average_sale_prices!$A:$H,8,FALSE)</f>
        <v>741618.99042260635</v>
      </c>
      <c r="E74">
        <f>VLOOKUP($B74&amp;E$1&amp;$C74,average_sale_prices!$A:$H,8,FALSE)</f>
        <v>886681.23150842846</v>
      </c>
      <c r="F74">
        <f t="shared" si="4"/>
        <v>1.1956021123503855</v>
      </c>
    </row>
    <row r="75" spans="1:6" x14ac:dyDescent="0.25">
      <c r="A75" t="str">
        <f t="shared" si="3"/>
        <v>20094</v>
      </c>
      <c r="B75">
        <f t="shared" si="5"/>
        <v>2009</v>
      </c>
      <c r="C75">
        <v>4</v>
      </c>
      <c r="D75" t="e">
        <f>VLOOKUP($B75&amp;D$1&amp;$C75,average_sale_prices!$A:$H,8,FALSE)</f>
        <v>#N/A</v>
      </c>
      <c r="E75">
        <f>VLOOKUP($B75&amp;E$1&amp;$C75,average_sale_prices!$A:$H,8,FALSE)</f>
        <v>938838.95100892428</v>
      </c>
      <c r="F75">
        <f t="shared" si="4"/>
        <v>0</v>
      </c>
    </row>
    <row r="76" spans="1:6" x14ac:dyDescent="0.25">
      <c r="A76" t="str">
        <f t="shared" si="3"/>
        <v>20095</v>
      </c>
      <c r="B76">
        <f t="shared" si="5"/>
        <v>2009</v>
      </c>
      <c r="C76">
        <v>5</v>
      </c>
      <c r="D76" t="e">
        <f>VLOOKUP($B76&amp;D$1&amp;$C76,average_sale_prices!$A:$H,8,FALSE)</f>
        <v>#N/A</v>
      </c>
      <c r="E76">
        <f>VLOOKUP($B76&amp;E$1&amp;$C76,average_sale_prices!$A:$H,8,FALSE)</f>
        <v>1147469.8290109073</v>
      </c>
      <c r="F76">
        <f t="shared" si="4"/>
        <v>0</v>
      </c>
    </row>
    <row r="77" spans="1:6" x14ac:dyDescent="0.25">
      <c r="A77" t="str">
        <f t="shared" si="3"/>
        <v>20096</v>
      </c>
      <c r="B77">
        <f t="shared" si="5"/>
        <v>2009</v>
      </c>
      <c r="C77">
        <v>6</v>
      </c>
      <c r="D77" t="e">
        <f>VLOOKUP($B77&amp;D$1&amp;$C77,average_sale_prices!$A:$H,8,FALSE)</f>
        <v>#N/A</v>
      </c>
      <c r="E77">
        <f>VLOOKUP($B77&amp;E$1&amp;$C77,average_sale_prices!$A:$H,8,FALSE)</f>
        <v>1721204.7435163611</v>
      </c>
      <c r="F77">
        <f t="shared" si="4"/>
        <v>0</v>
      </c>
    </row>
    <row r="78" spans="1:6" x14ac:dyDescent="0.25">
      <c r="A78" t="str">
        <f t="shared" si="3"/>
        <v>20090</v>
      </c>
      <c r="B78">
        <f t="shared" si="5"/>
        <v>2009</v>
      </c>
      <c r="C78">
        <v>0</v>
      </c>
      <c r="D78">
        <f>VLOOKUP($B78&amp;D$1&amp;$C78,average_sale_prices!$A:$H,8,FALSE)</f>
        <v>237847.80478553587</v>
      </c>
      <c r="E78" t="e">
        <f>VLOOKUP($B78&amp;E$1&amp;$C78,average_sale_prices!$A:$H,8,FALSE)</f>
        <v>#N/A</v>
      </c>
      <c r="F78">
        <f t="shared" si="4"/>
        <v>0</v>
      </c>
    </row>
    <row r="79" spans="1:6" x14ac:dyDescent="0.25">
      <c r="A79" t="str">
        <f t="shared" si="3"/>
        <v>20081</v>
      </c>
      <c r="B79">
        <f>B72-1</f>
        <v>2008</v>
      </c>
      <c r="C79">
        <v>1</v>
      </c>
      <c r="D79">
        <f>VLOOKUP($B79&amp;D$1&amp;$C79,average_sale_prices!$A:$H,8,FALSE)</f>
        <v>334646.07895818184</v>
      </c>
      <c r="E79">
        <f>VLOOKUP($B79&amp;E$1&amp;$C79,average_sale_prices!$A:$H,8,FALSE)</f>
        <v>365031.36009287101</v>
      </c>
      <c r="F79">
        <f t="shared" si="4"/>
        <v>1.0907982583548699</v>
      </c>
    </row>
    <row r="80" spans="1:6" x14ac:dyDescent="0.25">
      <c r="A80" t="str">
        <f t="shared" si="3"/>
        <v>20082</v>
      </c>
      <c r="B80">
        <f t="shared" si="5"/>
        <v>2008</v>
      </c>
      <c r="C80">
        <v>2</v>
      </c>
      <c r="D80">
        <f>VLOOKUP($B80&amp;D$1&amp;$C80,average_sale_prices!$A:$H,8,FALSE)</f>
        <v>558864.55732212274</v>
      </c>
      <c r="E80">
        <f>VLOOKUP($B80&amp;E$1&amp;$C80,average_sale_prices!$A:$H,8,FALSE)</f>
        <v>660690.24451198382</v>
      </c>
      <c r="F80">
        <f t="shared" si="4"/>
        <v>1.1822010107024374</v>
      </c>
    </row>
    <row r="81" spans="1:6" x14ac:dyDescent="0.25">
      <c r="A81" t="str">
        <f t="shared" si="3"/>
        <v>20083</v>
      </c>
      <c r="B81">
        <f t="shared" si="5"/>
        <v>2008</v>
      </c>
      <c r="C81">
        <v>3</v>
      </c>
      <c r="D81">
        <f>VLOOKUP($B81&amp;D$1&amp;$C81,average_sale_prices!$A:$H,8,FALSE)</f>
        <v>784764.67427379324</v>
      </c>
      <c r="E81">
        <f>VLOOKUP($B81&amp;E$1&amp;$C81,average_sale_prices!$A:$H,8,FALSE)</f>
        <v>935977.84639197704</v>
      </c>
      <c r="F81">
        <f t="shared" si="4"/>
        <v>1.1926860077616435</v>
      </c>
    </row>
    <row r="82" spans="1:6" x14ac:dyDescent="0.25">
      <c r="A82" t="str">
        <f t="shared" si="3"/>
        <v>20084</v>
      </c>
      <c r="B82">
        <f t="shared" si="5"/>
        <v>2008</v>
      </c>
      <c r="C82">
        <v>4</v>
      </c>
      <c r="D82" t="e">
        <f>VLOOKUP($B82&amp;D$1&amp;$C82,average_sale_prices!$A:$H,8,FALSE)</f>
        <v>#N/A</v>
      </c>
      <c r="E82">
        <f>VLOOKUP($B82&amp;E$1&amp;$C82,average_sale_prices!$A:$H,8,FALSE)</f>
        <v>991035.36676797562</v>
      </c>
      <c r="F82">
        <f t="shared" si="4"/>
        <v>0</v>
      </c>
    </row>
    <row r="83" spans="1:6" x14ac:dyDescent="0.25">
      <c r="A83" t="str">
        <f t="shared" si="3"/>
        <v>20085</v>
      </c>
      <c r="B83">
        <f t="shared" si="5"/>
        <v>2008</v>
      </c>
      <c r="C83">
        <v>5</v>
      </c>
      <c r="D83" t="e">
        <f>VLOOKUP($B83&amp;D$1&amp;$C83,average_sale_prices!$A:$H,8,FALSE)</f>
        <v>#N/A</v>
      </c>
      <c r="E83">
        <f>VLOOKUP($B83&amp;E$1&amp;$C83,average_sale_prices!$A:$H,8,FALSE)</f>
        <v>1211265.4482719703</v>
      </c>
      <c r="F83">
        <f t="shared" si="4"/>
        <v>0</v>
      </c>
    </row>
    <row r="84" spans="1:6" x14ac:dyDescent="0.25">
      <c r="A84" t="str">
        <f t="shared" si="3"/>
        <v>20086</v>
      </c>
      <c r="B84">
        <f t="shared" si="5"/>
        <v>2008</v>
      </c>
      <c r="C84">
        <v>6</v>
      </c>
      <c r="D84" t="e">
        <f>VLOOKUP($B84&amp;D$1&amp;$C84,average_sale_prices!$A:$H,8,FALSE)</f>
        <v>#N/A</v>
      </c>
      <c r="E84">
        <f>VLOOKUP($B84&amp;E$1&amp;$C84,average_sale_prices!$A:$H,8,FALSE)</f>
        <v>1816898.1724079554</v>
      </c>
      <c r="F84">
        <f t="shared" si="4"/>
        <v>0</v>
      </c>
    </row>
    <row r="85" spans="1:6" x14ac:dyDescent="0.25">
      <c r="A85" t="str">
        <f t="shared" si="3"/>
        <v>20080</v>
      </c>
      <c r="B85">
        <f t="shared" si="5"/>
        <v>2008</v>
      </c>
      <c r="C85">
        <v>0</v>
      </c>
      <c r="D85">
        <f>VLOOKUP($B85&amp;D$1&amp;$C85,average_sale_prices!$A:$H,8,FALSE)</f>
        <v>251685.2419635237</v>
      </c>
      <c r="E85" t="e">
        <f>VLOOKUP($B85&amp;E$1&amp;$C85,average_sale_prices!$A:$H,8,FALSE)</f>
        <v>#N/A</v>
      </c>
      <c r="F85">
        <f t="shared" si="4"/>
        <v>0</v>
      </c>
    </row>
    <row r="86" spans="1:6" x14ac:dyDescent="0.25">
      <c r="A86" t="str">
        <f t="shared" si="3"/>
        <v>20071</v>
      </c>
      <c r="B86">
        <f>B79-1</f>
        <v>2007</v>
      </c>
      <c r="C86">
        <v>1</v>
      </c>
      <c r="D86">
        <f>VLOOKUP($B86&amp;D$1&amp;$C86,average_sale_prices!$A:$H,8,FALSE)</f>
        <v>321267.02911148331</v>
      </c>
      <c r="E86">
        <f>VLOOKUP($B86&amp;E$1&amp;$C86,average_sale_prices!$A:$H,8,FALSE)</f>
        <v>348911.07922252768</v>
      </c>
      <c r="F86">
        <f t="shared" si="4"/>
        <v>1.0860469566002418</v>
      </c>
    </row>
    <row r="87" spans="1:6" x14ac:dyDescent="0.25">
      <c r="A87" t="str">
        <f t="shared" si="3"/>
        <v>20072</v>
      </c>
      <c r="B87">
        <f t="shared" si="5"/>
        <v>2007</v>
      </c>
      <c r="C87">
        <v>2</v>
      </c>
      <c r="D87">
        <f>VLOOKUP($B87&amp;D$1&amp;$C87,average_sale_prices!$A:$H,8,FALSE)</f>
        <v>536521.31997344864</v>
      </c>
      <c r="E87">
        <f>VLOOKUP($B87&amp;E$1&amp;$C87,average_sale_prices!$A:$H,8,FALSE)</f>
        <v>631513.26556113607</v>
      </c>
      <c r="F87">
        <f t="shared" si="4"/>
        <v>1.1770515766128145</v>
      </c>
    </row>
    <row r="88" spans="1:6" x14ac:dyDescent="0.25">
      <c r="A88" t="str">
        <f t="shared" si="3"/>
        <v>20073</v>
      </c>
      <c r="B88">
        <f t="shared" si="5"/>
        <v>2007</v>
      </c>
      <c r="C88">
        <v>3</v>
      </c>
      <c r="D88">
        <f>VLOOKUP($B88&amp;D$1&amp;$C88,average_sale_prices!$A:$H,8,FALSE)</f>
        <v>753390.01801687875</v>
      </c>
      <c r="E88">
        <f>VLOOKUP($B88&amp;E$1&amp;$C88,average_sale_prices!$A:$H,8,FALSE)</f>
        <v>894643.79287827609</v>
      </c>
      <c r="F88">
        <f t="shared" si="4"/>
        <v>1.1874909030958687</v>
      </c>
    </row>
    <row r="89" spans="1:6" x14ac:dyDescent="0.25">
      <c r="A89" t="str">
        <f t="shared" si="3"/>
        <v>20074</v>
      </c>
      <c r="B89">
        <f t="shared" si="5"/>
        <v>2007</v>
      </c>
      <c r="C89">
        <v>4</v>
      </c>
      <c r="D89" t="e">
        <f>VLOOKUP($B89&amp;D$1&amp;$C89,average_sale_prices!$A:$H,8,FALSE)</f>
        <v>#N/A</v>
      </c>
      <c r="E89">
        <f>VLOOKUP($B89&amp;E$1&amp;$C89,average_sale_prices!$A:$H,8,FALSE)</f>
        <v>947269.89834170416</v>
      </c>
      <c r="F89">
        <f t="shared" si="4"/>
        <v>0</v>
      </c>
    </row>
    <row r="90" spans="1:6" x14ac:dyDescent="0.25">
      <c r="A90" t="str">
        <f t="shared" si="3"/>
        <v>20075</v>
      </c>
      <c r="B90">
        <f t="shared" si="5"/>
        <v>2007</v>
      </c>
      <c r="C90">
        <v>5</v>
      </c>
      <c r="D90" t="e">
        <f>VLOOKUP($B90&amp;D$1&amp;$C90,average_sale_prices!$A:$H,8,FALSE)</f>
        <v>#N/A</v>
      </c>
      <c r="E90">
        <f>VLOOKUP($B90&amp;E$1&amp;$C90,average_sale_prices!$A:$H,8,FALSE)</f>
        <v>1157774.3201954162</v>
      </c>
      <c r="F90">
        <f t="shared" si="4"/>
        <v>0</v>
      </c>
    </row>
    <row r="91" spans="1:6" x14ac:dyDescent="0.25">
      <c r="A91" t="str">
        <f t="shared" si="3"/>
        <v>20076</v>
      </c>
      <c r="B91">
        <f t="shared" si="5"/>
        <v>2007</v>
      </c>
      <c r="C91">
        <v>6</v>
      </c>
      <c r="D91" t="e">
        <f>VLOOKUP($B91&amp;D$1&amp;$C91,average_sale_prices!$A:$H,8,FALSE)</f>
        <v>#N/A</v>
      </c>
      <c r="E91">
        <f>VLOOKUP($B91&amp;E$1&amp;$C91,average_sale_prices!$A:$H,8,FALSE)</f>
        <v>1736661.4802931242</v>
      </c>
      <c r="F91">
        <f t="shared" si="4"/>
        <v>0</v>
      </c>
    </row>
    <row r="92" spans="1:6" x14ac:dyDescent="0.25">
      <c r="A92" t="str">
        <f t="shared" si="3"/>
        <v>20070</v>
      </c>
      <c r="B92">
        <f t="shared" si="5"/>
        <v>2007</v>
      </c>
      <c r="C92">
        <v>0</v>
      </c>
      <c r="D92">
        <f>VLOOKUP($B92&amp;D$1&amp;$C92,average_sale_prices!$A:$H,8,FALSE)</f>
        <v>241622.94149255613</v>
      </c>
      <c r="E92" t="e">
        <f>VLOOKUP($B92&amp;E$1&amp;$C92,average_sale_prices!$A:$H,8,FALSE)</f>
        <v>#N/A</v>
      </c>
      <c r="F92">
        <f t="shared" si="4"/>
        <v>0</v>
      </c>
    </row>
    <row r="93" spans="1:6" x14ac:dyDescent="0.25">
      <c r="A93" t="str">
        <f t="shared" si="3"/>
        <v>20061</v>
      </c>
      <c r="B93">
        <f>B86-1</f>
        <v>2006</v>
      </c>
      <c r="C93">
        <v>1</v>
      </c>
      <c r="D93">
        <f>VLOOKUP($B93&amp;D$1&amp;$C93,average_sale_prices!$A:$H,8,FALSE)</f>
        <v>287224.98972721811</v>
      </c>
      <c r="E93">
        <f>VLOOKUP($B93&amp;E$1&amp;$C93,average_sale_prices!$A:$H,8,FALSE)</f>
        <v>312581.65313641238</v>
      </c>
      <c r="F93">
        <f t="shared" si="4"/>
        <v>1.0882815364821699</v>
      </c>
    </row>
    <row r="94" spans="1:6" x14ac:dyDescent="0.25">
      <c r="A94" t="str">
        <f t="shared" si="3"/>
        <v>20062</v>
      </c>
      <c r="B94">
        <f t="shared" ref="B94:B106" si="6">B87-1</f>
        <v>2006</v>
      </c>
      <c r="C94">
        <v>2</v>
      </c>
      <c r="D94">
        <f>VLOOKUP($B94&amp;D$1&amp;$C94,average_sale_prices!$A:$H,8,FALSE)</f>
        <v>479670.54398331069</v>
      </c>
      <c r="E94">
        <f>VLOOKUP($B94&amp;E$1&amp;$C94,average_sale_prices!$A:$H,8,FALSE)</f>
        <v>565758.64821070118</v>
      </c>
      <c r="F94">
        <f t="shared" si="4"/>
        <v>1.179473401707122</v>
      </c>
    </row>
    <row r="95" spans="1:6" x14ac:dyDescent="0.25">
      <c r="A95" t="str">
        <f t="shared" si="3"/>
        <v>20063</v>
      </c>
      <c r="B95">
        <f t="shared" si="6"/>
        <v>2006</v>
      </c>
      <c r="C95">
        <v>3</v>
      </c>
      <c r="D95">
        <f>VLOOKUP($B95&amp;D$1&amp;$C95,average_sale_prices!$A:$H,8,FALSE)</f>
        <v>673559.43989632395</v>
      </c>
      <c r="E95">
        <f>VLOOKUP($B95&amp;E$1&amp;$C95,average_sale_prices!$A:$H,8,FALSE)</f>
        <v>801491.41829849326</v>
      </c>
      <c r="F95">
        <f t="shared" si="4"/>
        <v>1.1899342074722625</v>
      </c>
    </row>
    <row r="96" spans="1:6" x14ac:dyDescent="0.25">
      <c r="A96" t="str">
        <f t="shared" si="3"/>
        <v>20064</v>
      </c>
      <c r="B96">
        <f t="shared" si="6"/>
        <v>2006</v>
      </c>
      <c r="C96">
        <v>4</v>
      </c>
      <c r="D96" t="e">
        <f>VLOOKUP($B96&amp;D$1&amp;$C96,average_sale_prices!$A:$H,8,FALSE)</f>
        <v>#N/A</v>
      </c>
      <c r="E96">
        <f>VLOOKUP($B96&amp;E$1&amp;$C96,average_sale_prices!$A:$H,8,FALSE)</f>
        <v>848637.97231605172</v>
      </c>
      <c r="F96">
        <f t="shared" si="4"/>
        <v>0</v>
      </c>
    </row>
    <row r="97" spans="1:6" x14ac:dyDescent="0.25">
      <c r="A97" t="str">
        <f t="shared" si="3"/>
        <v>20065</v>
      </c>
      <c r="B97">
        <f t="shared" si="6"/>
        <v>2006</v>
      </c>
      <c r="C97">
        <v>5</v>
      </c>
      <c r="D97" t="e">
        <f>VLOOKUP($B97&amp;D$1&amp;$C97,average_sale_prices!$A:$H,8,FALSE)</f>
        <v>#N/A</v>
      </c>
      <c r="E97">
        <f>VLOOKUP($B97&amp;E$1&amp;$C97,average_sale_prices!$A:$H,8,FALSE)</f>
        <v>1037224.1883862854</v>
      </c>
      <c r="F97">
        <f t="shared" si="4"/>
        <v>0</v>
      </c>
    </row>
    <row r="98" spans="1:6" x14ac:dyDescent="0.25">
      <c r="A98" t="str">
        <f t="shared" si="3"/>
        <v>20066</v>
      </c>
      <c r="B98">
        <f t="shared" si="6"/>
        <v>2006</v>
      </c>
      <c r="C98">
        <v>6</v>
      </c>
      <c r="D98" t="e">
        <f>VLOOKUP($B98&amp;D$1&amp;$C98,average_sale_prices!$A:$H,8,FALSE)</f>
        <v>#N/A</v>
      </c>
      <c r="E98">
        <f>VLOOKUP($B98&amp;E$1&amp;$C98,average_sale_prices!$A:$H,8,FALSE)</f>
        <v>1555836.2825794281</v>
      </c>
      <c r="F98">
        <f t="shared" si="4"/>
        <v>0</v>
      </c>
    </row>
    <row r="99" spans="1:6" x14ac:dyDescent="0.25">
      <c r="A99" t="str">
        <f t="shared" si="3"/>
        <v>20060</v>
      </c>
      <c r="B99">
        <f t="shared" si="6"/>
        <v>2006</v>
      </c>
      <c r="C99">
        <v>0</v>
      </c>
      <c r="D99">
        <f>VLOOKUP($B99&amp;D$1&amp;$C99,average_sale_prices!$A:$H,8,FALSE)</f>
        <v>216020.13465246389</v>
      </c>
      <c r="E99" t="e">
        <f>VLOOKUP($B99&amp;E$1&amp;$C99,average_sale_prices!$A:$H,8,FALSE)</f>
        <v>#N/A</v>
      </c>
      <c r="F99">
        <f t="shared" si="4"/>
        <v>0</v>
      </c>
    </row>
    <row r="100" spans="1:6" x14ac:dyDescent="0.25">
      <c r="A100" t="str">
        <f t="shared" si="3"/>
        <v>20051</v>
      </c>
      <c r="B100">
        <f>B93-1</f>
        <v>2005</v>
      </c>
      <c r="C100">
        <v>1</v>
      </c>
      <c r="D100">
        <f>VLOOKUP($B100&amp;D$1&amp;$C100,average_sale_prices!$A:$H,8,FALSE)</f>
        <v>242257.04080665042</v>
      </c>
      <c r="E100">
        <f>VLOOKUP($B100&amp;E$1&amp;$C100,average_sale_prices!$A:$H,8,FALSE)</f>
        <v>268860.20170424774</v>
      </c>
      <c r="F100">
        <f t="shared" si="4"/>
        <v>1.109813777998014</v>
      </c>
    </row>
    <row r="101" spans="1:6" x14ac:dyDescent="0.25">
      <c r="A101" t="str">
        <f t="shared" si="3"/>
        <v>20052</v>
      </c>
      <c r="B101">
        <f t="shared" si="6"/>
        <v>2005</v>
      </c>
      <c r="C101">
        <v>2</v>
      </c>
      <c r="D101">
        <f>VLOOKUP($B101&amp;D$1&amp;$C101,average_sale_prices!$A:$H,8,FALSE)</f>
        <v>404573.31605398736</v>
      </c>
      <c r="E101">
        <f>VLOOKUP($B101&amp;E$1&amp;$C101,average_sale_prices!$A:$H,8,FALSE)</f>
        <v>486624.79946470179</v>
      </c>
      <c r="F101">
        <f t="shared" si="4"/>
        <v>1.2028099238254391</v>
      </c>
    </row>
    <row r="102" spans="1:6" x14ac:dyDescent="0.25">
      <c r="A102" t="str">
        <f t="shared" si="3"/>
        <v>20053</v>
      </c>
      <c r="B102">
        <f t="shared" si="6"/>
        <v>2005</v>
      </c>
      <c r="C102">
        <v>3</v>
      </c>
      <c r="D102">
        <f>VLOOKUP($B102&amp;D$1&amp;$C102,average_sale_prices!$A:$H,8,FALSE)</f>
        <v>568106.96336567937</v>
      </c>
      <c r="E102">
        <f>VLOOKUP($B102&amp;E$1&amp;$C102,average_sale_prices!$A:$H,8,FALSE)</f>
        <v>689385.13257499412</v>
      </c>
      <c r="F102">
        <f t="shared" si="4"/>
        <v>1.2134777023165095</v>
      </c>
    </row>
    <row r="103" spans="1:6" x14ac:dyDescent="0.25">
      <c r="A103" t="str">
        <f t="shared" si="3"/>
        <v>20054</v>
      </c>
      <c r="B103">
        <f t="shared" si="6"/>
        <v>2005</v>
      </c>
      <c r="C103">
        <v>4</v>
      </c>
      <c r="D103" t="e">
        <f>VLOOKUP($B103&amp;D$1&amp;$C103,average_sale_prices!$A:$H,8,FALSE)</f>
        <v>#N/A</v>
      </c>
      <c r="E103">
        <f>VLOOKUP($B103&amp;E$1&amp;$C103,average_sale_prices!$A:$H,8,FALSE)</f>
        <v>729937.19919705263</v>
      </c>
      <c r="F103">
        <f t="shared" si="4"/>
        <v>0</v>
      </c>
    </row>
    <row r="104" spans="1:6" x14ac:dyDescent="0.25">
      <c r="A104" t="str">
        <f t="shared" si="3"/>
        <v>20055</v>
      </c>
      <c r="B104">
        <f t="shared" si="6"/>
        <v>2005</v>
      </c>
      <c r="C104">
        <v>5</v>
      </c>
      <c r="D104" t="e">
        <f>VLOOKUP($B104&amp;D$1&amp;$C104,average_sale_prices!$A:$H,8,FALSE)</f>
        <v>#N/A</v>
      </c>
      <c r="E104">
        <f>VLOOKUP($B104&amp;E$1&amp;$C104,average_sale_prices!$A:$H,8,FALSE)</f>
        <v>892145.46568528656</v>
      </c>
      <c r="F104">
        <f t="shared" si="4"/>
        <v>0</v>
      </c>
    </row>
    <row r="105" spans="1:6" x14ac:dyDescent="0.25">
      <c r="A105" t="str">
        <f t="shared" si="3"/>
        <v>20056</v>
      </c>
      <c r="B105">
        <f t="shared" si="6"/>
        <v>2005</v>
      </c>
      <c r="C105">
        <v>6</v>
      </c>
      <c r="D105" t="e">
        <f>VLOOKUP($B105&amp;D$1&amp;$C105,average_sale_prices!$A:$H,8,FALSE)</f>
        <v>#N/A</v>
      </c>
      <c r="E105">
        <f>VLOOKUP($B105&amp;E$1&amp;$C105,average_sale_prices!$A:$H,8,FALSE)</f>
        <v>1338218.1985279298</v>
      </c>
      <c r="F105">
        <f t="shared" si="4"/>
        <v>0</v>
      </c>
    </row>
    <row r="106" spans="1:6" x14ac:dyDescent="0.25">
      <c r="A106" t="str">
        <f t="shared" si="3"/>
        <v>20050</v>
      </c>
      <c r="B106">
        <f t="shared" si="6"/>
        <v>2005</v>
      </c>
      <c r="C106">
        <v>0</v>
      </c>
      <c r="D106">
        <f>VLOOKUP($B106&amp;D$1&amp;$C106,average_sale_prices!$A:$H,8,FALSE)</f>
        <v>182200.01896513574</v>
      </c>
      <c r="E106" t="e">
        <f>VLOOKUP($B106&amp;E$1&amp;$C106,average_sale_prices!$A:$H,8,FALSE)</f>
        <v>#N/A</v>
      </c>
      <c r="F10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real_estate_trends</vt:lpstr>
      <vt:lpstr>MLS_original</vt:lpstr>
      <vt:lpstr>HPI</vt:lpstr>
      <vt:lpstr>average_sale_prices</vt:lpstr>
      <vt:lpstr>ratio_family_bedrooms</vt:lpstr>
      <vt:lpstr>ratio_condo_family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2020-03-28T12:48:27Z</dcterms:created>
  <dcterms:modified xsi:type="dcterms:W3CDTF">2020-03-29T22:50:35Z</dcterms:modified>
</cp:coreProperties>
</file>