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D:\가스켐솔루션(서혜정)\01. 일일납품현황\2021년 일일납품현황\"/>
    </mc:Choice>
  </mc:AlternateContent>
  <bookViews>
    <workbookView xWindow="0" yWindow="0" windowWidth="25200" windowHeight="11835" firstSheet="16" activeTab="25"/>
  </bookViews>
  <sheets>
    <sheet name="08.30" sheetId="874" state="hidden" r:id="rId1"/>
    <sheet name="08.31" sheetId="876" state="hidden" r:id="rId2"/>
    <sheet name="09.01" sheetId="877" r:id="rId3"/>
    <sheet name="09.02" sheetId="878" r:id="rId4"/>
    <sheet name="09.03" sheetId="879" r:id="rId5"/>
    <sheet name="08.30~09.05" sheetId="875" r:id="rId6"/>
    <sheet name="09.06" sheetId="880" r:id="rId7"/>
    <sheet name="09.07" sheetId="882" r:id="rId8"/>
    <sheet name="09.08" sheetId="883" r:id="rId9"/>
    <sheet name="09.09" sheetId="885" r:id="rId10"/>
    <sheet name="09.10" sheetId="886" r:id="rId11"/>
    <sheet name="09.06~09.12" sheetId="881" r:id="rId12"/>
    <sheet name="09.13" sheetId="887" r:id="rId13"/>
    <sheet name="09.14" sheetId="889" r:id="rId14"/>
    <sheet name="09.15" sheetId="890" r:id="rId15"/>
    <sheet name="09.16" sheetId="892" r:id="rId16"/>
    <sheet name="09.17" sheetId="893" r:id="rId17"/>
    <sheet name="09.13~09.19" sheetId="888" r:id="rId18"/>
    <sheet name="09.23" sheetId="894" r:id="rId19"/>
    <sheet name="09.24" sheetId="896" r:id="rId20"/>
    <sheet name="09.20~09.26" sheetId="895" r:id="rId21"/>
    <sheet name="09.27" sheetId="897" r:id="rId22"/>
    <sheet name="09.28" sheetId="899" r:id="rId23"/>
    <sheet name="09.29" sheetId="900" r:id="rId24"/>
    <sheet name="09.27~10.03" sheetId="898" r:id="rId25"/>
    <sheet name="09.30" sheetId="901" r:id="rId26"/>
    <sheet name="Sheet1" sheetId="20" r:id="rId27"/>
  </sheets>
  <definedNames>
    <definedName name="_xlnm._FilterDatabase" localSheetId="0" hidden="1">'08.30'!$A$3:$V$744</definedName>
    <definedName name="_xlnm._FilterDatabase" localSheetId="1" hidden="1">'08.31'!$A$3:$V$739</definedName>
    <definedName name="_xlnm._FilterDatabase" localSheetId="2" hidden="1">'09.01'!$A$3:$V$740</definedName>
    <definedName name="_xlnm._FilterDatabase" localSheetId="3" hidden="1">'09.02'!$A$3:$V$728</definedName>
    <definedName name="_xlnm._FilterDatabase" localSheetId="4" hidden="1">'09.03'!$A$3:$V$761</definedName>
    <definedName name="_xlnm._FilterDatabase" localSheetId="6" hidden="1">'09.06'!$A$3:$V$731</definedName>
    <definedName name="_xlnm._FilterDatabase" localSheetId="7" hidden="1">'09.07'!$A$3:$V$736</definedName>
    <definedName name="_xlnm._FilterDatabase" localSheetId="8" hidden="1">'09.08'!$A$3:$V$714</definedName>
    <definedName name="_xlnm._FilterDatabase" localSheetId="9" hidden="1">'09.09'!$A$3:$V$719</definedName>
    <definedName name="_xlnm._FilterDatabase" localSheetId="10" hidden="1">'09.10'!$A$3:$V$738</definedName>
    <definedName name="_xlnm._FilterDatabase" localSheetId="12" hidden="1">'09.13'!$A$3:$V$716</definedName>
    <definedName name="_xlnm._FilterDatabase" localSheetId="13" hidden="1">'09.14'!$A$3:$V$720</definedName>
    <definedName name="_xlnm._FilterDatabase" localSheetId="14" hidden="1">'09.15'!$A$3:$V$726</definedName>
    <definedName name="_xlnm._FilterDatabase" localSheetId="15" hidden="1">'09.16'!$A$3:$V$725</definedName>
    <definedName name="_xlnm._FilterDatabase" localSheetId="16" hidden="1">'09.17'!$A$3:$V$719</definedName>
    <definedName name="_xlnm._FilterDatabase" localSheetId="18" hidden="1">'09.23'!$A$3:$V$717</definedName>
    <definedName name="_xlnm._FilterDatabase" localSheetId="19" hidden="1">'09.24'!$A$3:$V$730</definedName>
    <definedName name="_xlnm._FilterDatabase" localSheetId="21" hidden="1">'09.27'!$A$3:$V$717</definedName>
    <definedName name="_xlnm._FilterDatabase" localSheetId="22" hidden="1">'09.28'!$A$3:$V$718</definedName>
    <definedName name="_xlnm._FilterDatabase" localSheetId="23" hidden="1">'09.29'!$A$3:$V$711</definedName>
    <definedName name="_xlnm._FilterDatabase" localSheetId="25" hidden="1">'09.30'!$A$3:$V$724</definedName>
    <definedName name="_xlnm._FilterDatabase" localSheetId="26" hidden="1">Sheet1!$A$1:$L$226</definedName>
    <definedName name="_xlnm.Print_Area" localSheetId="0">'08.30'!$O$1:$V$51</definedName>
    <definedName name="_xlnm.Print_Area" localSheetId="1">'08.31'!$O$1:$V$50</definedName>
    <definedName name="_xlnm.Print_Area" localSheetId="2">'09.01'!$O$1:$V$50</definedName>
    <definedName name="_xlnm.Print_Area" localSheetId="3">'09.02'!$O$1:$V$51</definedName>
    <definedName name="_xlnm.Print_Area" localSheetId="4">'09.03'!$O$1:$V$50</definedName>
    <definedName name="_xlnm.Print_Area" localSheetId="6">'09.06'!$O$1:$V$51</definedName>
    <definedName name="_xlnm.Print_Area" localSheetId="7">'09.07'!$O$1:$V$50</definedName>
    <definedName name="_xlnm.Print_Area" localSheetId="8">'09.08'!$O$1:$V$50</definedName>
    <definedName name="_xlnm.Print_Area" localSheetId="9">'09.09'!$O$1:$V$50</definedName>
    <definedName name="_xlnm.Print_Area" localSheetId="10">'09.10'!$O$1:$V$50</definedName>
    <definedName name="_xlnm.Print_Area" localSheetId="12">'09.13'!$O$1:$V$50</definedName>
    <definedName name="_xlnm.Print_Area" localSheetId="13">'09.14'!$O$1:$V$51</definedName>
    <definedName name="_xlnm.Print_Area" localSheetId="14">'09.15'!$O$1:$V$50</definedName>
    <definedName name="_xlnm.Print_Area" localSheetId="15">'09.16'!$O$1:$V$50</definedName>
    <definedName name="_xlnm.Print_Area" localSheetId="16">'09.17'!$O$1:$V$50</definedName>
    <definedName name="_xlnm.Print_Area" localSheetId="18">'09.23'!$O$1:$V$50</definedName>
    <definedName name="_xlnm.Print_Area" localSheetId="19">'09.24'!$O$1:$V$51</definedName>
    <definedName name="_xlnm.Print_Area" localSheetId="21">'09.27'!$O$1:$V$50</definedName>
    <definedName name="_xlnm.Print_Area" localSheetId="22">'09.28'!$O$1:$V$52</definedName>
    <definedName name="_xlnm.Print_Area" localSheetId="23">'09.29'!$O$1:$V$50</definedName>
    <definedName name="_xlnm.Print_Area" localSheetId="25">'09.30'!$O$1:$V$50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7" i="901" l="1"/>
  <c r="G147" i="901"/>
  <c r="F147" i="901"/>
  <c r="S5" i="901" s="1"/>
  <c r="E147" i="901"/>
  <c r="R5" i="901" s="1"/>
  <c r="D147" i="901"/>
  <c r="Q5" i="901" s="1"/>
  <c r="H139" i="901"/>
  <c r="H141" i="901" s="1"/>
  <c r="G139" i="901"/>
  <c r="G141" i="901" s="1"/>
  <c r="F139" i="901"/>
  <c r="F141" i="901" s="1"/>
  <c r="E139" i="901"/>
  <c r="E141" i="901" s="1"/>
  <c r="D139" i="901"/>
  <c r="D141" i="901" s="1"/>
  <c r="H129" i="901"/>
  <c r="H131" i="901" s="1"/>
  <c r="G129" i="901"/>
  <c r="G131" i="901" s="1"/>
  <c r="F129" i="901"/>
  <c r="F131" i="901" s="1"/>
  <c r="E129" i="901"/>
  <c r="E131" i="901" s="1"/>
  <c r="D129" i="901"/>
  <c r="D131" i="901" s="1"/>
  <c r="H119" i="901"/>
  <c r="H121" i="901" s="1"/>
  <c r="G119" i="901"/>
  <c r="G121" i="901" s="1"/>
  <c r="F119" i="901"/>
  <c r="F121" i="901" s="1"/>
  <c r="E119" i="901"/>
  <c r="E121" i="901" s="1"/>
  <c r="D119" i="901"/>
  <c r="D121" i="901" s="1"/>
  <c r="H104" i="901"/>
  <c r="H106" i="901" s="1"/>
  <c r="G104" i="901"/>
  <c r="F104" i="901"/>
  <c r="F106" i="901" s="1"/>
  <c r="E104" i="901"/>
  <c r="E106" i="901" s="1"/>
  <c r="D104" i="901"/>
  <c r="D106" i="901" s="1"/>
  <c r="H95" i="901"/>
  <c r="H97" i="901" s="1"/>
  <c r="G95" i="901"/>
  <c r="G97" i="901" s="1"/>
  <c r="F95" i="901"/>
  <c r="F97" i="901" s="1"/>
  <c r="E95" i="901"/>
  <c r="E97" i="901" s="1"/>
  <c r="D95" i="901"/>
  <c r="D97" i="901" s="1"/>
  <c r="H86" i="901"/>
  <c r="H88" i="901" s="1"/>
  <c r="U7" i="901" s="1"/>
  <c r="G86" i="901"/>
  <c r="G88" i="901" s="1"/>
  <c r="T7" i="901" s="1"/>
  <c r="F86" i="901"/>
  <c r="F88" i="901" s="1"/>
  <c r="S7" i="901" s="1"/>
  <c r="E86" i="901"/>
  <c r="E88" i="901" s="1"/>
  <c r="R7" i="901" s="1"/>
  <c r="D86" i="901"/>
  <c r="D88" i="901" s="1"/>
  <c r="Q7" i="901" s="1"/>
  <c r="H66" i="901"/>
  <c r="H68" i="901" s="1"/>
  <c r="G66" i="901"/>
  <c r="G68" i="901" s="1"/>
  <c r="F66" i="901"/>
  <c r="F68" i="901" s="1"/>
  <c r="E66" i="901"/>
  <c r="E68" i="901" s="1"/>
  <c r="D66" i="901"/>
  <c r="D68" i="901" s="1"/>
  <c r="B55" i="901" a="1"/>
  <c r="B55" i="901" s="1"/>
  <c r="H52" i="901"/>
  <c r="G52" i="901"/>
  <c r="G54" i="901" s="1"/>
  <c r="F52" i="901"/>
  <c r="E52" i="901"/>
  <c r="D52" i="901"/>
  <c r="T51" i="901"/>
  <c r="U50" i="901"/>
  <c r="S49" i="901"/>
  <c r="R49" i="901"/>
  <c r="Q49" i="901"/>
  <c r="P49" i="901"/>
  <c r="T46" i="901"/>
  <c r="T45" i="901"/>
  <c r="S44" i="901"/>
  <c r="R44" i="901"/>
  <c r="Q44" i="901"/>
  <c r="P44" i="901"/>
  <c r="T43" i="901"/>
  <c r="T42" i="901"/>
  <c r="T41" i="901"/>
  <c r="T40" i="901"/>
  <c r="T39" i="901"/>
  <c r="T38" i="901"/>
  <c r="T37" i="901"/>
  <c r="V30" i="901"/>
  <c r="U30" i="901"/>
  <c r="T30" i="901"/>
  <c r="S30" i="901"/>
  <c r="R30" i="901"/>
  <c r="Q30" i="901"/>
  <c r="P30" i="901"/>
  <c r="V29" i="901"/>
  <c r="U29" i="901"/>
  <c r="T29" i="901"/>
  <c r="S29" i="901"/>
  <c r="R29" i="901"/>
  <c r="Q29" i="901"/>
  <c r="P29" i="901"/>
  <c r="V27" i="901"/>
  <c r="U27" i="901"/>
  <c r="T27" i="901"/>
  <c r="S27" i="901"/>
  <c r="R27" i="901"/>
  <c r="Q27" i="901"/>
  <c r="P27" i="901"/>
  <c r="V26" i="901"/>
  <c r="U26" i="901"/>
  <c r="T26" i="901"/>
  <c r="S26" i="901"/>
  <c r="R26" i="901"/>
  <c r="Q26" i="901"/>
  <c r="P26" i="901"/>
  <c r="V24" i="901"/>
  <c r="U24" i="901"/>
  <c r="T24" i="901"/>
  <c r="S24" i="901"/>
  <c r="R24" i="901"/>
  <c r="Q24" i="901"/>
  <c r="P24" i="901"/>
  <c r="V23" i="901"/>
  <c r="U23" i="901"/>
  <c r="T23" i="901"/>
  <c r="S23" i="901"/>
  <c r="R23" i="901"/>
  <c r="Q23" i="901"/>
  <c r="P23" i="901"/>
  <c r="V21" i="901"/>
  <c r="U21" i="901"/>
  <c r="T21" i="901"/>
  <c r="S21" i="901"/>
  <c r="R21" i="901"/>
  <c r="Q21" i="901"/>
  <c r="P21" i="901"/>
  <c r="V20" i="901"/>
  <c r="U20" i="901"/>
  <c r="T20" i="901"/>
  <c r="S20" i="901"/>
  <c r="R20" i="901"/>
  <c r="Q20" i="901"/>
  <c r="P20" i="901"/>
  <c r="V18" i="901"/>
  <c r="U18" i="901"/>
  <c r="T18" i="901"/>
  <c r="S18" i="901"/>
  <c r="R18" i="901"/>
  <c r="Q18" i="901"/>
  <c r="P18" i="901"/>
  <c r="V17" i="901"/>
  <c r="U17" i="901"/>
  <c r="T17" i="901"/>
  <c r="S17" i="901"/>
  <c r="R17" i="901"/>
  <c r="Q17" i="901"/>
  <c r="P17" i="901"/>
  <c r="V15" i="901"/>
  <c r="U15" i="901"/>
  <c r="T15" i="901"/>
  <c r="S15" i="901"/>
  <c r="R15" i="901"/>
  <c r="Q15" i="901"/>
  <c r="P15" i="901"/>
  <c r="V14" i="901"/>
  <c r="U14" i="901"/>
  <c r="T14" i="901"/>
  <c r="S14" i="901"/>
  <c r="R14" i="901"/>
  <c r="Q14" i="901"/>
  <c r="P14" i="901"/>
  <c r="U5" i="901"/>
  <c r="T5" i="901"/>
  <c r="S50" i="901" l="1"/>
  <c r="P50" i="901"/>
  <c r="H146" i="901"/>
  <c r="U4" i="901" s="1"/>
  <c r="D146" i="901"/>
  <c r="Q4" i="901" s="1"/>
  <c r="T49" i="901"/>
  <c r="Q50" i="901"/>
  <c r="R50" i="901"/>
  <c r="E146" i="901"/>
  <c r="R4" i="901" s="1"/>
  <c r="F146" i="901"/>
  <c r="S4" i="901" s="1"/>
  <c r="T44" i="901"/>
  <c r="G146" i="901"/>
  <c r="T4" i="901" s="1"/>
  <c r="V31" i="901"/>
  <c r="V12" i="901"/>
  <c r="D54" i="901"/>
  <c r="D148" i="901" s="1"/>
  <c r="Q6" i="901" s="1"/>
  <c r="Q8" i="901" s="1"/>
  <c r="T12" i="901"/>
  <c r="H54" i="901"/>
  <c r="H148" i="901" s="1"/>
  <c r="U6" i="901" s="1"/>
  <c r="U8" i="901" s="1"/>
  <c r="G106" i="901"/>
  <c r="G148" i="901" s="1"/>
  <c r="T6" i="901" s="1"/>
  <c r="T8" i="901" s="1"/>
  <c r="E54" i="901"/>
  <c r="E148" i="901" s="1"/>
  <c r="R6" i="901" s="1"/>
  <c r="R8" i="901" s="1"/>
  <c r="F54" i="901"/>
  <c r="F148" i="901" s="1"/>
  <c r="S6" i="901" s="1"/>
  <c r="S8" i="901" s="1"/>
  <c r="H143" i="900"/>
  <c r="G143" i="900"/>
  <c r="T5" i="900" s="1"/>
  <c r="F143" i="900"/>
  <c r="S5" i="900" s="1"/>
  <c r="E143" i="900"/>
  <c r="R5" i="900" s="1"/>
  <c r="D143" i="900"/>
  <c r="Q5" i="900" s="1"/>
  <c r="H135" i="900"/>
  <c r="H137" i="900" s="1"/>
  <c r="G135" i="900"/>
  <c r="G137" i="900" s="1"/>
  <c r="F135" i="900"/>
  <c r="F137" i="900" s="1"/>
  <c r="E135" i="900"/>
  <c r="E137" i="900" s="1"/>
  <c r="D135" i="900"/>
  <c r="D137" i="900" s="1"/>
  <c r="H125" i="900"/>
  <c r="H127" i="900" s="1"/>
  <c r="G125" i="900"/>
  <c r="G127" i="900" s="1"/>
  <c r="F125" i="900"/>
  <c r="F127" i="900" s="1"/>
  <c r="E125" i="900"/>
  <c r="E127" i="900" s="1"/>
  <c r="D125" i="900"/>
  <c r="D127" i="900" s="1"/>
  <c r="H115" i="900"/>
  <c r="H117" i="900" s="1"/>
  <c r="G115" i="900"/>
  <c r="G117" i="900" s="1"/>
  <c r="F115" i="900"/>
  <c r="F117" i="900" s="1"/>
  <c r="E115" i="900"/>
  <c r="E117" i="900" s="1"/>
  <c r="D115" i="900"/>
  <c r="D117" i="900" s="1"/>
  <c r="H100" i="900"/>
  <c r="H102" i="900" s="1"/>
  <c r="G100" i="900"/>
  <c r="F100" i="900"/>
  <c r="F102" i="900" s="1"/>
  <c r="E100" i="900"/>
  <c r="E102" i="900" s="1"/>
  <c r="D100" i="900"/>
  <c r="D102" i="900" s="1"/>
  <c r="H91" i="900"/>
  <c r="H93" i="900" s="1"/>
  <c r="G91" i="900"/>
  <c r="G93" i="900" s="1"/>
  <c r="F91" i="900"/>
  <c r="F93" i="900" s="1"/>
  <c r="E91" i="900"/>
  <c r="E93" i="900" s="1"/>
  <c r="D91" i="900"/>
  <c r="D93" i="900" s="1"/>
  <c r="H82" i="900"/>
  <c r="H84" i="900" s="1"/>
  <c r="U7" i="900" s="1"/>
  <c r="G82" i="900"/>
  <c r="G84" i="900" s="1"/>
  <c r="T7" i="900" s="1"/>
  <c r="F82" i="900"/>
  <c r="F84" i="900" s="1"/>
  <c r="S7" i="900" s="1"/>
  <c r="E82" i="900"/>
  <c r="E84" i="900" s="1"/>
  <c r="R7" i="900" s="1"/>
  <c r="D82" i="900"/>
  <c r="D84" i="900" s="1"/>
  <c r="Q7" i="900" s="1"/>
  <c r="H72" i="900"/>
  <c r="H74" i="900" s="1"/>
  <c r="G72" i="900"/>
  <c r="G74" i="900" s="1"/>
  <c r="F72" i="900"/>
  <c r="F74" i="900" s="1"/>
  <c r="E72" i="900"/>
  <c r="E74" i="900" s="1"/>
  <c r="D72" i="900"/>
  <c r="D74" i="900" s="1"/>
  <c r="B64" i="900" a="1"/>
  <c r="B64" i="900" s="1"/>
  <c r="H61" i="900"/>
  <c r="G61" i="900"/>
  <c r="G63" i="900" s="1"/>
  <c r="F61" i="900"/>
  <c r="E61" i="900"/>
  <c r="E63" i="900" s="1"/>
  <c r="D61" i="900"/>
  <c r="T51" i="900"/>
  <c r="U50" i="900"/>
  <c r="S49" i="900"/>
  <c r="R49" i="900"/>
  <c r="Q49" i="900"/>
  <c r="P49" i="900"/>
  <c r="T46" i="900"/>
  <c r="T45" i="900"/>
  <c r="S44" i="900"/>
  <c r="R44" i="900"/>
  <c r="T43" i="900"/>
  <c r="T42" i="900"/>
  <c r="T41" i="900"/>
  <c r="T40" i="900"/>
  <c r="T39" i="900"/>
  <c r="T38" i="900"/>
  <c r="Q44" i="900"/>
  <c r="Q50" i="900" s="1"/>
  <c r="P44" i="900"/>
  <c r="P50" i="900" s="1"/>
  <c r="V30" i="900"/>
  <c r="U30" i="900"/>
  <c r="T30" i="900"/>
  <c r="S30" i="900"/>
  <c r="R30" i="900"/>
  <c r="Q30" i="900"/>
  <c r="P30" i="900"/>
  <c r="V29" i="900"/>
  <c r="U29" i="900"/>
  <c r="T29" i="900"/>
  <c r="S29" i="900"/>
  <c r="R29" i="900"/>
  <c r="Q29" i="900"/>
  <c r="P29" i="900"/>
  <c r="V27" i="900"/>
  <c r="U27" i="900"/>
  <c r="T27" i="900"/>
  <c r="S27" i="900"/>
  <c r="R27" i="900"/>
  <c r="Q27" i="900"/>
  <c r="P27" i="900"/>
  <c r="V26" i="900"/>
  <c r="U26" i="900"/>
  <c r="T26" i="900"/>
  <c r="S26" i="900"/>
  <c r="R26" i="900"/>
  <c r="Q26" i="900"/>
  <c r="P26" i="900"/>
  <c r="V24" i="900"/>
  <c r="U24" i="900"/>
  <c r="T24" i="900"/>
  <c r="S24" i="900"/>
  <c r="R24" i="900"/>
  <c r="Q24" i="900"/>
  <c r="P24" i="900"/>
  <c r="V23" i="900"/>
  <c r="U23" i="900"/>
  <c r="T23" i="900"/>
  <c r="S23" i="900"/>
  <c r="R23" i="900"/>
  <c r="Q23" i="900"/>
  <c r="P23" i="900"/>
  <c r="V21" i="900"/>
  <c r="U21" i="900"/>
  <c r="T21" i="900"/>
  <c r="S21" i="900"/>
  <c r="R21" i="900"/>
  <c r="Q21" i="900"/>
  <c r="P21" i="900"/>
  <c r="V20" i="900"/>
  <c r="U20" i="900"/>
  <c r="T20" i="900"/>
  <c r="S20" i="900"/>
  <c r="R20" i="900"/>
  <c r="Q20" i="900"/>
  <c r="P20" i="900"/>
  <c r="V18" i="900"/>
  <c r="U18" i="900"/>
  <c r="T18" i="900"/>
  <c r="S18" i="900"/>
  <c r="R18" i="900"/>
  <c r="Q18" i="900"/>
  <c r="P18" i="900"/>
  <c r="V17" i="900"/>
  <c r="U17" i="900"/>
  <c r="T17" i="900"/>
  <c r="S17" i="900"/>
  <c r="R17" i="900"/>
  <c r="Q17" i="900"/>
  <c r="P17" i="900"/>
  <c r="V15" i="900"/>
  <c r="U15" i="900"/>
  <c r="T15" i="900"/>
  <c r="S15" i="900"/>
  <c r="R15" i="900"/>
  <c r="Q15" i="900"/>
  <c r="P15" i="900"/>
  <c r="V14" i="900"/>
  <c r="U14" i="900"/>
  <c r="T14" i="900"/>
  <c r="S14" i="900"/>
  <c r="R14" i="900"/>
  <c r="Q14" i="900"/>
  <c r="P14" i="900"/>
  <c r="U5" i="900"/>
  <c r="T50" i="901" l="1"/>
  <c r="Q12" i="901"/>
  <c r="S50" i="900"/>
  <c r="D142" i="900"/>
  <c r="Q4" i="900" s="1"/>
  <c r="H142" i="900"/>
  <c r="U4" i="900" s="1"/>
  <c r="T49" i="900"/>
  <c r="E144" i="900"/>
  <c r="R6" i="900" s="1"/>
  <c r="R8" i="900" s="1"/>
  <c r="T37" i="900"/>
  <c r="T44" i="900" s="1"/>
  <c r="R50" i="900"/>
  <c r="F142" i="900"/>
  <c r="S4" i="900" s="1"/>
  <c r="G142" i="900"/>
  <c r="T4" i="900" s="1"/>
  <c r="D63" i="900"/>
  <c r="D144" i="900" s="1"/>
  <c r="Q6" i="900" s="1"/>
  <c r="Q8" i="900" s="1"/>
  <c r="T12" i="900"/>
  <c r="V31" i="900"/>
  <c r="V12" i="900"/>
  <c r="H63" i="900"/>
  <c r="H144" i="900" s="1"/>
  <c r="U6" i="900" s="1"/>
  <c r="U8" i="900" s="1"/>
  <c r="G102" i="900"/>
  <c r="G144" i="900" s="1"/>
  <c r="T6" i="900" s="1"/>
  <c r="T8" i="900" s="1"/>
  <c r="F63" i="900"/>
  <c r="F144" i="900" s="1"/>
  <c r="S6" i="900" s="1"/>
  <c r="S8" i="900" s="1"/>
  <c r="E142" i="900"/>
  <c r="R4" i="900" s="1"/>
  <c r="T43" i="899"/>
  <c r="Q12" i="900" l="1"/>
  <c r="T50" i="900"/>
  <c r="Q37" i="899"/>
  <c r="P37" i="899"/>
  <c r="T44" i="899"/>
  <c r="H150" i="899" l="1"/>
  <c r="G150" i="899"/>
  <c r="F150" i="899"/>
  <c r="E150" i="899"/>
  <c r="R5" i="899" s="1"/>
  <c r="D150" i="899"/>
  <c r="H142" i="899"/>
  <c r="H144" i="899" s="1"/>
  <c r="G142" i="899"/>
  <c r="G144" i="899" s="1"/>
  <c r="F142" i="899"/>
  <c r="F144" i="899" s="1"/>
  <c r="E142" i="899"/>
  <c r="E144" i="899" s="1"/>
  <c r="D142" i="899"/>
  <c r="D144" i="899" s="1"/>
  <c r="G134" i="899"/>
  <c r="H132" i="899"/>
  <c r="H134" i="899" s="1"/>
  <c r="G132" i="899"/>
  <c r="F132" i="899"/>
  <c r="F134" i="899" s="1"/>
  <c r="E132" i="899"/>
  <c r="E134" i="899" s="1"/>
  <c r="D132" i="899"/>
  <c r="D134" i="899" s="1"/>
  <c r="H122" i="899"/>
  <c r="H124" i="899" s="1"/>
  <c r="G122" i="899"/>
  <c r="G124" i="899" s="1"/>
  <c r="F122" i="899"/>
  <c r="F124" i="899" s="1"/>
  <c r="E122" i="899"/>
  <c r="E124" i="899" s="1"/>
  <c r="D122" i="899"/>
  <c r="D124" i="899" s="1"/>
  <c r="H111" i="899"/>
  <c r="H113" i="899" s="1"/>
  <c r="G111" i="899"/>
  <c r="G113" i="899" s="1"/>
  <c r="F111" i="899"/>
  <c r="F113" i="899" s="1"/>
  <c r="E111" i="899"/>
  <c r="E113" i="899" s="1"/>
  <c r="D111" i="899"/>
  <c r="D113" i="899" s="1"/>
  <c r="H102" i="899"/>
  <c r="H104" i="899" s="1"/>
  <c r="G102" i="899"/>
  <c r="G104" i="899" s="1"/>
  <c r="F102" i="899"/>
  <c r="F104" i="899" s="1"/>
  <c r="E102" i="899"/>
  <c r="E104" i="899" s="1"/>
  <c r="D102" i="899"/>
  <c r="D104" i="899" s="1"/>
  <c r="H93" i="899"/>
  <c r="H95" i="899" s="1"/>
  <c r="U7" i="899" s="1"/>
  <c r="G93" i="899"/>
  <c r="G95" i="899" s="1"/>
  <c r="T7" i="899" s="1"/>
  <c r="F93" i="899"/>
  <c r="F95" i="899" s="1"/>
  <c r="S7" i="899" s="1"/>
  <c r="E93" i="899"/>
  <c r="E95" i="899" s="1"/>
  <c r="R7" i="899" s="1"/>
  <c r="D93" i="899"/>
  <c r="D95" i="899" s="1"/>
  <c r="Q7" i="899" s="1"/>
  <c r="H79" i="899"/>
  <c r="H81" i="899" s="1"/>
  <c r="G79" i="899"/>
  <c r="G81" i="899" s="1"/>
  <c r="F79" i="899"/>
  <c r="F81" i="899" s="1"/>
  <c r="E79" i="899"/>
  <c r="E81" i="899" s="1"/>
  <c r="D79" i="899"/>
  <c r="D81" i="899" s="1"/>
  <c r="B71" i="899" a="1"/>
  <c r="B71" i="899" s="1"/>
  <c r="H68" i="899"/>
  <c r="H70" i="899" s="1"/>
  <c r="G68" i="899"/>
  <c r="G70" i="899" s="1"/>
  <c r="F68" i="899"/>
  <c r="E68" i="899"/>
  <c r="D68" i="899"/>
  <c r="D70" i="899" s="1"/>
  <c r="T53" i="899"/>
  <c r="U52" i="899"/>
  <c r="S51" i="899"/>
  <c r="R51" i="899"/>
  <c r="Q51" i="899"/>
  <c r="P51" i="899"/>
  <c r="T48" i="899"/>
  <c r="T47" i="899"/>
  <c r="S46" i="899"/>
  <c r="R46" i="899"/>
  <c r="Q46" i="899"/>
  <c r="Q52" i="899" s="1"/>
  <c r="P46" i="899"/>
  <c r="P52" i="899" s="1"/>
  <c r="T45" i="899"/>
  <c r="T42" i="899"/>
  <c r="T41" i="899"/>
  <c r="T40" i="899"/>
  <c r="T39" i="899"/>
  <c r="T38" i="899"/>
  <c r="T37" i="899"/>
  <c r="V30" i="899"/>
  <c r="U30" i="899"/>
  <c r="T30" i="899"/>
  <c r="S30" i="899"/>
  <c r="R30" i="899"/>
  <c r="Q30" i="899"/>
  <c r="P30" i="899"/>
  <c r="V29" i="899"/>
  <c r="U29" i="899"/>
  <c r="T29" i="899"/>
  <c r="S29" i="899"/>
  <c r="R29" i="899"/>
  <c r="Q29" i="899"/>
  <c r="P29" i="899"/>
  <c r="V27" i="899"/>
  <c r="U27" i="899"/>
  <c r="T27" i="899"/>
  <c r="S27" i="899"/>
  <c r="R27" i="899"/>
  <c r="Q27" i="899"/>
  <c r="P27" i="899"/>
  <c r="V26" i="899"/>
  <c r="U26" i="899"/>
  <c r="T26" i="899"/>
  <c r="S26" i="899"/>
  <c r="R26" i="899"/>
  <c r="Q26" i="899"/>
  <c r="P26" i="899"/>
  <c r="V24" i="899"/>
  <c r="U24" i="899"/>
  <c r="T24" i="899"/>
  <c r="S24" i="899"/>
  <c r="R24" i="899"/>
  <c r="Q24" i="899"/>
  <c r="P24" i="899"/>
  <c r="V23" i="899"/>
  <c r="U23" i="899"/>
  <c r="T23" i="899"/>
  <c r="S23" i="899"/>
  <c r="R23" i="899"/>
  <c r="Q23" i="899"/>
  <c r="P23" i="899"/>
  <c r="V21" i="899"/>
  <c r="U21" i="899"/>
  <c r="T21" i="899"/>
  <c r="S21" i="899"/>
  <c r="R21" i="899"/>
  <c r="Q21" i="899"/>
  <c r="P21" i="899"/>
  <c r="V20" i="899"/>
  <c r="U20" i="899"/>
  <c r="T20" i="899"/>
  <c r="S20" i="899"/>
  <c r="R20" i="899"/>
  <c r="Q20" i="899"/>
  <c r="P20" i="899"/>
  <c r="V18" i="899"/>
  <c r="U18" i="899"/>
  <c r="T18" i="899"/>
  <c r="S18" i="899"/>
  <c r="R18" i="899"/>
  <c r="Q18" i="899"/>
  <c r="P18" i="899"/>
  <c r="V17" i="899"/>
  <c r="U17" i="899"/>
  <c r="T17" i="899"/>
  <c r="S17" i="899"/>
  <c r="R17" i="899"/>
  <c r="Q17" i="899"/>
  <c r="P17" i="899"/>
  <c r="V15" i="899"/>
  <c r="U15" i="899"/>
  <c r="T15" i="899"/>
  <c r="S15" i="899"/>
  <c r="R15" i="899"/>
  <c r="Q15" i="899"/>
  <c r="P15" i="899"/>
  <c r="V14" i="899"/>
  <c r="U14" i="899"/>
  <c r="T14" i="899"/>
  <c r="S14" i="899"/>
  <c r="R14" i="899"/>
  <c r="Q14" i="899"/>
  <c r="P14" i="899"/>
  <c r="U5" i="899"/>
  <c r="T5" i="899"/>
  <c r="S5" i="899"/>
  <c r="Q5" i="899"/>
  <c r="T51" i="899" l="1"/>
  <c r="E149" i="899"/>
  <c r="R4" i="899" s="1"/>
  <c r="R52" i="899"/>
  <c r="F149" i="899"/>
  <c r="S4" i="899" s="1"/>
  <c r="S52" i="899"/>
  <c r="T46" i="899"/>
  <c r="T52" i="899" s="1"/>
  <c r="G151" i="899"/>
  <c r="T6" i="899" s="1"/>
  <c r="T8" i="899" s="1"/>
  <c r="V12" i="899"/>
  <c r="T12" i="899"/>
  <c r="V31" i="899"/>
  <c r="E70" i="899"/>
  <c r="E151" i="899" s="1"/>
  <c r="R6" i="899" s="1"/>
  <c r="R8" i="899" s="1"/>
  <c r="D151" i="899"/>
  <c r="Q6" i="899" s="1"/>
  <c r="Q8" i="899" s="1"/>
  <c r="H151" i="899"/>
  <c r="U6" i="899" s="1"/>
  <c r="U8" i="899" s="1"/>
  <c r="G149" i="899"/>
  <c r="T4" i="899" s="1"/>
  <c r="D149" i="899"/>
  <c r="Q4" i="899" s="1"/>
  <c r="H149" i="899"/>
  <c r="U4" i="899" s="1"/>
  <c r="F70" i="899"/>
  <c r="F151" i="899" s="1"/>
  <c r="S6" i="899" s="1"/>
  <c r="S8" i="899" s="1"/>
  <c r="H149" i="897"/>
  <c r="G149" i="897"/>
  <c r="F149" i="897"/>
  <c r="S5" i="897" s="1"/>
  <c r="E149" i="897"/>
  <c r="R5" i="897" s="1"/>
  <c r="D149" i="897"/>
  <c r="H141" i="897"/>
  <c r="H143" i="897" s="1"/>
  <c r="G141" i="897"/>
  <c r="G143" i="897" s="1"/>
  <c r="F141" i="897"/>
  <c r="F143" i="897" s="1"/>
  <c r="E141" i="897"/>
  <c r="E143" i="897" s="1"/>
  <c r="D141" i="897"/>
  <c r="D143" i="897" s="1"/>
  <c r="H131" i="897"/>
  <c r="H133" i="897" s="1"/>
  <c r="G131" i="897"/>
  <c r="G133" i="897" s="1"/>
  <c r="F131" i="897"/>
  <c r="F133" i="897" s="1"/>
  <c r="E131" i="897"/>
  <c r="E133" i="897" s="1"/>
  <c r="D131" i="897"/>
  <c r="D133" i="897" s="1"/>
  <c r="H123" i="897"/>
  <c r="H121" i="897"/>
  <c r="G121" i="897"/>
  <c r="G123" i="897" s="1"/>
  <c r="F121" i="897"/>
  <c r="F123" i="897" s="1"/>
  <c r="E121" i="897"/>
  <c r="E123" i="897" s="1"/>
  <c r="D121" i="897"/>
  <c r="D123" i="897" s="1"/>
  <c r="H110" i="897"/>
  <c r="H112" i="897" s="1"/>
  <c r="G110" i="897"/>
  <c r="G112" i="897" s="1"/>
  <c r="F110" i="897"/>
  <c r="F112" i="897" s="1"/>
  <c r="E110" i="897"/>
  <c r="E112" i="897" s="1"/>
  <c r="D110" i="897"/>
  <c r="D112" i="897" s="1"/>
  <c r="H101" i="897"/>
  <c r="H103" i="897" s="1"/>
  <c r="G101" i="897"/>
  <c r="G103" i="897" s="1"/>
  <c r="F101" i="897"/>
  <c r="F103" i="897" s="1"/>
  <c r="E101" i="897"/>
  <c r="E103" i="897" s="1"/>
  <c r="D101" i="897"/>
  <c r="D103" i="897" s="1"/>
  <c r="H92" i="897"/>
  <c r="H94" i="897" s="1"/>
  <c r="U7" i="897" s="1"/>
  <c r="G92" i="897"/>
  <c r="G94" i="897" s="1"/>
  <c r="T7" i="897" s="1"/>
  <c r="F92" i="897"/>
  <c r="F94" i="897" s="1"/>
  <c r="S7" i="897" s="1"/>
  <c r="E92" i="897"/>
  <c r="E94" i="897" s="1"/>
  <c r="R7" i="897" s="1"/>
  <c r="D92" i="897"/>
  <c r="D94" i="897" s="1"/>
  <c r="Q7" i="897" s="1"/>
  <c r="H82" i="897"/>
  <c r="H84" i="897" s="1"/>
  <c r="G82" i="897"/>
  <c r="G84" i="897" s="1"/>
  <c r="F82" i="897"/>
  <c r="F84" i="897" s="1"/>
  <c r="E82" i="897"/>
  <c r="E84" i="897" s="1"/>
  <c r="D82" i="897"/>
  <c r="D84" i="897" s="1"/>
  <c r="B74" i="897" a="1"/>
  <c r="B74" i="897" s="1"/>
  <c r="H71" i="897"/>
  <c r="G71" i="897"/>
  <c r="G73" i="897" s="1"/>
  <c r="F71" i="897"/>
  <c r="E71" i="897"/>
  <c r="D71" i="897"/>
  <c r="T51" i="897"/>
  <c r="U50" i="897"/>
  <c r="S49" i="897"/>
  <c r="R49" i="897"/>
  <c r="Q49" i="897"/>
  <c r="P49" i="897"/>
  <c r="T46" i="897"/>
  <c r="T45" i="897"/>
  <c r="S44" i="897"/>
  <c r="R44" i="897"/>
  <c r="Q44" i="897"/>
  <c r="P44" i="897"/>
  <c r="T43" i="897"/>
  <c r="T42" i="897"/>
  <c r="T41" i="897"/>
  <c r="T40" i="897"/>
  <c r="T39" i="897"/>
  <c r="T38" i="897"/>
  <c r="T37" i="897"/>
  <c r="V30" i="897"/>
  <c r="I23" i="898" s="1"/>
  <c r="U30" i="897"/>
  <c r="H23" i="898" s="1"/>
  <c r="T30" i="897"/>
  <c r="G23" i="898" s="1"/>
  <c r="S30" i="897"/>
  <c r="F23" i="898" s="1"/>
  <c r="R30" i="897"/>
  <c r="E23" i="898" s="1"/>
  <c r="Q30" i="897"/>
  <c r="D23" i="898" s="1"/>
  <c r="P30" i="897"/>
  <c r="C23" i="898" s="1"/>
  <c r="V29" i="897"/>
  <c r="I22" i="898" s="1"/>
  <c r="U29" i="897"/>
  <c r="H22" i="898" s="1"/>
  <c r="T29" i="897"/>
  <c r="G22" i="898" s="1"/>
  <c r="S29" i="897"/>
  <c r="F22" i="898" s="1"/>
  <c r="R29" i="897"/>
  <c r="E22" i="898" s="1"/>
  <c r="Q29" i="897"/>
  <c r="D22" i="898" s="1"/>
  <c r="P29" i="897"/>
  <c r="C22" i="898" s="1"/>
  <c r="V27" i="897"/>
  <c r="I20" i="898" s="1"/>
  <c r="U27" i="897"/>
  <c r="H20" i="898" s="1"/>
  <c r="T27" i="897"/>
  <c r="G20" i="898" s="1"/>
  <c r="S27" i="897"/>
  <c r="F20" i="898" s="1"/>
  <c r="R27" i="897"/>
  <c r="E20" i="898" s="1"/>
  <c r="Q27" i="897"/>
  <c r="D20" i="898" s="1"/>
  <c r="P27" i="897"/>
  <c r="C20" i="898" s="1"/>
  <c r="V26" i="897"/>
  <c r="I19" i="898" s="1"/>
  <c r="U26" i="897"/>
  <c r="H19" i="898" s="1"/>
  <c r="T26" i="897"/>
  <c r="G19" i="898" s="1"/>
  <c r="S26" i="897"/>
  <c r="F19" i="898" s="1"/>
  <c r="R26" i="897"/>
  <c r="E19" i="898" s="1"/>
  <c r="Q26" i="897"/>
  <c r="D19" i="898" s="1"/>
  <c r="P26" i="897"/>
  <c r="C19" i="898" s="1"/>
  <c r="V24" i="897"/>
  <c r="I17" i="898" s="1"/>
  <c r="U24" i="897"/>
  <c r="H17" i="898" s="1"/>
  <c r="T24" i="897"/>
  <c r="G17" i="898" s="1"/>
  <c r="S24" i="897"/>
  <c r="F17" i="898" s="1"/>
  <c r="R24" i="897"/>
  <c r="E17" i="898" s="1"/>
  <c r="Q24" i="897"/>
  <c r="D17" i="898" s="1"/>
  <c r="P24" i="897"/>
  <c r="C17" i="898" s="1"/>
  <c r="V23" i="897"/>
  <c r="I16" i="898" s="1"/>
  <c r="U23" i="897"/>
  <c r="H16" i="898" s="1"/>
  <c r="T23" i="897"/>
  <c r="G16" i="898" s="1"/>
  <c r="S23" i="897"/>
  <c r="F16" i="898" s="1"/>
  <c r="R23" i="897"/>
  <c r="E16" i="898" s="1"/>
  <c r="Q23" i="897"/>
  <c r="D16" i="898" s="1"/>
  <c r="P23" i="897"/>
  <c r="C16" i="898" s="1"/>
  <c r="V21" i="897"/>
  <c r="I14" i="898" s="1"/>
  <c r="U21" i="897"/>
  <c r="H14" i="898" s="1"/>
  <c r="T21" i="897"/>
  <c r="G14" i="898" s="1"/>
  <c r="S21" i="897"/>
  <c r="F14" i="898" s="1"/>
  <c r="R21" i="897"/>
  <c r="E14" i="898" s="1"/>
  <c r="Q21" i="897"/>
  <c r="D14" i="898" s="1"/>
  <c r="P21" i="897"/>
  <c r="C14" i="898" s="1"/>
  <c r="V20" i="897"/>
  <c r="I13" i="898" s="1"/>
  <c r="U20" i="897"/>
  <c r="H13" i="898" s="1"/>
  <c r="T20" i="897"/>
  <c r="G13" i="898" s="1"/>
  <c r="S20" i="897"/>
  <c r="F13" i="898" s="1"/>
  <c r="R20" i="897"/>
  <c r="E13" i="898" s="1"/>
  <c r="Q20" i="897"/>
  <c r="D13" i="898" s="1"/>
  <c r="P20" i="897"/>
  <c r="C13" i="898" s="1"/>
  <c r="V18" i="897"/>
  <c r="I11" i="898" s="1"/>
  <c r="U18" i="897"/>
  <c r="H11" i="898" s="1"/>
  <c r="T18" i="897"/>
  <c r="G11" i="898" s="1"/>
  <c r="S18" i="897"/>
  <c r="F11" i="898" s="1"/>
  <c r="R18" i="897"/>
  <c r="E11" i="898" s="1"/>
  <c r="Q18" i="897"/>
  <c r="D11" i="898" s="1"/>
  <c r="P18" i="897"/>
  <c r="C11" i="898" s="1"/>
  <c r="V17" i="897"/>
  <c r="I10" i="898" s="1"/>
  <c r="U17" i="897"/>
  <c r="H10" i="898" s="1"/>
  <c r="T17" i="897"/>
  <c r="G10" i="898" s="1"/>
  <c r="S17" i="897"/>
  <c r="F10" i="898" s="1"/>
  <c r="R17" i="897"/>
  <c r="E10" i="898" s="1"/>
  <c r="Q17" i="897"/>
  <c r="D10" i="898" s="1"/>
  <c r="P17" i="897"/>
  <c r="C10" i="898" s="1"/>
  <c r="V15" i="897"/>
  <c r="I8" i="898" s="1"/>
  <c r="U15" i="897"/>
  <c r="H8" i="898" s="1"/>
  <c r="T15" i="897"/>
  <c r="G8" i="898" s="1"/>
  <c r="S15" i="897"/>
  <c r="F8" i="898" s="1"/>
  <c r="R15" i="897"/>
  <c r="E8" i="898" s="1"/>
  <c r="Q15" i="897"/>
  <c r="D8" i="898" s="1"/>
  <c r="P15" i="897"/>
  <c r="C8" i="898" s="1"/>
  <c r="V14" i="897"/>
  <c r="I7" i="898" s="1"/>
  <c r="U14" i="897"/>
  <c r="H7" i="898" s="1"/>
  <c r="T14" i="897"/>
  <c r="G7" i="898" s="1"/>
  <c r="S14" i="897"/>
  <c r="F7" i="898" s="1"/>
  <c r="R14" i="897"/>
  <c r="E7" i="898" s="1"/>
  <c r="Q14" i="897"/>
  <c r="D7" i="898" s="1"/>
  <c r="P14" i="897"/>
  <c r="C7" i="898" s="1"/>
  <c r="U5" i="897"/>
  <c r="T5" i="897"/>
  <c r="Q5" i="897"/>
  <c r="Q12" i="899" l="1"/>
  <c r="R50" i="897"/>
  <c r="F148" i="897"/>
  <c r="S4" i="897" s="1"/>
  <c r="S50" i="897"/>
  <c r="T49" i="897"/>
  <c r="E148" i="897"/>
  <c r="R4" i="897" s="1"/>
  <c r="G150" i="897"/>
  <c r="T6" i="897" s="1"/>
  <c r="T8" i="897" s="1"/>
  <c r="T44" i="897"/>
  <c r="T50" i="897" s="1"/>
  <c r="P50" i="897"/>
  <c r="D148" i="897"/>
  <c r="Q4" i="897" s="1"/>
  <c r="H148" i="897"/>
  <c r="U4" i="897" s="1"/>
  <c r="Q50" i="897"/>
  <c r="H73" i="897"/>
  <c r="H150" i="897" s="1"/>
  <c r="U6" i="897" s="1"/>
  <c r="U8" i="897" s="1"/>
  <c r="V31" i="897"/>
  <c r="T12" i="897"/>
  <c r="D73" i="897"/>
  <c r="D150" i="897" s="1"/>
  <c r="Q6" i="897" s="1"/>
  <c r="Q8" i="897" s="1"/>
  <c r="V12" i="897"/>
  <c r="G148" i="897"/>
  <c r="T4" i="897" s="1"/>
  <c r="E73" i="897"/>
  <c r="E150" i="897" s="1"/>
  <c r="R6" i="897" s="1"/>
  <c r="R8" i="897" s="1"/>
  <c r="F73" i="897"/>
  <c r="F150" i="897" s="1"/>
  <c r="S6" i="897" s="1"/>
  <c r="S8" i="897" s="1"/>
  <c r="T39" i="896"/>
  <c r="I24" i="898" l="1"/>
  <c r="I5" i="898"/>
  <c r="G5" i="898"/>
  <c r="Q12" i="897"/>
  <c r="H164" i="896"/>
  <c r="G164" i="896"/>
  <c r="F164" i="896"/>
  <c r="E164" i="896"/>
  <c r="R5" i="896" s="1"/>
  <c r="D164" i="896"/>
  <c r="H156" i="896"/>
  <c r="H158" i="896" s="1"/>
  <c r="G156" i="896"/>
  <c r="G158" i="896" s="1"/>
  <c r="F156" i="896"/>
  <c r="F158" i="896" s="1"/>
  <c r="E156" i="896"/>
  <c r="E158" i="896" s="1"/>
  <c r="D156" i="896"/>
  <c r="D158" i="896" s="1"/>
  <c r="H146" i="896"/>
  <c r="H148" i="896" s="1"/>
  <c r="G146" i="896"/>
  <c r="G148" i="896" s="1"/>
  <c r="F146" i="896"/>
  <c r="F148" i="896" s="1"/>
  <c r="E146" i="896"/>
  <c r="E148" i="896" s="1"/>
  <c r="D146" i="896"/>
  <c r="D148" i="896" s="1"/>
  <c r="H136" i="896"/>
  <c r="H138" i="896" s="1"/>
  <c r="G136" i="896"/>
  <c r="G138" i="896" s="1"/>
  <c r="F136" i="896"/>
  <c r="F138" i="896" s="1"/>
  <c r="E136" i="896"/>
  <c r="E138" i="896" s="1"/>
  <c r="D136" i="896"/>
  <c r="D138" i="896" s="1"/>
  <c r="H125" i="896"/>
  <c r="H127" i="896" s="1"/>
  <c r="G125" i="896"/>
  <c r="G127" i="896" s="1"/>
  <c r="F125" i="896"/>
  <c r="F127" i="896" s="1"/>
  <c r="E125" i="896"/>
  <c r="E127" i="896" s="1"/>
  <c r="D125" i="896"/>
  <c r="D127" i="896" s="1"/>
  <c r="H116" i="896"/>
  <c r="H118" i="896" s="1"/>
  <c r="G116" i="896"/>
  <c r="G118" i="896" s="1"/>
  <c r="F116" i="896"/>
  <c r="F118" i="896" s="1"/>
  <c r="E116" i="896"/>
  <c r="E118" i="896" s="1"/>
  <c r="D116" i="896"/>
  <c r="D118" i="896" s="1"/>
  <c r="H107" i="896"/>
  <c r="H109" i="896" s="1"/>
  <c r="U7" i="896" s="1"/>
  <c r="G107" i="896"/>
  <c r="G109" i="896" s="1"/>
  <c r="T7" i="896" s="1"/>
  <c r="F107" i="896"/>
  <c r="F109" i="896" s="1"/>
  <c r="S7" i="896" s="1"/>
  <c r="E107" i="896"/>
  <c r="E109" i="896" s="1"/>
  <c r="R7" i="896" s="1"/>
  <c r="D107" i="896"/>
  <c r="D109" i="896" s="1"/>
  <c r="Q7" i="896" s="1"/>
  <c r="H91" i="896"/>
  <c r="H93" i="896" s="1"/>
  <c r="G91" i="896"/>
  <c r="G93" i="896" s="1"/>
  <c r="F91" i="896"/>
  <c r="F93" i="896" s="1"/>
  <c r="E91" i="896"/>
  <c r="E93" i="896" s="1"/>
  <c r="D91" i="896"/>
  <c r="D93" i="896" s="1"/>
  <c r="B83" i="896" a="1"/>
  <c r="B83" i="896" s="1"/>
  <c r="H80" i="896"/>
  <c r="G80" i="896"/>
  <c r="G82" i="896" s="1"/>
  <c r="F80" i="896"/>
  <c r="E80" i="896"/>
  <c r="E82" i="896" s="1"/>
  <c r="D80" i="896"/>
  <c r="T52" i="896"/>
  <c r="U51" i="896"/>
  <c r="S50" i="896"/>
  <c r="R50" i="896"/>
  <c r="Q50" i="896"/>
  <c r="P50" i="896"/>
  <c r="T47" i="896"/>
  <c r="T46" i="896"/>
  <c r="S45" i="896"/>
  <c r="R45" i="896"/>
  <c r="Q45" i="896"/>
  <c r="Q51" i="896" s="1"/>
  <c r="P45" i="896"/>
  <c r="T44" i="896"/>
  <c r="T43" i="896"/>
  <c r="T42" i="896"/>
  <c r="T41" i="896"/>
  <c r="T40" i="896"/>
  <c r="T38" i="896"/>
  <c r="T37" i="896"/>
  <c r="V30" i="896"/>
  <c r="U30" i="896"/>
  <c r="T30" i="896"/>
  <c r="S30" i="896"/>
  <c r="R30" i="896"/>
  <c r="Q30" i="896"/>
  <c r="P30" i="896"/>
  <c r="V29" i="896"/>
  <c r="U29" i="896"/>
  <c r="T29" i="896"/>
  <c r="S29" i="896"/>
  <c r="R29" i="896"/>
  <c r="Q29" i="896"/>
  <c r="P29" i="896"/>
  <c r="V27" i="896"/>
  <c r="U27" i="896"/>
  <c r="T27" i="896"/>
  <c r="S27" i="896"/>
  <c r="R27" i="896"/>
  <c r="Q27" i="896"/>
  <c r="P27" i="896"/>
  <c r="V26" i="896"/>
  <c r="U26" i="896"/>
  <c r="T26" i="896"/>
  <c r="S26" i="896"/>
  <c r="R26" i="896"/>
  <c r="Q26" i="896"/>
  <c r="P26" i="896"/>
  <c r="V24" i="896"/>
  <c r="U24" i="896"/>
  <c r="T24" i="896"/>
  <c r="S24" i="896"/>
  <c r="R24" i="896"/>
  <c r="Q24" i="896"/>
  <c r="P24" i="896"/>
  <c r="V23" i="896"/>
  <c r="U23" i="896"/>
  <c r="T23" i="896"/>
  <c r="S23" i="896"/>
  <c r="R23" i="896"/>
  <c r="Q23" i="896"/>
  <c r="P23" i="896"/>
  <c r="V21" i="896"/>
  <c r="U21" i="896"/>
  <c r="T21" i="896"/>
  <c r="S21" i="896"/>
  <c r="R21" i="896"/>
  <c r="Q21" i="896"/>
  <c r="P21" i="896"/>
  <c r="V20" i="896"/>
  <c r="U20" i="896"/>
  <c r="T20" i="896"/>
  <c r="S20" i="896"/>
  <c r="R20" i="896"/>
  <c r="Q20" i="896"/>
  <c r="P20" i="896"/>
  <c r="V18" i="896"/>
  <c r="U18" i="896"/>
  <c r="T18" i="896"/>
  <c r="S18" i="896"/>
  <c r="R18" i="896"/>
  <c r="Q18" i="896"/>
  <c r="P18" i="896"/>
  <c r="V17" i="896"/>
  <c r="U17" i="896"/>
  <c r="T17" i="896"/>
  <c r="S17" i="896"/>
  <c r="R17" i="896"/>
  <c r="Q17" i="896"/>
  <c r="P17" i="896"/>
  <c r="V15" i="896"/>
  <c r="U15" i="896"/>
  <c r="T15" i="896"/>
  <c r="S15" i="896"/>
  <c r="R15" i="896"/>
  <c r="Q15" i="896"/>
  <c r="P15" i="896"/>
  <c r="V14" i="896"/>
  <c r="U14" i="896"/>
  <c r="T14" i="896"/>
  <c r="S14" i="896"/>
  <c r="R14" i="896"/>
  <c r="Q14" i="896"/>
  <c r="P14" i="896"/>
  <c r="U5" i="896"/>
  <c r="T5" i="896"/>
  <c r="S5" i="896"/>
  <c r="Q5" i="896"/>
  <c r="C5" i="898" l="1"/>
  <c r="P51" i="896"/>
  <c r="D163" i="896"/>
  <c r="Q4" i="896" s="1"/>
  <c r="H163" i="896"/>
  <c r="U4" i="896" s="1"/>
  <c r="T50" i="896"/>
  <c r="T45" i="896"/>
  <c r="R51" i="896"/>
  <c r="F163" i="896"/>
  <c r="S4" i="896" s="1"/>
  <c r="S51" i="896"/>
  <c r="E165" i="896"/>
  <c r="R6" i="896" s="1"/>
  <c r="R8" i="896" s="1"/>
  <c r="V31" i="896"/>
  <c r="T12" i="896"/>
  <c r="V12" i="896"/>
  <c r="G165" i="896"/>
  <c r="T6" i="896" s="1"/>
  <c r="T8" i="896" s="1"/>
  <c r="D82" i="896"/>
  <c r="D165" i="896" s="1"/>
  <c r="Q6" i="896" s="1"/>
  <c r="Q8" i="896" s="1"/>
  <c r="H82" i="896"/>
  <c r="H165" i="896" s="1"/>
  <c r="U6" i="896" s="1"/>
  <c r="U8" i="896" s="1"/>
  <c r="G163" i="896"/>
  <c r="T4" i="896" s="1"/>
  <c r="F82" i="896"/>
  <c r="F165" i="896" s="1"/>
  <c r="S6" i="896" s="1"/>
  <c r="S8" i="896" s="1"/>
  <c r="E163" i="896"/>
  <c r="R4" i="896" s="1"/>
  <c r="H139" i="894"/>
  <c r="G139" i="894"/>
  <c r="T5" i="894" s="1"/>
  <c r="F139" i="894"/>
  <c r="S5" i="894" s="1"/>
  <c r="E139" i="894"/>
  <c r="R5" i="894" s="1"/>
  <c r="D139" i="894"/>
  <c r="H131" i="894"/>
  <c r="H133" i="894" s="1"/>
  <c r="G131" i="894"/>
  <c r="G133" i="894" s="1"/>
  <c r="F131" i="894"/>
  <c r="F133" i="894" s="1"/>
  <c r="E131" i="894"/>
  <c r="E133" i="894" s="1"/>
  <c r="D131" i="894"/>
  <c r="D133" i="894" s="1"/>
  <c r="H121" i="894"/>
  <c r="H123" i="894" s="1"/>
  <c r="G121" i="894"/>
  <c r="G123" i="894" s="1"/>
  <c r="F121" i="894"/>
  <c r="F123" i="894" s="1"/>
  <c r="E121" i="894"/>
  <c r="E123" i="894" s="1"/>
  <c r="D121" i="894"/>
  <c r="D123" i="894" s="1"/>
  <c r="H111" i="894"/>
  <c r="H113" i="894" s="1"/>
  <c r="G111" i="894"/>
  <c r="G113" i="894" s="1"/>
  <c r="F111" i="894"/>
  <c r="F113" i="894" s="1"/>
  <c r="E111" i="894"/>
  <c r="E113" i="894" s="1"/>
  <c r="D111" i="894"/>
  <c r="D113" i="894" s="1"/>
  <c r="H100" i="894"/>
  <c r="H102" i="894" s="1"/>
  <c r="G100" i="894"/>
  <c r="G102" i="894" s="1"/>
  <c r="F100" i="894"/>
  <c r="F102" i="894" s="1"/>
  <c r="E100" i="894"/>
  <c r="E102" i="894" s="1"/>
  <c r="D100" i="894"/>
  <c r="D102" i="894" s="1"/>
  <c r="H91" i="894"/>
  <c r="H93" i="894" s="1"/>
  <c r="G91" i="894"/>
  <c r="G93" i="894" s="1"/>
  <c r="F91" i="894"/>
  <c r="F93" i="894" s="1"/>
  <c r="E91" i="894"/>
  <c r="E93" i="894" s="1"/>
  <c r="D91" i="894"/>
  <c r="D93" i="894" s="1"/>
  <c r="H76" i="894"/>
  <c r="H78" i="894" s="1"/>
  <c r="U7" i="894" s="1"/>
  <c r="G76" i="894"/>
  <c r="G78" i="894" s="1"/>
  <c r="T7" i="894" s="1"/>
  <c r="F76" i="894"/>
  <c r="F78" i="894" s="1"/>
  <c r="S7" i="894" s="1"/>
  <c r="E76" i="894"/>
  <c r="E78" i="894" s="1"/>
  <c r="R7" i="894" s="1"/>
  <c r="D76" i="894"/>
  <c r="D78" i="894" s="1"/>
  <c r="Q7" i="894" s="1"/>
  <c r="H66" i="894"/>
  <c r="H68" i="894" s="1"/>
  <c r="G66" i="894"/>
  <c r="G68" i="894" s="1"/>
  <c r="F66" i="894"/>
  <c r="F68" i="894" s="1"/>
  <c r="E66" i="894"/>
  <c r="E68" i="894" s="1"/>
  <c r="D66" i="894"/>
  <c r="D68" i="894" s="1"/>
  <c r="B58" i="894" a="1"/>
  <c r="B58" i="894" s="1"/>
  <c r="H55" i="894"/>
  <c r="G55" i="894"/>
  <c r="F55" i="894"/>
  <c r="E55" i="894"/>
  <c r="E57" i="894" s="1"/>
  <c r="D55" i="894"/>
  <c r="T51" i="894"/>
  <c r="U50" i="894"/>
  <c r="S49" i="894"/>
  <c r="R49" i="894"/>
  <c r="Q49" i="894"/>
  <c r="P49" i="894"/>
  <c r="T46" i="894"/>
  <c r="T45" i="894"/>
  <c r="S44" i="894"/>
  <c r="R44" i="894"/>
  <c r="Q44" i="894"/>
  <c r="Q50" i="894" s="1"/>
  <c r="P44" i="894"/>
  <c r="T43" i="894"/>
  <c r="T42" i="894"/>
  <c r="T41" i="894"/>
  <c r="T40" i="894"/>
  <c r="T39" i="894"/>
  <c r="T38" i="894"/>
  <c r="T37" i="894"/>
  <c r="V30" i="894"/>
  <c r="I23" i="895" s="1"/>
  <c r="U30" i="894"/>
  <c r="H23" i="895" s="1"/>
  <c r="T30" i="894"/>
  <c r="G23" i="895" s="1"/>
  <c r="S30" i="894"/>
  <c r="F23" i="895" s="1"/>
  <c r="R30" i="894"/>
  <c r="E23" i="895" s="1"/>
  <c r="Q30" i="894"/>
  <c r="D23" i="895" s="1"/>
  <c r="P30" i="894"/>
  <c r="C23" i="895" s="1"/>
  <c r="V29" i="894"/>
  <c r="I22" i="895" s="1"/>
  <c r="U29" i="894"/>
  <c r="H22" i="895" s="1"/>
  <c r="T29" i="894"/>
  <c r="G22" i="895" s="1"/>
  <c r="S29" i="894"/>
  <c r="F22" i="895" s="1"/>
  <c r="R29" i="894"/>
  <c r="E22" i="895" s="1"/>
  <c r="Q29" i="894"/>
  <c r="D22" i="895" s="1"/>
  <c r="P29" i="894"/>
  <c r="C22" i="895" s="1"/>
  <c r="V27" i="894"/>
  <c r="I20" i="895" s="1"/>
  <c r="U27" i="894"/>
  <c r="H20" i="895" s="1"/>
  <c r="T27" i="894"/>
  <c r="G20" i="895" s="1"/>
  <c r="S27" i="894"/>
  <c r="F20" i="895" s="1"/>
  <c r="R27" i="894"/>
  <c r="E20" i="895" s="1"/>
  <c r="Q27" i="894"/>
  <c r="D20" i="895" s="1"/>
  <c r="P27" i="894"/>
  <c r="C20" i="895" s="1"/>
  <c r="V26" i="894"/>
  <c r="I19" i="895" s="1"/>
  <c r="U26" i="894"/>
  <c r="H19" i="895" s="1"/>
  <c r="T26" i="894"/>
  <c r="G19" i="895" s="1"/>
  <c r="S26" i="894"/>
  <c r="F19" i="895" s="1"/>
  <c r="R26" i="894"/>
  <c r="E19" i="895" s="1"/>
  <c r="Q26" i="894"/>
  <c r="D19" i="895" s="1"/>
  <c r="P26" i="894"/>
  <c r="C19" i="895" s="1"/>
  <c r="V24" i="894"/>
  <c r="I17" i="895" s="1"/>
  <c r="U24" i="894"/>
  <c r="H17" i="895" s="1"/>
  <c r="T24" i="894"/>
  <c r="G17" i="895" s="1"/>
  <c r="S24" i="894"/>
  <c r="F17" i="895" s="1"/>
  <c r="R24" i="894"/>
  <c r="E17" i="895" s="1"/>
  <c r="Q24" i="894"/>
  <c r="D17" i="895" s="1"/>
  <c r="P24" i="894"/>
  <c r="C17" i="895" s="1"/>
  <c r="V23" i="894"/>
  <c r="I16" i="895" s="1"/>
  <c r="U23" i="894"/>
  <c r="H16" i="895" s="1"/>
  <c r="T23" i="894"/>
  <c r="G16" i="895" s="1"/>
  <c r="S23" i="894"/>
  <c r="F16" i="895" s="1"/>
  <c r="R23" i="894"/>
  <c r="E16" i="895" s="1"/>
  <c r="Q23" i="894"/>
  <c r="D16" i="895" s="1"/>
  <c r="P23" i="894"/>
  <c r="C16" i="895" s="1"/>
  <c r="V21" i="894"/>
  <c r="I14" i="895" s="1"/>
  <c r="U21" i="894"/>
  <c r="H14" i="895" s="1"/>
  <c r="T21" i="894"/>
  <c r="G14" i="895" s="1"/>
  <c r="S21" i="894"/>
  <c r="F14" i="895" s="1"/>
  <c r="R21" i="894"/>
  <c r="E14" i="895" s="1"/>
  <c r="Q21" i="894"/>
  <c r="D14" i="895" s="1"/>
  <c r="P21" i="894"/>
  <c r="C14" i="895" s="1"/>
  <c r="V20" i="894"/>
  <c r="I13" i="895" s="1"/>
  <c r="U20" i="894"/>
  <c r="H13" i="895" s="1"/>
  <c r="T20" i="894"/>
  <c r="G13" i="895" s="1"/>
  <c r="S20" i="894"/>
  <c r="F13" i="895" s="1"/>
  <c r="R20" i="894"/>
  <c r="E13" i="895" s="1"/>
  <c r="Q20" i="894"/>
  <c r="D13" i="895" s="1"/>
  <c r="P20" i="894"/>
  <c r="C13" i="895" s="1"/>
  <c r="V18" i="894"/>
  <c r="I11" i="895" s="1"/>
  <c r="U18" i="894"/>
  <c r="H11" i="895" s="1"/>
  <c r="T18" i="894"/>
  <c r="G11" i="895" s="1"/>
  <c r="S18" i="894"/>
  <c r="F11" i="895" s="1"/>
  <c r="R18" i="894"/>
  <c r="E11" i="895" s="1"/>
  <c r="Q18" i="894"/>
  <c r="D11" i="895" s="1"/>
  <c r="P18" i="894"/>
  <c r="C11" i="895" s="1"/>
  <c r="V17" i="894"/>
  <c r="I10" i="895" s="1"/>
  <c r="U17" i="894"/>
  <c r="H10" i="895" s="1"/>
  <c r="T17" i="894"/>
  <c r="G10" i="895" s="1"/>
  <c r="S17" i="894"/>
  <c r="F10" i="895" s="1"/>
  <c r="R17" i="894"/>
  <c r="E10" i="895" s="1"/>
  <c r="Q17" i="894"/>
  <c r="D10" i="895" s="1"/>
  <c r="P17" i="894"/>
  <c r="C10" i="895" s="1"/>
  <c r="V15" i="894"/>
  <c r="I8" i="895" s="1"/>
  <c r="U15" i="894"/>
  <c r="H8" i="895" s="1"/>
  <c r="T15" i="894"/>
  <c r="G8" i="895" s="1"/>
  <c r="S15" i="894"/>
  <c r="F8" i="895" s="1"/>
  <c r="R15" i="894"/>
  <c r="E8" i="895" s="1"/>
  <c r="Q15" i="894"/>
  <c r="D8" i="895" s="1"/>
  <c r="P15" i="894"/>
  <c r="C8" i="895" s="1"/>
  <c r="V14" i="894"/>
  <c r="I7" i="895" s="1"/>
  <c r="U14" i="894"/>
  <c r="H7" i="895" s="1"/>
  <c r="T14" i="894"/>
  <c r="G7" i="895" s="1"/>
  <c r="S14" i="894"/>
  <c r="F7" i="895" s="1"/>
  <c r="R14" i="894"/>
  <c r="E7" i="895" s="1"/>
  <c r="Q14" i="894"/>
  <c r="D7" i="895" s="1"/>
  <c r="P14" i="894"/>
  <c r="C7" i="895" s="1"/>
  <c r="U5" i="894"/>
  <c r="Q5" i="894"/>
  <c r="T51" i="896" l="1"/>
  <c r="Q12" i="896"/>
  <c r="P50" i="894"/>
  <c r="T49" i="894"/>
  <c r="D138" i="894"/>
  <c r="Q4" i="894" s="1"/>
  <c r="H138" i="894"/>
  <c r="U4" i="894" s="1"/>
  <c r="T44" i="894"/>
  <c r="T50" i="894" s="1"/>
  <c r="E140" i="894"/>
  <c r="R6" i="894" s="1"/>
  <c r="R8" i="894" s="1"/>
  <c r="R50" i="894"/>
  <c r="F138" i="894"/>
  <c r="S4" i="894" s="1"/>
  <c r="S50" i="894"/>
  <c r="G138" i="894"/>
  <c r="T4" i="894" s="1"/>
  <c r="V31" i="894"/>
  <c r="V12" i="894"/>
  <c r="D57" i="894"/>
  <c r="D140" i="894" s="1"/>
  <c r="Q6" i="894" s="1"/>
  <c r="Q8" i="894" s="1"/>
  <c r="T12" i="894"/>
  <c r="G57" i="894"/>
  <c r="G140" i="894" s="1"/>
  <c r="T6" i="894" s="1"/>
  <c r="T8" i="894" s="1"/>
  <c r="H57" i="894"/>
  <c r="H140" i="894" s="1"/>
  <c r="U6" i="894" s="1"/>
  <c r="U8" i="894" s="1"/>
  <c r="F57" i="894"/>
  <c r="F140" i="894" s="1"/>
  <c r="S6" i="894" s="1"/>
  <c r="S8" i="894" s="1"/>
  <c r="E138" i="894"/>
  <c r="R4" i="894" s="1"/>
  <c r="H141" i="893"/>
  <c r="U5" i="893" s="1"/>
  <c r="G141" i="893"/>
  <c r="T5" i="893" s="1"/>
  <c r="F141" i="893"/>
  <c r="S5" i="893" s="1"/>
  <c r="E141" i="893"/>
  <c r="R5" i="893" s="1"/>
  <c r="D141" i="893"/>
  <c r="Q5" i="893" s="1"/>
  <c r="H133" i="893"/>
  <c r="H135" i="893" s="1"/>
  <c r="G133" i="893"/>
  <c r="G135" i="893" s="1"/>
  <c r="F133" i="893"/>
  <c r="F135" i="893" s="1"/>
  <c r="E133" i="893"/>
  <c r="E135" i="893" s="1"/>
  <c r="D133" i="893"/>
  <c r="D135" i="893" s="1"/>
  <c r="H123" i="893"/>
  <c r="H125" i="893" s="1"/>
  <c r="G123" i="893"/>
  <c r="G125" i="893" s="1"/>
  <c r="F123" i="893"/>
  <c r="F125" i="893" s="1"/>
  <c r="E123" i="893"/>
  <c r="E125" i="893" s="1"/>
  <c r="D123" i="893"/>
  <c r="D125" i="893" s="1"/>
  <c r="H113" i="893"/>
  <c r="H115" i="893" s="1"/>
  <c r="G113" i="893"/>
  <c r="G115" i="893" s="1"/>
  <c r="F113" i="893"/>
  <c r="F115" i="893" s="1"/>
  <c r="E113" i="893"/>
  <c r="E115" i="893" s="1"/>
  <c r="D113" i="893"/>
  <c r="D115" i="893" s="1"/>
  <c r="H102" i="893"/>
  <c r="H104" i="893" s="1"/>
  <c r="G102" i="893"/>
  <c r="G104" i="893" s="1"/>
  <c r="F102" i="893"/>
  <c r="F104" i="893" s="1"/>
  <c r="E102" i="893"/>
  <c r="E104" i="893" s="1"/>
  <c r="D102" i="893"/>
  <c r="D104" i="893" s="1"/>
  <c r="H93" i="893"/>
  <c r="H95" i="893" s="1"/>
  <c r="G93" i="893"/>
  <c r="G95" i="893" s="1"/>
  <c r="F93" i="893"/>
  <c r="F95" i="893" s="1"/>
  <c r="E93" i="893"/>
  <c r="E95" i="893" s="1"/>
  <c r="D93" i="893"/>
  <c r="D95" i="893" s="1"/>
  <c r="H84" i="893"/>
  <c r="H86" i="893" s="1"/>
  <c r="U7" i="893" s="1"/>
  <c r="G84" i="893"/>
  <c r="G86" i="893" s="1"/>
  <c r="T7" i="893" s="1"/>
  <c r="F84" i="893"/>
  <c r="F86" i="893" s="1"/>
  <c r="S7" i="893" s="1"/>
  <c r="E84" i="893"/>
  <c r="E86" i="893" s="1"/>
  <c r="R7" i="893" s="1"/>
  <c r="D84" i="893"/>
  <c r="D86" i="893" s="1"/>
  <c r="Q7" i="893" s="1"/>
  <c r="H69" i="893"/>
  <c r="H71" i="893" s="1"/>
  <c r="G69" i="893"/>
  <c r="G71" i="893" s="1"/>
  <c r="F69" i="893"/>
  <c r="F71" i="893" s="1"/>
  <c r="E69" i="893"/>
  <c r="E71" i="893" s="1"/>
  <c r="D69" i="893"/>
  <c r="D71" i="893" s="1"/>
  <c r="B61" i="893" a="1"/>
  <c r="B61" i="893" s="1"/>
  <c r="H58" i="893"/>
  <c r="G58" i="893"/>
  <c r="G60" i="893" s="1"/>
  <c r="G142" i="893" s="1"/>
  <c r="T6" i="893" s="1"/>
  <c r="F58" i="893"/>
  <c r="F140" i="893" s="1"/>
  <c r="S4" i="893" s="1"/>
  <c r="E58" i="893"/>
  <c r="D58" i="893"/>
  <c r="T51" i="893"/>
  <c r="U50" i="893"/>
  <c r="S49" i="893"/>
  <c r="R49" i="893"/>
  <c r="Q49" i="893"/>
  <c r="P49" i="893"/>
  <c r="T46" i="893"/>
  <c r="T45" i="893"/>
  <c r="S44" i="893"/>
  <c r="R44" i="893"/>
  <c r="R50" i="893" s="1"/>
  <c r="Q44" i="893"/>
  <c r="Q50" i="893" s="1"/>
  <c r="P44" i="893"/>
  <c r="T43" i="893"/>
  <c r="T42" i="893"/>
  <c r="T41" i="893"/>
  <c r="T40" i="893"/>
  <c r="T39" i="893"/>
  <c r="T38" i="893"/>
  <c r="T37" i="893"/>
  <c r="V30" i="893"/>
  <c r="U30" i="893"/>
  <c r="T30" i="893"/>
  <c r="S30" i="893"/>
  <c r="R30" i="893"/>
  <c r="Q30" i="893"/>
  <c r="P30" i="893"/>
  <c r="V29" i="893"/>
  <c r="U29" i="893"/>
  <c r="T29" i="893"/>
  <c r="S29" i="893"/>
  <c r="R29" i="893"/>
  <c r="Q29" i="893"/>
  <c r="P29" i="893"/>
  <c r="V27" i="893"/>
  <c r="U27" i="893"/>
  <c r="T27" i="893"/>
  <c r="S27" i="893"/>
  <c r="R27" i="893"/>
  <c r="Q27" i="893"/>
  <c r="P27" i="893"/>
  <c r="V26" i="893"/>
  <c r="U26" i="893"/>
  <c r="T26" i="893"/>
  <c r="S26" i="893"/>
  <c r="R26" i="893"/>
  <c r="Q26" i="893"/>
  <c r="P26" i="893"/>
  <c r="V24" i="893"/>
  <c r="U24" i="893"/>
  <c r="T24" i="893"/>
  <c r="S24" i="893"/>
  <c r="R24" i="893"/>
  <c r="Q24" i="893"/>
  <c r="P24" i="893"/>
  <c r="V23" i="893"/>
  <c r="U23" i="893"/>
  <c r="T23" i="893"/>
  <c r="S23" i="893"/>
  <c r="R23" i="893"/>
  <c r="Q23" i="893"/>
  <c r="P23" i="893"/>
  <c r="V21" i="893"/>
  <c r="U21" i="893"/>
  <c r="T21" i="893"/>
  <c r="S21" i="893"/>
  <c r="R21" i="893"/>
  <c r="Q21" i="893"/>
  <c r="P21" i="893"/>
  <c r="V20" i="893"/>
  <c r="U20" i="893"/>
  <c r="T20" i="893"/>
  <c r="S20" i="893"/>
  <c r="R20" i="893"/>
  <c r="Q20" i="893"/>
  <c r="P20" i="893"/>
  <c r="V18" i="893"/>
  <c r="U18" i="893"/>
  <c r="T18" i="893"/>
  <c r="S18" i="893"/>
  <c r="R18" i="893"/>
  <c r="Q18" i="893"/>
  <c r="P18" i="893"/>
  <c r="V17" i="893"/>
  <c r="U17" i="893"/>
  <c r="T17" i="893"/>
  <c r="S17" i="893"/>
  <c r="R17" i="893"/>
  <c r="Q17" i="893"/>
  <c r="P17" i="893"/>
  <c r="V15" i="893"/>
  <c r="U15" i="893"/>
  <c r="T15" i="893"/>
  <c r="S15" i="893"/>
  <c r="R15" i="893"/>
  <c r="Q15" i="893"/>
  <c r="P15" i="893"/>
  <c r="V14" i="893"/>
  <c r="U14" i="893"/>
  <c r="T14" i="893"/>
  <c r="S14" i="893"/>
  <c r="R14" i="893"/>
  <c r="Q14" i="893"/>
  <c r="P14" i="893"/>
  <c r="I24" i="895" l="1"/>
  <c r="I5" i="895"/>
  <c r="G5" i="895"/>
  <c r="Q12" i="894"/>
  <c r="S50" i="893"/>
  <c r="P50" i="893"/>
  <c r="T49" i="893"/>
  <c r="D140" i="893"/>
  <c r="Q4" i="893" s="1"/>
  <c r="H140" i="893"/>
  <c r="U4" i="893" s="1"/>
  <c r="E140" i="893"/>
  <c r="R4" i="893" s="1"/>
  <c r="T8" i="893"/>
  <c r="T44" i="893"/>
  <c r="V12" i="893"/>
  <c r="V31" i="893"/>
  <c r="E60" i="893"/>
  <c r="E142" i="893" s="1"/>
  <c r="R6" i="893" s="1"/>
  <c r="R8" i="893" s="1"/>
  <c r="T12" i="893"/>
  <c r="D60" i="893"/>
  <c r="D142" i="893" s="1"/>
  <c r="Q6" i="893" s="1"/>
  <c r="Q8" i="893" s="1"/>
  <c r="H60" i="893"/>
  <c r="H142" i="893" s="1"/>
  <c r="U6" i="893" s="1"/>
  <c r="U8" i="893" s="1"/>
  <c r="G140" i="893"/>
  <c r="T4" i="893" s="1"/>
  <c r="F60" i="893"/>
  <c r="F142" i="893" s="1"/>
  <c r="S6" i="893" s="1"/>
  <c r="S8" i="893" s="1"/>
  <c r="C5" i="895" l="1"/>
  <c r="Q12" i="893"/>
  <c r="T50" i="893"/>
  <c r="H147" i="892"/>
  <c r="G147" i="892"/>
  <c r="T5" i="892" s="1"/>
  <c r="F147" i="892"/>
  <c r="S5" i="892" s="1"/>
  <c r="E147" i="892"/>
  <c r="R5" i="892" s="1"/>
  <c r="D147" i="892"/>
  <c r="Q5" i="892" s="1"/>
  <c r="H139" i="892"/>
  <c r="H141" i="892" s="1"/>
  <c r="G139" i="892"/>
  <c r="G141" i="892" s="1"/>
  <c r="F139" i="892"/>
  <c r="F141" i="892" s="1"/>
  <c r="E139" i="892"/>
  <c r="E141" i="892" s="1"/>
  <c r="D139" i="892"/>
  <c r="D141" i="892" s="1"/>
  <c r="H129" i="892"/>
  <c r="H131" i="892" s="1"/>
  <c r="G129" i="892"/>
  <c r="G131" i="892" s="1"/>
  <c r="F129" i="892"/>
  <c r="F131" i="892" s="1"/>
  <c r="E129" i="892"/>
  <c r="E131" i="892" s="1"/>
  <c r="D129" i="892"/>
  <c r="D131" i="892" s="1"/>
  <c r="H119" i="892"/>
  <c r="H121" i="892" s="1"/>
  <c r="G119" i="892"/>
  <c r="G121" i="892" s="1"/>
  <c r="F119" i="892"/>
  <c r="F121" i="892" s="1"/>
  <c r="E119" i="892"/>
  <c r="E121" i="892" s="1"/>
  <c r="D119" i="892"/>
  <c r="D121" i="892" s="1"/>
  <c r="H108" i="892"/>
  <c r="H110" i="892" s="1"/>
  <c r="G108" i="892"/>
  <c r="G110" i="892" s="1"/>
  <c r="F108" i="892"/>
  <c r="F110" i="892" s="1"/>
  <c r="E108" i="892"/>
  <c r="E110" i="892" s="1"/>
  <c r="D108" i="892"/>
  <c r="D110" i="892" s="1"/>
  <c r="H99" i="892"/>
  <c r="H101" i="892" s="1"/>
  <c r="G99" i="892"/>
  <c r="G101" i="892" s="1"/>
  <c r="F99" i="892"/>
  <c r="F101" i="892" s="1"/>
  <c r="E99" i="892"/>
  <c r="E101" i="892" s="1"/>
  <c r="D99" i="892"/>
  <c r="D101" i="892" s="1"/>
  <c r="H90" i="892"/>
  <c r="H92" i="892" s="1"/>
  <c r="U7" i="892" s="1"/>
  <c r="G90" i="892"/>
  <c r="G92" i="892" s="1"/>
  <c r="T7" i="892" s="1"/>
  <c r="F90" i="892"/>
  <c r="F92" i="892" s="1"/>
  <c r="S7" i="892" s="1"/>
  <c r="E90" i="892"/>
  <c r="E92" i="892" s="1"/>
  <c r="R7" i="892" s="1"/>
  <c r="D90" i="892"/>
  <c r="D92" i="892" s="1"/>
  <c r="Q7" i="892" s="1"/>
  <c r="H80" i="892"/>
  <c r="H82" i="892" s="1"/>
  <c r="G80" i="892"/>
  <c r="G82" i="892" s="1"/>
  <c r="F80" i="892"/>
  <c r="F82" i="892" s="1"/>
  <c r="E80" i="892"/>
  <c r="E82" i="892" s="1"/>
  <c r="D80" i="892"/>
  <c r="D82" i="892" s="1"/>
  <c r="B72" i="892" a="1"/>
  <c r="B72" i="892" s="1"/>
  <c r="T51" i="892"/>
  <c r="U50" i="892"/>
  <c r="S49" i="892"/>
  <c r="R49" i="892"/>
  <c r="Q49" i="892"/>
  <c r="P49" i="892"/>
  <c r="H69" i="892"/>
  <c r="H71" i="892" s="1"/>
  <c r="G69" i="892"/>
  <c r="G71" i="892" s="1"/>
  <c r="F69" i="892"/>
  <c r="E69" i="892"/>
  <c r="D69" i="892"/>
  <c r="D71" i="892" s="1"/>
  <c r="T46" i="892"/>
  <c r="T45" i="892"/>
  <c r="S44" i="892"/>
  <c r="R44" i="892"/>
  <c r="Q44" i="892"/>
  <c r="Q50" i="892" s="1"/>
  <c r="P44" i="892"/>
  <c r="T43" i="892"/>
  <c r="T42" i="892"/>
  <c r="T41" i="892"/>
  <c r="T40" i="892"/>
  <c r="T39" i="892"/>
  <c r="T38" i="892"/>
  <c r="T37" i="892"/>
  <c r="V30" i="892"/>
  <c r="U30" i="892"/>
  <c r="T30" i="892"/>
  <c r="S30" i="892"/>
  <c r="R30" i="892"/>
  <c r="Q30" i="892"/>
  <c r="P30" i="892"/>
  <c r="V29" i="892"/>
  <c r="U29" i="892"/>
  <c r="T29" i="892"/>
  <c r="S29" i="892"/>
  <c r="R29" i="892"/>
  <c r="Q29" i="892"/>
  <c r="P29" i="892"/>
  <c r="V27" i="892"/>
  <c r="U27" i="892"/>
  <c r="T27" i="892"/>
  <c r="S27" i="892"/>
  <c r="R27" i="892"/>
  <c r="Q27" i="892"/>
  <c r="P27" i="892"/>
  <c r="V26" i="892"/>
  <c r="U26" i="892"/>
  <c r="T26" i="892"/>
  <c r="S26" i="892"/>
  <c r="R26" i="892"/>
  <c r="Q26" i="892"/>
  <c r="P26" i="892"/>
  <c r="V24" i="892"/>
  <c r="U24" i="892"/>
  <c r="T24" i="892"/>
  <c r="S24" i="892"/>
  <c r="R24" i="892"/>
  <c r="Q24" i="892"/>
  <c r="P24" i="892"/>
  <c r="V23" i="892"/>
  <c r="U23" i="892"/>
  <c r="T23" i="892"/>
  <c r="S23" i="892"/>
  <c r="R23" i="892"/>
  <c r="Q23" i="892"/>
  <c r="P23" i="892"/>
  <c r="V21" i="892"/>
  <c r="U21" i="892"/>
  <c r="T21" i="892"/>
  <c r="S21" i="892"/>
  <c r="R21" i="892"/>
  <c r="Q21" i="892"/>
  <c r="P21" i="892"/>
  <c r="V20" i="892"/>
  <c r="U20" i="892"/>
  <c r="T20" i="892"/>
  <c r="S20" i="892"/>
  <c r="R20" i="892"/>
  <c r="Q20" i="892"/>
  <c r="P20" i="892"/>
  <c r="V18" i="892"/>
  <c r="U18" i="892"/>
  <c r="T18" i="892"/>
  <c r="S18" i="892"/>
  <c r="R18" i="892"/>
  <c r="Q18" i="892"/>
  <c r="P18" i="892"/>
  <c r="V17" i="892"/>
  <c r="U17" i="892"/>
  <c r="T17" i="892"/>
  <c r="S17" i="892"/>
  <c r="R17" i="892"/>
  <c r="Q17" i="892"/>
  <c r="P17" i="892"/>
  <c r="V15" i="892"/>
  <c r="U15" i="892"/>
  <c r="T15" i="892"/>
  <c r="S15" i="892"/>
  <c r="R15" i="892"/>
  <c r="Q15" i="892"/>
  <c r="P15" i="892"/>
  <c r="V14" i="892"/>
  <c r="U14" i="892"/>
  <c r="T14" i="892"/>
  <c r="S14" i="892"/>
  <c r="R14" i="892"/>
  <c r="Q14" i="892"/>
  <c r="P14" i="892"/>
  <c r="U5" i="892"/>
  <c r="R50" i="892" l="1"/>
  <c r="E146" i="892"/>
  <c r="R4" i="892" s="1"/>
  <c r="T49" i="892"/>
  <c r="S50" i="892"/>
  <c r="F146" i="892"/>
  <c r="S4" i="892" s="1"/>
  <c r="T44" i="892"/>
  <c r="T50" i="892" s="1"/>
  <c r="P50" i="892"/>
  <c r="T12" i="892"/>
  <c r="V31" i="892"/>
  <c r="V12" i="892"/>
  <c r="D148" i="892"/>
  <c r="Q6" i="892" s="1"/>
  <c r="Q8" i="892" s="1"/>
  <c r="H148" i="892"/>
  <c r="U6" i="892" s="1"/>
  <c r="U8" i="892" s="1"/>
  <c r="G148" i="892"/>
  <c r="T6" i="892" s="1"/>
  <c r="T8" i="892" s="1"/>
  <c r="E71" i="892"/>
  <c r="E148" i="892" s="1"/>
  <c r="R6" i="892" s="1"/>
  <c r="R8" i="892" s="1"/>
  <c r="G146" i="892"/>
  <c r="T4" i="892" s="1"/>
  <c r="D146" i="892"/>
  <c r="Q4" i="892" s="1"/>
  <c r="H146" i="892"/>
  <c r="U4" i="892" s="1"/>
  <c r="F71" i="892"/>
  <c r="F148" i="892" s="1"/>
  <c r="S6" i="892" s="1"/>
  <c r="S8" i="892" s="1"/>
  <c r="H135" i="890"/>
  <c r="U5" i="890" s="1"/>
  <c r="G135" i="890"/>
  <c r="F135" i="890"/>
  <c r="S5" i="890" s="1"/>
  <c r="E135" i="890"/>
  <c r="R5" i="890" s="1"/>
  <c r="D135" i="890"/>
  <c r="Q5" i="890" s="1"/>
  <c r="H127" i="890"/>
  <c r="H129" i="890" s="1"/>
  <c r="G127" i="890"/>
  <c r="G129" i="890" s="1"/>
  <c r="F127" i="890"/>
  <c r="F129" i="890" s="1"/>
  <c r="E127" i="890"/>
  <c r="E129" i="890" s="1"/>
  <c r="D127" i="890"/>
  <c r="D129" i="890" s="1"/>
  <c r="H117" i="890"/>
  <c r="H119" i="890" s="1"/>
  <c r="G117" i="890"/>
  <c r="G119" i="890" s="1"/>
  <c r="F117" i="890"/>
  <c r="F119" i="890" s="1"/>
  <c r="E117" i="890"/>
  <c r="E119" i="890" s="1"/>
  <c r="D117" i="890"/>
  <c r="D119" i="890" s="1"/>
  <c r="H107" i="890"/>
  <c r="H109" i="890" s="1"/>
  <c r="G107" i="890"/>
  <c r="G109" i="890" s="1"/>
  <c r="F107" i="890"/>
  <c r="F109" i="890" s="1"/>
  <c r="E107" i="890"/>
  <c r="E109" i="890" s="1"/>
  <c r="D107" i="890"/>
  <c r="D109" i="890" s="1"/>
  <c r="H89" i="890"/>
  <c r="H91" i="890" s="1"/>
  <c r="G89" i="890"/>
  <c r="G91" i="890" s="1"/>
  <c r="F89" i="890"/>
  <c r="F91" i="890" s="1"/>
  <c r="E89" i="890"/>
  <c r="E91" i="890" s="1"/>
  <c r="D89" i="890"/>
  <c r="D91" i="890" s="1"/>
  <c r="H80" i="890"/>
  <c r="H82" i="890" s="1"/>
  <c r="G80" i="890"/>
  <c r="G82" i="890" s="1"/>
  <c r="F80" i="890"/>
  <c r="F82" i="890" s="1"/>
  <c r="E80" i="890"/>
  <c r="E82" i="890" s="1"/>
  <c r="D80" i="890"/>
  <c r="D82" i="890" s="1"/>
  <c r="H71" i="890"/>
  <c r="H73" i="890" s="1"/>
  <c r="U7" i="890" s="1"/>
  <c r="G71" i="890"/>
  <c r="G73" i="890" s="1"/>
  <c r="T7" i="890" s="1"/>
  <c r="F71" i="890"/>
  <c r="F73" i="890" s="1"/>
  <c r="S7" i="890" s="1"/>
  <c r="E71" i="890"/>
  <c r="E73" i="890" s="1"/>
  <c r="R7" i="890" s="1"/>
  <c r="D71" i="890"/>
  <c r="D73" i="890" s="1"/>
  <c r="Q7" i="890" s="1"/>
  <c r="H60" i="890"/>
  <c r="H62" i="890" s="1"/>
  <c r="G60" i="890"/>
  <c r="G62" i="890" s="1"/>
  <c r="F60" i="890"/>
  <c r="F62" i="890" s="1"/>
  <c r="E60" i="890"/>
  <c r="E62" i="890" s="1"/>
  <c r="D60" i="890"/>
  <c r="D62" i="890" s="1"/>
  <c r="B52" i="890" a="1"/>
  <c r="B52" i="890" s="1"/>
  <c r="H49" i="890"/>
  <c r="G49" i="890"/>
  <c r="F49" i="890"/>
  <c r="F51" i="890" s="1"/>
  <c r="E49" i="890"/>
  <c r="E51" i="890" s="1"/>
  <c r="D49" i="890"/>
  <c r="T51" i="890"/>
  <c r="U50" i="890"/>
  <c r="S49" i="890"/>
  <c r="R49" i="890"/>
  <c r="Q49" i="890"/>
  <c r="P49" i="890"/>
  <c r="T46" i="890"/>
  <c r="T45" i="890"/>
  <c r="S44" i="890"/>
  <c r="R44" i="890"/>
  <c r="Q44" i="890"/>
  <c r="Q50" i="890" s="1"/>
  <c r="P44" i="890"/>
  <c r="T43" i="890"/>
  <c r="T42" i="890"/>
  <c r="T41" i="890"/>
  <c r="T40" i="890"/>
  <c r="T39" i="890"/>
  <c r="T38" i="890"/>
  <c r="T37" i="890"/>
  <c r="V30" i="890"/>
  <c r="U30" i="890"/>
  <c r="T30" i="890"/>
  <c r="S30" i="890"/>
  <c r="R30" i="890"/>
  <c r="Q30" i="890"/>
  <c r="P30" i="890"/>
  <c r="V29" i="890"/>
  <c r="U29" i="890"/>
  <c r="T29" i="890"/>
  <c r="S29" i="890"/>
  <c r="R29" i="890"/>
  <c r="Q29" i="890"/>
  <c r="P29" i="890"/>
  <c r="V27" i="890"/>
  <c r="U27" i="890"/>
  <c r="T27" i="890"/>
  <c r="S27" i="890"/>
  <c r="R27" i="890"/>
  <c r="Q27" i="890"/>
  <c r="P27" i="890"/>
  <c r="V26" i="890"/>
  <c r="U26" i="890"/>
  <c r="T26" i="890"/>
  <c r="S26" i="890"/>
  <c r="R26" i="890"/>
  <c r="Q26" i="890"/>
  <c r="P26" i="890"/>
  <c r="V24" i="890"/>
  <c r="U24" i="890"/>
  <c r="T24" i="890"/>
  <c r="S24" i="890"/>
  <c r="R24" i="890"/>
  <c r="Q24" i="890"/>
  <c r="P24" i="890"/>
  <c r="V23" i="890"/>
  <c r="U23" i="890"/>
  <c r="T23" i="890"/>
  <c r="S23" i="890"/>
  <c r="R23" i="890"/>
  <c r="Q23" i="890"/>
  <c r="P23" i="890"/>
  <c r="V21" i="890"/>
  <c r="U21" i="890"/>
  <c r="T21" i="890"/>
  <c r="S21" i="890"/>
  <c r="R21" i="890"/>
  <c r="Q21" i="890"/>
  <c r="P21" i="890"/>
  <c r="V20" i="890"/>
  <c r="U20" i="890"/>
  <c r="T20" i="890"/>
  <c r="S20" i="890"/>
  <c r="R20" i="890"/>
  <c r="Q20" i="890"/>
  <c r="P20" i="890"/>
  <c r="V18" i="890"/>
  <c r="U18" i="890"/>
  <c r="T18" i="890"/>
  <c r="S18" i="890"/>
  <c r="R18" i="890"/>
  <c r="Q18" i="890"/>
  <c r="P18" i="890"/>
  <c r="V17" i="890"/>
  <c r="U17" i="890"/>
  <c r="T17" i="890"/>
  <c r="S17" i="890"/>
  <c r="R17" i="890"/>
  <c r="Q17" i="890"/>
  <c r="P17" i="890"/>
  <c r="V15" i="890"/>
  <c r="U15" i="890"/>
  <c r="T15" i="890"/>
  <c r="S15" i="890"/>
  <c r="R15" i="890"/>
  <c r="Q15" i="890"/>
  <c r="P15" i="890"/>
  <c r="V14" i="890"/>
  <c r="U14" i="890"/>
  <c r="T14" i="890"/>
  <c r="S14" i="890"/>
  <c r="R14" i="890"/>
  <c r="Q14" i="890"/>
  <c r="P14" i="890"/>
  <c r="T5" i="890"/>
  <c r="Q12" i="892" l="1"/>
  <c r="T49" i="890"/>
  <c r="R50" i="890"/>
  <c r="S50" i="890"/>
  <c r="T44" i="890"/>
  <c r="P50" i="890"/>
  <c r="G134" i="890"/>
  <c r="T4" i="890" s="1"/>
  <c r="D134" i="890"/>
  <c r="Q4" i="890" s="1"/>
  <c r="H134" i="890"/>
  <c r="U4" i="890" s="1"/>
  <c r="F136" i="890"/>
  <c r="S6" i="890" s="1"/>
  <c r="S8" i="890" s="1"/>
  <c r="E136" i="890"/>
  <c r="R6" i="890" s="1"/>
  <c r="R8" i="890" s="1"/>
  <c r="G51" i="890"/>
  <c r="G136" i="890" s="1"/>
  <c r="T6" i="890" s="1"/>
  <c r="T8" i="890" s="1"/>
  <c r="E134" i="890"/>
  <c r="R4" i="890" s="1"/>
  <c r="V12" i="890"/>
  <c r="T12" i="890"/>
  <c r="V31" i="890"/>
  <c r="F134" i="890"/>
  <c r="S4" i="890" s="1"/>
  <c r="D51" i="890"/>
  <c r="D136" i="890" s="1"/>
  <c r="Q6" i="890" s="1"/>
  <c r="Q8" i="890" s="1"/>
  <c r="H51" i="890"/>
  <c r="H136" i="890" s="1"/>
  <c r="U6" i="890" s="1"/>
  <c r="U8" i="890" s="1"/>
  <c r="T50" i="890" l="1"/>
  <c r="Q12" i="890"/>
  <c r="T43" i="889"/>
  <c r="H157" i="889" l="1"/>
  <c r="G157" i="889"/>
  <c r="F157" i="889"/>
  <c r="E157" i="889"/>
  <c r="R5" i="889" s="1"/>
  <c r="D157" i="889"/>
  <c r="H149" i="889"/>
  <c r="H151" i="889" s="1"/>
  <c r="G149" i="889"/>
  <c r="G151" i="889" s="1"/>
  <c r="F149" i="889"/>
  <c r="F151" i="889" s="1"/>
  <c r="E149" i="889"/>
  <c r="E151" i="889" s="1"/>
  <c r="D149" i="889"/>
  <c r="D151" i="889" s="1"/>
  <c r="H136" i="889"/>
  <c r="H138" i="889" s="1"/>
  <c r="G136" i="889"/>
  <c r="G138" i="889" s="1"/>
  <c r="F136" i="889"/>
  <c r="F138" i="889" s="1"/>
  <c r="E136" i="889"/>
  <c r="E138" i="889" s="1"/>
  <c r="D136" i="889"/>
  <c r="D138" i="889" s="1"/>
  <c r="H126" i="889"/>
  <c r="H128" i="889" s="1"/>
  <c r="G126" i="889"/>
  <c r="G128" i="889" s="1"/>
  <c r="F126" i="889"/>
  <c r="F128" i="889" s="1"/>
  <c r="E126" i="889"/>
  <c r="E128" i="889" s="1"/>
  <c r="D126" i="889"/>
  <c r="D128" i="889" s="1"/>
  <c r="H116" i="889"/>
  <c r="H118" i="889" s="1"/>
  <c r="G116" i="889"/>
  <c r="G118" i="889" s="1"/>
  <c r="F116" i="889"/>
  <c r="F118" i="889" s="1"/>
  <c r="E116" i="889"/>
  <c r="E118" i="889" s="1"/>
  <c r="D116" i="889"/>
  <c r="D118" i="889" s="1"/>
  <c r="H107" i="889"/>
  <c r="H109" i="889" s="1"/>
  <c r="G107" i="889"/>
  <c r="G109" i="889" s="1"/>
  <c r="F107" i="889"/>
  <c r="F109" i="889" s="1"/>
  <c r="E107" i="889"/>
  <c r="E109" i="889" s="1"/>
  <c r="D107" i="889"/>
  <c r="D109" i="889" s="1"/>
  <c r="H98" i="889"/>
  <c r="H100" i="889" s="1"/>
  <c r="U7" i="889" s="1"/>
  <c r="G98" i="889"/>
  <c r="G100" i="889" s="1"/>
  <c r="T7" i="889" s="1"/>
  <c r="F98" i="889"/>
  <c r="F100" i="889" s="1"/>
  <c r="S7" i="889" s="1"/>
  <c r="E98" i="889"/>
  <c r="E100" i="889" s="1"/>
  <c r="R7" i="889" s="1"/>
  <c r="D98" i="889"/>
  <c r="D100" i="889" s="1"/>
  <c r="Q7" i="889" s="1"/>
  <c r="H88" i="889"/>
  <c r="H90" i="889" s="1"/>
  <c r="G88" i="889"/>
  <c r="G90" i="889" s="1"/>
  <c r="F88" i="889"/>
  <c r="F90" i="889" s="1"/>
  <c r="E88" i="889"/>
  <c r="E90" i="889" s="1"/>
  <c r="D88" i="889"/>
  <c r="D90" i="889" s="1"/>
  <c r="B80" i="889" a="1"/>
  <c r="B80" i="889" s="1"/>
  <c r="H77" i="889"/>
  <c r="G77" i="889"/>
  <c r="G79" i="889" s="1"/>
  <c r="F77" i="889"/>
  <c r="E77" i="889"/>
  <c r="E79" i="889" s="1"/>
  <c r="D77" i="889"/>
  <c r="T52" i="889"/>
  <c r="U51" i="889"/>
  <c r="S50" i="889"/>
  <c r="R50" i="889"/>
  <c r="Q50" i="889"/>
  <c r="P50" i="889"/>
  <c r="T47" i="889"/>
  <c r="T46" i="889"/>
  <c r="S45" i="889"/>
  <c r="R45" i="889"/>
  <c r="Q45" i="889"/>
  <c r="P45" i="889"/>
  <c r="T44" i="889"/>
  <c r="T42" i="889"/>
  <c r="T41" i="889"/>
  <c r="T40" i="889"/>
  <c r="T39" i="889"/>
  <c r="T38" i="889"/>
  <c r="T37" i="889"/>
  <c r="V30" i="889"/>
  <c r="U30" i="889"/>
  <c r="T30" i="889"/>
  <c r="S30" i="889"/>
  <c r="R30" i="889"/>
  <c r="Q30" i="889"/>
  <c r="P30" i="889"/>
  <c r="V29" i="889"/>
  <c r="U29" i="889"/>
  <c r="T29" i="889"/>
  <c r="S29" i="889"/>
  <c r="R29" i="889"/>
  <c r="Q29" i="889"/>
  <c r="P29" i="889"/>
  <c r="V27" i="889"/>
  <c r="U27" i="889"/>
  <c r="T27" i="889"/>
  <c r="S27" i="889"/>
  <c r="R27" i="889"/>
  <c r="Q27" i="889"/>
  <c r="P27" i="889"/>
  <c r="V26" i="889"/>
  <c r="U26" i="889"/>
  <c r="T26" i="889"/>
  <c r="S26" i="889"/>
  <c r="R26" i="889"/>
  <c r="Q26" i="889"/>
  <c r="P26" i="889"/>
  <c r="V24" i="889"/>
  <c r="U24" i="889"/>
  <c r="T24" i="889"/>
  <c r="S24" i="889"/>
  <c r="R24" i="889"/>
  <c r="Q24" i="889"/>
  <c r="P24" i="889"/>
  <c r="V23" i="889"/>
  <c r="U23" i="889"/>
  <c r="T23" i="889"/>
  <c r="S23" i="889"/>
  <c r="R23" i="889"/>
  <c r="Q23" i="889"/>
  <c r="P23" i="889"/>
  <c r="V21" i="889"/>
  <c r="U21" i="889"/>
  <c r="T21" i="889"/>
  <c r="S21" i="889"/>
  <c r="R21" i="889"/>
  <c r="Q21" i="889"/>
  <c r="P21" i="889"/>
  <c r="V20" i="889"/>
  <c r="U20" i="889"/>
  <c r="T20" i="889"/>
  <c r="S20" i="889"/>
  <c r="R20" i="889"/>
  <c r="Q20" i="889"/>
  <c r="P20" i="889"/>
  <c r="V18" i="889"/>
  <c r="U18" i="889"/>
  <c r="T18" i="889"/>
  <c r="S18" i="889"/>
  <c r="R18" i="889"/>
  <c r="Q18" i="889"/>
  <c r="P18" i="889"/>
  <c r="V17" i="889"/>
  <c r="U17" i="889"/>
  <c r="T17" i="889"/>
  <c r="S17" i="889"/>
  <c r="R17" i="889"/>
  <c r="Q17" i="889"/>
  <c r="P17" i="889"/>
  <c r="V15" i="889"/>
  <c r="U15" i="889"/>
  <c r="T15" i="889"/>
  <c r="S15" i="889"/>
  <c r="R15" i="889"/>
  <c r="Q15" i="889"/>
  <c r="P15" i="889"/>
  <c r="V14" i="889"/>
  <c r="U14" i="889"/>
  <c r="T14" i="889"/>
  <c r="S14" i="889"/>
  <c r="R14" i="889"/>
  <c r="Q14" i="889"/>
  <c r="P14" i="889"/>
  <c r="U5" i="889"/>
  <c r="T5" i="889"/>
  <c r="S5" i="889"/>
  <c r="Q5" i="889"/>
  <c r="P51" i="889" l="1"/>
  <c r="D156" i="889"/>
  <c r="Q4" i="889" s="1"/>
  <c r="H156" i="889"/>
  <c r="U4" i="889" s="1"/>
  <c r="S51" i="889"/>
  <c r="G158" i="889"/>
  <c r="T6" i="889" s="1"/>
  <c r="T8" i="889" s="1"/>
  <c r="T50" i="889"/>
  <c r="T45" i="889"/>
  <c r="T51" i="889" s="1"/>
  <c r="Q51" i="889"/>
  <c r="E158" i="889"/>
  <c r="R6" i="889" s="1"/>
  <c r="R8" i="889" s="1"/>
  <c r="R51" i="889"/>
  <c r="F156" i="889"/>
  <c r="S4" i="889" s="1"/>
  <c r="V12" i="889"/>
  <c r="T12" i="889"/>
  <c r="V31" i="889"/>
  <c r="D79" i="889"/>
  <c r="D158" i="889" s="1"/>
  <c r="Q6" i="889" s="1"/>
  <c r="Q8" i="889" s="1"/>
  <c r="H79" i="889"/>
  <c r="H158" i="889" s="1"/>
  <c r="U6" i="889" s="1"/>
  <c r="U8" i="889" s="1"/>
  <c r="G156" i="889"/>
  <c r="T4" i="889" s="1"/>
  <c r="F79" i="889"/>
  <c r="F158" i="889" s="1"/>
  <c r="S6" i="889" s="1"/>
  <c r="S8" i="889" s="1"/>
  <c r="E156" i="889"/>
  <c r="R4" i="889" s="1"/>
  <c r="H153" i="887"/>
  <c r="U5" i="887" s="1"/>
  <c r="G153" i="887"/>
  <c r="T5" i="887" s="1"/>
  <c r="F153" i="887"/>
  <c r="E153" i="887"/>
  <c r="R5" i="887" s="1"/>
  <c r="D153" i="887"/>
  <c r="Q5" i="887" s="1"/>
  <c r="H145" i="887"/>
  <c r="H147" i="887" s="1"/>
  <c r="G145" i="887"/>
  <c r="G147" i="887" s="1"/>
  <c r="F145" i="887"/>
  <c r="F147" i="887" s="1"/>
  <c r="E145" i="887"/>
  <c r="E147" i="887" s="1"/>
  <c r="D145" i="887"/>
  <c r="D147" i="887" s="1"/>
  <c r="H135" i="887"/>
  <c r="H137" i="887" s="1"/>
  <c r="G135" i="887"/>
  <c r="G137" i="887" s="1"/>
  <c r="F135" i="887"/>
  <c r="F137" i="887" s="1"/>
  <c r="E135" i="887"/>
  <c r="E137" i="887" s="1"/>
  <c r="D135" i="887"/>
  <c r="D137" i="887" s="1"/>
  <c r="H125" i="887"/>
  <c r="H127" i="887" s="1"/>
  <c r="G125" i="887"/>
  <c r="G127" i="887" s="1"/>
  <c r="F125" i="887"/>
  <c r="F127" i="887" s="1"/>
  <c r="E125" i="887"/>
  <c r="E127" i="887" s="1"/>
  <c r="D125" i="887"/>
  <c r="D127" i="887" s="1"/>
  <c r="H115" i="887"/>
  <c r="H117" i="887" s="1"/>
  <c r="G115" i="887"/>
  <c r="G117" i="887" s="1"/>
  <c r="F115" i="887"/>
  <c r="F117" i="887" s="1"/>
  <c r="E115" i="887"/>
  <c r="E117" i="887" s="1"/>
  <c r="D115" i="887"/>
  <c r="D117" i="887" s="1"/>
  <c r="H106" i="887"/>
  <c r="H108" i="887" s="1"/>
  <c r="G106" i="887"/>
  <c r="G108" i="887" s="1"/>
  <c r="F106" i="887"/>
  <c r="F108" i="887" s="1"/>
  <c r="E106" i="887"/>
  <c r="E108" i="887" s="1"/>
  <c r="D106" i="887"/>
  <c r="D108" i="887" s="1"/>
  <c r="H97" i="887"/>
  <c r="H99" i="887" s="1"/>
  <c r="U7" i="887" s="1"/>
  <c r="G97" i="887"/>
  <c r="G99" i="887" s="1"/>
  <c r="T7" i="887" s="1"/>
  <c r="F97" i="887"/>
  <c r="F99" i="887" s="1"/>
  <c r="S7" i="887" s="1"/>
  <c r="E97" i="887"/>
  <c r="E99" i="887" s="1"/>
  <c r="R7" i="887" s="1"/>
  <c r="D97" i="887"/>
  <c r="D99" i="887" s="1"/>
  <c r="Q7" i="887" s="1"/>
  <c r="H82" i="887"/>
  <c r="H84" i="887" s="1"/>
  <c r="G82" i="887"/>
  <c r="G84" i="887" s="1"/>
  <c r="F82" i="887"/>
  <c r="F84" i="887" s="1"/>
  <c r="E82" i="887"/>
  <c r="E84" i="887" s="1"/>
  <c r="D82" i="887"/>
  <c r="D84" i="887" s="1"/>
  <c r="B74" i="887" a="1"/>
  <c r="B74" i="887" s="1"/>
  <c r="H71" i="887"/>
  <c r="G71" i="887"/>
  <c r="G73" i="887" s="1"/>
  <c r="F71" i="887"/>
  <c r="E71" i="887"/>
  <c r="D71" i="887"/>
  <c r="T51" i="887"/>
  <c r="U50" i="887"/>
  <c r="S49" i="887"/>
  <c r="R49" i="887"/>
  <c r="Q49" i="887"/>
  <c r="P49" i="887"/>
  <c r="T46" i="887"/>
  <c r="T45" i="887"/>
  <c r="S44" i="887"/>
  <c r="R44" i="887"/>
  <c r="Q44" i="887"/>
  <c r="P44" i="887"/>
  <c r="T43" i="887"/>
  <c r="T42" i="887"/>
  <c r="T41" i="887"/>
  <c r="T40" i="887"/>
  <c r="T39" i="887"/>
  <c r="T38" i="887"/>
  <c r="T37" i="887"/>
  <c r="V30" i="887"/>
  <c r="I23" i="888" s="1"/>
  <c r="U30" i="887"/>
  <c r="H23" i="888" s="1"/>
  <c r="T30" i="887"/>
  <c r="G23" i="888" s="1"/>
  <c r="S30" i="887"/>
  <c r="F23" i="888" s="1"/>
  <c r="R30" i="887"/>
  <c r="E23" i="888" s="1"/>
  <c r="Q30" i="887"/>
  <c r="D23" i="888" s="1"/>
  <c r="P30" i="887"/>
  <c r="C23" i="888" s="1"/>
  <c r="V29" i="887"/>
  <c r="I22" i="888" s="1"/>
  <c r="U29" i="887"/>
  <c r="H22" i="888" s="1"/>
  <c r="T29" i="887"/>
  <c r="G22" i="888" s="1"/>
  <c r="S29" i="887"/>
  <c r="F22" i="888" s="1"/>
  <c r="R29" i="887"/>
  <c r="E22" i="888" s="1"/>
  <c r="Q29" i="887"/>
  <c r="D22" i="888" s="1"/>
  <c r="P29" i="887"/>
  <c r="C22" i="888" s="1"/>
  <c r="V27" i="887"/>
  <c r="I20" i="888" s="1"/>
  <c r="U27" i="887"/>
  <c r="H20" i="888" s="1"/>
  <c r="T27" i="887"/>
  <c r="G20" i="888" s="1"/>
  <c r="S27" i="887"/>
  <c r="F20" i="888" s="1"/>
  <c r="R27" i="887"/>
  <c r="E20" i="888" s="1"/>
  <c r="Q27" i="887"/>
  <c r="D20" i="888" s="1"/>
  <c r="P27" i="887"/>
  <c r="C20" i="888" s="1"/>
  <c r="V26" i="887"/>
  <c r="I19" i="888" s="1"/>
  <c r="U26" i="887"/>
  <c r="H19" i="888" s="1"/>
  <c r="T26" i="887"/>
  <c r="G19" i="888" s="1"/>
  <c r="S26" i="887"/>
  <c r="F19" i="888" s="1"/>
  <c r="R26" i="887"/>
  <c r="E19" i="888" s="1"/>
  <c r="Q26" i="887"/>
  <c r="D19" i="888" s="1"/>
  <c r="P26" i="887"/>
  <c r="C19" i="888" s="1"/>
  <c r="V24" i="887"/>
  <c r="I17" i="888" s="1"/>
  <c r="U24" i="887"/>
  <c r="H17" i="888" s="1"/>
  <c r="T24" i="887"/>
  <c r="G17" i="888" s="1"/>
  <c r="S24" i="887"/>
  <c r="F17" i="888" s="1"/>
  <c r="R24" i="887"/>
  <c r="E17" i="888" s="1"/>
  <c r="Q24" i="887"/>
  <c r="D17" i="888" s="1"/>
  <c r="P24" i="887"/>
  <c r="C17" i="888" s="1"/>
  <c r="V23" i="887"/>
  <c r="I16" i="888" s="1"/>
  <c r="U23" i="887"/>
  <c r="H16" i="888" s="1"/>
  <c r="T23" i="887"/>
  <c r="G16" i="888" s="1"/>
  <c r="S23" i="887"/>
  <c r="F16" i="888" s="1"/>
  <c r="R23" i="887"/>
  <c r="E16" i="888" s="1"/>
  <c r="Q23" i="887"/>
  <c r="D16" i="888" s="1"/>
  <c r="P23" i="887"/>
  <c r="C16" i="888" s="1"/>
  <c r="V21" i="887"/>
  <c r="I14" i="888" s="1"/>
  <c r="U21" i="887"/>
  <c r="H14" i="888" s="1"/>
  <c r="T21" i="887"/>
  <c r="G14" i="888" s="1"/>
  <c r="S21" i="887"/>
  <c r="F14" i="888" s="1"/>
  <c r="R21" i="887"/>
  <c r="E14" i="888" s="1"/>
  <c r="Q21" i="887"/>
  <c r="D14" i="888" s="1"/>
  <c r="P21" i="887"/>
  <c r="C14" i="888" s="1"/>
  <c r="V20" i="887"/>
  <c r="I13" i="888" s="1"/>
  <c r="U20" i="887"/>
  <c r="H13" i="888" s="1"/>
  <c r="T20" i="887"/>
  <c r="G13" i="888" s="1"/>
  <c r="S20" i="887"/>
  <c r="F13" i="888" s="1"/>
  <c r="R20" i="887"/>
  <c r="E13" i="888" s="1"/>
  <c r="Q20" i="887"/>
  <c r="D13" i="888" s="1"/>
  <c r="P20" i="887"/>
  <c r="C13" i="888" s="1"/>
  <c r="V18" i="887"/>
  <c r="I11" i="888" s="1"/>
  <c r="U18" i="887"/>
  <c r="H11" i="888" s="1"/>
  <c r="T18" i="887"/>
  <c r="G11" i="888" s="1"/>
  <c r="S18" i="887"/>
  <c r="F11" i="888" s="1"/>
  <c r="R18" i="887"/>
  <c r="E11" i="888" s="1"/>
  <c r="Q18" i="887"/>
  <c r="D11" i="888" s="1"/>
  <c r="P18" i="887"/>
  <c r="C11" i="888" s="1"/>
  <c r="V17" i="887"/>
  <c r="I10" i="888" s="1"/>
  <c r="U17" i="887"/>
  <c r="H10" i="888" s="1"/>
  <c r="T17" i="887"/>
  <c r="G10" i="888" s="1"/>
  <c r="S17" i="887"/>
  <c r="F10" i="888" s="1"/>
  <c r="R17" i="887"/>
  <c r="E10" i="888" s="1"/>
  <c r="Q17" i="887"/>
  <c r="D10" i="888" s="1"/>
  <c r="P17" i="887"/>
  <c r="C10" i="888" s="1"/>
  <c r="V15" i="887"/>
  <c r="I8" i="888" s="1"/>
  <c r="U15" i="887"/>
  <c r="H8" i="888" s="1"/>
  <c r="T15" i="887"/>
  <c r="G8" i="888" s="1"/>
  <c r="S15" i="887"/>
  <c r="F8" i="888" s="1"/>
  <c r="R15" i="887"/>
  <c r="E8" i="888" s="1"/>
  <c r="Q15" i="887"/>
  <c r="D8" i="888" s="1"/>
  <c r="P15" i="887"/>
  <c r="C8" i="888" s="1"/>
  <c r="V14" i="887"/>
  <c r="I7" i="888" s="1"/>
  <c r="U14" i="887"/>
  <c r="H7" i="888" s="1"/>
  <c r="T14" i="887"/>
  <c r="G7" i="888" s="1"/>
  <c r="S14" i="887"/>
  <c r="F7" i="888" s="1"/>
  <c r="R14" i="887"/>
  <c r="E7" i="888" s="1"/>
  <c r="Q14" i="887"/>
  <c r="D7" i="888" s="1"/>
  <c r="P14" i="887"/>
  <c r="C7" i="888" s="1"/>
  <c r="S5" i="887"/>
  <c r="Q12" i="889" l="1"/>
  <c r="P50" i="887"/>
  <c r="R50" i="887"/>
  <c r="S50" i="887"/>
  <c r="T49" i="887"/>
  <c r="T44" i="887"/>
  <c r="Q50" i="887"/>
  <c r="E152" i="887"/>
  <c r="R4" i="887" s="1"/>
  <c r="F152" i="887"/>
  <c r="S4" i="887" s="1"/>
  <c r="G154" i="887"/>
  <c r="T6" i="887" s="1"/>
  <c r="T8" i="887" s="1"/>
  <c r="D152" i="887"/>
  <c r="Q4" i="887" s="1"/>
  <c r="H152" i="887"/>
  <c r="U4" i="887" s="1"/>
  <c r="D73" i="887"/>
  <c r="D154" i="887" s="1"/>
  <c r="Q6" i="887" s="1"/>
  <c r="Q8" i="887" s="1"/>
  <c r="T12" i="887"/>
  <c r="V12" i="887"/>
  <c r="E73" i="887"/>
  <c r="E154" i="887" s="1"/>
  <c r="R6" i="887" s="1"/>
  <c r="R8" i="887" s="1"/>
  <c r="H73" i="887"/>
  <c r="H154" i="887" s="1"/>
  <c r="U6" i="887" s="1"/>
  <c r="U8" i="887" s="1"/>
  <c r="V31" i="887"/>
  <c r="G152" i="887"/>
  <c r="T4" i="887" s="1"/>
  <c r="F73" i="887"/>
  <c r="F154" i="887" s="1"/>
  <c r="S6" i="887" s="1"/>
  <c r="S8" i="887" s="1"/>
  <c r="H175" i="886"/>
  <c r="G175" i="886"/>
  <c r="F175" i="886"/>
  <c r="S5" i="886" s="1"/>
  <c r="E175" i="886"/>
  <c r="R5" i="886" s="1"/>
  <c r="D175" i="886"/>
  <c r="H167" i="886"/>
  <c r="H169" i="886" s="1"/>
  <c r="G167" i="886"/>
  <c r="G169" i="886" s="1"/>
  <c r="F167" i="886"/>
  <c r="F169" i="886" s="1"/>
  <c r="E167" i="886"/>
  <c r="E169" i="886" s="1"/>
  <c r="D167" i="886"/>
  <c r="D169" i="886" s="1"/>
  <c r="H157" i="886"/>
  <c r="H159" i="886" s="1"/>
  <c r="G157" i="886"/>
  <c r="G159" i="886" s="1"/>
  <c r="F157" i="886"/>
  <c r="F159" i="886" s="1"/>
  <c r="E157" i="886"/>
  <c r="E159" i="886" s="1"/>
  <c r="D157" i="886"/>
  <c r="D159" i="886" s="1"/>
  <c r="H147" i="886"/>
  <c r="H149" i="886" s="1"/>
  <c r="G147" i="886"/>
  <c r="G149" i="886" s="1"/>
  <c r="F147" i="886"/>
  <c r="F149" i="886" s="1"/>
  <c r="E147" i="886"/>
  <c r="E149" i="886" s="1"/>
  <c r="D147" i="886"/>
  <c r="D149" i="886" s="1"/>
  <c r="H137" i="886"/>
  <c r="H139" i="886" s="1"/>
  <c r="G137" i="886"/>
  <c r="G139" i="886" s="1"/>
  <c r="F137" i="886"/>
  <c r="F139" i="886" s="1"/>
  <c r="E137" i="886"/>
  <c r="E139" i="886" s="1"/>
  <c r="D137" i="886"/>
  <c r="D139" i="886" s="1"/>
  <c r="H128" i="886"/>
  <c r="H130" i="886" s="1"/>
  <c r="G128" i="886"/>
  <c r="G130" i="886" s="1"/>
  <c r="F128" i="886"/>
  <c r="F130" i="886" s="1"/>
  <c r="E128" i="886"/>
  <c r="E130" i="886" s="1"/>
  <c r="D128" i="886"/>
  <c r="D130" i="886" s="1"/>
  <c r="H119" i="886"/>
  <c r="H121" i="886" s="1"/>
  <c r="U7" i="886" s="1"/>
  <c r="G119" i="886"/>
  <c r="G121" i="886" s="1"/>
  <c r="T7" i="886" s="1"/>
  <c r="F119" i="886"/>
  <c r="F121" i="886" s="1"/>
  <c r="S7" i="886" s="1"/>
  <c r="E119" i="886"/>
  <c r="E121" i="886" s="1"/>
  <c r="R7" i="886" s="1"/>
  <c r="D119" i="886"/>
  <c r="D121" i="886" s="1"/>
  <c r="Q7" i="886" s="1"/>
  <c r="H102" i="886"/>
  <c r="H104" i="886" s="1"/>
  <c r="G102" i="886"/>
  <c r="G104" i="886" s="1"/>
  <c r="F102" i="886"/>
  <c r="F104" i="886" s="1"/>
  <c r="E102" i="886"/>
  <c r="E104" i="886" s="1"/>
  <c r="D102" i="886"/>
  <c r="D104" i="886" s="1"/>
  <c r="B94" i="886" a="1"/>
  <c r="B94" i="886" s="1"/>
  <c r="H91" i="886"/>
  <c r="G91" i="886"/>
  <c r="G93" i="886" s="1"/>
  <c r="F91" i="886"/>
  <c r="E91" i="886"/>
  <c r="D91" i="886"/>
  <c r="T51" i="886"/>
  <c r="U50" i="886"/>
  <c r="S49" i="886"/>
  <c r="R49" i="886"/>
  <c r="Q49" i="886"/>
  <c r="P49" i="886"/>
  <c r="T46" i="886"/>
  <c r="T45" i="886"/>
  <c r="S44" i="886"/>
  <c r="R44" i="886"/>
  <c r="Q44" i="886"/>
  <c r="P44" i="886"/>
  <c r="T43" i="886"/>
  <c r="T42" i="886"/>
  <c r="T41" i="886"/>
  <c r="T40" i="886"/>
  <c r="T39" i="886"/>
  <c r="T38" i="886"/>
  <c r="T37" i="886"/>
  <c r="V30" i="886"/>
  <c r="U30" i="886"/>
  <c r="T30" i="886"/>
  <c r="S30" i="886"/>
  <c r="R30" i="886"/>
  <c r="Q30" i="886"/>
  <c r="P30" i="886"/>
  <c r="V29" i="886"/>
  <c r="U29" i="886"/>
  <c r="T29" i="886"/>
  <c r="S29" i="886"/>
  <c r="R29" i="886"/>
  <c r="Q29" i="886"/>
  <c r="P29" i="886"/>
  <c r="V27" i="886"/>
  <c r="U27" i="886"/>
  <c r="T27" i="886"/>
  <c r="S27" i="886"/>
  <c r="R27" i="886"/>
  <c r="Q27" i="886"/>
  <c r="P27" i="886"/>
  <c r="V26" i="886"/>
  <c r="U26" i="886"/>
  <c r="T26" i="886"/>
  <c r="S26" i="886"/>
  <c r="R26" i="886"/>
  <c r="Q26" i="886"/>
  <c r="P26" i="886"/>
  <c r="V24" i="886"/>
  <c r="U24" i="886"/>
  <c r="T24" i="886"/>
  <c r="S24" i="886"/>
  <c r="R24" i="886"/>
  <c r="Q24" i="886"/>
  <c r="P24" i="886"/>
  <c r="V23" i="886"/>
  <c r="U23" i="886"/>
  <c r="T23" i="886"/>
  <c r="S23" i="886"/>
  <c r="R23" i="886"/>
  <c r="Q23" i="886"/>
  <c r="P23" i="886"/>
  <c r="V21" i="886"/>
  <c r="U21" i="886"/>
  <c r="T21" i="886"/>
  <c r="S21" i="886"/>
  <c r="R21" i="886"/>
  <c r="Q21" i="886"/>
  <c r="P21" i="886"/>
  <c r="V20" i="886"/>
  <c r="U20" i="886"/>
  <c r="T20" i="886"/>
  <c r="S20" i="886"/>
  <c r="R20" i="886"/>
  <c r="Q20" i="886"/>
  <c r="P20" i="886"/>
  <c r="V18" i="886"/>
  <c r="U18" i="886"/>
  <c r="T18" i="886"/>
  <c r="S18" i="886"/>
  <c r="R18" i="886"/>
  <c r="Q18" i="886"/>
  <c r="P18" i="886"/>
  <c r="V17" i="886"/>
  <c r="U17" i="886"/>
  <c r="T17" i="886"/>
  <c r="S17" i="886"/>
  <c r="R17" i="886"/>
  <c r="Q17" i="886"/>
  <c r="P17" i="886"/>
  <c r="V15" i="886"/>
  <c r="U15" i="886"/>
  <c r="T15" i="886"/>
  <c r="S15" i="886"/>
  <c r="R15" i="886"/>
  <c r="Q15" i="886"/>
  <c r="P15" i="886"/>
  <c r="V14" i="886"/>
  <c r="U14" i="886"/>
  <c r="T14" i="886"/>
  <c r="S14" i="886"/>
  <c r="R14" i="886"/>
  <c r="Q14" i="886"/>
  <c r="P14" i="886"/>
  <c r="U5" i="886"/>
  <c r="T5" i="886"/>
  <c r="Q5" i="886"/>
  <c r="T50" i="887" l="1"/>
  <c r="I24" i="888"/>
  <c r="G5" i="888"/>
  <c r="I5" i="888"/>
  <c r="Q12" i="887"/>
  <c r="S50" i="886"/>
  <c r="P50" i="886"/>
  <c r="T49" i="886"/>
  <c r="T44" i="886"/>
  <c r="Q50" i="886"/>
  <c r="E174" i="886"/>
  <c r="R4" i="886" s="1"/>
  <c r="R50" i="886"/>
  <c r="F174" i="886"/>
  <c r="S4" i="886" s="1"/>
  <c r="D174" i="886"/>
  <c r="Q4" i="886" s="1"/>
  <c r="H174" i="886"/>
  <c r="U4" i="886" s="1"/>
  <c r="G176" i="886"/>
  <c r="T6" i="886" s="1"/>
  <c r="T8" i="886" s="1"/>
  <c r="V31" i="886"/>
  <c r="V12" i="886"/>
  <c r="D93" i="886"/>
  <c r="D176" i="886" s="1"/>
  <c r="Q6" i="886" s="1"/>
  <c r="Q8" i="886" s="1"/>
  <c r="T12" i="886"/>
  <c r="H93" i="886"/>
  <c r="H176" i="886" s="1"/>
  <c r="U6" i="886" s="1"/>
  <c r="U8" i="886" s="1"/>
  <c r="G174" i="886"/>
  <c r="T4" i="886" s="1"/>
  <c r="E93" i="886"/>
  <c r="E176" i="886" s="1"/>
  <c r="R6" i="886" s="1"/>
  <c r="R8" i="886" s="1"/>
  <c r="F93" i="886"/>
  <c r="F176" i="886" s="1"/>
  <c r="S6" i="886" s="1"/>
  <c r="S8" i="886" s="1"/>
  <c r="R18" i="883"/>
  <c r="P18" i="883"/>
  <c r="C5" i="888" l="1"/>
  <c r="T50" i="886"/>
  <c r="Q12" i="886"/>
  <c r="H144" i="885"/>
  <c r="U5" i="885" s="1"/>
  <c r="G144" i="885"/>
  <c r="F144" i="885"/>
  <c r="S5" i="885" s="1"/>
  <c r="E144" i="885"/>
  <c r="R5" i="885" s="1"/>
  <c r="D144" i="885"/>
  <c r="Q5" i="885" s="1"/>
  <c r="H136" i="885"/>
  <c r="H138" i="885" s="1"/>
  <c r="G136" i="885"/>
  <c r="G138" i="885" s="1"/>
  <c r="F136" i="885"/>
  <c r="F138" i="885" s="1"/>
  <c r="E136" i="885"/>
  <c r="E138" i="885" s="1"/>
  <c r="D136" i="885"/>
  <c r="D138" i="885" s="1"/>
  <c r="H126" i="885"/>
  <c r="H128" i="885" s="1"/>
  <c r="G126" i="885"/>
  <c r="G128" i="885" s="1"/>
  <c r="F126" i="885"/>
  <c r="F128" i="885" s="1"/>
  <c r="E126" i="885"/>
  <c r="E128" i="885" s="1"/>
  <c r="D126" i="885"/>
  <c r="D128" i="885" s="1"/>
  <c r="H116" i="885"/>
  <c r="H118" i="885" s="1"/>
  <c r="G116" i="885"/>
  <c r="G118" i="885" s="1"/>
  <c r="F116" i="885"/>
  <c r="F118" i="885" s="1"/>
  <c r="E116" i="885"/>
  <c r="E118" i="885" s="1"/>
  <c r="D116" i="885"/>
  <c r="D118" i="885" s="1"/>
  <c r="H106" i="885"/>
  <c r="H108" i="885" s="1"/>
  <c r="G106" i="885"/>
  <c r="G108" i="885" s="1"/>
  <c r="F106" i="885"/>
  <c r="F108" i="885" s="1"/>
  <c r="E106" i="885"/>
  <c r="E108" i="885" s="1"/>
  <c r="D106" i="885"/>
  <c r="D108" i="885" s="1"/>
  <c r="H97" i="885"/>
  <c r="H99" i="885" s="1"/>
  <c r="G97" i="885"/>
  <c r="G99" i="885" s="1"/>
  <c r="F97" i="885"/>
  <c r="F99" i="885" s="1"/>
  <c r="E97" i="885"/>
  <c r="E99" i="885" s="1"/>
  <c r="D97" i="885"/>
  <c r="D99" i="885" s="1"/>
  <c r="H82" i="885"/>
  <c r="H84" i="885" s="1"/>
  <c r="U7" i="885" s="1"/>
  <c r="G82" i="885"/>
  <c r="G84" i="885" s="1"/>
  <c r="T7" i="885" s="1"/>
  <c r="F82" i="885"/>
  <c r="F84" i="885" s="1"/>
  <c r="S7" i="885" s="1"/>
  <c r="E82" i="885"/>
  <c r="E84" i="885" s="1"/>
  <c r="R7" i="885" s="1"/>
  <c r="D82" i="885"/>
  <c r="D84" i="885" s="1"/>
  <c r="Q7" i="885" s="1"/>
  <c r="H72" i="885"/>
  <c r="H74" i="885" s="1"/>
  <c r="G72" i="885"/>
  <c r="G74" i="885" s="1"/>
  <c r="F72" i="885"/>
  <c r="F74" i="885" s="1"/>
  <c r="E72" i="885"/>
  <c r="E74" i="885" s="1"/>
  <c r="D72" i="885"/>
  <c r="D74" i="885" s="1"/>
  <c r="B63" i="885" a="1"/>
  <c r="B63" i="885" s="1"/>
  <c r="H60" i="885"/>
  <c r="G60" i="885"/>
  <c r="G62" i="885" s="1"/>
  <c r="F60" i="885"/>
  <c r="E60" i="885"/>
  <c r="D60" i="885"/>
  <c r="T51" i="885"/>
  <c r="U50" i="885"/>
  <c r="S49" i="885"/>
  <c r="R49" i="885"/>
  <c r="Q49" i="885"/>
  <c r="P49" i="885"/>
  <c r="T46" i="885"/>
  <c r="T45" i="885"/>
  <c r="S44" i="885"/>
  <c r="R44" i="885"/>
  <c r="Q44" i="885"/>
  <c r="P44" i="885"/>
  <c r="T43" i="885"/>
  <c r="T42" i="885"/>
  <c r="T41" i="885"/>
  <c r="T40" i="885"/>
  <c r="T39" i="885"/>
  <c r="T38" i="885"/>
  <c r="T37" i="885"/>
  <c r="V30" i="885"/>
  <c r="U30" i="885"/>
  <c r="T30" i="885"/>
  <c r="S30" i="885"/>
  <c r="R30" i="885"/>
  <c r="Q30" i="885"/>
  <c r="P30" i="885"/>
  <c r="V29" i="885"/>
  <c r="U29" i="885"/>
  <c r="T29" i="885"/>
  <c r="S29" i="885"/>
  <c r="R29" i="885"/>
  <c r="Q29" i="885"/>
  <c r="P29" i="885"/>
  <c r="V27" i="885"/>
  <c r="U27" i="885"/>
  <c r="T27" i="885"/>
  <c r="S27" i="885"/>
  <c r="R27" i="885"/>
  <c r="Q27" i="885"/>
  <c r="P27" i="885"/>
  <c r="V26" i="885"/>
  <c r="U26" i="885"/>
  <c r="T26" i="885"/>
  <c r="S26" i="885"/>
  <c r="R26" i="885"/>
  <c r="Q26" i="885"/>
  <c r="P26" i="885"/>
  <c r="V24" i="885"/>
  <c r="U24" i="885"/>
  <c r="T24" i="885"/>
  <c r="S24" i="885"/>
  <c r="R24" i="885"/>
  <c r="Q24" i="885"/>
  <c r="P24" i="885"/>
  <c r="V23" i="885"/>
  <c r="U23" i="885"/>
  <c r="T23" i="885"/>
  <c r="S23" i="885"/>
  <c r="R23" i="885"/>
  <c r="Q23" i="885"/>
  <c r="P23" i="885"/>
  <c r="V21" i="885"/>
  <c r="U21" i="885"/>
  <c r="T21" i="885"/>
  <c r="S21" i="885"/>
  <c r="R21" i="885"/>
  <c r="Q21" i="885"/>
  <c r="P21" i="885"/>
  <c r="V20" i="885"/>
  <c r="U20" i="885"/>
  <c r="T20" i="885"/>
  <c r="S20" i="885"/>
  <c r="R20" i="885"/>
  <c r="Q20" i="885"/>
  <c r="P20" i="885"/>
  <c r="V18" i="885"/>
  <c r="U18" i="885"/>
  <c r="T18" i="885"/>
  <c r="S18" i="885"/>
  <c r="R18" i="885"/>
  <c r="Q18" i="885"/>
  <c r="P18" i="885"/>
  <c r="V17" i="885"/>
  <c r="U17" i="885"/>
  <c r="T17" i="885"/>
  <c r="S17" i="885"/>
  <c r="R17" i="885"/>
  <c r="Q17" i="885"/>
  <c r="P17" i="885"/>
  <c r="V15" i="885"/>
  <c r="U15" i="885"/>
  <c r="T15" i="885"/>
  <c r="S15" i="885"/>
  <c r="R15" i="885"/>
  <c r="Q15" i="885"/>
  <c r="P15" i="885"/>
  <c r="V14" i="885"/>
  <c r="U14" i="885"/>
  <c r="T14" i="885"/>
  <c r="S14" i="885"/>
  <c r="R14" i="885"/>
  <c r="Q14" i="885"/>
  <c r="P14" i="885"/>
  <c r="T5" i="885"/>
  <c r="D52" i="883"/>
  <c r="S50" i="885" l="1"/>
  <c r="P50" i="885"/>
  <c r="T49" i="885"/>
  <c r="Q50" i="885"/>
  <c r="E143" i="885"/>
  <c r="R4" i="885" s="1"/>
  <c r="R50" i="885"/>
  <c r="F143" i="885"/>
  <c r="S4" i="885" s="1"/>
  <c r="T44" i="885"/>
  <c r="G145" i="885"/>
  <c r="T6" i="885" s="1"/>
  <c r="T8" i="885" s="1"/>
  <c r="D143" i="885"/>
  <c r="Q4" i="885" s="1"/>
  <c r="H143" i="885"/>
  <c r="U4" i="885" s="1"/>
  <c r="T12" i="885"/>
  <c r="V31" i="885"/>
  <c r="V12" i="885"/>
  <c r="D62" i="885"/>
  <c r="D145" i="885" s="1"/>
  <c r="Q6" i="885" s="1"/>
  <c r="Q8" i="885" s="1"/>
  <c r="H62" i="885"/>
  <c r="H145" i="885" s="1"/>
  <c r="U6" i="885" s="1"/>
  <c r="U8" i="885" s="1"/>
  <c r="G143" i="885"/>
  <c r="T4" i="885" s="1"/>
  <c r="E62" i="885"/>
  <c r="E145" i="885" s="1"/>
  <c r="R6" i="885" s="1"/>
  <c r="R8" i="885" s="1"/>
  <c r="F62" i="885"/>
  <c r="F145" i="885" s="1"/>
  <c r="S6" i="885" s="1"/>
  <c r="S8" i="885" s="1"/>
  <c r="D73" i="883"/>
  <c r="D75" i="883" s="1"/>
  <c r="Q7" i="883" s="1"/>
  <c r="H129" i="883"/>
  <c r="G129" i="883"/>
  <c r="T5" i="883" s="1"/>
  <c r="F129" i="883"/>
  <c r="S5" i="883" s="1"/>
  <c r="E129" i="883"/>
  <c r="R5" i="883" s="1"/>
  <c r="D129" i="883"/>
  <c r="Q5" i="883" s="1"/>
  <c r="H121" i="883"/>
  <c r="H123" i="883" s="1"/>
  <c r="G121" i="883"/>
  <c r="G123" i="883" s="1"/>
  <c r="F121" i="883"/>
  <c r="F123" i="883" s="1"/>
  <c r="E121" i="883"/>
  <c r="E123" i="883" s="1"/>
  <c r="D121" i="883"/>
  <c r="D123" i="883" s="1"/>
  <c r="H111" i="883"/>
  <c r="H113" i="883" s="1"/>
  <c r="G111" i="883"/>
  <c r="G113" i="883" s="1"/>
  <c r="F111" i="883"/>
  <c r="F113" i="883" s="1"/>
  <c r="E111" i="883"/>
  <c r="E113" i="883" s="1"/>
  <c r="D111" i="883"/>
  <c r="D113" i="883" s="1"/>
  <c r="H101" i="883"/>
  <c r="H103" i="883" s="1"/>
  <c r="G101" i="883"/>
  <c r="G103" i="883" s="1"/>
  <c r="F101" i="883"/>
  <c r="F103" i="883" s="1"/>
  <c r="E101" i="883"/>
  <c r="E103" i="883" s="1"/>
  <c r="D101" i="883"/>
  <c r="D103" i="883" s="1"/>
  <c r="H91" i="883"/>
  <c r="G91" i="883"/>
  <c r="G93" i="883" s="1"/>
  <c r="F91" i="883"/>
  <c r="F93" i="883" s="1"/>
  <c r="E91" i="883"/>
  <c r="E93" i="883" s="1"/>
  <c r="D91" i="883"/>
  <c r="D93" i="883" s="1"/>
  <c r="H82" i="883"/>
  <c r="H84" i="883" s="1"/>
  <c r="G82" i="883"/>
  <c r="G84" i="883" s="1"/>
  <c r="F82" i="883"/>
  <c r="F84" i="883" s="1"/>
  <c r="E82" i="883"/>
  <c r="E84" i="883" s="1"/>
  <c r="D82" i="883"/>
  <c r="D84" i="883" s="1"/>
  <c r="H73" i="883"/>
  <c r="H75" i="883" s="1"/>
  <c r="U7" i="883" s="1"/>
  <c r="G73" i="883"/>
  <c r="G75" i="883" s="1"/>
  <c r="T7" i="883" s="1"/>
  <c r="F73" i="883"/>
  <c r="F75" i="883" s="1"/>
  <c r="S7" i="883" s="1"/>
  <c r="E73" i="883"/>
  <c r="E75" i="883" s="1"/>
  <c r="R7" i="883" s="1"/>
  <c r="H63" i="883"/>
  <c r="H65" i="883" s="1"/>
  <c r="G63" i="883"/>
  <c r="G65" i="883" s="1"/>
  <c r="F63" i="883"/>
  <c r="F65" i="883" s="1"/>
  <c r="E63" i="883"/>
  <c r="E65" i="883" s="1"/>
  <c r="D63" i="883"/>
  <c r="D65" i="883" s="1"/>
  <c r="B55" i="883" a="1"/>
  <c r="B55" i="883" s="1"/>
  <c r="H52" i="883"/>
  <c r="H54" i="883" s="1"/>
  <c r="G52" i="883"/>
  <c r="G54" i="883" s="1"/>
  <c r="F52" i="883"/>
  <c r="E52" i="883"/>
  <c r="D54" i="883"/>
  <c r="T51" i="883"/>
  <c r="U50" i="883"/>
  <c r="S49" i="883"/>
  <c r="R49" i="883"/>
  <c r="Q49" i="883"/>
  <c r="P49" i="883"/>
  <c r="T46" i="883"/>
  <c r="T45" i="883"/>
  <c r="S44" i="883"/>
  <c r="R44" i="883"/>
  <c r="Q44" i="883"/>
  <c r="P44" i="883"/>
  <c r="T43" i="883"/>
  <c r="T42" i="883"/>
  <c r="T41" i="883"/>
  <c r="T40" i="883"/>
  <c r="T39" i="883"/>
  <c r="T38" i="883"/>
  <c r="T37" i="883"/>
  <c r="V30" i="883"/>
  <c r="U30" i="883"/>
  <c r="T30" i="883"/>
  <c r="S30" i="883"/>
  <c r="R30" i="883"/>
  <c r="Q30" i="883"/>
  <c r="P30" i="883"/>
  <c r="V29" i="883"/>
  <c r="U29" i="883"/>
  <c r="T29" i="883"/>
  <c r="S29" i="883"/>
  <c r="R29" i="883"/>
  <c r="Q29" i="883"/>
  <c r="P29" i="883"/>
  <c r="V27" i="883"/>
  <c r="U27" i="883"/>
  <c r="T27" i="883"/>
  <c r="S27" i="883"/>
  <c r="R27" i="883"/>
  <c r="Q27" i="883"/>
  <c r="P27" i="883"/>
  <c r="V26" i="883"/>
  <c r="U26" i="883"/>
  <c r="T26" i="883"/>
  <c r="S26" i="883"/>
  <c r="R26" i="883"/>
  <c r="Q26" i="883"/>
  <c r="P26" i="883"/>
  <c r="V24" i="883"/>
  <c r="U24" i="883"/>
  <c r="T24" i="883"/>
  <c r="S24" i="883"/>
  <c r="R24" i="883"/>
  <c r="Q24" i="883"/>
  <c r="P24" i="883"/>
  <c r="V23" i="883"/>
  <c r="U23" i="883"/>
  <c r="T23" i="883"/>
  <c r="S23" i="883"/>
  <c r="R23" i="883"/>
  <c r="Q23" i="883"/>
  <c r="P23" i="883"/>
  <c r="V21" i="883"/>
  <c r="U21" i="883"/>
  <c r="T21" i="883"/>
  <c r="S21" i="883"/>
  <c r="R21" i="883"/>
  <c r="Q21" i="883"/>
  <c r="P21" i="883"/>
  <c r="V20" i="883"/>
  <c r="U20" i="883"/>
  <c r="T20" i="883"/>
  <c r="S20" i="883"/>
  <c r="R20" i="883"/>
  <c r="Q20" i="883"/>
  <c r="P20" i="883"/>
  <c r="V18" i="883"/>
  <c r="U18" i="883"/>
  <c r="T18" i="883"/>
  <c r="S18" i="883"/>
  <c r="Q18" i="883"/>
  <c r="V17" i="883"/>
  <c r="U17" i="883"/>
  <c r="T17" i="883"/>
  <c r="S17" i="883"/>
  <c r="R17" i="883"/>
  <c r="Q17" i="883"/>
  <c r="P17" i="883"/>
  <c r="V15" i="883"/>
  <c r="U15" i="883"/>
  <c r="T15" i="883"/>
  <c r="S15" i="883"/>
  <c r="R15" i="883"/>
  <c r="Q15" i="883"/>
  <c r="P15" i="883"/>
  <c r="V14" i="883"/>
  <c r="U14" i="883"/>
  <c r="T14" i="883"/>
  <c r="S14" i="883"/>
  <c r="R14" i="883"/>
  <c r="Q14" i="883"/>
  <c r="P14" i="883"/>
  <c r="U5" i="883"/>
  <c r="T50" i="885" l="1"/>
  <c r="Q12" i="885"/>
  <c r="S50" i="883"/>
  <c r="R50" i="883"/>
  <c r="F128" i="883"/>
  <c r="S4" i="883" s="1"/>
  <c r="V31" i="883"/>
  <c r="P50" i="883"/>
  <c r="T49" i="883"/>
  <c r="T44" i="883"/>
  <c r="Q50" i="883"/>
  <c r="E128" i="883"/>
  <c r="R4" i="883" s="1"/>
  <c r="G130" i="883"/>
  <c r="T6" i="883" s="1"/>
  <c r="T8" i="883" s="1"/>
  <c r="G128" i="883"/>
  <c r="T4" i="883" s="1"/>
  <c r="H128" i="883"/>
  <c r="U4" i="883" s="1"/>
  <c r="T12" i="883"/>
  <c r="V12" i="883"/>
  <c r="E54" i="883"/>
  <c r="E130" i="883" s="1"/>
  <c r="R6" i="883" s="1"/>
  <c r="R8" i="883" s="1"/>
  <c r="D130" i="883"/>
  <c r="Q6" i="883" s="1"/>
  <c r="Q8" i="883" s="1"/>
  <c r="D128" i="883"/>
  <c r="Q4" i="883" s="1"/>
  <c r="F54" i="883"/>
  <c r="F130" i="883" s="1"/>
  <c r="S6" i="883" s="1"/>
  <c r="S8" i="883" s="1"/>
  <c r="H93" i="883"/>
  <c r="H130" i="883" s="1"/>
  <c r="U6" i="883" s="1"/>
  <c r="U8" i="883" s="1"/>
  <c r="H152" i="882"/>
  <c r="G152" i="882"/>
  <c r="T5" i="882" s="1"/>
  <c r="F152" i="882"/>
  <c r="E152" i="882"/>
  <c r="R5" i="882" s="1"/>
  <c r="D152" i="882"/>
  <c r="H144" i="882"/>
  <c r="H146" i="882" s="1"/>
  <c r="G144" i="882"/>
  <c r="G146" i="882" s="1"/>
  <c r="F144" i="882"/>
  <c r="F146" i="882" s="1"/>
  <c r="E144" i="882"/>
  <c r="E146" i="882" s="1"/>
  <c r="D144" i="882"/>
  <c r="D146" i="882" s="1"/>
  <c r="H134" i="882"/>
  <c r="H136" i="882" s="1"/>
  <c r="G134" i="882"/>
  <c r="G136" i="882" s="1"/>
  <c r="F134" i="882"/>
  <c r="F136" i="882" s="1"/>
  <c r="E134" i="882"/>
  <c r="E136" i="882" s="1"/>
  <c r="D134" i="882"/>
  <c r="D136" i="882" s="1"/>
  <c r="H124" i="882"/>
  <c r="H126" i="882" s="1"/>
  <c r="G124" i="882"/>
  <c r="G126" i="882" s="1"/>
  <c r="F124" i="882"/>
  <c r="F126" i="882" s="1"/>
  <c r="E124" i="882"/>
  <c r="E126" i="882" s="1"/>
  <c r="D124" i="882"/>
  <c r="D126" i="882" s="1"/>
  <c r="H114" i="882"/>
  <c r="H116" i="882" s="1"/>
  <c r="G114" i="882"/>
  <c r="G116" i="882" s="1"/>
  <c r="F114" i="882"/>
  <c r="F116" i="882" s="1"/>
  <c r="E114" i="882"/>
  <c r="E116" i="882" s="1"/>
  <c r="D114" i="882"/>
  <c r="D116" i="882" s="1"/>
  <c r="H105" i="882"/>
  <c r="H107" i="882" s="1"/>
  <c r="G105" i="882"/>
  <c r="G107" i="882" s="1"/>
  <c r="F105" i="882"/>
  <c r="F107" i="882" s="1"/>
  <c r="E105" i="882"/>
  <c r="E107" i="882" s="1"/>
  <c r="D105" i="882"/>
  <c r="D107" i="882" s="1"/>
  <c r="H96" i="882"/>
  <c r="H98" i="882" s="1"/>
  <c r="U7" i="882" s="1"/>
  <c r="G96" i="882"/>
  <c r="G98" i="882" s="1"/>
  <c r="T7" i="882" s="1"/>
  <c r="F96" i="882"/>
  <c r="F98" i="882" s="1"/>
  <c r="S7" i="882" s="1"/>
  <c r="E96" i="882"/>
  <c r="E98" i="882" s="1"/>
  <c r="R7" i="882" s="1"/>
  <c r="D96" i="882"/>
  <c r="D98" i="882" s="1"/>
  <c r="Q7" i="882" s="1"/>
  <c r="H76" i="882"/>
  <c r="H78" i="882" s="1"/>
  <c r="G76" i="882"/>
  <c r="G78" i="882" s="1"/>
  <c r="F76" i="882"/>
  <c r="F78" i="882" s="1"/>
  <c r="E76" i="882"/>
  <c r="E78" i="882" s="1"/>
  <c r="D76" i="882"/>
  <c r="D78" i="882" s="1"/>
  <c r="B68" i="882" a="1"/>
  <c r="B68" i="882" s="1"/>
  <c r="H65" i="882"/>
  <c r="G65" i="882"/>
  <c r="G67" i="882" s="1"/>
  <c r="F65" i="882"/>
  <c r="E65" i="882"/>
  <c r="E151" i="882" s="1"/>
  <c r="R4" i="882" s="1"/>
  <c r="D65" i="882"/>
  <c r="T52" i="882"/>
  <c r="T51" i="882"/>
  <c r="U50" i="882"/>
  <c r="S49" i="882"/>
  <c r="R49" i="882"/>
  <c r="Q49" i="882"/>
  <c r="P49" i="882"/>
  <c r="T46" i="882"/>
  <c r="T45" i="882"/>
  <c r="S44" i="882"/>
  <c r="R44" i="882"/>
  <c r="Q44" i="882"/>
  <c r="P44" i="882"/>
  <c r="T43" i="882"/>
  <c r="T42" i="882"/>
  <c r="T41" i="882"/>
  <c r="T40" i="882"/>
  <c r="T39" i="882"/>
  <c r="T38" i="882"/>
  <c r="T37" i="882"/>
  <c r="V30" i="882"/>
  <c r="U30" i="882"/>
  <c r="T30" i="882"/>
  <c r="S30" i="882"/>
  <c r="R30" i="882"/>
  <c r="Q30" i="882"/>
  <c r="P30" i="882"/>
  <c r="V29" i="882"/>
  <c r="U29" i="882"/>
  <c r="T29" i="882"/>
  <c r="S29" i="882"/>
  <c r="R29" i="882"/>
  <c r="Q29" i="882"/>
  <c r="P29" i="882"/>
  <c r="V27" i="882"/>
  <c r="U27" i="882"/>
  <c r="T27" i="882"/>
  <c r="S27" i="882"/>
  <c r="R27" i="882"/>
  <c r="Q27" i="882"/>
  <c r="P27" i="882"/>
  <c r="V26" i="882"/>
  <c r="U26" i="882"/>
  <c r="T26" i="882"/>
  <c r="S26" i="882"/>
  <c r="R26" i="882"/>
  <c r="Q26" i="882"/>
  <c r="P26" i="882"/>
  <c r="V24" i="882"/>
  <c r="U24" i="882"/>
  <c r="T24" i="882"/>
  <c r="S24" i="882"/>
  <c r="R24" i="882"/>
  <c r="Q24" i="882"/>
  <c r="P24" i="882"/>
  <c r="V23" i="882"/>
  <c r="U23" i="882"/>
  <c r="T23" i="882"/>
  <c r="S23" i="882"/>
  <c r="R23" i="882"/>
  <c r="Q23" i="882"/>
  <c r="P23" i="882"/>
  <c r="V21" i="882"/>
  <c r="U21" i="882"/>
  <c r="T21" i="882"/>
  <c r="S21" i="882"/>
  <c r="R21" i="882"/>
  <c r="Q21" i="882"/>
  <c r="P21" i="882"/>
  <c r="V20" i="882"/>
  <c r="U20" i="882"/>
  <c r="T20" i="882"/>
  <c r="S20" i="882"/>
  <c r="R20" i="882"/>
  <c r="Q20" i="882"/>
  <c r="P20" i="882"/>
  <c r="V18" i="882"/>
  <c r="U18" i="882"/>
  <c r="T18" i="882"/>
  <c r="S18" i="882"/>
  <c r="R18" i="882"/>
  <c r="Q18" i="882"/>
  <c r="P18" i="882"/>
  <c r="V17" i="882"/>
  <c r="U17" i="882"/>
  <c r="T17" i="882"/>
  <c r="S17" i="882"/>
  <c r="R17" i="882"/>
  <c r="Q17" i="882"/>
  <c r="P17" i="882"/>
  <c r="V15" i="882"/>
  <c r="U15" i="882"/>
  <c r="T15" i="882"/>
  <c r="S15" i="882"/>
  <c r="R15" i="882"/>
  <c r="Q15" i="882"/>
  <c r="P15" i="882"/>
  <c r="V14" i="882"/>
  <c r="U14" i="882"/>
  <c r="T14" i="882"/>
  <c r="S14" i="882"/>
  <c r="R14" i="882"/>
  <c r="Q14" i="882"/>
  <c r="P14" i="882"/>
  <c r="U5" i="882"/>
  <c r="S5" i="882"/>
  <c r="Q5" i="882"/>
  <c r="T50" i="883" l="1"/>
  <c r="Q12" i="883"/>
  <c r="Q50" i="882"/>
  <c r="H151" i="882"/>
  <c r="U4" i="882" s="1"/>
  <c r="R50" i="882"/>
  <c r="D151" i="882"/>
  <c r="Q4" i="882" s="1"/>
  <c r="T44" i="882"/>
  <c r="S50" i="882"/>
  <c r="F151" i="882"/>
  <c r="S4" i="882" s="1"/>
  <c r="P50" i="882"/>
  <c r="T49" i="882"/>
  <c r="G153" i="882"/>
  <c r="T6" i="882" s="1"/>
  <c r="T8" i="882" s="1"/>
  <c r="V12" i="882"/>
  <c r="D67" i="882"/>
  <c r="D153" i="882" s="1"/>
  <c r="Q6" i="882" s="1"/>
  <c r="Q8" i="882" s="1"/>
  <c r="H67" i="882"/>
  <c r="V31" i="882"/>
  <c r="E67" i="882"/>
  <c r="E153" i="882" s="1"/>
  <c r="R6" i="882" s="1"/>
  <c r="R8" i="882" s="1"/>
  <c r="T12" i="882"/>
  <c r="Q12" i="882" s="1"/>
  <c r="H153" i="882"/>
  <c r="U6" i="882" s="1"/>
  <c r="U8" i="882" s="1"/>
  <c r="G151" i="882"/>
  <c r="T4" i="882" s="1"/>
  <c r="F67" i="882"/>
  <c r="F153" i="882" s="1"/>
  <c r="S6" i="882" s="1"/>
  <c r="S8" i="882" s="1"/>
  <c r="T43" i="880"/>
  <c r="T50" i="882" l="1"/>
  <c r="H141" i="880"/>
  <c r="U5" i="880" s="1"/>
  <c r="G141" i="880"/>
  <c r="T5" i="880" s="1"/>
  <c r="F141" i="880"/>
  <c r="S5" i="880" s="1"/>
  <c r="E141" i="880"/>
  <c r="R5" i="880" s="1"/>
  <c r="D141" i="880"/>
  <c r="H133" i="880"/>
  <c r="H135" i="880" s="1"/>
  <c r="G133" i="880"/>
  <c r="G135" i="880" s="1"/>
  <c r="F133" i="880"/>
  <c r="F135" i="880" s="1"/>
  <c r="E133" i="880"/>
  <c r="E135" i="880" s="1"/>
  <c r="D133" i="880"/>
  <c r="D135" i="880" s="1"/>
  <c r="H123" i="880"/>
  <c r="H125" i="880" s="1"/>
  <c r="G123" i="880"/>
  <c r="G125" i="880" s="1"/>
  <c r="F123" i="880"/>
  <c r="F125" i="880" s="1"/>
  <c r="E123" i="880"/>
  <c r="E125" i="880" s="1"/>
  <c r="D123" i="880"/>
  <c r="D125" i="880" s="1"/>
  <c r="H113" i="880"/>
  <c r="H115" i="880" s="1"/>
  <c r="G113" i="880"/>
  <c r="G115" i="880" s="1"/>
  <c r="F113" i="880"/>
  <c r="F115" i="880" s="1"/>
  <c r="E113" i="880"/>
  <c r="E115" i="880" s="1"/>
  <c r="D113" i="880"/>
  <c r="D115" i="880" s="1"/>
  <c r="H103" i="880"/>
  <c r="H105" i="880" s="1"/>
  <c r="G103" i="880"/>
  <c r="G105" i="880" s="1"/>
  <c r="F103" i="880"/>
  <c r="F105" i="880" s="1"/>
  <c r="E103" i="880"/>
  <c r="E105" i="880" s="1"/>
  <c r="D103" i="880"/>
  <c r="D105" i="880" s="1"/>
  <c r="H94" i="880"/>
  <c r="H96" i="880" s="1"/>
  <c r="G94" i="880"/>
  <c r="G96" i="880" s="1"/>
  <c r="F94" i="880"/>
  <c r="F96" i="880" s="1"/>
  <c r="E94" i="880"/>
  <c r="E96" i="880" s="1"/>
  <c r="D94" i="880"/>
  <c r="D96" i="880" s="1"/>
  <c r="H85" i="880"/>
  <c r="H87" i="880" s="1"/>
  <c r="U7" i="880" s="1"/>
  <c r="G85" i="880"/>
  <c r="G87" i="880" s="1"/>
  <c r="T7" i="880" s="1"/>
  <c r="F85" i="880"/>
  <c r="F87" i="880" s="1"/>
  <c r="S7" i="880" s="1"/>
  <c r="E85" i="880"/>
  <c r="E87" i="880" s="1"/>
  <c r="R7" i="880" s="1"/>
  <c r="D85" i="880"/>
  <c r="D87" i="880" s="1"/>
  <c r="Q7" i="880" s="1"/>
  <c r="H75" i="880"/>
  <c r="H77" i="880" s="1"/>
  <c r="G75" i="880"/>
  <c r="G77" i="880" s="1"/>
  <c r="F75" i="880"/>
  <c r="F77" i="880" s="1"/>
  <c r="E75" i="880"/>
  <c r="E77" i="880" s="1"/>
  <c r="D75" i="880"/>
  <c r="D77" i="880" s="1"/>
  <c r="B67" i="880" a="1"/>
  <c r="B67" i="880" s="1"/>
  <c r="H64" i="880"/>
  <c r="G64" i="880"/>
  <c r="G66" i="880" s="1"/>
  <c r="F64" i="880"/>
  <c r="E64" i="880"/>
  <c r="E66" i="880" s="1"/>
  <c r="E142" i="880" s="1"/>
  <c r="R6" i="880" s="1"/>
  <c r="D64" i="880"/>
  <c r="T53" i="880"/>
  <c r="T52" i="880"/>
  <c r="U51" i="880"/>
  <c r="S50" i="880"/>
  <c r="R50" i="880"/>
  <c r="Q50" i="880"/>
  <c r="P50" i="880"/>
  <c r="T47" i="880"/>
  <c r="T46" i="880"/>
  <c r="S45" i="880"/>
  <c r="R45" i="880"/>
  <c r="R51" i="880" s="1"/>
  <c r="Q45" i="880"/>
  <c r="P45" i="880"/>
  <c r="T44" i="880"/>
  <c r="T42" i="880"/>
  <c r="T41" i="880"/>
  <c r="T40" i="880"/>
  <c r="T39" i="880"/>
  <c r="T38" i="880"/>
  <c r="T37" i="880"/>
  <c r="V30" i="880"/>
  <c r="I23" i="881" s="1"/>
  <c r="U30" i="880"/>
  <c r="H23" i="881" s="1"/>
  <c r="T30" i="880"/>
  <c r="G23" i="881" s="1"/>
  <c r="S30" i="880"/>
  <c r="F23" i="881" s="1"/>
  <c r="R30" i="880"/>
  <c r="E23" i="881" s="1"/>
  <c r="Q30" i="880"/>
  <c r="D23" i="881" s="1"/>
  <c r="P30" i="880"/>
  <c r="C23" i="881" s="1"/>
  <c r="V29" i="880"/>
  <c r="I22" i="881" s="1"/>
  <c r="U29" i="880"/>
  <c r="H22" i="881" s="1"/>
  <c r="T29" i="880"/>
  <c r="G22" i="881" s="1"/>
  <c r="S29" i="880"/>
  <c r="F22" i="881" s="1"/>
  <c r="R29" i="880"/>
  <c r="E22" i="881" s="1"/>
  <c r="Q29" i="880"/>
  <c r="D22" i="881" s="1"/>
  <c r="P29" i="880"/>
  <c r="C22" i="881" s="1"/>
  <c r="V27" i="880"/>
  <c r="I20" i="881" s="1"/>
  <c r="U27" i="880"/>
  <c r="H20" i="881" s="1"/>
  <c r="T27" i="880"/>
  <c r="G20" i="881" s="1"/>
  <c r="S27" i="880"/>
  <c r="F20" i="881" s="1"/>
  <c r="R27" i="880"/>
  <c r="E20" i="881" s="1"/>
  <c r="Q27" i="880"/>
  <c r="D20" i="881" s="1"/>
  <c r="P27" i="880"/>
  <c r="C20" i="881" s="1"/>
  <c r="V26" i="880"/>
  <c r="I19" i="881" s="1"/>
  <c r="U26" i="880"/>
  <c r="H19" i="881" s="1"/>
  <c r="T26" i="880"/>
  <c r="G19" i="881" s="1"/>
  <c r="S26" i="880"/>
  <c r="F19" i="881" s="1"/>
  <c r="R26" i="880"/>
  <c r="E19" i="881" s="1"/>
  <c r="Q26" i="880"/>
  <c r="D19" i="881" s="1"/>
  <c r="P26" i="880"/>
  <c r="C19" i="881" s="1"/>
  <c r="V24" i="880"/>
  <c r="I17" i="881" s="1"/>
  <c r="U24" i="880"/>
  <c r="H17" i="881" s="1"/>
  <c r="T24" i="880"/>
  <c r="G17" i="881" s="1"/>
  <c r="S24" i="880"/>
  <c r="F17" i="881" s="1"/>
  <c r="R24" i="880"/>
  <c r="E17" i="881" s="1"/>
  <c r="Q24" i="880"/>
  <c r="D17" i="881" s="1"/>
  <c r="P24" i="880"/>
  <c r="C17" i="881" s="1"/>
  <c r="V23" i="880"/>
  <c r="I16" i="881" s="1"/>
  <c r="U23" i="880"/>
  <c r="H16" i="881" s="1"/>
  <c r="T23" i="880"/>
  <c r="G16" i="881" s="1"/>
  <c r="S23" i="880"/>
  <c r="F16" i="881" s="1"/>
  <c r="R23" i="880"/>
  <c r="E16" i="881" s="1"/>
  <c r="Q23" i="880"/>
  <c r="D16" i="881" s="1"/>
  <c r="P23" i="880"/>
  <c r="C16" i="881" s="1"/>
  <c r="V21" i="880"/>
  <c r="I14" i="881" s="1"/>
  <c r="U21" i="880"/>
  <c r="H14" i="881" s="1"/>
  <c r="T21" i="880"/>
  <c r="G14" i="881" s="1"/>
  <c r="S21" i="880"/>
  <c r="F14" i="881" s="1"/>
  <c r="R21" i="880"/>
  <c r="E14" i="881" s="1"/>
  <c r="Q21" i="880"/>
  <c r="D14" i="881" s="1"/>
  <c r="P21" i="880"/>
  <c r="C14" i="881" s="1"/>
  <c r="V20" i="880"/>
  <c r="I13" i="881" s="1"/>
  <c r="U20" i="880"/>
  <c r="H13" i="881" s="1"/>
  <c r="T20" i="880"/>
  <c r="G13" i="881" s="1"/>
  <c r="S20" i="880"/>
  <c r="F13" i="881" s="1"/>
  <c r="R20" i="880"/>
  <c r="E13" i="881" s="1"/>
  <c r="Q20" i="880"/>
  <c r="D13" i="881" s="1"/>
  <c r="P20" i="880"/>
  <c r="C13" i="881" s="1"/>
  <c r="V18" i="880"/>
  <c r="I11" i="881" s="1"/>
  <c r="U18" i="880"/>
  <c r="H11" i="881" s="1"/>
  <c r="T18" i="880"/>
  <c r="G11" i="881" s="1"/>
  <c r="S18" i="880"/>
  <c r="F11" i="881" s="1"/>
  <c r="R18" i="880"/>
  <c r="E11" i="881" s="1"/>
  <c r="Q18" i="880"/>
  <c r="D11" i="881" s="1"/>
  <c r="P18" i="880"/>
  <c r="C11" i="881" s="1"/>
  <c r="V17" i="880"/>
  <c r="I10" i="881" s="1"/>
  <c r="U17" i="880"/>
  <c r="H10" i="881" s="1"/>
  <c r="T17" i="880"/>
  <c r="G10" i="881" s="1"/>
  <c r="S17" i="880"/>
  <c r="F10" i="881" s="1"/>
  <c r="R17" i="880"/>
  <c r="E10" i="881" s="1"/>
  <c r="Q17" i="880"/>
  <c r="D10" i="881" s="1"/>
  <c r="P17" i="880"/>
  <c r="C10" i="881" s="1"/>
  <c r="V15" i="880"/>
  <c r="I8" i="881" s="1"/>
  <c r="U15" i="880"/>
  <c r="H8" i="881" s="1"/>
  <c r="T15" i="880"/>
  <c r="G8" i="881" s="1"/>
  <c r="S15" i="880"/>
  <c r="F8" i="881" s="1"/>
  <c r="R15" i="880"/>
  <c r="E8" i="881" s="1"/>
  <c r="Q15" i="880"/>
  <c r="D8" i="881" s="1"/>
  <c r="P15" i="880"/>
  <c r="C8" i="881" s="1"/>
  <c r="V14" i="880"/>
  <c r="I7" i="881" s="1"/>
  <c r="U14" i="880"/>
  <c r="H7" i="881" s="1"/>
  <c r="T14" i="880"/>
  <c r="G7" i="881" s="1"/>
  <c r="S14" i="880"/>
  <c r="F7" i="881" s="1"/>
  <c r="R14" i="880"/>
  <c r="E7" i="881" s="1"/>
  <c r="Q14" i="880"/>
  <c r="D7" i="881" s="1"/>
  <c r="P14" i="880"/>
  <c r="C7" i="881" s="1"/>
  <c r="Q5" i="880"/>
  <c r="S51" i="880" l="1"/>
  <c r="F140" i="880"/>
  <c r="S4" i="880" s="1"/>
  <c r="P51" i="880"/>
  <c r="T50" i="880"/>
  <c r="Q51" i="880"/>
  <c r="D140" i="880"/>
  <c r="Q4" i="880" s="1"/>
  <c r="H140" i="880"/>
  <c r="U4" i="880" s="1"/>
  <c r="T45" i="880"/>
  <c r="V31" i="880"/>
  <c r="T12" i="880"/>
  <c r="D66" i="880"/>
  <c r="D142" i="880" s="1"/>
  <c r="Q6" i="880" s="1"/>
  <c r="Q8" i="880" s="1"/>
  <c r="V12" i="880"/>
  <c r="H66" i="880"/>
  <c r="H142" i="880" s="1"/>
  <c r="U6" i="880" s="1"/>
  <c r="U8" i="880" s="1"/>
  <c r="G142" i="880"/>
  <c r="T6" i="880" s="1"/>
  <c r="T8" i="880" s="1"/>
  <c r="R8" i="880"/>
  <c r="G140" i="880"/>
  <c r="T4" i="880" s="1"/>
  <c r="F66" i="880"/>
  <c r="F142" i="880" s="1"/>
  <c r="S6" i="880" s="1"/>
  <c r="S8" i="880" s="1"/>
  <c r="E140" i="880"/>
  <c r="R4" i="880" s="1"/>
  <c r="H171" i="879"/>
  <c r="U5" i="879" s="1"/>
  <c r="G171" i="879"/>
  <c r="F171" i="879"/>
  <c r="S5" i="879" s="1"/>
  <c r="E171" i="879"/>
  <c r="R5" i="879" s="1"/>
  <c r="D171" i="879"/>
  <c r="H163" i="879"/>
  <c r="H165" i="879" s="1"/>
  <c r="G163" i="879"/>
  <c r="G165" i="879" s="1"/>
  <c r="F163" i="879"/>
  <c r="F165" i="879" s="1"/>
  <c r="E163" i="879"/>
  <c r="E165" i="879" s="1"/>
  <c r="D163" i="879"/>
  <c r="D165" i="879" s="1"/>
  <c r="H153" i="879"/>
  <c r="H155" i="879" s="1"/>
  <c r="G153" i="879"/>
  <c r="G155" i="879" s="1"/>
  <c r="F153" i="879"/>
  <c r="F155" i="879" s="1"/>
  <c r="E153" i="879"/>
  <c r="E155" i="879" s="1"/>
  <c r="D153" i="879"/>
  <c r="D155" i="879" s="1"/>
  <c r="H143" i="879"/>
  <c r="H145" i="879" s="1"/>
  <c r="G143" i="879"/>
  <c r="G145" i="879" s="1"/>
  <c r="F143" i="879"/>
  <c r="F145" i="879" s="1"/>
  <c r="E143" i="879"/>
  <c r="E145" i="879" s="1"/>
  <c r="D143" i="879"/>
  <c r="D145" i="879" s="1"/>
  <c r="H133" i="879"/>
  <c r="H135" i="879" s="1"/>
  <c r="G133" i="879"/>
  <c r="F133" i="879"/>
  <c r="F135" i="879" s="1"/>
  <c r="E133" i="879"/>
  <c r="E135" i="879" s="1"/>
  <c r="D133" i="879"/>
  <c r="D135" i="879" s="1"/>
  <c r="H124" i="879"/>
  <c r="H126" i="879" s="1"/>
  <c r="G124" i="879"/>
  <c r="G126" i="879" s="1"/>
  <c r="F124" i="879"/>
  <c r="F126" i="879" s="1"/>
  <c r="E124" i="879"/>
  <c r="E126" i="879" s="1"/>
  <c r="D124" i="879"/>
  <c r="D126" i="879" s="1"/>
  <c r="H115" i="879"/>
  <c r="H117" i="879" s="1"/>
  <c r="U7" i="879" s="1"/>
  <c r="G115" i="879"/>
  <c r="G117" i="879" s="1"/>
  <c r="T7" i="879" s="1"/>
  <c r="F115" i="879"/>
  <c r="F117" i="879" s="1"/>
  <c r="S7" i="879" s="1"/>
  <c r="E115" i="879"/>
  <c r="E117" i="879" s="1"/>
  <c r="R7" i="879" s="1"/>
  <c r="D115" i="879"/>
  <c r="D117" i="879" s="1"/>
  <c r="Q7" i="879" s="1"/>
  <c r="H105" i="879"/>
  <c r="H107" i="879" s="1"/>
  <c r="G105" i="879"/>
  <c r="G107" i="879" s="1"/>
  <c r="F105" i="879"/>
  <c r="F107" i="879" s="1"/>
  <c r="E105" i="879"/>
  <c r="E107" i="879" s="1"/>
  <c r="D105" i="879"/>
  <c r="D107" i="879" s="1"/>
  <c r="B97" i="879" a="1"/>
  <c r="B97" i="879" s="1"/>
  <c r="H94" i="879"/>
  <c r="G94" i="879"/>
  <c r="G96" i="879" s="1"/>
  <c r="F94" i="879"/>
  <c r="E94" i="879"/>
  <c r="E96" i="879" s="1"/>
  <c r="D94" i="879"/>
  <c r="T52" i="879"/>
  <c r="T51" i="879"/>
  <c r="U50" i="879"/>
  <c r="S49" i="879"/>
  <c r="R49" i="879"/>
  <c r="Q49" i="879"/>
  <c r="P49" i="879"/>
  <c r="T46" i="879"/>
  <c r="T45" i="879"/>
  <c r="S44" i="879"/>
  <c r="R44" i="879"/>
  <c r="Q44" i="879"/>
  <c r="P44" i="879"/>
  <c r="T43" i="879"/>
  <c r="T42" i="879"/>
  <c r="T41" i="879"/>
  <c r="T40" i="879"/>
  <c r="T39" i="879"/>
  <c r="T38" i="879"/>
  <c r="T37" i="879"/>
  <c r="V30" i="879"/>
  <c r="U30" i="879"/>
  <c r="T30" i="879"/>
  <c r="S30" i="879"/>
  <c r="R30" i="879"/>
  <c r="Q30" i="879"/>
  <c r="P30" i="879"/>
  <c r="V29" i="879"/>
  <c r="U29" i="879"/>
  <c r="T29" i="879"/>
  <c r="S29" i="879"/>
  <c r="R29" i="879"/>
  <c r="Q29" i="879"/>
  <c r="P29" i="879"/>
  <c r="V27" i="879"/>
  <c r="U27" i="879"/>
  <c r="T27" i="879"/>
  <c r="S27" i="879"/>
  <c r="R27" i="879"/>
  <c r="Q27" i="879"/>
  <c r="P27" i="879"/>
  <c r="V26" i="879"/>
  <c r="U26" i="879"/>
  <c r="T26" i="879"/>
  <c r="S26" i="879"/>
  <c r="R26" i="879"/>
  <c r="Q26" i="879"/>
  <c r="P26" i="879"/>
  <c r="V24" i="879"/>
  <c r="U24" i="879"/>
  <c r="T24" i="879"/>
  <c r="S24" i="879"/>
  <c r="R24" i="879"/>
  <c r="Q24" i="879"/>
  <c r="P24" i="879"/>
  <c r="V23" i="879"/>
  <c r="U23" i="879"/>
  <c r="T23" i="879"/>
  <c r="S23" i="879"/>
  <c r="R23" i="879"/>
  <c r="Q23" i="879"/>
  <c r="P23" i="879"/>
  <c r="V21" i="879"/>
  <c r="U21" i="879"/>
  <c r="T21" i="879"/>
  <c r="S21" i="879"/>
  <c r="R21" i="879"/>
  <c r="Q21" i="879"/>
  <c r="P21" i="879"/>
  <c r="V20" i="879"/>
  <c r="U20" i="879"/>
  <c r="T20" i="879"/>
  <c r="S20" i="879"/>
  <c r="R20" i="879"/>
  <c r="Q20" i="879"/>
  <c r="P20" i="879"/>
  <c r="V18" i="879"/>
  <c r="U18" i="879"/>
  <c r="T18" i="879"/>
  <c r="S18" i="879"/>
  <c r="R18" i="879"/>
  <c r="Q18" i="879"/>
  <c r="P18" i="879"/>
  <c r="V17" i="879"/>
  <c r="U17" i="879"/>
  <c r="T17" i="879"/>
  <c r="S17" i="879"/>
  <c r="R17" i="879"/>
  <c r="Q17" i="879"/>
  <c r="P17" i="879"/>
  <c r="V15" i="879"/>
  <c r="U15" i="879"/>
  <c r="T15" i="879"/>
  <c r="S15" i="879"/>
  <c r="R15" i="879"/>
  <c r="Q15" i="879"/>
  <c r="P15" i="879"/>
  <c r="V14" i="879"/>
  <c r="U14" i="879"/>
  <c r="T14" i="879"/>
  <c r="S14" i="879"/>
  <c r="R14" i="879"/>
  <c r="Q14" i="879"/>
  <c r="P14" i="879"/>
  <c r="T5" i="879"/>
  <c r="Q5" i="879"/>
  <c r="T49" i="879" l="1"/>
  <c r="Q50" i="879"/>
  <c r="T51" i="880"/>
  <c r="I24" i="881"/>
  <c r="G5" i="881"/>
  <c r="I5" i="881"/>
  <c r="Q12" i="880"/>
  <c r="P50" i="879"/>
  <c r="T44" i="879"/>
  <c r="T50" i="879" s="1"/>
  <c r="R50" i="879"/>
  <c r="E172" i="879"/>
  <c r="R6" i="879" s="1"/>
  <c r="R8" i="879" s="1"/>
  <c r="S50" i="879"/>
  <c r="F170" i="879"/>
  <c r="S4" i="879" s="1"/>
  <c r="D170" i="879"/>
  <c r="Q4" i="879" s="1"/>
  <c r="H170" i="879"/>
  <c r="U4" i="879" s="1"/>
  <c r="G170" i="879"/>
  <c r="T4" i="879" s="1"/>
  <c r="T12" i="879"/>
  <c r="V12" i="879"/>
  <c r="D96" i="879"/>
  <c r="D172" i="879" s="1"/>
  <c r="Q6" i="879" s="1"/>
  <c r="Q8" i="879" s="1"/>
  <c r="V31" i="879"/>
  <c r="H96" i="879"/>
  <c r="H172" i="879" s="1"/>
  <c r="U6" i="879" s="1"/>
  <c r="U8" i="879" s="1"/>
  <c r="G135" i="879"/>
  <c r="G172" i="879" s="1"/>
  <c r="T6" i="879" s="1"/>
  <c r="T8" i="879" s="1"/>
  <c r="F96" i="879"/>
  <c r="F172" i="879" s="1"/>
  <c r="S6" i="879" s="1"/>
  <c r="S8" i="879" s="1"/>
  <c r="E170" i="879"/>
  <c r="R4" i="879" s="1"/>
  <c r="T43" i="878"/>
  <c r="C5" i="881" l="1"/>
  <c r="Q12" i="879"/>
  <c r="H137" i="878"/>
  <c r="G137" i="878"/>
  <c r="T5" i="878" s="1"/>
  <c r="F137" i="878"/>
  <c r="E137" i="878"/>
  <c r="R5" i="878" s="1"/>
  <c r="D137" i="878"/>
  <c r="H129" i="878"/>
  <c r="H131" i="878" s="1"/>
  <c r="G129" i="878"/>
  <c r="G131" i="878" s="1"/>
  <c r="F129" i="878"/>
  <c r="F131" i="878" s="1"/>
  <c r="E129" i="878"/>
  <c r="E131" i="878" s="1"/>
  <c r="D129" i="878"/>
  <c r="D131" i="878" s="1"/>
  <c r="H119" i="878"/>
  <c r="H121" i="878" s="1"/>
  <c r="G119" i="878"/>
  <c r="G121" i="878" s="1"/>
  <c r="F119" i="878"/>
  <c r="F121" i="878" s="1"/>
  <c r="E119" i="878"/>
  <c r="E121" i="878" s="1"/>
  <c r="D119" i="878"/>
  <c r="D121" i="878" s="1"/>
  <c r="H109" i="878"/>
  <c r="H111" i="878" s="1"/>
  <c r="G109" i="878"/>
  <c r="G111" i="878" s="1"/>
  <c r="F109" i="878"/>
  <c r="F111" i="878" s="1"/>
  <c r="E109" i="878"/>
  <c r="E111" i="878" s="1"/>
  <c r="D109" i="878"/>
  <c r="D111" i="878" s="1"/>
  <c r="H99" i="878"/>
  <c r="H101" i="878" s="1"/>
  <c r="G99" i="878"/>
  <c r="G101" i="878" s="1"/>
  <c r="F99" i="878"/>
  <c r="E99" i="878"/>
  <c r="E101" i="878" s="1"/>
  <c r="D99" i="878"/>
  <c r="D101" i="878" s="1"/>
  <c r="H90" i="878"/>
  <c r="H92" i="878" s="1"/>
  <c r="G90" i="878"/>
  <c r="G92" i="878" s="1"/>
  <c r="F90" i="878"/>
  <c r="F92" i="878" s="1"/>
  <c r="E90" i="878"/>
  <c r="E92" i="878" s="1"/>
  <c r="D90" i="878"/>
  <c r="D92" i="878" s="1"/>
  <c r="H81" i="878"/>
  <c r="H83" i="878" s="1"/>
  <c r="U7" i="878" s="1"/>
  <c r="G81" i="878"/>
  <c r="G83" i="878" s="1"/>
  <c r="T7" i="878" s="1"/>
  <c r="F81" i="878"/>
  <c r="F83" i="878" s="1"/>
  <c r="S7" i="878" s="1"/>
  <c r="E81" i="878"/>
  <c r="E83" i="878" s="1"/>
  <c r="R7" i="878" s="1"/>
  <c r="D81" i="878"/>
  <c r="D83" i="878" s="1"/>
  <c r="Q7" i="878" s="1"/>
  <c r="H71" i="878"/>
  <c r="H73" i="878" s="1"/>
  <c r="G71" i="878"/>
  <c r="G73" i="878" s="1"/>
  <c r="F71" i="878"/>
  <c r="F73" i="878" s="1"/>
  <c r="E71" i="878"/>
  <c r="E73" i="878" s="1"/>
  <c r="D71" i="878"/>
  <c r="D73" i="878" s="1"/>
  <c r="B63" i="878" a="1"/>
  <c r="B63" i="878" s="1"/>
  <c r="T53" i="878"/>
  <c r="H60" i="878"/>
  <c r="G60" i="878"/>
  <c r="G62" i="878" s="1"/>
  <c r="F60" i="878"/>
  <c r="F62" i="878" s="1"/>
  <c r="E60" i="878"/>
  <c r="D60" i="878"/>
  <c r="T52" i="878"/>
  <c r="U51" i="878"/>
  <c r="S50" i="878"/>
  <c r="R50" i="878"/>
  <c r="Q50" i="878"/>
  <c r="P50" i="878"/>
  <c r="T47" i="878"/>
  <c r="T46" i="878"/>
  <c r="S45" i="878"/>
  <c r="R45" i="878"/>
  <c r="T44" i="878"/>
  <c r="T42" i="878"/>
  <c r="Q45" i="878"/>
  <c r="Q51" i="878" s="1"/>
  <c r="P45" i="878"/>
  <c r="P51" i="878" s="1"/>
  <c r="T40" i="878"/>
  <c r="T39" i="878"/>
  <c r="T38" i="878"/>
  <c r="T37" i="878"/>
  <c r="V30" i="878"/>
  <c r="U30" i="878"/>
  <c r="T30" i="878"/>
  <c r="S30" i="878"/>
  <c r="R30" i="878"/>
  <c r="Q30" i="878"/>
  <c r="P30" i="878"/>
  <c r="V29" i="878"/>
  <c r="U29" i="878"/>
  <c r="T29" i="878"/>
  <c r="S29" i="878"/>
  <c r="R29" i="878"/>
  <c r="Q29" i="878"/>
  <c r="P29" i="878"/>
  <c r="V27" i="878"/>
  <c r="U27" i="878"/>
  <c r="T27" i="878"/>
  <c r="S27" i="878"/>
  <c r="R27" i="878"/>
  <c r="Q27" i="878"/>
  <c r="P27" i="878"/>
  <c r="V26" i="878"/>
  <c r="U26" i="878"/>
  <c r="T26" i="878"/>
  <c r="S26" i="878"/>
  <c r="R26" i="878"/>
  <c r="Q26" i="878"/>
  <c r="P26" i="878"/>
  <c r="V24" i="878"/>
  <c r="U24" i="878"/>
  <c r="T24" i="878"/>
  <c r="S24" i="878"/>
  <c r="R24" i="878"/>
  <c r="Q24" i="878"/>
  <c r="P24" i="878"/>
  <c r="V23" i="878"/>
  <c r="U23" i="878"/>
  <c r="T23" i="878"/>
  <c r="S23" i="878"/>
  <c r="R23" i="878"/>
  <c r="Q23" i="878"/>
  <c r="P23" i="878"/>
  <c r="V21" i="878"/>
  <c r="U21" i="878"/>
  <c r="T21" i="878"/>
  <c r="S21" i="878"/>
  <c r="R21" i="878"/>
  <c r="Q21" i="878"/>
  <c r="P21" i="878"/>
  <c r="V20" i="878"/>
  <c r="U20" i="878"/>
  <c r="T20" i="878"/>
  <c r="S20" i="878"/>
  <c r="R20" i="878"/>
  <c r="Q20" i="878"/>
  <c r="P20" i="878"/>
  <c r="V18" i="878"/>
  <c r="U18" i="878"/>
  <c r="T18" i="878"/>
  <c r="S18" i="878"/>
  <c r="R18" i="878"/>
  <c r="Q18" i="878"/>
  <c r="P18" i="878"/>
  <c r="V17" i="878"/>
  <c r="U17" i="878"/>
  <c r="T17" i="878"/>
  <c r="S17" i="878"/>
  <c r="R17" i="878"/>
  <c r="Q17" i="878"/>
  <c r="P17" i="878"/>
  <c r="V15" i="878"/>
  <c r="U15" i="878"/>
  <c r="T15" i="878"/>
  <c r="S15" i="878"/>
  <c r="R15" i="878"/>
  <c r="Q15" i="878"/>
  <c r="P15" i="878"/>
  <c r="V14" i="878"/>
  <c r="U14" i="878"/>
  <c r="T14" i="878"/>
  <c r="S14" i="878"/>
  <c r="R14" i="878"/>
  <c r="Q14" i="878"/>
  <c r="P14" i="878"/>
  <c r="U5" i="878"/>
  <c r="S5" i="878"/>
  <c r="Q5" i="878"/>
  <c r="E136" i="878" l="1"/>
  <c r="R4" i="878" s="1"/>
  <c r="R51" i="878"/>
  <c r="S51" i="878"/>
  <c r="T50" i="878"/>
  <c r="D136" i="878"/>
  <c r="Q4" i="878" s="1"/>
  <c r="H136" i="878"/>
  <c r="U4" i="878" s="1"/>
  <c r="G138" i="878"/>
  <c r="T6" i="878" s="1"/>
  <c r="T8" i="878" s="1"/>
  <c r="T12" i="878"/>
  <c r="V31" i="878"/>
  <c r="V12" i="878"/>
  <c r="D62" i="878"/>
  <c r="D138" i="878" s="1"/>
  <c r="Q6" i="878" s="1"/>
  <c r="Q8" i="878" s="1"/>
  <c r="F136" i="878"/>
  <c r="S4" i="878" s="1"/>
  <c r="E62" i="878"/>
  <c r="E138" i="878" s="1"/>
  <c r="R6" i="878" s="1"/>
  <c r="R8" i="878" s="1"/>
  <c r="H62" i="878"/>
  <c r="H138" i="878" s="1"/>
  <c r="U6" i="878" s="1"/>
  <c r="U8" i="878" s="1"/>
  <c r="T41" i="878"/>
  <c r="T45" i="878" s="1"/>
  <c r="F101" i="878"/>
  <c r="F138" i="878" s="1"/>
  <c r="S6" i="878" s="1"/>
  <c r="S8" i="878" s="1"/>
  <c r="G136" i="878"/>
  <c r="T4" i="878" s="1"/>
  <c r="Q41" i="877"/>
  <c r="P41" i="877"/>
  <c r="T51" i="878" l="1"/>
  <c r="Q12" i="878"/>
  <c r="H135" i="877"/>
  <c r="U5" i="877" s="1"/>
  <c r="G135" i="877"/>
  <c r="F135" i="877"/>
  <c r="E135" i="877"/>
  <c r="R5" i="877" s="1"/>
  <c r="D135" i="877"/>
  <c r="Q5" i="877" s="1"/>
  <c r="H127" i="877"/>
  <c r="H129" i="877" s="1"/>
  <c r="G127" i="877"/>
  <c r="G129" i="877" s="1"/>
  <c r="F127" i="877"/>
  <c r="F129" i="877" s="1"/>
  <c r="E127" i="877"/>
  <c r="E129" i="877" s="1"/>
  <c r="D127" i="877"/>
  <c r="D129" i="877" s="1"/>
  <c r="H117" i="877"/>
  <c r="H119" i="877" s="1"/>
  <c r="G117" i="877"/>
  <c r="G119" i="877" s="1"/>
  <c r="F117" i="877"/>
  <c r="F119" i="877" s="1"/>
  <c r="E117" i="877"/>
  <c r="E119" i="877" s="1"/>
  <c r="D117" i="877"/>
  <c r="D119" i="877" s="1"/>
  <c r="H107" i="877"/>
  <c r="H109" i="877" s="1"/>
  <c r="G107" i="877"/>
  <c r="G109" i="877" s="1"/>
  <c r="F107" i="877"/>
  <c r="F109" i="877" s="1"/>
  <c r="E107" i="877"/>
  <c r="E109" i="877" s="1"/>
  <c r="D107" i="877"/>
  <c r="D109" i="877" s="1"/>
  <c r="H92" i="877"/>
  <c r="H94" i="877" s="1"/>
  <c r="G92" i="877"/>
  <c r="G94" i="877" s="1"/>
  <c r="F92" i="877"/>
  <c r="F94" i="877" s="1"/>
  <c r="E92" i="877"/>
  <c r="E94" i="877" s="1"/>
  <c r="D92" i="877"/>
  <c r="D94" i="877" s="1"/>
  <c r="H85" i="877"/>
  <c r="H83" i="877"/>
  <c r="G83" i="877"/>
  <c r="G85" i="877" s="1"/>
  <c r="F83" i="877"/>
  <c r="F85" i="877" s="1"/>
  <c r="E83" i="877"/>
  <c r="E85" i="877" s="1"/>
  <c r="D83" i="877"/>
  <c r="D85" i="877" s="1"/>
  <c r="H74" i="877"/>
  <c r="H76" i="877" s="1"/>
  <c r="U7" i="877" s="1"/>
  <c r="G74" i="877"/>
  <c r="G76" i="877" s="1"/>
  <c r="T7" i="877" s="1"/>
  <c r="F74" i="877"/>
  <c r="F76" i="877" s="1"/>
  <c r="S7" i="877" s="1"/>
  <c r="E74" i="877"/>
  <c r="E76" i="877" s="1"/>
  <c r="R7" i="877" s="1"/>
  <c r="D74" i="877"/>
  <c r="D76" i="877" s="1"/>
  <c r="Q7" i="877" s="1"/>
  <c r="H64" i="877"/>
  <c r="H66" i="877" s="1"/>
  <c r="G64" i="877"/>
  <c r="G66" i="877" s="1"/>
  <c r="F64" i="877"/>
  <c r="F66" i="877" s="1"/>
  <c r="E64" i="877"/>
  <c r="E66" i="877" s="1"/>
  <c r="D64" i="877"/>
  <c r="D66" i="877" s="1"/>
  <c r="B55" i="877" a="1"/>
  <c r="B55" i="877" s="1"/>
  <c r="H52" i="877"/>
  <c r="G52" i="877"/>
  <c r="G54" i="877" s="1"/>
  <c r="F52" i="877"/>
  <c r="E52" i="877"/>
  <c r="D52" i="877"/>
  <c r="T52" i="877"/>
  <c r="T51" i="877"/>
  <c r="U50" i="877"/>
  <c r="S49" i="877"/>
  <c r="R49" i="877"/>
  <c r="Q49" i="877"/>
  <c r="P49" i="877"/>
  <c r="T46" i="877"/>
  <c r="T45" i="877"/>
  <c r="S44" i="877"/>
  <c r="R44" i="877"/>
  <c r="Q44" i="877"/>
  <c r="P44" i="877"/>
  <c r="T43" i="877"/>
  <c r="T42" i="877"/>
  <c r="T41" i="877"/>
  <c r="T40" i="877"/>
  <c r="T39" i="877"/>
  <c r="T38" i="877"/>
  <c r="T37" i="877"/>
  <c r="V30" i="877"/>
  <c r="U30" i="877"/>
  <c r="T30" i="877"/>
  <c r="S30" i="877"/>
  <c r="R30" i="877"/>
  <c r="Q30" i="877"/>
  <c r="P30" i="877"/>
  <c r="V29" i="877"/>
  <c r="U29" i="877"/>
  <c r="T29" i="877"/>
  <c r="S29" i="877"/>
  <c r="R29" i="877"/>
  <c r="Q29" i="877"/>
  <c r="P29" i="877"/>
  <c r="V27" i="877"/>
  <c r="U27" i="877"/>
  <c r="T27" i="877"/>
  <c r="S27" i="877"/>
  <c r="R27" i="877"/>
  <c r="Q27" i="877"/>
  <c r="P27" i="877"/>
  <c r="V26" i="877"/>
  <c r="U26" i="877"/>
  <c r="T26" i="877"/>
  <c r="S26" i="877"/>
  <c r="R26" i="877"/>
  <c r="Q26" i="877"/>
  <c r="P26" i="877"/>
  <c r="V24" i="877"/>
  <c r="U24" i="877"/>
  <c r="T24" i="877"/>
  <c r="S24" i="877"/>
  <c r="R24" i="877"/>
  <c r="Q24" i="877"/>
  <c r="P24" i="877"/>
  <c r="V23" i="877"/>
  <c r="U23" i="877"/>
  <c r="T23" i="877"/>
  <c r="S23" i="877"/>
  <c r="R23" i="877"/>
  <c r="Q23" i="877"/>
  <c r="P23" i="877"/>
  <c r="V21" i="877"/>
  <c r="U21" i="877"/>
  <c r="T21" i="877"/>
  <c r="S21" i="877"/>
  <c r="R21" i="877"/>
  <c r="Q21" i="877"/>
  <c r="P21" i="877"/>
  <c r="V20" i="877"/>
  <c r="U20" i="877"/>
  <c r="T20" i="877"/>
  <c r="S20" i="877"/>
  <c r="R20" i="877"/>
  <c r="Q20" i="877"/>
  <c r="P20" i="877"/>
  <c r="V18" i="877"/>
  <c r="U18" i="877"/>
  <c r="T18" i="877"/>
  <c r="S18" i="877"/>
  <c r="R18" i="877"/>
  <c r="Q18" i="877"/>
  <c r="P18" i="877"/>
  <c r="V17" i="877"/>
  <c r="U17" i="877"/>
  <c r="T17" i="877"/>
  <c r="S17" i="877"/>
  <c r="R17" i="877"/>
  <c r="Q17" i="877"/>
  <c r="P17" i="877"/>
  <c r="V15" i="877"/>
  <c r="U15" i="877"/>
  <c r="T15" i="877"/>
  <c r="S15" i="877"/>
  <c r="R15" i="877"/>
  <c r="Q15" i="877"/>
  <c r="P15" i="877"/>
  <c r="V14" i="877"/>
  <c r="U14" i="877"/>
  <c r="T14" i="877"/>
  <c r="S14" i="877"/>
  <c r="R14" i="877"/>
  <c r="Q14" i="877"/>
  <c r="P14" i="877"/>
  <c r="T5" i="877"/>
  <c r="S5" i="877"/>
  <c r="O8" i="898" l="1"/>
  <c r="O8" i="888"/>
  <c r="O8" i="895"/>
  <c r="M11" i="888"/>
  <c r="M11" i="898"/>
  <c r="M11" i="895"/>
  <c r="R13" i="895"/>
  <c r="R13" i="888"/>
  <c r="R13" i="898"/>
  <c r="P16" i="898"/>
  <c r="P16" i="895"/>
  <c r="P16" i="888"/>
  <c r="N19" i="898"/>
  <c r="N19" i="895"/>
  <c r="N19" i="888"/>
  <c r="S20" i="888"/>
  <c r="S20" i="898"/>
  <c r="S20" i="895"/>
  <c r="Q23" i="895"/>
  <c r="Q23" i="888"/>
  <c r="Q23" i="898"/>
  <c r="P8" i="898"/>
  <c r="P8" i="895"/>
  <c r="P8" i="888"/>
  <c r="Q10" i="895"/>
  <c r="Q10" i="888"/>
  <c r="Q10" i="898"/>
  <c r="N11" i="895"/>
  <c r="N11" i="898"/>
  <c r="N11" i="888"/>
  <c r="R11" i="888"/>
  <c r="R11" i="895"/>
  <c r="R11" i="898"/>
  <c r="O13" i="898"/>
  <c r="O13" i="895"/>
  <c r="O13" i="888"/>
  <c r="S13" i="898"/>
  <c r="S13" i="895"/>
  <c r="S13" i="888"/>
  <c r="P14" i="895"/>
  <c r="P14" i="888"/>
  <c r="P14" i="898"/>
  <c r="M16" i="888"/>
  <c r="M16" i="895"/>
  <c r="M16" i="898"/>
  <c r="Q16" i="898"/>
  <c r="Q16" i="888"/>
  <c r="Q16" i="895"/>
  <c r="N17" i="898"/>
  <c r="N17" i="895"/>
  <c r="N17" i="888"/>
  <c r="R17" i="895"/>
  <c r="R17" i="888"/>
  <c r="R17" i="898"/>
  <c r="O19" i="888"/>
  <c r="O19" i="895"/>
  <c r="O19" i="898"/>
  <c r="S19" i="888"/>
  <c r="S19" i="898"/>
  <c r="S19" i="895"/>
  <c r="P20" i="898"/>
  <c r="P20" i="895"/>
  <c r="P20" i="888"/>
  <c r="M22" i="895"/>
  <c r="M22" i="898"/>
  <c r="M22" i="888"/>
  <c r="Q22" i="888"/>
  <c r="Q22" i="895"/>
  <c r="Q22" i="898"/>
  <c r="N23" i="898"/>
  <c r="N23" i="895"/>
  <c r="N23" i="888"/>
  <c r="R23" i="898"/>
  <c r="R23" i="895"/>
  <c r="R23" i="888"/>
  <c r="R7" i="888"/>
  <c r="R7" i="895"/>
  <c r="R7" i="898"/>
  <c r="P10" i="895"/>
  <c r="P10" i="898"/>
  <c r="P10" i="888"/>
  <c r="N13" i="898"/>
  <c r="N13" i="895"/>
  <c r="N13" i="888"/>
  <c r="S14" i="898"/>
  <c r="S14" i="888"/>
  <c r="S14" i="895"/>
  <c r="Q17" i="888"/>
  <c r="Q17" i="895"/>
  <c r="Q17" i="898"/>
  <c r="O20" i="895"/>
  <c r="O20" i="898"/>
  <c r="O20" i="888"/>
  <c r="M23" i="898"/>
  <c r="M23" i="895"/>
  <c r="M23" i="888"/>
  <c r="S7" i="898"/>
  <c r="S7" i="888"/>
  <c r="S7" i="895"/>
  <c r="P7" i="888"/>
  <c r="P7" i="895"/>
  <c r="P7" i="898"/>
  <c r="M8" i="898"/>
  <c r="M8" i="895"/>
  <c r="M8" i="888"/>
  <c r="Q8" i="898"/>
  <c r="Q8" i="895"/>
  <c r="Q8" i="888"/>
  <c r="N10" i="895"/>
  <c r="N10" i="898"/>
  <c r="N10" i="888"/>
  <c r="R10" i="888"/>
  <c r="R10" i="898"/>
  <c r="R10" i="895"/>
  <c r="O11" i="898"/>
  <c r="O11" i="888"/>
  <c r="O11" i="895"/>
  <c r="S11" i="898"/>
  <c r="S11" i="895"/>
  <c r="S11" i="888"/>
  <c r="P13" i="895"/>
  <c r="P13" i="888"/>
  <c r="P13" i="898"/>
  <c r="M14" i="888"/>
  <c r="M14" i="895"/>
  <c r="M14" i="898"/>
  <c r="N16" i="898"/>
  <c r="N16" i="888"/>
  <c r="N16" i="895"/>
  <c r="R16" i="898"/>
  <c r="R16" i="895"/>
  <c r="R16" i="888"/>
  <c r="O17" i="895"/>
  <c r="O17" i="888"/>
  <c r="O17" i="898"/>
  <c r="S17" i="888"/>
  <c r="S17" i="895"/>
  <c r="S17" i="898"/>
  <c r="P19" i="888"/>
  <c r="P19" i="898"/>
  <c r="P19" i="895"/>
  <c r="M20" i="898"/>
  <c r="M20" i="895"/>
  <c r="M20" i="888"/>
  <c r="Q20" i="895"/>
  <c r="Q20" i="898"/>
  <c r="Q20" i="888"/>
  <c r="N22" i="888"/>
  <c r="N22" i="898"/>
  <c r="N22" i="895"/>
  <c r="R22" i="898"/>
  <c r="R22" i="888"/>
  <c r="R22" i="895"/>
  <c r="O23" i="898"/>
  <c r="O23" i="895"/>
  <c r="O23" i="888"/>
  <c r="S23" i="895"/>
  <c r="S23" i="898"/>
  <c r="S23" i="888"/>
  <c r="N7" i="895"/>
  <c r="N7" i="888"/>
  <c r="N7" i="898"/>
  <c r="S8" i="898"/>
  <c r="S8" i="895"/>
  <c r="S8" i="888"/>
  <c r="Q11" i="898"/>
  <c r="Q11" i="888"/>
  <c r="Q11" i="895"/>
  <c r="O14" i="888"/>
  <c r="O14" i="895"/>
  <c r="O14" i="898"/>
  <c r="M17" i="895"/>
  <c r="M17" i="888"/>
  <c r="M17" i="898"/>
  <c r="R19" i="898"/>
  <c r="R19" i="895"/>
  <c r="R19" i="888"/>
  <c r="P22" i="898"/>
  <c r="P22" i="888"/>
  <c r="P22" i="895"/>
  <c r="O7" i="898"/>
  <c r="O7" i="888"/>
  <c r="O7" i="895"/>
  <c r="M10" i="898"/>
  <c r="M10" i="895"/>
  <c r="M10" i="888"/>
  <c r="M7" i="895"/>
  <c r="M7" i="888"/>
  <c r="M7" i="898"/>
  <c r="Q7" i="898"/>
  <c r="Q7" i="895"/>
  <c r="Q7" i="888"/>
  <c r="N8" i="888"/>
  <c r="N8" i="895"/>
  <c r="N8" i="898"/>
  <c r="R8" i="888"/>
  <c r="R8" i="895"/>
  <c r="R8" i="898"/>
  <c r="O10" i="895"/>
  <c r="O10" i="898"/>
  <c r="O10" i="888"/>
  <c r="S10" i="888"/>
  <c r="S10" i="898"/>
  <c r="S10" i="895"/>
  <c r="P11" i="898"/>
  <c r="P11" i="888"/>
  <c r="P11" i="895"/>
  <c r="M13" i="898"/>
  <c r="M13" i="895"/>
  <c r="M13" i="888"/>
  <c r="N14" i="895"/>
  <c r="N14" i="898"/>
  <c r="N14" i="888"/>
  <c r="R14" i="898"/>
  <c r="R14" i="895"/>
  <c r="R14" i="888"/>
  <c r="O16" i="888"/>
  <c r="O16" i="898"/>
  <c r="O16" i="895"/>
  <c r="S16" i="898"/>
  <c r="S16" i="888"/>
  <c r="S16" i="895"/>
  <c r="P17" i="898"/>
  <c r="P17" i="895"/>
  <c r="P17" i="888"/>
  <c r="M19" i="895"/>
  <c r="M19" i="888"/>
  <c r="M19" i="898"/>
  <c r="Q19" i="888"/>
  <c r="Q19" i="895"/>
  <c r="Q19" i="898"/>
  <c r="N20" i="898"/>
  <c r="N20" i="888"/>
  <c r="N20" i="895"/>
  <c r="R20" i="898"/>
  <c r="R20" i="895"/>
  <c r="R20" i="888"/>
  <c r="O22" i="895"/>
  <c r="O22" i="888"/>
  <c r="O22" i="898"/>
  <c r="S22" i="888"/>
  <c r="S22" i="895"/>
  <c r="S22" i="898"/>
  <c r="P23" i="898"/>
  <c r="P23" i="888"/>
  <c r="P23" i="895"/>
  <c r="Q14" i="898"/>
  <c r="Q14" i="895"/>
  <c r="Q14" i="888"/>
  <c r="Q13" i="898"/>
  <c r="Q13" i="895"/>
  <c r="Q13" i="888"/>
  <c r="O7" i="881"/>
  <c r="S7" i="881"/>
  <c r="P8" i="881"/>
  <c r="M10" i="881"/>
  <c r="Q10" i="881"/>
  <c r="N11" i="881"/>
  <c r="R11" i="881"/>
  <c r="O13" i="881"/>
  <c r="S13" i="881"/>
  <c r="P14" i="881"/>
  <c r="M16" i="881"/>
  <c r="Q16" i="881"/>
  <c r="N17" i="881"/>
  <c r="R17" i="881"/>
  <c r="O19" i="881"/>
  <c r="S19" i="881"/>
  <c r="P20" i="881"/>
  <c r="M22" i="881"/>
  <c r="Q22" i="881"/>
  <c r="N23" i="881"/>
  <c r="R23" i="881"/>
  <c r="N7" i="881"/>
  <c r="O8" i="881"/>
  <c r="P10" i="881"/>
  <c r="Q11" i="881"/>
  <c r="R13" i="881"/>
  <c r="S14" i="881"/>
  <c r="M17" i="881"/>
  <c r="N19" i="881"/>
  <c r="S20" i="881"/>
  <c r="M23" i="881"/>
  <c r="P7" i="881"/>
  <c r="Q8" i="881"/>
  <c r="R10" i="881"/>
  <c r="S11" i="881"/>
  <c r="M14" i="881"/>
  <c r="N16" i="881"/>
  <c r="O17" i="881"/>
  <c r="S17" i="881"/>
  <c r="M20" i="881"/>
  <c r="R22" i="881"/>
  <c r="O23" i="881"/>
  <c r="S23" i="881"/>
  <c r="R7" i="881"/>
  <c r="S8" i="881"/>
  <c r="M11" i="881"/>
  <c r="N13" i="881"/>
  <c r="O14" i="881"/>
  <c r="P16" i="881"/>
  <c r="Q17" i="881"/>
  <c r="R19" i="881"/>
  <c r="O20" i="881"/>
  <c r="P22" i="881"/>
  <c r="Q23" i="881"/>
  <c r="M8" i="881"/>
  <c r="N10" i="881"/>
  <c r="O11" i="881"/>
  <c r="P13" i="881"/>
  <c r="Q14" i="881"/>
  <c r="R16" i="881"/>
  <c r="P19" i="881"/>
  <c r="Q20" i="881"/>
  <c r="N22" i="881"/>
  <c r="M7" i="881"/>
  <c r="Q7" i="881"/>
  <c r="N8" i="881"/>
  <c r="R8" i="881"/>
  <c r="O10" i="881"/>
  <c r="S10" i="881"/>
  <c r="P11" i="881"/>
  <c r="M13" i="881"/>
  <c r="Q13" i="881"/>
  <c r="N14" i="881"/>
  <c r="R14" i="881"/>
  <c r="O16" i="881"/>
  <c r="S16" i="881"/>
  <c r="P17" i="881"/>
  <c r="M19" i="881"/>
  <c r="Q19" i="881"/>
  <c r="N20" i="881"/>
  <c r="R20" i="881"/>
  <c r="O22" i="881"/>
  <c r="S22" i="881"/>
  <c r="P23" i="881"/>
  <c r="O8" i="875"/>
  <c r="P10" i="875"/>
  <c r="N13" i="875"/>
  <c r="S14" i="875"/>
  <c r="Q17" i="875"/>
  <c r="O20" i="875"/>
  <c r="M23" i="875"/>
  <c r="S7" i="875"/>
  <c r="Q10" i="875"/>
  <c r="N11" i="875"/>
  <c r="R11" i="875"/>
  <c r="O13" i="875"/>
  <c r="S13" i="875"/>
  <c r="P14" i="875"/>
  <c r="M16" i="875"/>
  <c r="Q16" i="875"/>
  <c r="N17" i="875"/>
  <c r="R17" i="875"/>
  <c r="O19" i="875"/>
  <c r="S19" i="875"/>
  <c r="P20" i="875"/>
  <c r="M22" i="875"/>
  <c r="Q22" i="875"/>
  <c r="N23" i="875"/>
  <c r="R23" i="875"/>
  <c r="N7" i="875"/>
  <c r="S8" i="875"/>
  <c r="Q11" i="875"/>
  <c r="O14" i="875"/>
  <c r="M17" i="875"/>
  <c r="R19" i="875"/>
  <c r="P22" i="875"/>
  <c r="O7" i="875"/>
  <c r="P8" i="875"/>
  <c r="P7" i="875"/>
  <c r="M8" i="875"/>
  <c r="Q8" i="875"/>
  <c r="N10" i="875"/>
  <c r="R10" i="875"/>
  <c r="O11" i="875"/>
  <c r="S11" i="875"/>
  <c r="P13" i="875"/>
  <c r="M14" i="875"/>
  <c r="Q14" i="875"/>
  <c r="N16" i="875"/>
  <c r="R16" i="875"/>
  <c r="O17" i="875"/>
  <c r="S17" i="875"/>
  <c r="P19" i="875"/>
  <c r="M20" i="875"/>
  <c r="Q20" i="875"/>
  <c r="N22" i="875"/>
  <c r="R22" i="875"/>
  <c r="O23" i="875"/>
  <c r="S23" i="875"/>
  <c r="R7" i="875"/>
  <c r="M11" i="875"/>
  <c r="R13" i="875"/>
  <c r="P16" i="875"/>
  <c r="N19" i="875"/>
  <c r="S20" i="875"/>
  <c r="Q23" i="875"/>
  <c r="M10" i="875"/>
  <c r="M7" i="875"/>
  <c r="Q7" i="875"/>
  <c r="N8" i="875"/>
  <c r="R8" i="875"/>
  <c r="O10" i="875"/>
  <c r="S10" i="875"/>
  <c r="P11" i="875"/>
  <c r="M13" i="875"/>
  <c r="Q13" i="875"/>
  <c r="N14" i="875"/>
  <c r="R14" i="875"/>
  <c r="O16" i="875"/>
  <c r="S16" i="875"/>
  <c r="P17" i="875"/>
  <c r="M19" i="875"/>
  <c r="Q19" i="875"/>
  <c r="N20" i="875"/>
  <c r="R20" i="875"/>
  <c r="O22" i="875"/>
  <c r="S22" i="875"/>
  <c r="P23" i="875"/>
  <c r="Q50" i="877"/>
  <c r="H134" i="877"/>
  <c r="U4" i="877" s="1"/>
  <c r="D134" i="877"/>
  <c r="Q4" i="877" s="1"/>
  <c r="R50" i="877"/>
  <c r="T44" i="877"/>
  <c r="S50" i="877"/>
  <c r="P50" i="877"/>
  <c r="T49" i="877"/>
  <c r="E134" i="877"/>
  <c r="R4" i="877" s="1"/>
  <c r="F134" i="877"/>
  <c r="S4" i="877" s="1"/>
  <c r="E54" i="877"/>
  <c r="E136" i="877" s="1"/>
  <c r="R6" i="877" s="1"/>
  <c r="R8" i="877" s="1"/>
  <c r="V12" i="877"/>
  <c r="V31" i="877"/>
  <c r="H54" i="877"/>
  <c r="H136" i="877" s="1"/>
  <c r="U6" i="877" s="1"/>
  <c r="U8" i="877" s="1"/>
  <c r="T12" i="877"/>
  <c r="D54" i="877"/>
  <c r="D136" i="877" s="1"/>
  <c r="Q6" i="877" s="1"/>
  <c r="Q8" i="877" s="1"/>
  <c r="G136" i="877"/>
  <c r="T6" i="877" s="1"/>
  <c r="T8" i="877" s="1"/>
  <c r="G134" i="877"/>
  <c r="T4" i="877" s="1"/>
  <c r="F54" i="877"/>
  <c r="F136" i="877" s="1"/>
  <c r="S6" i="877" s="1"/>
  <c r="S8" i="877" s="1"/>
  <c r="H146" i="876"/>
  <c r="G146" i="876"/>
  <c r="F146" i="876"/>
  <c r="S5" i="876" s="1"/>
  <c r="E146" i="876"/>
  <c r="R5" i="876" s="1"/>
  <c r="D146" i="876"/>
  <c r="Q5" i="876" s="1"/>
  <c r="H138" i="876"/>
  <c r="H140" i="876" s="1"/>
  <c r="G138" i="876"/>
  <c r="G140" i="876" s="1"/>
  <c r="F138" i="876"/>
  <c r="F140" i="876" s="1"/>
  <c r="E138" i="876"/>
  <c r="E140" i="876" s="1"/>
  <c r="D138" i="876"/>
  <c r="D140" i="876" s="1"/>
  <c r="H128" i="876"/>
  <c r="H130" i="876" s="1"/>
  <c r="G128" i="876"/>
  <c r="G130" i="876" s="1"/>
  <c r="F128" i="876"/>
  <c r="F130" i="876" s="1"/>
  <c r="E128" i="876"/>
  <c r="E130" i="876" s="1"/>
  <c r="D128" i="876"/>
  <c r="D130" i="876" s="1"/>
  <c r="H118" i="876"/>
  <c r="H120" i="876" s="1"/>
  <c r="G118" i="876"/>
  <c r="G120" i="876" s="1"/>
  <c r="F118" i="876"/>
  <c r="F120" i="876" s="1"/>
  <c r="E118" i="876"/>
  <c r="E120" i="876" s="1"/>
  <c r="D118" i="876"/>
  <c r="D120" i="876" s="1"/>
  <c r="H108" i="876"/>
  <c r="H110" i="876" s="1"/>
  <c r="G108" i="876"/>
  <c r="G110" i="876" s="1"/>
  <c r="F108" i="876"/>
  <c r="F110" i="876" s="1"/>
  <c r="E108" i="876"/>
  <c r="E110" i="876" s="1"/>
  <c r="D108" i="876"/>
  <c r="D110" i="876" s="1"/>
  <c r="H99" i="876"/>
  <c r="H101" i="876" s="1"/>
  <c r="G99" i="876"/>
  <c r="G101" i="876" s="1"/>
  <c r="F99" i="876"/>
  <c r="F101" i="876" s="1"/>
  <c r="E99" i="876"/>
  <c r="E101" i="876" s="1"/>
  <c r="D99" i="876"/>
  <c r="D101" i="876" s="1"/>
  <c r="H90" i="876"/>
  <c r="H92" i="876" s="1"/>
  <c r="U7" i="876" s="1"/>
  <c r="G90" i="876"/>
  <c r="G92" i="876" s="1"/>
  <c r="T7" i="876" s="1"/>
  <c r="F90" i="876"/>
  <c r="F92" i="876" s="1"/>
  <c r="S7" i="876" s="1"/>
  <c r="E90" i="876"/>
  <c r="E92" i="876" s="1"/>
  <c r="R7" i="876" s="1"/>
  <c r="D90" i="876"/>
  <c r="D92" i="876" s="1"/>
  <c r="Q7" i="876" s="1"/>
  <c r="H75" i="876"/>
  <c r="H77" i="876" s="1"/>
  <c r="G75" i="876"/>
  <c r="G77" i="876" s="1"/>
  <c r="F75" i="876"/>
  <c r="F77" i="876" s="1"/>
  <c r="E75" i="876"/>
  <c r="E77" i="876" s="1"/>
  <c r="D75" i="876"/>
  <c r="D77" i="876" s="1"/>
  <c r="B67" i="876" a="1"/>
  <c r="B67" i="876" s="1"/>
  <c r="H64" i="876"/>
  <c r="G64" i="876"/>
  <c r="G66" i="876" s="1"/>
  <c r="F64" i="876"/>
  <c r="E64" i="876"/>
  <c r="D64" i="876"/>
  <c r="T52" i="876"/>
  <c r="T51" i="876"/>
  <c r="U50" i="876"/>
  <c r="S49" i="876"/>
  <c r="R49" i="876"/>
  <c r="Q49" i="876"/>
  <c r="P49" i="876"/>
  <c r="T46" i="876"/>
  <c r="T45" i="876"/>
  <c r="S44" i="876"/>
  <c r="R44" i="876"/>
  <c r="Q44" i="876"/>
  <c r="P44" i="876"/>
  <c r="T43" i="876"/>
  <c r="T42" i="876"/>
  <c r="T41" i="876"/>
  <c r="T40" i="876"/>
  <c r="T39" i="876"/>
  <c r="T38" i="876"/>
  <c r="T37" i="876"/>
  <c r="V30" i="876"/>
  <c r="U30" i="876"/>
  <c r="T30" i="876"/>
  <c r="S30" i="876"/>
  <c r="R30" i="876"/>
  <c r="Q30" i="876"/>
  <c r="P30" i="876"/>
  <c r="V29" i="876"/>
  <c r="U29" i="876"/>
  <c r="T29" i="876"/>
  <c r="S29" i="876"/>
  <c r="R29" i="876"/>
  <c r="Q29" i="876"/>
  <c r="P29" i="876"/>
  <c r="V27" i="876"/>
  <c r="U27" i="876"/>
  <c r="T27" i="876"/>
  <c r="S27" i="876"/>
  <c r="R27" i="876"/>
  <c r="Q27" i="876"/>
  <c r="P27" i="876"/>
  <c r="V26" i="876"/>
  <c r="U26" i="876"/>
  <c r="T26" i="876"/>
  <c r="S26" i="876"/>
  <c r="R26" i="876"/>
  <c r="Q26" i="876"/>
  <c r="P26" i="876"/>
  <c r="V24" i="876"/>
  <c r="U24" i="876"/>
  <c r="T24" i="876"/>
  <c r="S24" i="876"/>
  <c r="R24" i="876"/>
  <c r="Q24" i="876"/>
  <c r="P24" i="876"/>
  <c r="V23" i="876"/>
  <c r="U23" i="876"/>
  <c r="T23" i="876"/>
  <c r="S23" i="876"/>
  <c r="R23" i="876"/>
  <c r="Q23" i="876"/>
  <c r="P23" i="876"/>
  <c r="V21" i="876"/>
  <c r="U21" i="876"/>
  <c r="T21" i="876"/>
  <c r="S21" i="876"/>
  <c r="R21" i="876"/>
  <c r="Q21" i="876"/>
  <c r="P21" i="876"/>
  <c r="V20" i="876"/>
  <c r="U20" i="876"/>
  <c r="T20" i="876"/>
  <c r="S20" i="876"/>
  <c r="R20" i="876"/>
  <c r="Q20" i="876"/>
  <c r="P20" i="876"/>
  <c r="V18" i="876"/>
  <c r="U18" i="876"/>
  <c r="T18" i="876"/>
  <c r="S18" i="876"/>
  <c r="R18" i="876"/>
  <c r="Q18" i="876"/>
  <c r="P18" i="876"/>
  <c r="V17" i="876"/>
  <c r="U17" i="876"/>
  <c r="T17" i="876"/>
  <c r="S17" i="876"/>
  <c r="R17" i="876"/>
  <c r="Q17" i="876"/>
  <c r="P17" i="876"/>
  <c r="V15" i="876"/>
  <c r="U15" i="876"/>
  <c r="T15" i="876"/>
  <c r="S15" i="876"/>
  <c r="R15" i="876"/>
  <c r="Q15" i="876"/>
  <c r="P15" i="876"/>
  <c r="V14" i="876"/>
  <c r="U14" i="876"/>
  <c r="T14" i="876"/>
  <c r="S14" i="876"/>
  <c r="R14" i="876"/>
  <c r="Q14" i="876"/>
  <c r="P14" i="876"/>
  <c r="U5" i="876"/>
  <c r="T5" i="876"/>
  <c r="S24" i="895" l="1"/>
  <c r="Q5" i="895"/>
  <c r="S24" i="898"/>
  <c r="S5" i="895"/>
  <c r="Q5" i="898"/>
  <c r="S5" i="898"/>
  <c r="Q5" i="888"/>
  <c r="S5" i="888"/>
  <c r="S24" i="888"/>
  <c r="Q5" i="881"/>
  <c r="S24" i="881"/>
  <c r="S5" i="881"/>
  <c r="T50" i="877"/>
  <c r="Q12" i="877"/>
  <c r="S50" i="876"/>
  <c r="P50" i="876"/>
  <c r="T49" i="876"/>
  <c r="T44" i="876"/>
  <c r="T50" i="876" s="1"/>
  <c r="Q50" i="876"/>
  <c r="R50" i="876"/>
  <c r="E145" i="876"/>
  <c r="R4" i="876" s="1"/>
  <c r="F145" i="876"/>
  <c r="S4" i="876" s="1"/>
  <c r="T12" i="876"/>
  <c r="V12" i="876"/>
  <c r="D145" i="876"/>
  <c r="Q4" i="876" s="1"/>
  <c r="H145" i="876"/>
  <c r="U4" i="876" s="1"/>
  <c r="D66" i="876"/>
  <c r="D147" i="876" s="1"/>
  <c r="Q6" i="876" s="1"/>
  <c r="Q8" i="876" s="1"/>
  <c r="V31" i="876"/>
  <c r="E66" i="876"/>
  <c r="E147" i="876" s="1"/>
  <c r="R6" i="876" s="1"/>
  <c r="R8" i="876" s="1"/>
  <c r="H66" i="876"/>
  <c r="H147" i="876" s="1"/>
  <c r="U6" i="876" s="1"/>
  <c r="U8" i="876" s="1"/>
  <c r="G147" i="876"/>
  <c r="T6" i="876" s="1"/>
  <c r="T8" i="876" s="1"/>
  <c r="G145" i="876"/>
  <c r="T4" i="876" s="1"/>
  <c r="F66" i="876"/>
  <c r="F147" i="876" s="1"/>
  <c r="S6" i="876" s="1"/>
  <c r="S8" i="876" s="1"/>
  <c r="T43" i="874"/>
  <c r="M5" i="895" l="1"/>
  <c r="M5" i="898"/>
  <c r="M5" i="888"/>
  <c r="M5" i="881"/>
  <c r="Q12" i="876"/>
  <c r="R15" i="874"/>
  <c r="E8" i="875" s="1"/>
  <c r="P15" i="874"/>
  <c r="C8" i="875" s="1"/>
  <c r="P18" i="874"/>
  <c r="C11" i="875" s="1"/>
  <c r="H151" i="874"/>
  <c r="U5" i="874" s="1"/>
  <c r="G151" i="874"/>
  <c r="F151" i="874"/>
  <c r="S5" i="874" s="1"/>
  <c r="E151" i="874"/>
  <c r="D151" i="874"/>
  <c r="Q5" i="874" s="1"/>
  <c r="H143" i="874"/>
  <c r="H145" i="874" s="1"/>
  <c r="G143" i="874"/>
  <c r="G145" i="874" s="1"/>
  <c r="F143" i="874"/>
  <c r="F145" i="874" s="1"/>
  <c r="E143" i="874"/>
  <c r="E145" i="874" s="1"/>
  <c r="D143" i="874"/>
  <c r="D145" i="874" s="1"/>
  <c r="G135" i="874"/>
  <c r="H133" i="874"/>
  <c r="H135" i="874" s="1"/>
  <c r="G133" i="874"/>
  <c r="F133" i="874"/>
  <c r="F135" i="874" s="1"/>
  <c r="E133" i="874"/>
  <c r="E135" i="874" s="1"/>
  <c r="D133" i="874"/>
  <c r="D135" i="874" s="1"/>
  <c r="H123" i="874"/>
  <c r="H125" i="874" s="1"/>
  <c r="G123" i="874"/>
  <c r="G125" i="874" s="1"/>
  <c r="F123" i="874"/>
  <c r="F125" i="874" s="1"/>
  <c r="E123" i="874"/>
  <c r="E125" i="874" s="1"/>
  <c r="D123" i="874"/>
  <c r="D125" i="874" s="1"/>
  <c r="H113" i="874"/>
  <c r="H115" i="874" s="1"/>
  <c r="G113" i="874"/>
  <c r="G115" i="874" s="1"/>
  <c r="F113" i="874"/>
  <c r="F115" i="874" s="1"/>
  <c r="E113" i="874"/>
  <c r="D113" i="874"/>
  <c r="D115" i="874" s="1"/>
  <c r="H104" i="874"/>
  <c r="H106" i="874" s="1"/>
  <c r="G104" i="874"/>
  <c r="G106" i="874" s="1"/>
  <c r="F104" i="874"/>
  <c r="F106" i="874" s="1"/>
  <c r="E104" i="874"/>
  <c r="E106" i="874" s="1"/>
  <c r="D104" i="874"/>
  <c r="D106" i="874" s="1"/>
  <c r="H95" i="874"/>
  <c r="H97" i="874" s="1"/>
  <c r="U7" i="874" s="1"/>
  <c r="G95" i="874"/>
  <c r="G97" i="874" s="1"/>
  <c r="T7" i="874" s="1"/>
  <c r="F95" i="874"/>
  <c r="F97" i="874" s="1"/>
  <c r="S7" i="874" s="1"/>
  <c r="E95" i="874"/>
  <c r="E97" i="874" s="1"/>
  <c r="R7" i="874" s="1"/>
  <c r="D95" i="874"/>
  <c r="D97" i="874" s="1"/>
  <c r="Q7" i="874" s="1"/>
  <c r="H79" i="874"/>
  <c r="H81" i="874" s="1"/>
  <c r="G79" i="874"/>
  <c r="G81" i="874" s="1"/>
  <c r="F79" i="874"/>
  <c r="F81" i="874" s="1"/>
  <c r="E79" i="874"/>
  <c r="E81" i="874" s="1"/>
  <c r="D79" i="874"/>
  <c r="D81" i="874" s="1"/>
  <c r="B71" i="874" a="1"/>
  <c r="B71" i="874" s="1"/>
  <c r="H68" i="874"/>
  <c r="H150" i="874" s="1"/>
  <c r="U4" i="874" s="1"/>
  <c r="G68" i="874"/>
  <c r="F68" i="874"/>
  <c r="F70" i="874" s="1"/>
  <c r="E68" i="874"/>
  <c r="E70" i="874" s="1"/>
  <c r="D68" i="874"/>
  <c r="D150" i="874" s="1"/>
  <c r="Q4" i="874" s="1"/>
  <c r="T53" i="874"/>
  <c r="T52" i="874"/>
  <c r="U51" i="874"/>
  <c r="S50" i="874"/>
  <c r="R50" i="874"/>
  <c r="Q50" i="874"/>
  <c r="P50" i="874"/>
  <c r="T47" i="874"/>
  <c r="T50" i="874" s="1"/>
  <c r="T46" i="874"/>
  <c r="S45" i="874"/>
  <c r="R45" i="874"/>
  <c r="R51" i="874" s="1"/>
  <c r="Q45" i="874"/>
  <c r="Q51" i="874" s="1"/>
  <c r="P45" i="874"/>
  <c r="T44" i="874"/>
  <c r="T42" i="874"/>
  <c r="T41" i="874"/>
  <c r="T40" i="874"/>
  <c r="T39" i="874"/>
  <c r="T38" i="874"/>
  <c r="T37" i="874"/>
  <c r="V30" i="874"/>
  <c r="I23" i="875" s="1"/>
  <c r="U30" i="874"/>
  <c r="H23" i="875" s="1"/>
  <c r="T30" i="874"/>
  <c r="G23" i="875" s="1"/>
  <c r="S30" i="874"/>
  <c r="F23" i="875" s="1"/>
  <c r="R30" i="874"/>
  <c r="E23" i="875" s="1"/>
  <c r="Q30" i="874"/>
  <c r="D23" i="875" s="1"/>
  <c r="P30" i="874"/>
  <c r="C23" i="875" s="1"/>
  <c r="V29" i="874"/>
  <c r="I22" i="875" s="1"/>
  <c r="U29" i="874"/>
  <c r="H22" i="875" s="1"/>
  <c r="T29" i="874"/>
  <c r="G22" i="875" s="1"/>
  <c r="S29" i="874"/>
  <c r="F22" i="875" s="1"/>
  <c r="R29" i="874"/>
  <c r="E22" i="875" s="1"/>
  <c r="Q29" i="874"/>
  <c r="D22" i="875" s="1"/>
  <c r="P29" i="874"/>
  <c r="C22" i="875" s="1"/>
  <c r="V27" i="874"/>
  <c r="I20" i="875" s="1"/>
  <c r="U27" i="874"/>
  <c r="H20" i="875" s="1"/>
  <c r="T27" i="874"/>
  <c r="G20" i="875" s="1"/>
  <c r="S27" i="874"/>
  <c r="F20" i="875" s="1"/>
  <c r="R27" i="874"/>
  <c r="E20" i="875" s="1"/>
  <c r="Q27" i="874"/>
  <c r="D20" i="875" s="1"/>
  <c r="P27" i="874"/>
  <c r="C20" i="875" s="1"/>
  <c r="V26" i="874"/>
  <c r="I19" i="875" s="1"/>
  <c r="U26" i="874"/>
  <c r="H19" i="875" s="1"/>
  <c r="T26" i="874"/>
  <c r="G19" i="875" s="1"/>
  <c r="S26" i="874"/>
  <c r="F19" i="875" s="1"/>
  <c r="R26" i="874"/>
  <c r="E19" i="875" s="1"/>
  <c r="Q26" i="874"/>
  <c r="D19" i="875" s="1"/>
  <c r="P26" i="874"/>
  <c r="C19" i="875" s="1"/>
  <c r="V24" i="874"/>
  <c r="I17" i="875" s="1"/>
  <c r="U24" i="874"/>
  <c r="H17" i="875" s="1"/>
  <c r="T24" i="874"/>
  <c r="G17" i="875" s="1"/>
  <c r="S24" i="874"/>
  <c r="F17" i="875" s="1"/>
  <c r="R24" i="874"/>
  <c r="E17" i="875" s="1"/>
  <c r="Q24" i="874"/>
  <c r="D17" i="875" s="1"/>
  <c r="P24" i="874"/>
  <c r="C17" i="875" s="1"/>
  <c r="V23" i="874"/>
  <c r="I16" i="875" s="1"/>
  <c r="U23" i="874"/>
  <c r="H16" i="875" s="1"/>
  <c r="T23" i="874"/>
  <c r="G16" i="875" s="1"/>
  <c r="S23" i="874"/>
  <c r="F16" i="875" s="1"/>
  <c r="R23" i="874"/>
  <c r="E16" i="875" s="1"/>
  <c r="Q23" i="874"/>
  <c r="D16" i="875" s="1"/>
  <c r="P23" i="874"/>
  <c r="C16" i="875" s="1"/>
  <c r="V21" i="874"/>
  <c r="I14" i="875" s="1"/>
  <c r="U21" i="874"/>
  <c r="H14" i="875" s="1"/>
  <c r="T21" i="874"/>
  <c r="G14" i="875" s="1"/>
  <c r="S21" i="874"/>
  <c r="F14" i="875" s="1"/>
  <c r="R21" i="874"/>
  <c r="E14" i="875" s="1"/>
  <c r="Q21" i="874"/>
  <c r="D14" i="875" s="1"/>
  <c r="P21" i="874"/>
  <c r="C14" i="875" s="1"/>
  <c r="V20" i="874"/>
  <c r="I13" i="875" s="1"/>
  <c r="U20" i="874"/>
  <c r="H13" i="875" s="1"/>
  <c r="T20" i="874"/>
  <c r="G13" i="875" s="1"/>
  <c r="S20" i="874"/>
  <c r="F13" i="875" s="1"/>
  <c r="R20" i="874"/>
  <c r="E13" i="875" s="1"/>
  <c r="Q20" i="874"/>
  <c r="D13" i="875" s="1"/>
  <c r="P20" i="874"/>
  <c r="C13" i="875" s="1"/>
  <c r="V18" i="874"/>
  <c r="I11" i="875" s="1"/>
  <c r="U18" i="874"/>
  <c r="H11" i="875" s="1"/>
  <c r="T18" i="874"/>
  <c r="G11" i="875" s="1"/>
  <c r="S18" i="874"/>
  <c r="F11" i="875" s="1"/>
  <c r="R18" i="874"/>
  <c r="E11" i="875" s="1"/>
  <c r="Q18" i="874"/>
  <c r="D11" i="875" s="1"/>
  <c r="V17" i="874"/>
  <c r="I10" i="875" s="1"/>
  <c r="U17" i="874"/>
  <c r="H10" i="875" s="1"/>
  <c r="T17" i="874"/>
  <c r="G10" i="875" s="1"/>
  <c r="S17" i="874"/>
  <c r="F10" i="875" s="1"/>
  <c r="R17" i="874"/>
  <c r="E10" i="875" s="1"/>
  <c r="Q17" i="874"/>
  <c r="D10" i="875" s="1"/>
  <c r="P17" i="874"/>
  <c r="C10" i="875" s="1"/>
  <c r="V15" i="874"/>
  <c r="I8" i="875" s="1"/>
  <c r="U15" i="874"/>
  <c r="H8" i="875" s="1"/>
  <c r="T15" i="874"/>
  <c r="G8" i="875" s="1"/>
  <c r="S15" i="874"/>
  <c r="F8" i="875" s="1"/>
  <c r="Q15" i="874"/>
  <c r="D8" i="875" s="1"/>
  <c r="V14" i="874"/>
  <c r="I7" i="875" s="1"/>
  <c r="U14" i="874"/>
  <c r="H7" i="875" s="1"/>
  <c r="T14" i="874"/>
  <c r="G7" i="875" s="1"/>
  <c r="S14" i="874"/>
  <c r="F7" i="875" s="1"/>
  <c r="R14" i="874"/>
  <c r="E7" i="875" s="1"/>
  <c r="Q14" i="874"/>
  <c r="D7" i="875" s="1"/>
  <c r="P14" i="874"/>
  <c r="C7" i="875" s="1"/>
  <c r="T5" i="874"/>
  <c r="R5" i="874"/>
  <c r="P51" i="874" l="1"/>
  <c r="G150" i="874"/>
  <c r="T4" i="874" s="1"/>
  <c r="S51" i="874"/>
  <c r="F152" i="874"/>
  <c r="S6" i="874" s="1"/>
  <c r="S8" i="874" s="1"/>
  <c r="S5" i="875"/>
  <c r="Q5" i="875"/>
  <c r="T45" i="874"/>
  <c r="T51" i="874" s="1"/>
  <c r="V12" i="874"/>
  <c r="E150" i="874"/>
  <c r="R4" i="874" s="1"/>
  <c r="T12" i="874"/>
  <c r="V31" i="874"/>
  <c r="G70" i="874"/>
  <c r="G152" i="874" s="1"/>
  <c r="T6" i="874" s="1"/>
  <c r="T8" i="874" s="1"/>
  <c r="E115" i="874"/>
  <c r="E152" i="874" s="1"/>
  <c r="R6" i="874" s="1"/>
  <c r="R8" i="874" s="1"/>
  <c r="F150" i="874"/>
  <c r="S4" i="874" s="1"/>
  <c r="D70" i="874"/>
  <c r="D152" i="874" s="1"/>
  <c r="Q6" i="874" s="1"/>
  <c r="Q8" i="874" s="1"/>
  <c r="H70" i="874"/>
  <c r="H152" i="874" s="1"/>
  <c r="U6" i="874" s="1"/>
  <c r="U8" i="874" s="1"/>
  <c r="M5" i="875" l="1"/>
  <c r="S24" i="875"/>
  <c r="I24" i="875"/>
  <c r="Q12" i="874"/>
  <c r="G5" i="875"/>
  <c r="I5" i="875"/>
  <c r="C5" i="875" l="1"/>
  <c r="D2" i="20" l="1"/>
</calcChain>
</file>

<file path=xl/sharedStrings.xml><?xml version="1.0" encoding="utf-8"?>
<sst xmlns="http://schemas.openxmlformats.org/spreadsheetml/2006/main" count="13011" uniqueCount="2657">
  <si>
    <t>Date</t>
  </si>
  <si>
    <t>Customer</t>
  </si>
  <si>
    <t>GasCode</t>
  </si>
  <si>
    <t>실병하차</t>
  </si>
  <si>
    <t>공병하차</t>
  </si>
  <si>
    <t>실병상차</t>
  </si>
  <si>
    <t>공병상차</t>
  </si>
  <si>
    <t>교환반품</t>
  </si>
  <si>
    <t>CarCode</t>
  </si>
  <si>
    <t>Driver</t>
  </si>
  <si>
    <t>Serial</t>
  </si>
  <si>
    <t>금일합계</t>
    <phoneticPr fontId="3" type="noConversion"/>
  </si>
  <si>
    <t>전일합계</t>
  </si>
  <si>
    <t>월     계</t>
    <phoneticPr fontId="3" type="noConversion"/>
  </si>
  <si>
    <t>납품업체수</t>
    <phoneticPr fontId="3" type="noConversion"/>
  </si>
  <si>
    <t>현 장 직 거 래 및 매 입 내 역</t>
    <phoneticPr fontId="3" type="noConversion"/>
  </si>
  <si>
    <t>실병출고</t>
  </si>
  <si>
    <t>공병출고</t>
  </si>
  <si>
    <t>실병입고</t>
  </si>
  <si>
    <t>공병입고</t>
  </si>
  <si>
    <t>금일합계</t>
  </si>
  <si>
    <t>대 납 내 역</t>
    <phoneticPr fontId="3" type="noConversion"/>
  </si>
  <si>
    <t>실병출고</t>
    <phoneticPr fontId="3" type="noConversion"/>
  </si>
  <si>
    <t>공병상차</t>
    <phoneticPr fontId="3" type="noConversion"/>
  </si>
  <si>
    <t>실병하차</t>
    <phoneticPr fontId="3" type="noConversion"/>
  </si>
  <si>
    <t>공병입고</t>
    <phoneticPr fontId="3" type="noConversion"/>
  </si>
  <si>
    <t>실병매출</t>
    <phoneticPr fontId="3" type="noConversion"/>
  </si>
  <si>
    <t>공병출고</t>
    <phoneticPr fontId="3" type="noConversion"/>
  </si>
  <si>
    <t>실병매입</t>
    <phoneticPr fontId="3" type="noConversion"/>
  </si>
  <si>
    <t>실병매출</t>
  </si>
  <si>
    <t>실병매입</t>
  </si>
  <si>
    <t>미검용기내역</t>
    <phoneticPr fontId="3" type="noConversion"/>
  </si>
  <si>
    <t xml:space="preserve"> ( 한국특수가스㈜ )</t>
  </si>
  <si>
    <t>실병상차</t>
    <phoneticPr fontId="3" type="noConversion"/>
  </si>
  <si>
    <t>검사출고</t>
    <phoneticPr fontId="3" type="noConversion"/>
  </si>
  <si>
    <t>공병하차</t>
    <phoneticPr fontId="3" type="noConversion"/>
  </si>
  <si>
    <t>검사입고</t>
    <phoneticPr fontId="3" type="noConversion"/>
  </si>
  <si>
    <t>용기수리내역</t>
    <phoneticPr fontId="3" type="noConversion"/>
  </si>
  <si>
    <t>일 일 납 품 내 역 합 계</t>
    <phoneticPr fontId="3" type="noConversion"/>
  </si>
  <si>
    <t>일반</t>
  </si>
  <si>
    <t>액체</t>
  </si>
  <si>
    <t>O2+CO2+Ar</t>
  </si>
  <si>
    <t>CO2+AR</t>
  </si>
  <si>
    <t>laser</t>
  </si>
  <si>
    <t>초고순도 헬륨</t>
  </si>
  <si>
    <t>초고순도 알곤</t>
  </si>
  <si>
    <t>고순도 질소(소)</t>
  </si>
  <si>
    <t>액체질소(소)</t>
  </si>
  <si>
    <t>합계</t>
  </si>
  <si>
    <t>전 일 합 계</t>
    <phoneticPr fontId="3" type="noConversion"/>
  </si>
  <si>
    <t>월      계</t>
    <phoneticPr fontId="3" type="noConversion"/>
  </si>
  <si>
    <t>대 납 누 계</t>
    <phoneticPr fontId="3" type="noConversion"/>
  </si>
  <si>
    <t>품목별 입·출고현황</t>
    <phoneticPr fontId="3" type="noConversion"/>
  </si>
  <si>
    <t>실병출고 합계</t>
    <phoneticPr fontId="3" type="noConversion"/>
  </si>
  <si>
    <t>구  분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</si>
  <si>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</si>
  <si>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</si>
  <si>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</si>
  <si>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아세틸렌*3KG</t>
    <phoneticPr fontId="3" type="noConversion"/>
  </si>
  <si>
    <t>수소</t>
    <phoneticPr fontId="3" type="noConversion"/>
  </si>
  <si>
    <t>헬륨</t>
    <phoneticPr fontId="3" type="noConversion"/>
  </si>
  <si>
    <t>탄소*20kg</t>
    <phoneticPr fontId="3" type="noConversion"/>
  </si>
  <si>
    <t>탄소*40kg</t>
    <phoneticPr fontId="3" type="noConversion"/>
  </si>
  <si>
    <t>LPG*20kg</t>
    <phoneticPr fontId="3" type="noConversion"/>
  </si>
  <si>
    <t>LPG*50kg</t>
    <phoneticPr fontId="3" type="noConversion"/>
  </si>
  <si>
    <t>LPGX15kg</t>
    <phoneticPr fontId="3" type="noConversion"/>
  </si>
  <si>
    <t>암모니아</t>
    <phoneticPr fontId="3" type="noConversion"/>
  </si>
  <si>
    <t>air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</si>
  <si>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</si>
  <si>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</si>
  <si>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</si>
  <si>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  <phoneticPr fontId="3" type="noConversion"/>
  </si>
  <si>
    <t>고순도 수소</t>
    <phoneticPr fontId="3" type="noConversion"/>
  </si>
  <si>
    <t>고순도 헬륨</t>
    <phoneticPr fontId="3" type="noConversion"/>
  </si>
  <si>
    <t>고순도 탄소</t>
    <phoneticPr fontId="3" type="noConversion"/>
  </si>
  <si>
    <t>고순도 AIR</t>
    <phoneticPr fontId="3" type="noConversion"/>
  </si>
  <si>
    <t>초고순도 알곤</t>
    <phoneticPr fontId="3" type="noConversion"/>
  </si>
  <si>
    <t>산소(소)</t>
    <phoneticPr fontId="3" type="noConversion"/>
  </si>
  <si>
    <t>질소(소)</t>
    <phoneticPr fontId="3" type="noConversion"/>
  </si>
  <si>
    <t>공병입고 합계</t>
    <phoneticPr fontId="3" type="noConversion"/>
  </si>
  <si>
    <t>차량별 납품내역</t>
    <phoneticPr fontId="3" type="noConversion"/>
  </si>
  <si>
    <t>실린더</t>
    <phoneticPr fontId="3" type="noConversion"/>
  </si>
  <si>
    <t>LGC</t>
    <phoneticPr fontId="3" type="noConversion"/>
  </si>
  <si>
    <t>계</t>
    <phoneticPr fontId="3" type="noConversion"/>
  </si>
  <si>
    <r>
      <t xml:space="preserve">기화기
</t>
    </r>
    <r>
      <rPr>
        <sz val="8"/>
        <rFont val="맑은 고딕"/>
        <family val="3"/>
        <charset val="129"/>
        <scheme val="minor"/>
      </rPr>
      <t>입고+, 출고-</t>
    </r>
    <phoneticPr fontId="3" type="noConversion"/>
  </si>
  <si>
    <t>납품처</t>
    <phoneticPr fontId="3" type="noConversion"/>
  </si>
  <si>
    <t>입고</t>
    <phoneticPr fontId="3" type="noConversion"/>
  </si>
  <si>
    <t>출고</t>
    <phoneticPr fontId="3" type="noConversion"/>
  </si>
  <si>
    <t>소계</t>
    <phoneticPr fontId="3" type="noConversion"/>
  </si>
  <si>
    <t>합계</t>
    <phoneticPr fontId="3" type="noConversion"/>
  </si>
  <si>
    <t>매입</t>
    <phoneticPr fontId="3" type="noConversion"/>
  </si>
  <si>
    <t>일 일 납 품 내 역</t>
    <phoneticPr fontId="3" type="noConversion"/>
  </si>
  <si>
    <t>구        분</t>
    <phoneticPr fontId="3" type="noConversion"/>
  </si>
  <si>
    <t>비고</t>
    <phoneticPr fontId="3" type="noConversion"/>
  </si>
  <si>
    <t>금 일 합 계</t>
    <phoneticPr fontId="3" type="noConversion"/>
  </si>
  <si>
    <t>합      계</t>
    <phoneticPr fontId="3" type="noConversion"/>
  </si>
  <si>
    <t>주간 품목별 출고현황</t>
    <phoneticPr fontId="3" type="noConversion"/>
  </si>
  <si>
    <t>월별 품목별 출고현황</t>
    <phoneticPr fontId="3" type="noConversion"/>
  </si>
  <si>
    <t>LPG*15kg</t>
    <phoneticPr fontId="3" type="noConversion"/>
  </si>
  <si>
    <t>LPG*13kg</t>
    <phoneticPr fontId="3" type="noConversion"/>
  </si>
  <si>
    <t>O2+CO2+Ar</t>
    <phoneticPr fontId="3" type="noConversion"/>
  </si>
  <si>
    <t>CO2+AR</t>
    <phoneticPr fontId="3" type="noConversion"/>
  </si>
  <si>
    <t>laser</t>
    <phoneticPr fontId="3" type="noConversion"/>
  </si>
  <si>
    <t>고순도수소</t>
    <phoneticPr fontId="3" type="noConversion"/>
  </si>
  <si>
    <t>고순도 Air</t>
  </si>
  <si>
    <t>고순도 Air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</si>
  <si>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</si>
  <si>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</si>
  <si>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</si>
  <si>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액체산소</t>
  </si>
  <si>
    <t>H2+N2</t>
  </si>
  <si>
    <t>액체알곤(소)</t>
  </si>
  <si>
    <t>초고순도 헬륨</t>
    <phoneticPr fontId="3" type="noConversion"/>
  </si>
  <si>
    <t>액체질소</t>
  </si>
  <si>
    <t>액체알곤</t>
  </si>
  <si>
    <t>거 래 처 별 일 일 납 품 내 역</t>
    <phoneticPr fontId="3" type="noConversion"/>
  </si>
  <si>
    <t>LPGX3kg</t>
    <phoneticPr fontId="3" type="noConversion"/>
  </si>
  <si>
    <t xml:space="preserve"> ( 두진텍 )</t>
    <phoneticPr fontId="3" type="noConversion"/>
  </si>
  <si>
    <t>충남가스충전소 거 래 내 역</t>
    <phoneticPr fontId="3" type="noConversion"/>
  </si>
  <si>
    <t>실병출고(태양)</t>
    <phoneticPr fontId="3" type="noConversion"/>
  </si>
  <si>
    <t>교환반품</t>
    <phoneticPr fontId="3" type="noConversion"/>
  </si>
  <si>
    <t>가스켐테크놀로지㈜ 거 래 내 역</t>
    <phoneticPr fontId="3" type="noConversion"/>
  </si>
  <si>
    <t>용기 대납용 관리 (구미)</t>
    <phoneticPr fontId="3" type="noConversion"/>
  </si>
  <si>
    <t>고N2+H2</t>
  </si>
  <si>
    <t xml:space="preserve"> ( 바이오가스솔루션㈜ 구. 태양가스 )</t>
    <phoneticPr fontId="3" type="noConversion"/>
  </si>
  <si>
    <t xml:space="preserve"> (충북지역, 경북지역)</t>
    <phoneticPr fontId="3" type="noConversion"/>
  </si>
  <si>
    <t>소계</t>
  </si>
  <si>
    <t>.</t>
    <phoneticPr fontId="3" type="noConversion"/>
  </si>
  <si>
    <t>HE+AR</t>
    <phoneticPr fontId="3" type="noConversion"/>
  </si>
  <si>
    <t>고순도 알곤(소)</t>
    <phoneticPr fontId="3" type="noConversion"/>
  </si>
  <si>
    <t>알곤(소)</t>
    <phoneticPr fontId="3" type="noConversion"/>
  </si>
  <si>
    <t xml:space="preserve"> ( ㈜엠에스가스, 한국특수가스㈜, 대영종합가스㈜, 신천종합가스, (주)동양화학)</t>
    <phoneticPr fontId="3" type="noConversion"/>
  </si>
  <si>
    <t>검사</t>
    <phoneticPr fontId="3" type="noConversion"/>
  </si>
  <si>
    <t>고O2+AR</t>
  </si>
  <si>
    <t>고NH3+HE</t>
  </si>
  <si>
    <t>불량(파기)</t>
    <phoneticPr fontId="3" type="noConversion"/>
  </si>
  <si>
    <t>고H2+N2</t>
    <phoneticPr fontId="3" type="noConversion"/>
  </si>
  <si>
    <t>고H2+N2</t>
  </si>
  <si>
    <t>0495</t>
    <phoneticPr fontId="3" type="noConversion"/>
  </si>
  <si>
    <t>6956</t>
    <phoneticPr fontId="3" type="noConversion"/>
  </si>
  <si>
    <t>6228</t>
    <phoneticPr fontId="3" type="noConversion"/>
  </si>
  <si>
    <t>8842</t>
    <phoneticPr fontId="3" type="noConversion"/>
  </si>
  <si>
    <t>5179</t>
    <phoneticPr fontId="3" type="noConversion"/>
  </si>
  <si>
    <t>7233</t>
    <phoneticPr fontId="3" type="noConversion"/>
  </si>
  <si>
    <t>탄소*40kg</t>
    <phoneticPr fontId="3" type="noConversion"/>
  </si>
  <si>
    <t>LPG*50kg</t>
    <phoneticPr fontId="3" type="noConversion"/>
  </si>
  <si>
    <t>고H2+AR</t>
    <phoneticPr fontId="3" type="noConversion"/>
  </si>
  <si>
    <t>영화엔지니어링</t>
    <phoneticPr fontId="3" type="noConversion"/>
  </si>
  <si>
    <t>GT/진천</t>
    <phoneticPr fontId="3" type="noConversion"/>
  </si>
  <si>
    <t>충북지역</t>
    <phoneticPr fontId="3" type="noConversion"/>
  </si>
  <si>
    <t>조이스틸</t>
    <phoneticPr fontId="3" type="noConversion"/>
  </si>
  <si>
    <t>원영이엔지</t>
    <phoneticPr fontId="3" type="noConversion"/>
  </si>
  <si>
    <t>기회산업㈜-청주</t>
    <phoneticPr fontId="3" type="noConversion"/>
  </si>
  <si>
    <t>(2021.08.30~2021.09.05)</t>
    <phoneticPr fontId="3" type="noConversion"/>
  </si>
  <si>
    <t>탄소*40kg</t>
    <phoneticPr fontId="3" type="noConversion"/>
  </si>
  <si>
    <t>GT/진천</t>
    <phoneticPr fontId="3" type="noConversion"/>
  </si>
  <si>
    <t>(유)금성기업</t>
    <phoneticPr fontId="3" type="noConversion"/>
  </si>
  <si>
    <t>산소</t>
    <phoneticPr fontId="3" type="noConversion"/>
  </si>
  <si>
    <t>탄소*40kg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</si>
  <si>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</si>
  <si>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</si>
  <si>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</si>
  <si>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</si>
  <si>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</si>
  <si>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</si>
  <si>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</si>
  <si>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</si>
  <si>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알곤</t>
    <phoneticPr fontId="3" type="noConversion"/>
  </si>
  <si>
    <t>탄소*40kg</t>
    <phoneticPr fontId="3" type="noConversion"/>
  </si>
  <si>
    <t>㈜와이에이치에스엔티</t>
    <phoneticPr fontId="3" type="noConversion"/>
  </si>
  <si>
    <t>액체산소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</si>
  <si>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</si>
  <si>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</si>
  <si>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</si>
  <si>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</si>
  <si>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</si>
  <si>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</si>
  <si>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㈜비엔케이</t>
    <phoneticPr fontId="3" type="noConversion"/>
  </si>
  <si>
    <t>알곤</t>
    <phoneticPr fontId="3" type="noConversion"/>
  </si>
  <si>
    <t>CO2+AR</t>
    <phoneticPr fontId="3" type="noConversion"/>
  </si>
  <si>
    <t>㈜비엔케이</t>
    <phoneticPr fontId="3" type="noConversion"/>
  </si>
  <si>
    <t>㈜비엔케이</t>
    <phoneticPr fontId="3" type="noConversion"/>
  </si>
  <si>
    <t>(유)한영산업</t>
    <phoneticPr fontId="3" type="noConversion"/>
  </si>
  <si>
    <t>CO2+AR</t>
    <phoneticPr fontId="3" type="noConversion"/>
  </si>
  <si>
    <t>현명산업</t>
    <phoneticPr fontId="3" type="noConversion"/>
  </si>
  <si>
    <t>LASER</t>
    <phoneticPr fontId="3" type="noConversion"/>
  </si>
  <si>
    <t>액체산소</t>
    <phoneticPr fontId="3" type="noConversion"/>
  </si>
  <si>
    <t>(유)비제이산업</t>
    <phoneticPr fontId="3" type="noConversion"/>
  </si>
  <si>
    <t>산소</t>
    <phoneticPr fontId="3" type="noConversion"/>
  </si>
  <si>
    <t>LPG*20kg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</si>
  <si>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</si>
  <si>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</si>
  <si>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</si>
  <si>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</si>
  <si>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CO2+AR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</si>
  <si>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</si>
  <si>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</si>
  <si>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</si>
  <si>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</si>
  <si>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</si>
  <si>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</si>
  <si>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</si>
  <si>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</si>
  <si>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</si>
  <si>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</si>
  <si>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</si>
  <si>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㈜엘에스엔지니어링</t>
    <phoneticPr fontId="3" type="noConversion"/>
  </si>
  <si>
    <t>알곤</t>
    <phoneticPr fontId="3" type="noConversion"/>
  </si>
  <si>
    <t>액체알곤</t>
    <phoneticPr fontId="3" type="noConversion"/>
  </si>
  <si>
    <t>㈜BDC-1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</si>
  <si>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</si>
  <si>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</si>
  <si>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</si>
  <si>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씨엔비산업㈜</t>
    <phoneticPr fontId="3" type="noConversion"/>
  </si>
  <si>
    <t>안현엔지니어링</t>
    <phoneticPr fontId="3" type="noConversion"/>
  </si>
  <si>
    <t>산소</t>
    <phoneticPr fontId="3" type="noConversion"/>
  </si>
  <si>
    <t>대청이엔지</t>
    <phoneticPr fontId="3" type="noConversion"/>
  </si>
  <si>
    <t>탄소*40kg</t>
    <phoneticPr fontId="3" type="noConversion"/>
  </si>
  <si>
    <t>㈜태승건설산업</t>
    <phoneticPr fontId="3" type="noConversion"/>
  </si>
  <si>
    <t>LPG*20kg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</si>
  <si>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</si>
  <si>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</si>
  <si>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</si>
  <si>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</si>
  <si>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</si>
  <si>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</si>
  <si>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</si>
  <si>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</si>
  <si>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추부,가약곡</t>
    <phoneticPr fontId="3" type="noConversion"/>
  </si>
  <si>
    <t>추부,가약곡</t>
    <phoneticPr fontId="3" type="noConversion"/>
  </si>
  <si>
    <t>윤경열</t>
    <phoneticPr fontId="3" type="noConversion"/>
  </si>
  <si>
    <t>민혁이엔지</t>
    <phoneticPr fontId="3" type="noConversion"/>
  </si>
  <si>
    <t>LPG*20kg</t>
    <phoneticPr fontId="3" type="noConversion"/>
  </si>
  <si>
    <t>액체산소</t>
    <phoneticPr fontId="3" type="noConversion"/>
  </si>
  <si>
    <t>윤태용</t>
    <phoneticPr fontId="3" type="noConversion"/>
  </si>
  <si>
    <t>케이원산업㈜</t>
    <phoneticPr fontId="3" type="noConversion"/>
  </si>
  <si>
    <t>알곤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</si>
  <si>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</si>
  <si>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</si>
  <si>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</si>
  <si>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김제,완주</t>
    <phoneticPr fontId="3" type="noConversion"/>
  </si>
  <si>
    <t>김제,완주</t>
    <phoneticPr fontId="3" type="noConversion"/>
  </si>
  <si>
    <t>신천종합가스</t>
    <phoneticPr fontId="3" type="noConversion"/>
  </si>
  <si>
    <t>고순도 알곤</t>
    <phoneticPr fontId="3" type="noConversion"/>
  </si>
  <si>
    <t>7233</t>
    <phoneticPr fontId="3" type="noConversion"/>
  </si>
  <si>
    <t>조명호</t>
    <phoneticPr fontId="3" type="noConversion"/>
  </si>
  <si>
    <t>㈜광우산업</t>
    <phoneticPr fontId="3" type="noConversion"/>
  </si>
  <si>
    <t>LASER</t>
    <phoneticPr fontId="3" type="noConversion"/>
  </si>
  <si>
    <t>액체산소</t>
    <phoneticPr fontId="3" type="noConversion"/>
  </si>
  <si>
    <t>㈜터보맥스</t>
    <phoneticPr fontId="3" type="noConversion"/>
  </si>
  <si>
    <t>액체질소</t>
    <phoneticPr fontId="3" type="noConversion"/>
  </si>
  <si>
    <t>알곤</t>
    <phoneticPr fontId="3" type="noConversion"/>
  </si>
  <si>
    <t>기회산업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</si>
  <si>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</si>
  <si>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</si>
  <si>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</si>
  <si>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</si>
  <si>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</si>
  <si>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</si>
  <si>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</si>
  <si>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</si>
  <si>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</si>
  <si>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</si>
  <si>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</si>
  <si>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</si>
  <si>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㈜성천씨엠에스</t>
    <phoneticPr fontId="3" type="noConversion"/>
  </si>
  <si>
    <t>산소</t>
    <phoneticPr fontId="3" type="noConversion"/>
  </si>
  <si>
    <t>조인엠㈜</t>
    <phoneticPr fontId="3" type="noConversion"/>
  </si>
  <si>
    <t>㈜보고</t>
    <phoneticPr fontId="3" type="noConversion"/>
  </si>
  <si>
    <t>㈜현성스틸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</si>
  <si>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</si>
  <si>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</si>
  <si>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</si>
  <si>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</si>
  <si>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</si>
  <si>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㈜제이엔씨상사</t>
    <phoneticPr fontId="3" type="noConversion"/>
  </si>
  <si>
    <t>군산</t>
    <phoneticPr fontId="3" type="noConversion"/>
  </si>
  <si>
    <t>윤태용</t>
    <phoneticPr fontId="3" type="noConversion"/>
  </si>
  <si>
    <t>보성이엔지</t>
    <phoneticPr fontId="3" type="noConversion"/>
  </si>
  <si>
    <t>액체산소</t>
    <phoneticPr fontId="3" type="noConversion"/>
  </si>
  <si>
    <t>영진에스피</t>
    <phoneticPr fontId="3" type="noConversion"/>
  </si>
  <si>
    <t>영화엔지니어링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</si>
  <si>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</si>
  <si>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</si>
  <si>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</si>
  <si>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</si>
  <si>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</si>
  <si>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진흥기계㈜</t>
    <phoneticPr fontId="3" type="noConversion"/>
  </si>
  <si>
    <t>탄소*40kg</t>
    <phoneticPr fontId="3" type="noConversion"/>
  </si>
  <si>
    <t>동하</t>
    <phoneticPr fontId="3" type="noConversion"/>
  </si>
  <si>
    <t>탄소*40kg</t>
    <phoneticPr fontId="3" type="noConversion"/>
  </si>
  <si>
    <t>㈜다한산업</t>
    <phoneticPr fontId="3" type="noConversion"/>
  </si>
  <si>
    <t>알곤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</si>
  <si>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</si>
  <si>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</si>
  <si>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</si>
  <si>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</si>
  <si>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</si>
  <si>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</si>
  <si>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성현산업</t>
    <phoneticPr fontId="3" type="noConversion"/>
  </si>
  <si>
    <t>산소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</si>
  <si>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</si>
  <si>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</si>
  <si>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</si>
  <si>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㈜다원시스템</t>
    <phoneticPr fontId="3" type="noConversion"/>
  </si>
  <si>
    <t>산소</t>
    <phoneticPr fontId="3" type="noConversion"/>
  </si>
  <si>
    <t>알곤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</si>
  <si>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</si>
  <si>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</si>
  <si>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</si>
  <si>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</si>
  <si>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</si>
  <si>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</si>
  <si>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</si>
  <si>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2, -1</t>
    <phoneticPr fontId="3" type="noConversion"/>
  </si>
  <si>
    <t>㈜한신-AS</t>
    <phoneticPr fontId="3" type="noConversion"/>
  </si>
  <si>
    <t>CO2+AR</t>
    <phoneticPr fontId="3" type="noConversion"/>
  </si>
  <si>
    <t>(유)정원메탈</t>
    <phoneticPr fontId="3" type="noConversion"/>
  </si>
  <si>
    <t>LPG*50kg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</si>
  <si>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</si>
  <si>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</si>
  <si>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</si>
  <si>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</si>
  <si>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</si>
  <si>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CO2+AR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</si>
  <si>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</si>
  <si>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</si>
  <si>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</si>
  <si>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</si>
  <si>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</si>
  <si>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</si>
  <si>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김제,완주</t>
    <phoneticPr fontId="3" type="noConversion"/>
  </si>
  <si>
    <t>김제,완주</t>
    <phoneticPr fontId="3" type="noConversion"/>
  </si>
  <si>
    <t>김제,완주</t>
    <phoneticPr fontId="3" type="noConversion"/>
  </si>
  <si>
    <t>㈜비에스부여공장</t>
    <phoneticPr fontId="3" type="noConversion"/>
  </si>
  <si>
    <t>암모니아</t>
    <phoneticPr fontId="3" type="noConversion"/>
  </si>
  <si>
    <t>아주이엔지㈜</t>
    <phoneticPr fontId="3" type="noConversion"/>
  </si>
  <si>
    <t>산소</t>
    <phoneticPr fontId="3" type="noConversion"/>
  </si>
  <si>
    <t>탄소*40kg</t>
    <phoneticPr fontId="3" type="noConversion"/>
  </si>
  <si>
    <t>스피드이엔지</t>
    <phoneticPr fontId="3" type="noConversion"/>
  </si>
  <si>
    <t>탄소*40kg</t>
    <phoneticPr fontId="3" type="noConversion"/>
  </si>
  <si>
    <t>(유)성진에스엔씨</t>
    <phoneticPr fontId="3" type="noConversion"/>
  </si>
  <si>
    <t>LPG*50kg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</si>
  <si>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</si>
  <si>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</si>
  <si>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</si>
  <si>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</si>
  <si>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</si>
  <si>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</si>
  <si>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부여,논산</t>
    <phoneticPr fontId="3" type="noConversion"/>
  </si>
  <si>
    <t>부여,논산</t>
    <phoneticPr fontId="3" type="noConversion"/>
  </si>
  <si>
    <t>부여,논산</t>
    <phoneticPr fontId="3" type="noConversion"/>
  </si>
  <si>
    <t>안선오</t>
    <phoneticPr fontId="3" type="noConversion"/>
  </si>
  <si>
    <t>은하자원</t>
    <phoneticPr fontId="3" type="noConversion"/>
  </si>
  <si>
    <t>액체산소</t>
    <phoneticPr fontId="3" type="noConversion"/>
  </si>
  <si>
    <t>외부차량</t>
    <phoneticPr fontId="3" type="noConversion"/>
  </si>
  <si>
    <t>은하자원</t>
    <phoneticPr fontId="3" type="noConversion"/>
  </si>
  <si>
    <t>환희산업</t>
    <phoneticPr fontId="3" type="noConversion"/>
  </si>
  <si>
    <t>고순도 질소</t>
    <phoneticPr fontId="3" type="noConversion"/>
  </si>
  <si>
    <t>고순도 헬륨</t>
    <phoneticPr fontId="3" type="noConversion"/>
  </si>
  <si>
    <t>환희산업</t>
    <phoneticPr fontId="3" type="noConversion"/>
  </si>
  <si>
    <t>서주스틸㈜</t>
    <phoneticPr fontId="3" type="noConversion"/>
  </si>
  <si>
    <t>(유)스틸산업</t>
    <phoneticPr fontId="3" type="noConversion"/>
  </si>
  <si>
    <t>LPG*20kg</t>
    <phoneticPr fontId="3" type="noConversion"/>
  </si>
  <si>
    <t>JMC</t>
    <phoneticPr fontId="3" type="noConversion"/>
  </si>
  <si>
    <t>액체알곤</t>
    <phoneticPr fontId="3" type="noConversion"/>
  </si>
  <si>
    <t>다동</t>
    <phoneticPr fontId="3" type="noConversion"/>
  </si>
  <si>
    <t>(유)여명산업</t>
    <phoneticPr fontId="3" type="noConversion"/>
  </si>
  <si>
    <t>㈜엠에스이엔지</t>
    <phoneticPr fontId="3" type="noConversion"/>
  </si>
  <si>
    <t>탄소*40kg</t>
    <phoneticPr fontId="3" type="noConversion"/>
  </si>
  <si>
    <t>㈜제이엔씨상사</t>
    <phoneticPr fontId="3" type="noConversion"/>
  </si>
  <si>
    <t>이녹스㈜</t>
    <phoneticPr fontId="3" type="noConversion"/>
  </si>
  <si>
    <t>고순도 헬륨</t>
    <phoneticPr fontId="3" type="noConversion"/>
  </si>
  <si>
    <t>㈜윤성기업</t>
    <phoneticPr fontId="3" type="noConversion"/>
  </si>
  <si>
    <t>㈜새만금스틸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</si>
  <si>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</si>
  <si>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</si>
  <si>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</si>
  <si>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</si>
  <si>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</si>
  <si>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</si>
  <si>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㈜성현글로비스</t>
    <phoneticPr fontId="3" type="noConversion"/>
  </si>
  <si>
    <t>고순도 알곤</t>
    <phoneticPr fontId="3" type="noConversion"/>
  </si>
  <si>
    <t>㈜우진플랜트</t>
    <phoneticPr fontId="3" type="noConversion"/>
  </si>
  <si>
    <t>전진스틸</t>
    <phoneticPr fontId="3" type="noConversion"/>
  </si>
  <si>
    <t>㈜가람에스티-에이스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</si>
  <si>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</si>
  <si>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</si>
  <si>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</si>
  <si>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LPG*20kg</t>
    <phoneticPr fontId="3" type="noConversion"/>
  </si>
  <si>
    <t>정이엔지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</si>
  <si>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</si>
  <si>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</si>
  <si>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</si>
  <si>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</si>
  <si>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</si>
  <si>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</si>
  <si>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</si>
  <si>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</si>
  <si>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</si>
  <si>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서태영</t>
    <phoneticPr fontId="3" type="noConversion"/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</si>
  <si>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</si>
  <si>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</si>
  <si>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</si>
  <si>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(2021.09.01~2021.09.30)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</si>
  <si>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</si>
  <si>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</si>
  <si>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</si>
  <si>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</si>
  <si>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</si>
  <si>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한국특수가스㈜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</si>
  <si>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</si>
  <si>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</si>
  <si>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</si>
  <si>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</si>
  <si>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헬륨</t>
    <phoneticPr fontId="3" type="noConversion"/>
  </si>
  <si>
    <t>고순도 헬륨</t>
    <phoneticPr fontId="3" type="noConversion"/>
  </si>
  <si>
    <t>㈜엠에스가스전북</t>
    <phoneticPr fontId="3" type="noConversion"/>
  </si>
  <si>
    <t>㈜엠에스가스전북</t>
    <phoneticPr fontId="3" type="noConversion"/>
  </si>
  <si>
    <t>외부차량</t>
    <phoneticPr fontId="3" type="noConversion"/>
  </si>
  <si>
    <t>이오텍</t>
    <phoneticPr fontId="3" type="noConversion"/>
  </si>
  <si>
    <t>삼일기업</t>
    <phoneticPr fontId="3" type="noConversion"/>
  </si>
  <si>
    <t>탄소*40kg</t>
    <phoneticPr fontId="3" type="noConversion"/>
  </si>
  <si>
    <t>6956</t>
    <phoneticPr fontId="3" type="noConversion"/>
  </si>
  <si>
    <t>6956</t>
    <phoneticPr fontId="3" type="noConversion"/>
  </si>
  <si>
    <t>조명호,김병권</t>
    <phoneticPr fontId="3" type="noConversion"/>
  </si>
  <si>
    <t>조명호,김병권</t>
    <phoneticPr fontId="3" type="noConversion"/>
  </si>
  <si>
    <t>익산,김제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</si>
  <si>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</si>
  <si>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</si>
  <si>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</si>
  <si>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</si>
  <si>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</si>
  <si>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</si>
  <si>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</si>
  <si>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산소</t>
    <phoneticPr fontId="3" type="noConversion"/>
  </si>
  <si>
    <t>질소</t>
    <phoneticPr fontId="3" type="noConversion"/>
  </si>
  <si>
    <t>창무산업</t>
    <phoneticPr fontId="3" type="noConversion"/>
  </si>
  <si>
    <t>탄소*40kg</t>
    <phoneticPr fontId="3" type="noConversion"/>
  </si>
  <si>
    <t>부영철강㈜</t>
    <phoneticPr fontId="3" type="noConversion"/>
  </si>
  <si>
    <t>액체산소</t>
    <phoneticPr fontId="3" type="noConversion"/>
  </si>
  <si>
    <t>(유)대성하이텍</t>
    <phoneticPr fontId="3" type="noConversion"/>
  </si>
  <si>
    <t>탄소*40kg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</si>
  <si>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</si>
  <si>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</si>
  <si>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</si>
  <si>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㈜와이에이치에스엔티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</si>
  <si>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</si>
  <si>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</si>
  <si>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</si>
  <si>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</si>
  <si>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</si>
  <si>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</si>
  <si>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</si>
  <si>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</si>
  <si>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대동산업</t>
    <phoneticPr fontId="3" type="noConversion"/>
  </si>
  <si>
    <t>산소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</si>
  <si>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</si>
  <si>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</si>
  <si>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</si>
  <si>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대동산업</t>
    <phoneticPr fontId="3" type="noConversion"/>
  </si>
  <si>
    <t>이건산업</t>
    <phoneticPr fontId="3" type="noConversion"/>
  </si>
  <si>
    <t>탄소*40kg</t>
    <phoneticPr fontId="3" type="noConversion"/>
  </si>
  <si>
    <t>㈜성천씨엠에스</t>
    <phoneticPr fontId="3" type="noConversion"/>
  </si>
  <si>
    <t>㈜삼양홀딩스</t>
    <phoneticPr fontId="3" type="noConversion"/>
  </si>
  <si>
    <t>고순도 질소</t>
    <phoneticPr fontId="3" type="noConversion"/>
  </si>
  <si>
    <t>고순도 AIR</t>
    <phoneticPr fontId="3" type="noConversion"/>
  </si>
  <si>
    <t>액체질소</t>
    <phoneticPr fontId="3" type="noConversion"/>
  </si>
  <si>
    <t>대주중공업㈜</t>
    <phoneticPr fontId="3" type="noConversion"/>
  </si>
  <si>
    <t>수소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</si>
  <si>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</si>
  <si>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</si>
  <si>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</si>
  <si>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</si>
  <si>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</si>
  <si>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</si>
  <si>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</si>
  <si>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</si>
  <si>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(유)금성기업</t>
    <phoneticPr fontId="3" type="noConversion"/>
  </si>
  <si>
    <t>산소</t>
    <phoneticPr fontId="3" type="noConversion"/>
  </si>
  <si>
    <t>대원정공㈜</t>
    <phoneticPr fontId="3" type="noConversion"/>
  </si>
  <si>
    <t>도강이엔지</t>
    <phoneticPr fontId="3" type="noConversion"/>
  </si>
  <si>
    <t>금성레이저</t>
    <phoneticPr fontId="3" type="noConversion"/>
  </si>
  <si>
    <t>㈜알루뱅크</t>
    <phoneticPr fontId="3" type="noConversion"/>
  </si>
  <si>
    <t>고순도 알곤</t>
    <phoneticPr fontId="3" type="noConversion"/>
  </si>
  <si>
    <t>(유)남도폐차산업</t>
    <phoneticPr fontId="3" type="noConversion"/>
  </si>
  <si>
    <t>LPG*20kg</t>
    <phoneticPr fontId="3" type="noConversion"/>
  </si>
  <si>
    <t>액체산소</t>
    <phoneticPr fontId="3" type="noConversion"/>
  </si>
  <si>
    <t>㈜평강비아이엠</t>
    <phoneticPr fontId="3" type="noConversion"/>
  </si>
  <si>
    <t>탄소*20kg</t>
    <phoneticPr fontId="3" type="noConversion"/>
  </si>
  <si>
    <t>㈜에이엠티</t>
    <phoneticPr fontId="3" type="noConversion"/>
  </si>
  <si>
    <t>두영기전㈜</t>
    <phoneticPr fontId="3" type="noConversion"/>
  </si>
  <si>
    <t>㈜세호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</si>
  <si>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</si>
  <si>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</si>
  <si>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</si>
  <si>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</si>
  <si>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</si>
  <si>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</si>
  <si>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임실,김제</t>
    <phoneticPr fontId="3" type="noConversion"/>
  </si>
  <si>
    <t>임실,김제</t>
    <phoneticPr fontId="3" type="noConversion"/>
  </si>
  <si>
    <t>임실,김제</t>
    <phoneticPr fontId="3" type="noConversion"/>
  </si>
  <si>
    <t>임실,김제</t>
    <phoneticPr fontId="3" type="noConversion"/>
  </si>
  <si>
    <t>파기용기 1 포함 입고</t>
    <phoneticPr fontId="3" type="noConversion"/>
  </si>
  <si>
    <t>삼일산업</t>
    <phoneticPr fontId="3" type="noConversion"/>
  </si>
  <si>
    <t>외부차량</t>
    <phoneticPr fontId="3" type="noConversion"/>
  </si>
  <si>
    <t>헬륨</t>
    <phoneticPr fontId="3" type="noConversion"/>
  </si>
  <si>
    <t>고순도 헬륨</t>
    <phoneticPr fontId="3" type="noConversion"/>
  </si>
  <si>
    <t>엘지전자㈜</t>
    <phoneticPr fontId="3" type="noConversion"/>
  </si>
  <si>
    <t>엘지전자㈜</t>
    <phoneticPr fontId="3" type="noConversion"/>
  </si>
  <si>
    <t>㈜큐하이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</si>
  <si>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</si>
  <si>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</si>
  <si>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</si>
  <si>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</si>
  <si>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</si>
  <si>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평택,탄천</t>
    <phoneticPr fontId="3" type="noConversion"/>
  </si>
  <si>
    <t>평택,탄천</t>
    <phoneticPr fontId="3" type="noConversion"/>
  </si>
  <si>
    <t>서태영</t>
    <phoneticPr fontId="3" type="noConversion"/>
  </si>
  <si>
    <t>삼일산업-3</t>
    <phoneticPr fontId="3" type="noConversion"/>
  </si>
  <si>
    <t>아주이엔지㈜</t>
    <phoneticPr fontId="3" type="noConversion"/>
  </si>
  <si>
    <t>산소</t>
    <phoneticPr fontId="3" type="noConversion"/>
  </si>
  <si>
    <t>이건산업</t>
    <phoneticPr fontId="3" type="noConversion"/>
  </si>
  <si>
    <t>탄소*40kg</t>
    <phoneticPr fontId="3" type="noConversion"/>
  </si>
  <si>
    <t>가온팜㈜</t>
    <phoneticPr fontId="3" type="noConversion"/>
  </si>
  <si>
    <t>액체질소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</si>
  <si>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</si>
  <si>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</si>
  <si>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</si>
  <si>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안선오,김병권</t>
    <phoneticPr fontId="3" type="noConversion"/>
  </si>
  <si>
    <t>논산</t>
    <phoneticPr fontId="3" type="noConversion"/>
  </si>
  <si>
    <t>㈜에스엠엔테크-봉동</t>
    <phoneticPr fontId="3" type="noConversion"/>
  </si>
  <si>
    <t>알곤</t>
    <phoneticPr fontId="3" type="noConversion"/>
  </si>
  <si>
    <t>㈜동명기계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</si>
  <si>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</si>
  <si>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</si>
  <si>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</si>
  <si>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</si>
  <si>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동하</t>
    <phoneticPr fontId="3" type="noConversion"/>
  </si>
  <si>
    <t>대주코레스㈜-2</t>
    <phoneticPr fontId="3" type="noConversion"/>
  </si>
  <si>
    <t>LPG*20kg</t>
    <phoneticPr fontId="3" type="noConversion"/>
  </si>
  <si>
    <t>액체알곤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</si>
  <si>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</si>
  <si>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</si>
  <si>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</si>
  <si>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</si>
  <si>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</si>
  <si>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</si>
  <si>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</si>
  <si>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안선오,김병권</t>
    <phoneticPr fontId="3" type="noConversion"/>
  </si>
  <si>
    <t>(유)에스티비테크</t>
    <phoneticPr fontId="3" type="noConversion"/>
  </si>
  <si>
    <t>LPG*50kg</t>
    <phoneticPr fontId="3" type="noConversion"/>
  </si>
  <si>
    <t>(유)에스티비테크</t>
    <phoneticPr fontId="3" type="noConversion"/>
  </si>
  <si>
    <t>㈜삼인코리아</t>
    <phoneticPr fontId="3" type="noConversion"/>
  </si>
  <si>
    <t>㈜성대이엔지</t>
    <phoneticPr fontId="3" type="noConversion"/>
  </si>
  <si>
    <t>6956</t>
    <phoneticPr fontId="3" type="noConversion"/>
  </si>
  <si>
    <t>6956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</si>
  <si>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</si>
  <si>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</si>
  <si>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</si>
  <si>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</si>
  <si>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</si>
  <si>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</si>
  <si>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㈜광우산업</t>
    <phoneticPr fontId="3" type="noConversion"/>
  </si>
  <si>
    <t>㈜터보맥스</t>
    <phoneticPr fontId="3" type="noConversion"/>
  </si>
  <si>
    <t>알곤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</si>
  <si>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</si>
  <si>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</si>
  <si>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</si>
  <si>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</si>
  <si>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</si>
  <si>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</si>
  <si>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</si>
  <si>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</si>
  <si>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조명호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</si>
  <si>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</si>
  <si>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</si>
  <si>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수소</t>
    <phoneticPr fontId="3" type="noConversion"/>
  </si>
  <si>
    <t>고순도 AIR</t>
    <phoneticPr fontId="3" type="noConversion"/>
  </si>
  <si>
    <t>0495</t>
    <phoneticPr fontId="3" type="noConversion"/>
  </si>
  <si>
    <t>안선오,김병권</t>
    <phoneticPr fontId="3" type="noConversion"/>
  </si>
  <si>
    <t>안선오,김병권</t>
    <phoneticPr fontId="3" type="noConversion"/>
  </si>
  <si>
    <t>전주</t>
    <phoneticPr fontId="3" type="noConversion"/>
  </si>
  <si>
    <t>전주</t>
    <phoneticPr fontId="3" type="noConversion"/>
  </si>
  <si>
    <t>안선오,김병권</t>
    <phoneticPr fontId="3" type="noConversion"/>
  </si>
  <si>
    <t>㈜엘에스엔지니어링</t>
    <phoneticPr fontId="3" type="noConversion"/>
  </si>
  <si>
    <t>액체알곤</t>
    <phoneticPr fontId="3" type="noConversion"/>
  </si>
  <si>
    <t>㈜BDC-1</t>
    <phoneticPr fontId="3" type="noConversion"/>
  </si>
  <si>
    <t>LPG*20kg</t>
    <phoneticPr fontId="3" type="noConversion"/>
  </si>
  <si>
    <t>씨엔비산업㈜</t>
    <phoneticPr fontId="3" type="noConversion"/>
  </si>
  <si>
    <t>질소</t>
    <phoneticPr fontId="3" type="noConversion"/>
  </si>
  <si>
    <t>안현엔지니어링</t>
    <phoneticPr fontId="3" type="noConversion"/>
  </si>
  <si>
    <t>탄소*40kg</t>
    <phoneticPr fontId="3" type="noConversion"/>
  </si>
  <si>
    <t>대청이엔지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</si>
  <si>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</si>
  <si>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</si>
  <si>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</si>
  <si>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</si>
  <si>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</si>
  <si>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</si>
  <si>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</si>
  <si>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</si>
  <si>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</si>
  <si>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</si>
  <si>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추부,가야곡</t>
    <phoneticPr fontId="3" type="noConversion"/>
  </si>
  <si>
    <t>하나기공</t>
    <phoneticPr fontId="3" type="noConversion"/>
  </si>
  <si>
    <t>액체산소</t>
    <phoneticPr fontId="3" type="noConversion"/>
  </si>
  <si>
    <t>액체산소</t>
    <phoneticPr fontId="3" type="noConversion"/>
  </si>
  <si>
    <t>(유)한영산업</t>
    <phoneticPr fontId="3" type="noConversion"/>
  </si>
  <si>
    <t>탄소*40kg</t>
    <phoneticPr fontId="3" type="noConversion"/>
  </si>
  <si>
    <t>(유)대명</t>
    <phoneticPr fontId="3" type="noConversion"/>
  </si>
  <si>
    <t>㈜한신-본사</t>
    <phoneticPr fontId="3" type="noConversion"/>
  </si>
  <si>
    <t>(유)원더스</t>
    <phoneticPr fontId="3" type="noConversion"/>
  </si>
  <si>
    <t>LPG*20kg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</si>
  <si>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</si>
  <si>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</si>
  <si>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</si>
  <si>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</si>
  <si>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</si>
  <si>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</si>
  <si>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</si>
  <si>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</si>
  <si>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㈜동우에이스</t>
    <phoneticPr fontId="3" type="noConversion"/>
  </si>
  <si>
    <t>탄소*40kg</t>
    <phoneticPr fontId="3" type="noConversion"/>
  </si>
  <si>
    <t>윤태용</t>
    <phoneticPr fontId="3" type="noConversion"/>
  </si>
  <si>
    <t>서수</t>
    <phoneticPr fontId="3" type="noConversion"/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</si>
  <si>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</si>
  <si>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</si>
  <si>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</si>
  <si>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㈜포커스엔지니어링</t>
    <phoneticPr fontId="3" type="noConversion"/>
  </si>
  <si>
    <t>산소</t>
    <phoneticPr fontId="3" type="noConversion"/>
  </si>
  <si>
    <t>LPG*20kg</t>
    <phoneticPr fontId="3" type="noConversion"/>
  </si>
  <si>
    <t>LPG*50kg</t>
    <phoneticPr fontId="3" type="noConversion"/>
  </si>
  <si>
    <t>액체산소</t>
    <phoneticPr fontId="3" type="noConversion"/>
  </si>
  <si>
    <t>㈜포커스엔지니어링</t>
    <phoneticPr fontId="3" type="noConversion"/>
  </si>
  <si>
    <t>㈜포커스엔지니어링</t>
    <phoneticPr fontId="3" type="noConversion"/>
  </si>
  <si>
    <t>㈜포커스엔지니어링</t>
    <phoneticPr fontId="3" type="noConversion"/>
  </si>
  <si>
    <t>조인엠㈜</t>
    <phoneticPr fontId="3" type="noConversion"/>
  </si>
  <si>
    <t>액체질소</t>
    <phoneticPr fontId="3" type="noConversion"/>
  </si>
  <si>
    <t>㈜디에이치</t>
    <phoneticPr fontId="3" type="noConversion"/>
  </si>
  <si>
    <t>알곤</t>
    <phoneticPr fontId="3" type="noConversion"/>
  </si>
  <si>
    <t>7233</t>
    <phoneticPr fontId="3" type="noConversion"/>
  </si>
  <si>
    <t>7233</t>
    <phoneticPr fontId="3" type="noConversion"/>
  </si>
  <si>
    <t>윤태용</t>
    <phoneticPr fontId="3" type="noConversion"/>
  </si>
  <si>
    <t>윤태용</t>
    <phoneticPr fontId="3" type="noConversion"/>
  </si>
  <si>
    <t>진안,논산</t>
    <phoneticPr fontId="3" type="noConversion"/>
  </si>
  <si>
    <t>진안,논산</t>
    <phoneticPr fontId="3" type="noConversion"/>
  </si>
  <si>
    <t>㈜금성이앤씨-2</t>
    <phoneticPr fontId="3" type="noConversion"/>
  </si>
  <si>
    <t>탄소*40kg</t>
    <phoneticPr fontId="3" type="noConversion"/>
  </si>
  <si>
    <t>액체산소</t>
    <phoneticPr fontId="3" type="noConversion"/>
  </si>
  <si>
    <t>진흥기계㈜</t>
    <phoneticPr fontId="3" type="noConversion"/>
  </si>
  <si>
    <t>탄소*40kg</t>
    <phoneticPr fontId="3" type="noConversion"/>
  </si>
  <si>
    <t>삼일산업-1</t>
    <phoneticPr fontId="3" type="noConversion"/>
  </si>
  <si>
    <t>탄소*40kg</t>
    <phoneticPr fontId="3" type="noConversion"/>
  </si>
  <si>
    <t>LPG*20kg</t>
    <phoneticPr fontId="3" type="noConversion"/>
  </si>
  <si>
    <t>삼일산업-2</t>
    <phoneticPr fontId="3" type="noConversion"/>
  </si>
  <si>
    <t>고순도 헬륨</t>
    <phoneticPr fontId="3" type="noConversion"/>
  </si>
  <si>
    <t>탄소*40kg</t>
    <phoneticPr fontId="3" type="noConversion"/>
  </si>
  <si>
    <t>액체알곤</t>
    <phoneticPr fontId="3" type="noConversion"/>
  </si>
  <si>
    <t>삼일산업-3</t>
    <phoneticPr fontId="3" type="noConversion"/>
  </si>
  <si>
    <t>㈜대신냉방</t>
    <phoneticPr fontId="3" type="noConversion"/>
  </si>
  <si>
    <t>창무산업</t>
    <phoneticPr fontId="3" type="noConversion"/>
  </si>
  <si>
    <t>(유)대건산업</t>
    <phoneticPr fontId="3" type="noConversion"/>
  </si>
  <si>
    <t>(유)대성하이텍</t>
    <phoneticPr fontId="3" type="noConversion"/>
  </si>
  <si>
    <t>㈜비디텍</t>
    <phoneticPr fontId="3" type="noConversion"/>
  </si>
  <si>
    <t>㈜와이에이치에스엔티</t>
    <phoneticPr fontId="3" type="noConversion"/>
  </si>
  <si>
    <t>탄소*40kg</t>
    <phoneticPr fontId="3" type="noConversion"/>
  </si>
  <si>
    <t>㈜태영기계</t>
    <phoneticPr fontId="3" type="noConversion"/>
  </si>
  <si>
    <t>산소</t>
    <phoneticPr fontId="3" type="noConversion"/>
  </si>
  <si>
    <t>질소</t>
    <phoneticPr fontId="3" type="noConversion"/>
  </si>
  <si>
    <t>고순도 헬륨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</si>
  <si>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</si>
  <si>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</si>
  <si>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</si>
  <si>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</si>
  <si>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</si>
  <si>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</si>
  <si>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</si>
  <si>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</si>
  <si>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</si>
  <si>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(유)정원메탈</t>
    <phoneticPr fontId="3" type="noConversion"/>
  </si>
  <si>
    <t>액체산소</t>
    <phoneticPr fontId="3" type="noConversion"/>
  </si>
  <si>
    <t>㈜알루뱅크</t>
    <phoneticPr fontId="3" type="noConversion"/>
  </si>
  <si>
    <t>액체질소</t>
    <phoneticPr fontId="3" type="noConversion"/>
  </si>
  <si>
    <t>(유)원테크산업개발</t>
    <phoneticPr fontId="3" type="noConversion"/>
  </si>
  <si>
    <t>산소</t>
    <phoneticPr fontId="3" type="noConversion"/>
  </si>
  <si>
    <t>탄소*40kg</t>
    <phoneticPr fontId="3" type="noConversion"/>
  </si>
  <si>
    <t>㈜한신-AS</t>
    <phoneticPr fontId="3" type="noConversion"/>
  </si>
  <si>
    <t>에프엠테크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</si>
  <si>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</si>
  <si>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</si>
  <si>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</si>
  <si>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</si>
  <si>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</si>
  <si>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</si>
  <si>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</si>
  <si>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</si>
  <si>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</si>
  <si>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</si>
  <si>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</si>
  <si>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</si>
  <si>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윤경열</t>
    <phoneticPr fontId="3" type="noConversion"/>
  </si>
  <si>
    <t>성현산업</t>
    <phoneticPr fontId="3" type="noConversion"/>
  </si>
  <si>
    <t>㈜동우에이스</t>
    <phoneticPr fontId="3" type="noConversion"/>
  </si>
  <si>
    <t>탄소*40kg</t>
    <phoneticPr fontId="3" type="noConversion"/>
  </si>
  <si>
    <t>(유)스틸산업</t>
    <phoneticPr fontId="3" type="noConversion"/>
  </si>
  <si>
    <t>산소</t>
    <phoneticPr fontId="3" type="noConversion"/>
  </si>
  <si>
    <t>알곤</t>
    <phoneticPr fontId="3" type="noConversion"/>
  </si>
  <si>
    <t>액체산소</t>
    <phoneticPr fontId="3" type="noConversion"/>
  </si>
  <si>
    <t>JMC</t>
    <phoneticPr fontId="3" type="noConversion"/>
  </si>
  <si>
    <t>서주스틸㈜</t>
    <phoneticPr fontId="3" type="noConversion"/>
  </si>
  <si>
    <t>㈜새만금스틸</t>
    <phoneticPr fontId="3" type="noConversion"/>
  </si>
  <si>
    <t>산소</t>
    <phoneticPr fontId="3" type="noConversion"/>
  </si>
  <si>
    <t>탄소*40kg</t>
    <phoneticPr fontId="3" type="noConversion"/>
  </si>
  <si>
    <t>㈜윤성기업</t>
    <phoneticPr fontId="3" type="noConversion"/>
  </si>
  <si>
    <t>알곤</t>
    <phoneticPr fontId="3" type="noConversion"/>
  </si>
  <si>
    <t>탄소*40kg</t>
    <phoneticPr fontId="3" type="noConversion"/>
  </si>
  <si>
    <t>액체산소</t>
    <phoneticPr fontId="3" type="noConversion"/>
  </si>
  <si>
    <t>액체알곤</t>
    <phoneticPr fontId="3" type="noConversion"/>
  </si>
  <si>
    <t>3베이</t>
    <phoneticPr fontId="3" type="noConversion"/>
  </si>
  <si>
    <t>㈜엠에스이엔지</t>
    <phoneticPr fontId="3" type="noConversion"/>
  </si>
  <si>
    <t>산소</t>
    <phoneticPr fontId="3" type="noConversion"/>
  </si>
  <si>
    <t>㈜제이엔씨상사</t>
    <phoneticPr fontId="3" type="noConversion"/>
  </si>
  <si>
    <t>탄소*40kg</t>
    <phoneticPr fontId="3" type="noConversion"/>
  </si>
  <si>
    <t>(유)여명산업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</si>
  <si>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</si>
  <si>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</si>
  <si>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</si>
  <si>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</si>
  <si>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</si>
  <si>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</si>
  <si>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</si>
  <si>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</si>
  <si>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</si>
  <si>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</si>
  <si>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액체질소</t>
    <phoneticPr fontId="3" type="noConversion"/>
  </si>
  <si>
    <t>㈜정원엔지니어링</t>
    <phoneticPr fontId="3" type="noConversion"/>
  </si>
  <si>
    <t>산소</t>
    <phoneticPr fontId="3" type="noConversion"/>
  </si>
  <si>
    <t>LPG*20kg</t>
    <phoneticPr fontId="3" type="noConversion"/>
  </si>
  <si>
    <t>㈜큐하이</t>
    <phoneticPr fontId="3" type="noConversion"/>
  </si>
  <si>
    <t>㈜삼양홀딩스</t>
    <phoneticPr fontId="3" type="noConversion"/>
  </si>
  <si>
    <t>액체질소</t>
    <phoneticPr fontId="3" type="noConversion"/>
  </si>
  <si>
    <t>㈜씨티케미칼</t>
    <phoneticPr fontId="3" type="noConversion"/>
  </si>
  <si>
    <t>태극제약㈜</t>
    <phoneticPr fontId="3" type="noConversion"/>
  </si>
  <si>
    <t>고순도 질소</t>
    <phoneticPr fontId="3" type="noConversion"/>
  </si>
  <si>
    <t>고순도 알곤</t>
    <phoneticPr fontId="3" type="noConversion"/>
  </si>
  <si>
    <t>고순도 AC*5K</t>
  </si>
  <si>
    <t>㈜성천씨엠에스</t>
    <phoneticPr fontId="3" type="noConversion"/>
  </si>
  <si>
    <t>탄소*40kg</t>
    <phoneticPr fontId="3" type="noConversion"/>
  </si>
  <si>
    <t>LPG*20kg</t>
    <phoneticPr fontId="3" type="noConversion"/>
  </si>
  <si>
    <t>가온팜㈜</t>
    <phoneticPr fontId="3" type="noConversion"/>
  </si>
  <si>
    <t>액체질소</t>
    <phoneticPr fontId="3" type="noConversion"/>
  </si>
  <si>
    <t>(유)성진에스엔씨</t>
    <phoneticPr fontId="3" type="noConversion"/>
  </si>
  <si>
    <t>산소</t>
    <phoneticPr fontId="3" type="noConversion"/>
  </si>
  <si>
    <t>액체산소</t>
    <phoneticPr fontId="3" type="noConversion"/>
  </si>
  <si>
    <t>6228</t>
    <phoneticPr fontId="3" type="noConversion"/>
  </si>
  <si>
    <t>6228</t>
    <phoneticPr fontId="3" type="noConversion"/>
  </si>
  <si>
    <t>안선오,김병권</t>
    <phoneticPr fontId="3" type="noConversion"/>
  </si>
  <si>
    <t>안선오,김병권</t>
    <phoneticPr fontId="3" type="noConversion"/>
  </si>
  <si>
    <t>공주,논산</t>
    <phoneticPr fontId="3" type="noConversion"/>
  </si>
  <si>
    <t>공주,논산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</si>
  <si>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</si>
  <si>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</si>
  <si>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</si>
  <si>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㈜가람에스티-삼천리</t>
    <phoneticPr fontId="3" type="noConversion"/>
  </si>
  <si>
    <t>탄소*40kg</t>
    <phoneticPr fontId="3" type="noConversion"/>
  </si>
  <si>
    <t>㈜우진플랜트</t>
    <phoneticPr fontId="3" type="noConversion"/>
  </si>
  <si>
    <t>전진스틸</t>
    <phoneticPr fontId="3" type="noConversion"/>
  </si>
  <si>
    <t>탄소*40kg</t>
    <phoneticPr fontId="3" type="noConversion"/>
  </si>
  <si>
    <t>㈜코캄</t>
    <phoneticPr fontId="3" type="noConversion"/>
  </si>
  <si>
    <t>고순도 알곤</t>
    <phoneticPr fontId="3" type="noConversion"/>
  </si>
  <si>
    <t>액체질소(소)</t>
    <phoneticPr fontId="3" type="noConversion"/>
  </si>
  <si>
    <t>5179</t>
    <phoneticPr fontId="3" type="noConversion"/>
  </si>
  <si>
    <t>영동,계룡</t>
    <phoneticPr fontId="3" type="noConversion"/>
  </si>
  <si>
    <t>서태영</t>
    <phoneticPr fontId="3" type="noConversion"/>
  </si>
  <si>
    <t>서태영</t>
    <phoneticPr fontId="3" type="noConversion"/>
  </si>
  <si>
    <t>이상혁</t>
    <phoneticPr fontId="3" type="noConversion"/>
  </si>
  <si>
    <t>㈜가람에스티-해인스틸</t>
    <phoneticPr fontId="3" type="noConversion"/>
  </si>
  <si>
    <t>(2021.09.06~2021.09.12)</t>
    <phoneticPr fontId="3" type="noConversion"/>
  </si>
  <si>
    <t>(유)여명산업</t>
    <phoneticPr fontId="3" type="noConversion"/>
  </si>
  <si>
    <t>액체산소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</si>
  <si>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</si>
  <si>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</si>
  <si>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</si>
  <si>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정유리</t>
    <phoneticPr fontId="3" type="noConversion"/>
  </si>
  <si>
    <t>알곤</t>
    <phoneticPr fontId="3" type="noConversion"/>
  </si>
  <si>
    <t>㈜비디텍</t>
    <phoneticPr fontId="3" type="noConversion"/>
  </si>
  <si>
    <t>알곤</t>
    <phoneticPr fontId="3" type="noConversion"/>
  </si>
  <si>
    <t>㈜다한산업</t>
    <phoneticPr fontId="3" type="noConversion"/>
  </si>
  <si>
    <t>액체산소</t>
    <phoneticPr fontId="3" type="noConversion"/>
  </si>
  <si>
    <t>㈜태영기계</t>
    <phoneticPr fontId="3" type="noConversion"/>
  </si>
  <si>
    <t>대주코레스㈜</t>
    <phoneticPr fontId="3" type="noConversion"/>
  </si>
  <si>
    <t>액체알곤</t>
    <phoneticPr fontId="3" type="noConversion"/>
  </si>
  <si>
    <t>범퍼</t>
    <phoneticPr fontId="3" type="noConversion"/>
  </si>
  <si>
    <t>㈜와이에이치에스엔티</t>
    <phoneticPr fontId="3" type="noConversion"/>
  </si>
  <si>
    <t>산소</t>
    <phoneticPr fontId="3" type="noConversion"/>
  </si>
  <si>
    <t>터보엔지니어링㈜</t>
    <phoneticPr fontId="3" type="noConversion"/>
  </si>
  <si>
    <t>알곤</t>
    <phoneticPr fontId="3" type="noConversion"/>
  </si>
  <si>
    <t>액체질소</t>
    <phoneticPr fontId="3" type="noConversion"/>
  </si>
  <si>
    <t>삼일산업-2</t>
    <phoneticPr fontId="3" type="noConversion"/>
  </si>
  <si>
    <t>액체알곤</t>
    <phoneticPr fontId="3" type="noConversion"/>
  </si>
  <si>
    <t>㈜대신냉방</t>
    <phoneticPr fontId="3" type="noConversion"/>
  </si>
  <si>
    <t>LPG*20kg</t>
    <phoneticPr fontId="3" type="noConversion"/>
  </si>
  <si>
    <t>창무산업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</si>
  <si>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</si>
  <si>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</si>
  <si>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</si>
  <si>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</si>
  <si>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</si>
  <si>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</si>
  <si>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</si>
  <si>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</si>
  <si>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(유)제이와이파워텍</t>
    <phoneticPr fontId="3" type="noConversion"/>
  </si>
  <si>
    <t>산소</t>
    <phoneticPr fontId="3" type="noConversion"/>
  </si>
  <si>
    <t>탄소*40kg</t>
    <phoneticPr fontId="3" type="noConversion"/>
  </si>
  <si>
    <t>산소</t>
    <phoneticPr fontId="3" type="noConversion"/>
  </si>
  <si>
    <t>액체산소</t>
    <phoneticPr fontId="3" type="noConversion"/>
  </si>
  <si>
    <t>(유)한영산업</t>
    <phoneticPr fontId="3" type="noConversion"/>
  </si>
  <si>
    <t>탄소*40kg</t>
    <phoneticPr fontId="3" type="noConversion"/>
  </si>
  <si>
    <t>(유)원더스</t>
    <phoneticPr fontId="3" type="noConversion"/>
  </si>
  <si>
    <t>탄소*40kg</t>
    <phoneticPr fontId="3" type="noConversion"/>
  </si>
  <si>
    <t>LPG*20kg</t>
    <phoneticPr fontId="3" type="noConversion"/>
  </si>
  <si>
    <t>(유)대명</t>
    <phoneticPr fontId="3" type="noConversion"/>
  </si>
  <si>
    <t>탄소*40kg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</si>
  <si>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</si>
  <si>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</si>
  <si>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</si>
  <si>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</si>
  <si>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</si>
  <si>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</si>
  <si>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</si>
  <si>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</si>
  <si>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</si>
  <si>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서태영</t>
    <phoneticPr fontId="3" type="noConversion"/>
  </si>
  <si>
    <t>삼영기계㈜논산공장</t>
    <phoneticPr fontId="3" type="noConversion"/>
  </si>
  <si>
    <t>고순도 알곤</t>
    <phoneticPr fontId="3" type="noConversion"/>
  </si>
  <si>
    <t>기회산업</t>
    <phoneticPr fontId="3" type="noConversion"/>
  </si>
  <si>
    <t>기회산업㈜-청주</t>
    <phoneticPr fontId="3" type="noConversion"/>
  </si>
  <si>
    <t>㈜터보맥스</t>
    <phoneticPr fontId="3" type="noConversion"/>
  </si>
  <si>
    <t>액체질소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</si>
  <si>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</si>
  <si>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</si>
  <si>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</si>
  <si>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</si>
  <si>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</si>
  <si>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청주,논산</t>
    <phoneticPr fontId="3" type="noConversion"/>
  </si>
  <si>
    <t>청주,논산</t>
    <phoneticPr fontId="3" type="noConversion"/>
  </si>
  <si>
    <t>㈜BDC-1</t>
    <phoneticPr fontId="3" type="noConversion"/>
  </si>
  <si>
    <t>㈜BDC-1</t>
    <phoneticPr fontId="3" type="noConversion"/>
  </si>
  <si>
    <t>씨엔비산업㈜</t>
    <phoneticPr fontId="3" type="noConversion"/>
  </si>
  <si>
    <t>안현엔지니어링</t>
    <phoneticPr fontId="3" type="noConversion"/>
  </si>
  <si>
    <t>대청이엔지</t>
    <phoneticPr fontId="3" type="noConversion"/>
  </si>
  <si>
    <t>산소</t>
    <phoneticPr fontId="3" type="noConversion"/>
  </si>
  <si>
    <t>영이엔지</t>
    <phoneticPr fontId="3" type="noConversion"/>
  </si>
  <si>
    <t>㈜삼주</t>
    <phoneticPr fontId="3" type="noConversion"/>
  </si>
  <si>
    <t>㈜태승건설산업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</si>
  <si>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</si>
  <si>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</si>
  <si>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</si>
  <si>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</si>
  <si>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</si>
  <si>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</si>
  <si>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</si>
  <si>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김병권</t>
    <phoneticPr fontId="3" type="noConversion"/>
  </si>
  <si>
    <t>㈜엠케이케미칼</t>
    <phoneticPr fontId="3" type="noConversion"/>
  </si>
  <si>
    <t>고순도 AIR</t>
    <phoneticPr fontId="3" type="noConversion"/>
  </si>
  <si>
    <t>아주이엔지㈜</t>
    <phoneticPr fontId="3" type="noConversion"/>
  </si>
  <si>
    <t>탄소*40kg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</si>
  <si>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</si>
  <si>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</si>
  <si>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</si>
  <si>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액체질소</t>
    <phoneticPr fontId="3" type="noConversion"/>
  </si>
  <si>
    <t>㈜성천씨엠에스</t>
    <phoneticPr fontId="3" type="noConversion"/>
  </si>
  <si>
    <t>㈜보고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</si>
  <si>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</si>
  <si>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</si>
  <si>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</si>
  <si>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</si>
  <si>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</si>
  <si>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</si>
  <si>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</si>
  <si>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</si>
  <si>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</si>
  <si>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</si>
  <si>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(유)금성기업</t>
    <phoneticPr fontId="3" type="noConversion"/>
  </si>
  <si>
    <t>산소</t>
    <phoneticPr fontId="3" type="noConversion"/>
  </si>
  <si>
    <t>LPG*20kg</t>
    <phoneticPr fontId="3" type="noConversion"/>
  </si>
  <si>
    <t>(유)금성기업</t>
    <phoneticPr fontId="3" type="noConversion"/>
  </si>
  <si>
    <t>(유)금성기업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</si>
  <si>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</si>
  <si>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</si>
  <si>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</si>
  <si>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</si>
  <si>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완주</t>
    <phoneticPr fontId="3" type="noConversion"/>
  </si>
  <si>
    <t>완주</t>
    <phoneticPr fontId="3" type="noConversion"/>
  </si>
  <si>
    <t>0495</t>
    <phoneticPr fontId="3" type="noConversion"/>
  </si>
  <si>
    <t>1공장</t>
    <phoneticPr fontId="3" type="noConversion"/>
  </si>
  <si>
    <t>2공장</t>
    <phoneticPr fontId="3" type="noConversion"/>
  </si>
  <si>
    <t>윤태용</t>
    <phoneticPr fontId="3" type="noConversion"/>
  </si>
  <si>
    <t>고려특장㈜</t>
    <phoneticPr fontId="3" type="noConversion"/>
  </si>
  <si>
    <t>산소</t>
    <phoneticPr fontId="3" type="noConversion"/>
  </si>
  <si>
    <t>탄소*40kg</t>
    <phoneticPr fontId="3" type="noConversion"/>
  </si>
  <si>
    <t>고려특장㈜</t>
    <phoneticPr fontId="3" type="noConversion"/>
  </si>
  <si>
    <t>㈜비에스부여공장</t>
    <phoneticPr fontId="3" type="noConversion"/>
  </si>
  <si>
    <t>암모니아</t>
    <phoneticPr fontId="3" type="noConversion"/>
  </si>
  <si>
    <t>0495</t>
    <phoneticPr fontId="3" type="noConversion"/>
  </si>
  <si>
    <t>윤태용</t>
    <phoneticPr fontId="3" type="noConversion"/>
  </si>
  <si>
    <t>부여,청양</t>
    <phoneticPr fontId="3" type="noConversion"/>
  </si>
  <si>
    <t>대주코레스㈜</t>
    <phoneticPr fontId="3" type="noConversion"/>
  </si>
  <si>
    <t>아세틸렌*3KG</t>
    <phoneticPr fontId="3" type="noConversion"/>
  </si>
  <si>
    <t>LPG*20kg</t>
    <phoneticPr fontId="3" type="noConversion"/>
  </si>
  <si>
    <t>액체질소</t>
    <phoneticPr fontId="3" type="noConversion"/>
  </si>
  <si>
    <t>액체알곤</t>
    <phoneticPr fontId="3" type="noConversion"/>
  </si>
  <si>
    <t>대주코레스㈜-2</t>
    <phoneticPr fontId="3" type="noConversion"/>
  </si>
  <si>
    <t>㈜성경</t>
    <phoneticPr fontId="3" type="noConversion"/>
  </si>
  <si>
    <t>알곤</t>
    <phoneticPr fontId="3" type="noConversion"/>
  </si>
  <si>
    <t>동하</t>
    <phoneticPr fontId="3" type="noConversion"/>
  </si>
  <si>
    <t>탄소*40kg</t>
    <phoneticPr fontId="3" type="noConversion"/>
  </si>
  <si>
    <t>㈜다한산업</t>
    <phoneticPr fontId="3" type="noConversion"/>
  </si>
  <si>
    <t>액체산소</t>
    <phoneticPr fontId="3" type="noConversion"/>
  </si>
  <si>
    <t>진흥기계㈜</t>
    <phoneticPr fontId="3" type="noConversion"/>
  </si>
  <si>
    <t>탄소*40kg</t>
    <phoneticPr fontId="3" type="noConversion"/>
  </si>
  <si>
    <t>공무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</si>
  <si>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</si>
  <si>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</si>
  <si>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</si>
  <si>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</si>
  <si>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</si>
  <si>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</si>
  <si>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</si>
  <si>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아주이엔지㈜</t>
    <phoneticPr fontId="3" type="noConversion"/>
  </si>
  <si>
    <t>(유)성진에스엔씨</t>
    <phoneticPr fontId="3" type="noConversion"/>
  </si>
  <si>
    <t>LPG*20kg</t>
    <phoneticPr fontId="3" type="noConversion"/>
  </si>
  <si>
    <t>LPG*50kg</t>
    <phoneticPr fontId="3" type="noConversion"/>
  </si>
  <si>
    <t>㈜현성스틸</t>
    <phoneticPr fontId="3" type="noConversion"/>
  </si>
  <si>
    <t>액체산소</t>
    <phoneticPr fontId="3" type="noConversion"/>
  </si>
  <si>
    <t>대동산업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</si>
  <si>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</si>
  <si>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</si>
  <si>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</si>
  <si>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</si>
  <si>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</si>
  <si>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논산</t>
    <phoneticPr fontId="3" type="noConversion"/>
  </si>
  <si>
    <t>논산</t>
    <phoneticPr fontId="3" type="noConversion"/>
  </si>
  <si>
    <t>우리산업</t>
    <phoneticPr fontId="3" type="noConversion"/>
  </si>
  <si>
    <t>㈜한신-AS</t>
    <phoneticPr fontId="3" type="noConversion"/>
  </si>
  <si>
    <t>㈜알루뱅크</t>
    <phoneticPr fontId="3" type="noConversion"/>
  </si>
  <si>
    <t>고순도 알곤</t>
    <phoneticPr fontId="3" type="noConversion"/>
  </si>
  <si>
    <t>(유)정원메탈</t>
    <phoneticPr fontId="3" type="noConversion"/>
  </si>
  <si>
    <t>에프엠테크</t>
    <phoneticPr fontId="3" type="noConversion"/>
  </si>
  <si>
    <t>(유)태왕</t>
    <phoneticPr fontId="3" type="noConversion"/>
  </si>
  <si>
    <t>산소</t>
    <phoneticPr fontId="3" type="noConversion"/>
  </si>
  <si>
    <t>아세틸렌*3KG</t>
    <phoneticPr fontId="3" type="noConversion"/>
  </si>
  <si>
    <t>㈜티오피-1</t>
    <phoneticPr fontId="3" type="noConversion"/>
  </si>
  <si>
    <t>㈜티오피-3</t>
    <phoneticPr fontId="3" type="noConversion"/>
  </si>
  <si>
    <t>케이원산업㈜</t>
    <phoneticPr fontId="3" type="noConversion"/>
  </si>
  <si>
    <t>㈜한신-본사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</si>
  <si>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</si>
  <si>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</si>
  <si>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</si>
  <si>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</si>
  <si>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</si>
  <si>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</si>
  <si>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</si>
  <si>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</si>
  <si>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윤경열</t>
    <phoneticPr fontId="3" type="noConversion"/>
  </si>
  <si>
    <t>환희산업</t>
    <phoneticPr fontId="3" type="noConversion"/>
  </si>
  <si>
    <t>대영가스</t>
    <phoneticPr fontId="3" type="noConversion"/>
  </si>
  <si>
    <t>환희산업</t>
    <phoneticPr fontId="3" type="noConversion"/>
  </si>
  <si>
    <t>(유)여명산업</t>
    <phoneticPr fontId="3" type="noConversion"/>
  </si>
  <si>
    <t>LPG*20kg</t>
    <phoneticPr fontId="3" type="noConversion"/>
  </si>
  <si>
    <t>액체산소</t>
    <phoneticPr fontId="3" type="noConversion"/>
  </si>
  <si>
    <t>서주스틸㈜</t>
    <phoneticPr fontId="3" type="noConversion"/>
  </si>
  <si>
    <t>탄소*40kg</t>
    <phoneticPr fontId="3" type="noConversion"/>
  </si>
  <si>
    <t>㈜삼인코리아</t>
    <phoneticPr fontId="3" type="noConversion"/>
  </si>
  <si>
    <t>㈜제이엔씨상사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</si>
  <si>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</si>
  <si>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</si>
  <si>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</si>
  <si>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㈜엠에스이엔지</t>
    <phoneticPr fontId="3" type="noConversion"/>
  </si>
  <si>
    <t>산소</t>
    <phoneticPr fontId="3" type="noConversion"/>
  </si>
  <si>
    <t>㈜동우에이스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</si>
  <si>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</si>
  <si>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</si>
  <si>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</si>
  <si>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</si>
  <si>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</si>
  <si>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</si>
  <si>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</si>
  <si>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</si>
  <si>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</si>
  <si>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</si>
  <si>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</si>
  <si>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</si>
  <si>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환희사업</t>
    <phoneticPr fontId="3" type="noConversion"/>
  </si>
  <si>
    <t>㈜우진플랜트</t>
    <phoneticPr fontId="3" type="noConversion"/>
  </si>
  <si>
    <t>산소</t>
    <phoneticPr fontId="3" type="noConversion"/>
  </si>
  <si>
    <t>명성테크-계룡</t>
    <phoneticPr fontId="3" type="noConversion"/>
  </si>
  <si>
    <t>알곤</t>
    <phoneticPr fontId="3" type="noConversion"/>
  </si>
  <si>
    <t>오케이퓨쳐㈜</t>
    <phoneticPr fontId="3" type="noConversion"/>
  </si>
  <si>
    <t>㈜성현글로비스</t>
    <phoneticPr fontId="3" type="noConversion"/>
  </si>
  <si>
    <t>LPG*50kg</t>
    <phoneticPr fontId="3" type="noConversion"/>
  </si>
  <si>
    <t>액체질소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</si>
  <si>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</si>
  <si>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</si>
  <si>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</si>
  <si>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영동,가야곡</t>
    <phoneticPr fontId="3" type="noConversion"/>
  </si>
  <si>
    <t>영동,가야곡</t>
    <phoneticPr fontId="3" type="noConversion"/>
  </si>
  <si>
    <t>서태영</t>
    <phoneticPr fontId="3" type="noConversion"/>
  </si>
  <si>
    <t>보성이엔지</t>
    <phoneticPr fontId="3" type="noConversion"/>
  </si>
  <si>
    <t>탄소*40kg</t>
    <phoneticPr fontId="3" type="noConversion"/>
  </si>
  <si>
    <t>조이스틸</t>
    <phoneticPr fontId="3" type="noConversion"/>
  </si>
  <si>
    <t>원영이엔지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</si>
  <si>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</si>
  <si>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</si>
  <si>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</si>
  <si>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명성테크㈜-논산</t>
    <phoneticPr fontId="3" type="noConversion"/>
  </si>
  <si>
    <t>서원이엔지</t>
    <phoneticPr fontId="3" type="noConversion"/>
  </si>
  <si>
    <t>산소</t>
    <phoneticPr fontId="3" type="noConversion"/>
  </si>
  <si>
    <t>탄소*40kg</t>
    <phoneticPr fontId="3" type="noConversion"/>
  </si>
  <si>
    <t>영화엔지니어링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</si>
  <si>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</si>
  <si>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</si>
  <si>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</si>
  <si>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</si>
  <si>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</si>
  <si>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</si>
  <si>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</si>
  <si>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</si>
  <si>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영화엔지니어링</t>
    <phoneticPr fontId="3" type="noConversion"/>
  </si>
  <si>
    <t>액체산소</t>
    <phoneticPr fontId="3" type="noConversion"/>
  </si>
  <si>
    <t>교환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</si>
  <si>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</si>
  <si>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</si>
  <si>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수소</t>
    <phoneticPr fontId="3" type="noConversion"/>
  </si>
  <si>
    <t>고순도 AIR</t>
    <phoneticPr fontId="3" type="noConversion"/>
  </si>
  <si>
    <t>김병권</t>
    <phoneticPr fontId="3" type="noConversion"/>
  </si>
  <si>
    <t>0495</t>
    <phoneticPr fontId="3" type="noConversion"/>
  </si>
  <si>
    <t>전주</t>
    <phoneticPr fontId="3" type="noConversion"/>
  </si>
  <si>
    <t>조명호</t>
    <phoneticPr fontId="3" type="noConversion"/>
  </si>
  <si>
    <t>(유)신흥이엔씨</t>
    <phoneticPr fontId="3" type="noConversion"/>
  </si>
  <si>
    <t>산소</t>
    <phoneticPr fontId="3" type="noConversion"/>
  </si>
  <si>
    <t>탄소*40kg</t>
    <phoneticPr fontId="3" type="noConversion"/>
  </si>
  <si>
    <t>액체산소</t>
    <phoneticPr fontId="3" type="noConversion"/>
  </si>
  <si>
    <t>(유)스틸산업</t>
    <phoneticPr fontId="3" type="noConversion"/>
  </si>
  <si>
    <t>LPG*20kg</t>
    <phoneticPr fontId="3" type="noConversion"/>
  </si>
  <si>
    <t>LPG*50kg</t>
    <phoneticPr fontId="3" type="noConversion"/>
  </si>
  <si>
    <t>알곤</t>
    <phoneticPr fontId="3" type="noConversion"/>
  </si>
  <si>
    <t>베이스</t>
    <phoneticPr fontId="3" type="noConversion"/>
  </si>
  <si>
    <t>(유)여명산업</t>
    <phoneticPr fontId="3" type="noConversion"/>
  </si>
  <si>
    <t>6956</t>
    <phoneticPr fontId="3" type="noConversion"/>
  </si>
  <si>
    <t>군산</t>
    <phoneticPr fontId="3" type="noConversion"/>
  </si>
  <si>
    <t>하나기공</t>
    <phoneticPr fontId="3" type="noConversion"/>
  </si>
  <si>
    <t>액체알곤</t>
    <phoneticPr fontId="3" type="noConversion"/>
  </si>
  <si>
    <t>㈜비엔케이</t>
    <phoneticPr fontId="3" type="noConversion"/>
  </si>
  <si>
    <t>㈜평강비아이엠</t>
    <phoneticPr fontId="3" type="noConversion"/>
  </si>
  <si>
    <t>탄소*20kg</t>
    <phoneticPr fontId="3" type="noConversion"/>
  </si>
  <si>
    <t>질소</t>
    <phoneticPr fontId="3" type="noConversion"/>
  </si>
  <si>
    <t>㈜에이엠티</t>
    <phoneticPr fontId="3" type="noConversion"/>
  </si>
  <si>
    <t>㈜세호</t>
    <phoneticPr fontId="3" type="noConversion"/>
  </si>
  <si>
    <t>8842</t>
    <phoneticPr fontId="3" type="noConversion"/>
  </si>
  <si>
    <t>윤경열</t>
    <phoneticPr fontId="3" type="noConversion"/>
  </si>
  <si>
    <t>익산,김제</t>
    <phoneticPr fontId="3" type="noConversion"/>
  </si>
  <si>
    <t>이상혁</t>
    <phoneticPr fontId="3" type="noConversion"/>
  </si>
  <si>
    <t>터보엔지니어링㈜</t>
    <phoneticPr fontId="3" type="noConversion"/>
  </si>
  <si>
    <t>액체질소</t>
    <phoneticPr fontId="3" type="noConversion"/>
  </si>
  <si>
    <t>창성유리</t>
    <phoneticPr fontId="3" type="noConversion"/>
  </si>
  <si>
    <t>(유)대성하이텍</t>
    <phoneticPr fontId="3" type="noConversion"/>
  </si>
  <si>
    <t>㈜비디텍</t>
    <phoneticPr fontId="3" type="noConversion"/>
  </si>
  <si>
    <t>㈜태영기계</t>
    <phoneticPr fontId="3" type="noConversion"/>
  </si>
  <si>
    <t>㈜와이에이치에스엔티</t>
    <phoneticPr fontId="3" type="noConversion"/>
  </si>
  <si>
    <t>6396</t>
    <phoneticPr fontId="3" type="noConversion"/>
  </si>
  <si>
    <t>전주.봉동</t>
    <phoneticPr fontId="3" type="noConversion"/>
  </si>
  <si>
    <t>안선오</t>
    <phoneticPr fontId="3" type="noConversion"/>
  </si>
  <si>
    <t>대주중공업㈜</t>
    <phoneticPr fontId="3" type="noConversion"/>
  </si>
  <si>
    <t>수소</t>
    <phoneticPr fontId="3" type="noConversion"/>
  </si>
  <si>
    <t>㈜삼양홀딩스</t>
    <phoneticPr fontId="3" type="noConversion"/>
  </si>
  <si>
    <t>㈜성천씨엠에스</t>
    <phoneticPr fontId="3" type="noConversion"/>
  </si>
  <si>
    <t>조인엠㈜</t>
    <phoneticPr fontId="3" type="noConversion"/>
  </si>
  <si>
    <t>6228</t>
    <phoneticPr fontId="3" type="noConversion"/>
  </si>
  <si>
    <t>공주,논산</t>
  </si>
  <si>
    <t>외부차량</t>
    <phoneticPr fontId="3" type="noConversion"/>
  </si>
  <si>
    <t>서태영</t>
    <phoneticPr fontId="3" type="noConversion"/>
  </si>
  <si>
    <t>7233</t>
    <phoneticPr fontId="3" type="noConversion"/>
  </si>
  <si>
    <t>평택</t>
    <phoneticPr fontId="3" type="noConversion"/>
  </si>
  <si>
    <t>㈜백호</t>
  </si>
  <si>
    <t>탄소*40kg</t>
  </si>
  <si>
    <t>탄소*40kg</t>
    <phoneticPr fontId="3" type="noConversion"/>
  </si>
  <si>
    <t>LPG*20kg</t>
  </si>
  <si>
    <t>LPG*20kg</t>
    <phoneticPr fontId="3" type="noConversion"/>
  </si>
  <si>
    <t>동하</t>
  </si>
  <si>
    <t>터보엔지니어링㈜</t>
  </si>
  <si>
    <t>액체질소</t>
    <phoneticPr fontId="3" type="noConversion"/>
  </si>
  <si>
    <t>동명기계</t>
  </si>
  <si>
    <t>㈜다한산업</t>
  </si>
  <si>
    <t>㈜다한산업</t>
    <phoneticPr fontId="3" type="noConversion"/>
  </si>
  <si>
    <t>액체산소</t>
    <phoneticPr fontId="3" type="noConversion"/>
  </si>
  <si>
    <t>6396</t>
    <phoneticPr fontId="3" type="noConversion"/>
  </si>
  <si>
    <t>이상혁</t>
    <phoneticPr fontId="3" type="noConversion"/>
  </si>
  <si>
    <t>김제,봉동</t>
    <phoneticPr fontId="3" type="noConversion"/>
  </si>
  <si>
    <t>알곤</t>
    <phoneticPr fontId="3" type="noConversion"/>
  </si>
  <si>
    <t>㈜터보맥스</t>
    <phoneticPr fontId="3" type="noConversion"/>
  </si>
  <si>
    <t>6956</t>
    <phoneticPr fontId="3" type="noConversion"/>
  </si>
  <si>
    <t>조명호</t>
    <phoneticPr fontId="3" type="noConversion"/>
  </si>
  <si>
    <t>대전,청주</t>
    <phoneticPr fontId="3" type="noConversion"/>
  </si>
  <si>
    <t>고려특장㈜</t>
    <phoneticPr fontId="3" type="noConversion"/>
  </si>
  <si>
    <t>㈜예나</t>
    <phoneticPr fontId="3" type="noConversion"/>
  </si>
  <si>
    <t>㈜에이엠티</t>
    <phoneticPr fontId="3" type="noConversion"/>
  </si>
  <si>
    <t>고순도 알곤</t>
    <phoneticPr fontId="3" type="noConversion"/>
  </si>
  <si>
    <t>0495</t>
    <phoneticPr fontId="3" type="noConversion"/>
  </si>
  <si>
    <t>김병권</t>
    <phoneticPr fontId="3" type="noConversion"/>
  </si>
  <si>
    <t>청양</t>
    <phoneticPr fontId="3" type="noConversion"/>
  </si>
  <si>
    <t>함열</t>
    <phoneticPr fontId="3" type="noConversion"/>
  </si>
  <si>
    <t>삼기</t>
    <phoneticPr fontId="3" type="noConversion"/>
  </si>
  <si>
    <t>(유)신흥이엔씨</t>
    <phoneticPr fontId="3" type="noConversion"/>
  </si>
  <si>
    <t>산소</t>
    <phoneticPr fontId="3" type="noConversion"/>
  </si>
  <si>
    <t>LPG*50kg</t>
    <phoneticPr fontId="3" type="noConversion"/>
  </si>
  <si>
    <t>(유)스틸산업</t>
    <phoneticPr fontId="3" type="noConversion"/>
  </si>
  <si>
    <t>7233</t>
    <phoneticPr fontId="3" type="noConversion"/>
  </si>
  <si>
    <t>윤태용</t>
    <phoneticPr fontId="3" type="noConversion"/>
  </si>
  <si>
    <t>군산</t>
    <phoneticPr fontId="3" type="noConversion"/>
  </si>
  <si>
    <t>다동</t>
    <phoneticPr fontId="3" type="noConversion"/>
  </si>
  <si>
    <t>1+</t>
    <phoneticPr fontId="3" type="noConversion"/>
  </si>
  <si>
    <t>가스켐테크놀로지㈜진천</t>
    <phoneticPr fontId="3" type="noConversion"/>
  </si>
  <si>
    <t>고순도 질소</t>
    <phoneticPr fontId="3" type="noConversion"/>
  </si>
  <si>
    <t>고순도 헬륨</t>
    <phoneticPr fontId="3" type="noConversion"/>
  </si>
  <si>
    <t>고순도 수소</t>
    <phoneticPr fontId="3" type="noConversion"/>
  </si>
  <si>
    <t>고순도 탄소</t>
    <phoneticPr fontId="3" type="noConversion"/>
  </si>
  <si>
    <t>고순도 AIR</t>
    <phoneticPr fontId="3" type="noConversion"/>
  </si>
  <si>
    <t>외부차량</t>
    <phoneticPr fontId="3" type="noConversion"/>
  </si>
  <si>
    <t>㈜기흥금속</t>
    <phoneticPr fontId="3" type="noConversion"/>
  </si>
  <si>
    <t>㈜코캄</t>
    <phoneticPr fontId="3" type="noConversion"/>
  </si>
  <si>
    <t>연구소</t>
    <phoneticPr fontId="3" type="noConversion"/>
  </si>
  <si>
    <t>생산</t>
    <phoneticPr fontId="3" type="noConversion"/>
  </si>
  <si>
    <t>㈜엘에스엔지니어링</t>
    <phoneticPr fontId="3" type="noConversion"/>
  </si>
  <si>
    <t>씨엔비산업㈜</t>
    <phoneticPr fontId="3" type="noConversion"/>
  </si>
  <si>
    <t>액체알곤</t>
    <phoneticPr fontId="3" type="noConversion"/>
  </si>
  <si>
    <t>안현엔지니어링</t>
    <phoneticPr fontId="3" type="noConversion"/>
  </si>
  <si>
    <t>대청이엔지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</si>
  <si>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</si>
  <si>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</si>
  <si>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</si>
  <si>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윤경열</t>
    <phoneticPr fontId="3" type="noConversion"/>
  </si>
  <si>
    <t>추부,가야곡</t>
  </si>
  <si>
    <t>서태영</t>
    <phoneticPr fontId="3" type="noConversion"/>
  </si>
  <si>
    <t>(유)한영산업</t>
    <phoneticPr fontId="3" type="noConversion"/>
  </si>
  <si>
    <t>(유)원더스</t>
    <phoneticPr fontId="3" type="noConversion"/>
  </si>
  <si>
    <t>(유)대명</t>
    <phoneticPr fontId="3" type="noConversion"/>
  </si>
  <si>
    <t>풍남기공</t>
    <phoneticPr fontId="3" type="noConversion"/>
  </si>
  <si>
    <t>5179</t>
    <phoneticPr fontId="3" type="noConversion"/>
  </si>
  <si>
    <t xml:space="preserve">김제 </t>
    <phoneticPr fontId="3" type="noConversion"/>
  </si>
  <si>
    <t>M.S</t>
    <phoneticPr fontId="3" type="noConversion"/>
  </si>
  <si>
    <t>탄산</t>
    <phoneticPr fontId="3" type="noConversion"/>
  </si>
  <si>
    <t>아주이엔지㈜</t>
    <phoneticPr fontId="3" type="noConversion"/>
  </si>
  <si>
    <t>이건산업</t>
    <phoneticPr fontId="3" type="noConversion"/>
  </si>
  <si>
    <t>부흥농기계</t>
    <phoneticPr fontId="3" type="noConversion"/>
  </si>
  <si>
    <t>㈜보고</t>
    <phoneticPr fontId="3" type="noConversion"/>
  </si>
  <si>
    <t>㈜현성스틸</t>
    <phoneticPr fontId="3" type="noConversion"/>
  </si>
  <si>
    <t>6228</t>
    <phoneticPr fontId="3" type="noConversion"/>
  </si>
  <si>
    <t>안선오</t>
    <phoneticPr fontId="3" type="noConversion"/>
  </si>
  <si>
    <t>논산</t>
    <phoneticPr fontId="3" type="noConversion"/>
  </si>
  <si>
    <t>윤경열</t>
    <phoneticPr fontId="3" type="noConversion"/>
  </si>
  <si>
    <t>차량번호</t>
    <phoneticPr fontId="3" type="noConversion"/>
  </si>
  <si>
    <t>입고</t>
    <phoneticPr fontId="3" type="noConversion"/>
  </si>
  <si>
    <t>출고</t>
    <phoneticPr fontId="3" type="noConversion"/>
  </si>
  <si>
    <t>JMC작업종료</t>
    <phoneticPr fontId="3" type="noConversion"/>
  </si>
  <si>
    <t>삼일산업-2</t>
    <phoneticPr fontId="3" type="noConversion"/>
  </si>
  <si>
    <t>모아레이저</t>
    <phoneticPr fontId="3" type="noConversion"/>
  </si>
  <si>
    <t>대상이엔씨</t>
    <phoneticPr fontId="3" type="noConversion"/>
  </si>
  <si>
    <t>대주코레스㈜-2</t>
    <phoneticPr fontId="3" type="noConversion"/>
  </si>
  <si>
    <t>㈜광우산업</t>
    <phoneticPr fontId="3" type="noConversion"/>
  </si>
  <si>
    <t>1공장</t>
    <phoneticPr fontId="3" type="noConversion"/>
  </si>
  <si>
    <t>2공장</t>
    <phoneticPr fontId="3" type="noConversion"/>
  </si>
  <si>
    <t>현명산업㈜</t>
    <phoneticPr fontId="3" type="noConversion"/>
  </si>
  <si>
    <t>탄소*20kg</t>
    <phoneticPr fontId="3" type="noConversion"/>
  </si>
  <si>
    <t>엘지전자㈜</t>
    <phoneticPr fontId="3" type="noConversion"/>
  </si>
  <si>
    <t>㈜엠에스가스전북</t>
    <phoneticPr fontId="3" type="noConversion"/>
  </si>
  <si>
    <t>현명산업㈜</t>
    <phoneticPr fontId="3" type="noConversion"/>
  </si>
  <si>
    <t>현명산업㈜</t>
    <phoneticPr fontId="3" type="noConversion"/>
  </si>
  <si>
    <t>보성이엔지</t>
    <phoneticPr fontId="3" type="noConversion"/>
  </si>
  <si>
    <t>LPG*50kg</t>
    <phoneticPr fontId="3" type="noConversion"/>
  </si>
  <si>
    <t>액체산소</t>
    <phoneticPr fontId="3" type="noConversion"/>
  </si>
  <si>
    <t>보성이엔지</t>
    <phoneticPr fontId="3" type="noConversion"/>
  </si>
  <si>
    <t>옴니엘피에스</t>
    <phoneticPr fontId="3" type="noConversion"/>
  </si>
  <si>
    <t>알곤</t>
    <phoneticPr fontId="3" type="noConversion"/>
  </si>
  <si>
    <t>영화엔지니어링</t>
    <phoneticPr fontId="3" type="noConversion"/>
  </si>
  <si>
    <t>산소</t>
    <phoneticPr fontId="3" type="noConversion"/>
  </si>
  <si>
    <t>탄소*40kg</t>
    <phoneticPr fontId="3" type="noConversion"/>
  </si>
  <si>
    <t>영화엔지니어링</t>
    <phoneticPr fontId="3" type="noConversion"/>
  </si>
  <si>
    <t>영화엔지니어링</t>
    <phoneticPr fontId="3" type="noConversion"/>
  </si>
  <si>
    <t>영진에스피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</si>
  <si>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</si>
  <si>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</si>
  <si>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</si>
  <si>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영진에스피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</si>
  <si>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</si>
  <si>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</si>
  <si>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</si>
  <si>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(유)금성기업</t>
    <phoneticPr fontId="3" type="noConversion"/>
  </si>
  <si>
    <t>산소</t>
    <phoneticPr fontId="3" type="noConversion"/>
  </si>
  <si>
    <t>탄소*40kg</t>
    <phoneticPr fontId="3" type="noConversion"/>
  </si>
  <si>
    <t>(유)금성기업</t>
    <phoneticPr fontId="3" type="noConversion"/>
  </si>
  <si>
    <t>㈜기흥금속</t>
    <phoneticPr fontId="3" type="noConversion"/>
  </si>
  <si>
    <t>고순도 알곤</t>
    <phoneticPr fontId="3" type="noConversion"/>
  </si>
  <si>
    <t>대동산업</t>
    <phoneticPr fontId="3" type="noConversion"/>
  </si>
  <si>
    <t>알곤</t>
    <phoneticPr fontId="3" type="noConversion"/>
  </si>
  <si>
    <t>탄소*20kg</t>
    <phoneticPr fontId="3" type="noConversion"/>
  </si>
  <si>
    <t>김병권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</si>
  <si>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</si>
  <si>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</si>
  <si>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</si>
  <si>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</si>
  <si>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논산,완주</t>
    <phoneticPr fontId="3" type="noConversion"/>
  </si>
  <si>
    <t>고순도 질소</t>
    <phoneticPr fontId="3" type="noConversion"/>
  </si>
  <si>
    <t>고순도 헬륨</t>
    <phoneticPr fontId="3" type="noConversion"/>
  </si>
  <si>
    <t>금성레이저</t>
    <phoneticPr fontId="3" type="noConversion"/>
  </si>
  <si>
    <t>㈜알루뱅크</t>
    <phoneticPr fontId="3" type="noConversion"/>
  </si>
  <si>
    <t>산소</t>
    <phoneticPr fontId="3" type="noConversion"/>
  </si>
  <si>
    <t>LPG*20kg</t>
    <phoneticPr fontId="3" type="noConversion"/>
  </si>
  <si>
    <t>액체질소</t>
    <phoneticPr fontId="3" type="noConversion"/>
  </si>
  <si>
    <t>(유)정원메탈</t>
    <phoneticPr fontId="3" type="noConversion"/>
  </si>
  <si>
    <t>액체산소</t>
    <phoneticPr fontId="3" type="noConversion"/>
  </si>
  <si>
    <t>우리산업</t>
    <phoneticPr fontId="3" type="noConversion"/>
  </si>
  <si>
    <t>알곤</t>
    <phoneticPr fontId="3" type="noConversion"/>
  </si>
  <si>
    <t>㈜한신-AS</t>
    <phoneticPr fontId="3" type="noConversion"/>
  </si>
  <si>
    <t>탄소*40kg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</si>
  <si>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</si>
  <si>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</si>
  <si>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</si>
  <si>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</si>
  <si>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</si>
  <si>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산소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</si>
  <si>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</si>
  <si>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</si>
  <si>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</si>
  <si>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</si>
  <si>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</si>
  <si>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</si>
  <si>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</si>
  <si>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</si>
  <si>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</si>
  <si>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</si>
  <si>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</si>
  <si>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윤경열</t>
    <phoneticPr fontId="3" type="noConversion"/>
  </si>
  <si>
    <t>(유)신흥이엔씨</t>
    <phoneticPr fontId="3" type="noConversion"/>
  </si>
  <si>
    <t>LPG*20kg</t>
    <phoneticPr fontId="3" type="noConversion"/>
  </si>
  <si>
    <t>환희산업</t>
    <phoneticPr fontId="3" type="noConversion"/>
  </si>
  <si>
    <t>고순도 질소</t>
    <phoneticPr fontId="3" type="noConversion"/>
  </si>
  <si>
    <t>고순도 헬륨</t>
    <phoneticPr fontId="3" type="noConversion"/>
  </si>
  <si>
    <t>서주스틸㈜</t>
    <phoneticPr fontId="3" type="noConversion"/>
  </si>
  <si>
    <t>(유)스틸산업</t>
    <phoneticPr fontId="3" type="noConversion"/>
  </si>
  <si>
    <t>액체산소</t>
    <phoneticPr fontId="3" type="noConversion"/>
  </si>
  <si>
    <t>(유)여명산업</t>
    <phoneticPr fontId="3" type="noConversion"/>
  </si>
  <si>
    <t>㈜엠에스이엔지</t>
    <phoneticPr fontId="3" type="noConversion"/>
  </si>
  <si>
    <t>㈜윤성기업</t>
    <phoneticPr fontId="3" type="noConversion"/>
  </si>
  <si>
    <t>㈜새만금스틸</t>
    <phoneticPr fontId="3" type="noConversion"/>
  </si>
  <si>
    <t>알곤</t>
    <phoneticPr fontId="3" type="noConversion"/>
  </si>
  <si>
    <t>㈜제이엔씨상사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</si>
  <si>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</si>
  <si>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</si>
  <si>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</si>
  <si>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</si>
  <si>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</si>
  <si>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</si>
  <si>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</si>
  <si>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</si>
  <si>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</si>
  <si>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</si>
  <si>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재고</t>
    <phoneticPr fontId="3" type="noConversion"/>
  </si>
  <si>
    <t>터보엔지니어링㈜</t>
    <phoneticPr fontId="3" type="noConversion"/>
  </si>
  <si>
    <t>알곤</t>
    <phoneticPr fontId="3" type="noConversion"/>
  </si>
  <si>
    <t>액체질소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</si>
  <si>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</si>
  <si>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</si>
  <si>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</si>
  <si>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</si>
  <si>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창무산업</t>
    <phoneticPr fontId="3" type="noConversion"/>
  </si>
  <si>
    <t>(유)대건산업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</si>
  <si>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</si>
  <si>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</si>
  <si>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</si>
  <si>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산소</t>
    <phoneticPr fontId="3" type="noConversion"/>
  </si>
  <si>
    <t>㈜와이에이치에스엔티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</si>
  <si>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</si>
  <si>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</si>
  <si>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</si>
  <si>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윤태용</t>
    <phoneticPr fontId="3" type="noConversion"/>
  </si>
  <si>
    <t>윤태용</t>
    <phoneticPr fontId="3" type="noConversion"/>
  </si>
  <si>
    <t>윤태용</t>
    <phoneticPr fontId="3" type="noConversion"/>
  </si>
  <si>
    <t>전주,봉동</t>
    <phoneticPr fontId="3" type="noConversion"/>
  </si>
  <si>
    <t>전주,봉동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</si>
  <si>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</si>
  <si>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</si>
  <si>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</si>
  <si>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</si>
  <si>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</si>
  <si>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고순도 질소</t>
    <phoneticPr fontId="3" type="noConversion"/>
  </si>
  <si>
    <t>질소</t>
    <phoneticPr fontId="3" type="noConversion"/>
  </si>
  <si>
    <t>㈜엠케이케미칼</t>
    <phoneticPr fontId="3" type="noConversion"/>
  </si>
  <si>
    <t>고순도 헬륨</t>
    <phoneticPr fontId="3" type="noConversion"/>
  </si>
  <si>
    <t>고순도 AIR</t>
    <phoneticPr fontId="3" type="noConversion"/>
  </si>
  <si>
    <t>초고순도 헬륨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</si>
  <si>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</si>
  <si>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</si>
  <si>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</si>
  <si>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탄소*40kg</t>
    <phoneticPr fontId="3" type="noConversion"/>
  </si>
  <si>
    <t>스피드이엔지</t>
    <phoneticPr fontId="3" type="noConversion"/>
  </si>
  <si>
    <t>산소</t>
    <phoneticPr fontId="3" type="noConversion"/>
  </si>
  <si>
    <t>㈜현성스틸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</si>
  <si>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</si>
  <si>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</si>
  <si>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</si>
  <si>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</si>
  <si>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</si>
  <si>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</si>
  <si>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</si>
  <si>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</si>
  <si>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재고10</t>
    <phoneticPr fontId="3" type="noConversion"/>
  </si>
  <si>
    <t>㈜엠에스가스전북</t>
    <phoneticPr fontId="3" type="noConversion"/>
  </si>
  <si>
    <t>솔루션차량</t>
    <phoneticPr fontId="3" type="noConversion"/>
  </si>
  <si>
    <t>오케이퓨쳐㈜</t>
    <phoneticPr fontId="3" type="noConversion"/>
  </si>
  <si>
    <t>㈜우진플랜트</t>
    <phoneticPr fontId="3" type="noConversion"/>
  </si>
  <si>
    <t>탄소*40kg</t>
    <phoneticPr fontId="3" type="noConversion"/>
  </si>
  <si>
    <t>LPG*20kg</t>
    <phoneticPr fontId="3" type="noConversion"/>
  </si>
  <si>
    <t>전진스틸</t>
    <phoneticPr fontId="3" type="noConversion"/>
  </si>
  <si>
    <t>㈜가람에스티-해인스틸</t>
    <phoneticPr fontId="3" type="noConversion"/>
  </si>
  <si>
    <t>㈜가람에스티-에이스</t>
    <phoneticPr fontId="3" type="noConversion"/>
  </si>
  <si>
    <t>액체산소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</si>
  <si>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</si>
  <si>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</si>
  <si>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</si>
  <si>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</si>
  <si>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</si>
  <si>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</si>
  <si>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영동,계룡</t>
    <phoneticPr fontId="3" type="noConversion"/>
  </si>
  <si>
    <t>서태영</t>
    <phoneticPr fontId="3" type="noConversion"/>
  </si>
  <si>
    <t>㈜에이엠티</t>
    <phoneticPr fontId="3" type="noConversion"/>
  </si>
  <si>
    <t>㈜한신-본사</t>
    <phoneticPr fontId="3" type="noConversion"/>
  </si>
  <si>
    <t>㈜다한산업</t>
    <phoneticPr fontId="3" type="noConversion"/>
  </si>
  <si>
    <t>7233</t>
    <phoneticPr fontId="3" type="noConversion"/>
  </si>
  <si>
    <t>봉동,김제</t>
    <phoneticPr fontId="3" type="noConversion"/>
  </si>
  <si>
    <t>봉동,김제</t>
    <phoneticPr fontId="3" type="noConversion"/>
  </si>
  <si>
    <t>김병권</t>
    <phoneticPr fontId="3" type="noConversion"/>
  </si>
  <si>
    <t>LPG*20kg</t>
    <phoneticPr fontId="3" type="noConversion"/>
  </si>
  <si>
    <t>(2021.09.13~2021.09.19)</t>
    <phoneticPr fontId="3" type="noConversion"/>
  </si>
  <si>
    <t>터보엔지니어링㈜</t>
    <phoneticPr fontId="3" type="noConversion"/>
  </si>
  <si>
    <t>액체질소</t>
    <phoneticPr fontId="3" type="noConversion"/>
  </si>
  <si>
    <t>삼일산업-2</t>
    <phoneticPr fontId="3" type="noConversion"/>
  </si>
  <si>
    <t>산소</t>
    <phoneticPr fontId="3" type="noConversion"/>
  </si>
  <si>
    <t>고순도 헬륨</t>
    <phoneticPr fontId="3" type="noConversion"/>
  </si>
  <si>
    <t>액체알곤</t>
    <phoneticPr fontId="3" type="noConversion"/>
  </si>
  <si>
    <t>㈜대신냉방</t>
    <phoneticPr fontId="3" type="noConversion"/>
  </si>
  <si>
    <t>산소</t>
    <phoneticPr fontId="3" type="noConversion"/>
  </si>
  <si>
    <t>창무산업</t>
    <phoneticPr fontId="3" type="noConversion"/>
  </si>
  <si>
    <t>탄소*40kg</t>
    <phoneticPr fontId="3" type="noConversion"/>
  </si>
  <si>
    <t>정유리</t>
    <phoneticPr fontId="3" type="noConversion"/>
  </si>
  <si>
    <t>알곤</t>
    <phoneticPr fontId="3" type="noConversion"/>
  </si>
  <si>
    <t>(유)대성하이텍</t>
    <phoneticPr fontId="3" type="noConversion"/>
  </si>
  <si>
    <t>알곤</t>
    <phoneticPr fontId="3" type="noConversion"/>
  </si>
  <si>
    <t>㈜비디텍</t>
    <phoneticPr fontId="3" type="noConversion"/>
  </si>
  <si>
    <t>㈜동명기계</t>
    <phoneticPr fontId="3" type="noConversion"/>
  </si>
  <si>
    <t>산소</t>
    <phoneticPr fontId="3" type="noConversion"/>
  </si>
  <si>
    <t>탄소*40kg</t>
    <phoneticPr fontId="3" type="noConversion"/>
  </si>
  <si>
    <t>LPG*50kg</t>
    <phoneticPr fontId="3" type="noConversion"/>
  </si>
  <si>
    <t>액체산소</t>
    <phoneticPr fontId="3" type="noConversion"/>
  </si>
  <si>
    <t>㈜태영기계</t>
    <phoneticPr fontId="3" type="noConversion"/>
  </si>
  <si>
    <t>산소</t>
    <phoneticPr fontId="3" type="noConversion"/>
  </si>
  <si>
    <t>알곤</t>
    <phoneticPr fontId="3" type="noConversion"/>
  </si>
  <si>
    <t>율천공업㈜</t>
    <phoneticPr fontId="3" type="noConversion"/>
  </si>
  <si>
    <t>㈜와이에이치에스엔티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</si>
  <si>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</si>
  <si>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</si>
  <si>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</si>
  <si>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</si>
  <si>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</si>
  <si>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</si>
  <si>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</si>
  <si>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6396</t>
    <phoneticPr fontId="3" type="noConversion"/>
  </si>
  <si>
    <t>전주,봉동</t>
    <phoneticPr fontId="3" type="noConversion"/>
  </si>
  <si>
    <t>신천종합가스</t>
    <phoneticPr fontId="3" type="noConversion"/>
  </si>
  <si>
    <t>고순도 알곤</t>
    <phoneticPr fontId="3" type="noConversion"/>
  </si>
  <si>
    <t>7233</t>
    <phoneticPr fontId="3" type="noConversion"/>
  </si>
  <si>
    <t>조명호</t>
    <phoneticPr fontId="3" type="noConversion"/>
  </si>
  <si>
    <t>매입</t>
    <phoneticPr fontId="3" type="noConversion"/>
  </si>
  <si>
    <t>MS재고</t>
    <phoneticPr fontId="3" type="noConversion"/>
  </si>
  <si>
    <t>기회산업</t>
    <phoneticPr fontId="3" type="noConversion"/>
  </si>
  <si>
    <t>알곤</t>
    <phoneticPr fontId="3" type="noConversion"/>
  </si>
  <si>
    <t>㈜광우산업</t>
    <phoneticPr fontId="3" type="noConversion"/>
  </si>
  <si>
    <t>기회산업㈜-청주</t>
    <phoneticPr fontId="3" type="noConversion"/>
  </si>
  <si>
    <t>알곤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</si>
  <si>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</si>
  <si>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</si>
  <si>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</si>
  <si>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</si>
  <si>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</si>
  <si>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</si>
  <si>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</si>
  <si>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㈜코캄</t>
    <phoneticPr fontId="3" type="noConversion"/>
  </si>
  <si>
    <t>고순도 질소</t>
    <phoneticPr fontId="3" type="noConversion"/>
  </si>
  <si>
    <t>㈜엘에스엔지니어링</t>
    <phoneticPr fontId="3" type="noConversion"/>
  </si>
  <si>
    <t>탄소*40kg</t>
    <phoneticPr fontId="3" type="noConversion"/>
  </si>
  <si>
    <t>액체알곤</t>
    <phoneticPr fontId="3" type="noConversion"/>
  </si>
  <si>
    <t>씨엔비산업㈜</t>
    <phoneticPr fontId="3" type="noConversion"/>
  </si>
  <si>
    <t>안현엔지니어링</t>
    <phoneticPr fontId="3" type="noConversion"/>
  </si>
  <si>
    <t>탄소*40kg</t>
    <phoneticPr fontId="3" type="noConversion"/>
  </si>
  <si>
    <t>대청이엔지</t>
    <phoneticPr fontId="3" type="noConversion"/>
  </si>
  <si>
    <t>영이엔지</t>
    <phoneticPr fontId="3" type="noConversion"/>
  </si>
  <si>
    <t>산소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</si>
  <si>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</si>
  <si>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</si>
  <si>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</si>
  <si>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</si>
  <si>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</si>
  <si>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</si>
  <si>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</si>
  <si>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</si>
  <si>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</si>
  <si>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</si>
  <si>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추부,가야곡</t>
    <phoneticPr fontId="3" type="noConversion"/>
  </si>
  <si>
    <t>(유)한영산업</t>
    <phoneticPr fontId="3" type="noConversion"/>
  </si>
  <si>
    <t>알곤</t>
    <phoneticPr fontId="3" type="noConversion"/>
  </si>
  <si>
    <t>탄소*40kg</t>
    <phoneticPr fontId="3" type="noConversion"/>
  </si>
  <si>
    <t>액체산소</t>
    <phoneticPr fontId="3" type="noConversion"/>
  </si>
  <si>
    <t>(유)비제이산업</t>
    <phoneticPr fontId="3" type="noConversion"/>
  </si>
  <si>
    <t>산소</t>
    <phoneticPr fontId="3" type="noConversion"/>
  </si>
  <si>
    <t>알곤</t>
    <phoneticPr fontId="3" type="noConversion"/>
  </si>
  <si>
    <t>탄소*40kg</t>
    <phoneticPr fontId="3" type="noConversion"/>
  </si>
  <si>
    <t>(유)원더스</t>
    <phoneticPr fontId="3" type="noConversion"/>
  </si>
  <si>
    <t>(유)대명</t>
    <phoneticPr fontId="3" type="noConversion"/>
  </si>
  <si>
    <t>이녹스㈜</t>
    <phoneticPr fontId="3" type="noConversion"/>
  </si>
  <si>
    <t>고순도 헬륨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</si>
  <si>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</si>
  <si>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</si>
  <si>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</si>
  <si>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</si>
  <si>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</si>
  <si>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</si>
  <si>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</si>
  <si>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군산,김제</t>
    <phoneticPr fontId="3" type="noConversion"/>
  </si>
  <si>
    <t>군산,김제</t>
    <phoneticPr fontId="3" type="noConversion"/>
  </si>
  <si>
    <t>㈜금성이앤씨-2</t>
    <phoneticPr fontId="3" type="noConversion"/>
  </si>
  <si>
    <t>액체산소</t>
    <phoneticPr fontId="3" type="noConversion"/>
  </si>
  <si>
    <t>윤태용</t>
    <phoneticPr fontId="3" type="noConversion"/>
  </si>
  <si>
    <t>대주중공업㈜</t>
    <phoneticPr fontId="3" type="noConversion"/>
  </si>
  <si>
    <t>수소</t>
    <phoneticPr fontId="3" type="noConversion"/>
  </si>
  <si>
    <t>LPG*20kg</t>
    <phoneticPr fontId="3" type="noConversion"/>
  </si>
  <si>
    <t>㈜삼양홀딩스</t>
    <phoneticPr fontId="3" type="noConversion"/>
  </si>
  <si>
    <t>고순도 AIR</t>
    <phoneticPr fontId="3" type="noConversion"/>
  </si>
  <si>
    <t>액체질소</t>
    <phoneticPr fontId="3" type="noConversion"/>
  </si>
  <si>
    <t>㈜성천씨엠에스</t>
    <phoneticPr fontId="3" type="noConversion"/>
  </si>
  <si>
    <t>산소</t>
    <phoneticPr fontId="3" type="noConversion"/>
  </si>
  <si>
    <t>탄소*40kg</t>
    <phoneticPr fontId="3" type="noConversion"/>
  </si>
  <si>
    <t>㈜보고</t>
    <phoneticPr fontId="3" type="noConversion"/>
  </si>
  <si>
    <t>산소</t>
    <phoneticPr fontId="3" type="noConversion"/>
  </si>
  <si>
    <t>(유)성진에스엔씨</t>
    <phoneticPr fontId="3" type="noConversion"/>
  </si>
  <si>
    <t>산소</t>
    <phoneticPr fontId="3" type="noConversion"/>
  </si>
  <si>
    <t>㈜현성스틸</t>
    <phoneticPr fontId="3" type="noConversion"/>
  </si>
  <si>
    <t>0495</t>
    <phoneticPr fontId="3" type="noConversion"/>
  </si>
  <si>
    <t>윤태용</t>
    <phoneticPr fontId="3" type="noConversion"/>
  </si>
  <si>
    <t>낭산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</si>
  <si>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</si>
  <si>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</si>
  <si>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</si>
  <si>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</si>
  <si>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</si>
  <si>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</si>
  <si>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</si>
  <si>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</si>
  <si>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창조특수금속</t>
    <phoneticPr fontId="3" type="noConversion"/>
  </si>
  <si>
    <t>LPG*20kg</t>
    <phoneticPr fontId="3" type="noConversion"/>
  </si>
  <si>
    <t>영창화학기계</t>
    <phoneticPr fontId="3" type="noConversion"/>
  </si>
  <si>
    <t>알곤</t>
    <phoneticPr fontId="3" type="noConversion"/>
  </si>
  <si>
    <t>탄소*40kg</t>
    <phoneticPr fontId="3" type="noConversion"/>
  </si>
  <si>
    <t>원영이엔지</t>
    <phoneticPr fontId="3" type="noConversion"/>
  </si>
  <si>
    <t>탄소*40kg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</si>
  <si>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</si>
  <si>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</si>
  <si>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</si>
  <si>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</si>
  <si>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</si>
  <si>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</si>
  <si>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</si>
  <si>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㈜엠에스가스전북</t>
    <phoneticPr fontId="3" type="noConversion"/>
  </si>
  <si>
    <t>8842</t>
    <phoneticPr fontId="3" type="noConversion"/>
  </si>
  <si>
    <t>윤경열</t>
    <phoneticPr fontId="3" type="noConversion"/>
  </si>
  <si>
    <t>현명산업㈜</t>
    <phoneticPr fontId="3" type="noConversion"/>
  </si>
  <si>
    <t>케이원산업㈜</t>
    <phoneticPr fontId="3" type="noConversion"/>
  </si>
  <si>
    <t>9/18 김병권</t>
    <phoneticPr fontId="3" type="noConversion"/>
  </si>
  <si>
    <t>대원정공㈜</t>
    <phoneticPr fontId="3" type="noConversion"/>
  </si>
  <si>
    <t>탄소*40kg</t>
    <phoneticPr fontId="3" type="noConversion"/>
  </si>
  <si>
    <t>도강이엔지</t>
    <phoneticPr fontId="3" type="noConversion"/>
  </si>
  <si>
    <t>탄소*40kg</t>
    <phoneticPr fontId="3" type="noConversion"/>
  </si>
  <si>
    <t>대상이앤씨</t>
    <phoneticPr fontId="3" type="noConversion"/>
  </si>
  <si>
    <t>액체산소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</si>
  <si>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</si>
  <si>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</si>
  <si>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</si>
  <si>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9/13 마감 후</t>
    <phoneticPr fontId="3" type="noConversion"/>
  </si>
  <si>
    <t>0495</t>
    <phoneticPr fontId="3" type="noConversion"/>
  </si>
  <si>
    <t>김병권</t>
    <phoneticPr fontId="3" type="noConversion"/>
  </si>
  <si>
    <t>임실,익산</t>
    <phoneticPr fontId="3" type="noConversion"/>
  </si>
  <si>
    <t>임실,익산</t>
    <phoneticPr fontId="3" type="noConversion"/>
  </si>
  <si>
    <t>㈜비에스부여공장</t>
    <phoneticPr fontId="3" type="noConversion"/>
  </si>
  <si>
    <t>암모니아</t>
    <phoneticPr fontId="3" type="noConversion"/>
  </si>
  <si>
    <t>7233</t>
    <phoneticPr fontId="3" type="noConversion"/>
  </si>
  <si>
    <t>윤태용</t>
    <phoneticPr fontId="3" type="noConversion"/>
  </si>
  <si>
    <t>부여</t>
    <phoneticPr fontId="3" type="noConversion"/>
  </si>
  <si>
    <t>㈜다한산업</t>
    <phoneticPr fontId="3" type="noConversion"/>
  </si>
  <si>
    <t>고순도 질소</t>
    <phoneticPr fontId="3" type="noConversion"/>
  </si>
  <si>
    <t>알곤</t>
    <phoneticPr fontId="3" type="noConversion"/>
  </si>
  <si>
    <t>고순도 헬륨</t>
    <phoneticPr fontId="3" type="noConversion"/>
  </si>
  <si>
    <t>탄소*40kg</t>
    <phoneticPr fontId="3" type="noConversion"/>
  </si>
  <si>
    <t>액체산소</t>
    <phoneticPr fontId="3" type="noConversion"/>
  </si>
  <si>
    <t>동하</t>
    <phoneticPr fontId="3" type="noConversion"/>
  </si>
  <si>
    <t>대주코레스㈜-2</t>
    <phoneticPr fontId="3" type="noConversion"/>
  </si>
  <si>
    <t>액체산소</t>
    <phoneticPr fontId="3" type="noConversion"/>
  </si>
  <si>
    <t>㈜성경</t>
    <phoneticPr fontId="3" type="noConversion"/>
  </si>
  <si>
    <t>알곤</t>
    <phoneticPr fontId="3" type="noConversion"/>
  </si>
  <si>
    <t>진흥기계㈜</t>
    <phoneticPr fontId="3" type="noConversion"/>
  </si>
  <si>
    <t>㈜에스엠엔테크-봉동</t>
    <phoneticPr fontId="3" type="noConversion"/>
  </si>
  <si>
    <t>6396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</si>
  <si>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</si>
  <si>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</si>
  <si>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</si>
  <si>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</si>
  <si>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</si>
  <si>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케이원산업㈜</t>
    <phoneticPr fontId="3" type="noConversion"/>
  </si>
  <si>
    <t>하나기공</t>
    <phoneticPr fontId="3" type="noConversion"/>
  </si>
  <si>
    <t>산소</t>
    <phoneticPr fontId="3" type="noConversion"/>
  </si>
  <si>
    <t>액체알곤</t>
    <phoneticPr fontId="3" type="noConversion"/>
  </si>
  <si>
    <t>(유)원테크산업개발</t>
    <phoneticPr fontId="3" type="noConversion"/>
  </si>
  <si>
    <t>산소</t>
    <phoneticPr fontId="3" type="noConversion"/>
  </si>
  <si>
    <t>탄소*40kg</t>
    <phoneticPr fontId="3" type="noConversion"/>
  </si>
  <si>
    <t>(유)정원메탈</t>
    <phoneticPr fontId="3" type="noConversion"/>
  </si>
  <si>
    <t>㈜한신-본사</t>
    <phoneticPr fontId="3" type="noConversion"/>
  </si>
  <si>
    <t>㈜한신-AS</t>
    <phoneticPr fontId="3" type="noConversion"/>
  </si>
  <si>
    <t>㈜티오피-1</t>
    <phoneticPr fontId="3" type="noConversion"/>
  </si>
  <si>
    <t>㈜티오피-3</t>
    <phoneticPr fontId="3" type="noConversion"/>
  </si>
  <si>
    <t>탄소*40kg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</si>
  <si>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</si>
  <si>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</si>
  <si>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</si>
  <si>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</si>
  <si>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</si>
  <si>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</si>
  <si>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</si>
  <si>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</si>
  <si>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</si>
  <si>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</si>
  <si>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</si>
  <si>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</si>
  <si>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</si>
  <si>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</si>
  <si>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액체질소</t>
    <phoneticPr fontId="3" type="noConversion"/>
  </si>
  <si>
    <t>두진텍</t>
    <phoneticPr fontId="3" type="noConversion"/>
  </si>
  <si>
    <t>㈜정원엔지니어링</t>
    <phoneticPr fontId="3" type="noConversion"/>
  </si>
  <si>
    <t>산소</t>
    <phoneticPr fontId="3" type="noConversion"/>
  </si>
  <si>
    <t>LPG*20kg</t>
    <phoneticPr fontId="3" type="noConversion"/>
  </si>
  <si>
    <t>LPG*50kg</t>
    <phoneticPr fontId="3" type="noConversion"/>
  </si>
  <si>
    <t>이건산업</t>
    <phoneticPr fontId="3" type="noConversion"/>
  </si>
  <si>
    <t>아주이엔지㈜</t>
    <phoneticPr fontId="3" type="noConversion"/>
  </si>
  <si>
    <t>조인엠㈜</t>
    <phoneticPr fontId="3" type="noConversion"/>
  </si>
  <si>
    <t>액체질소</t>
    <phoneticPr fontId="3" type="noConversion"/>
  </si>
  <si>
    <t>(유)성진에스엔씨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</si>
  <si>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</si>
  <si>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</si>
  <si>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</si>
  <si>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</si>
  <si>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</si>
  <si>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</si>
  <si>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</si>
  <si>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</si>
  <si>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</si>
  <si>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논산</t>
    <phoneticPr fontId="3" type="noConversion"/>
  </si>
  <si>
    <t>논산</t>
    <phoneticPr fontId="3" type="noConversion"/>
  </si>
  <si>
    <t>㈜엠에스가스전북</t>
    <phoneticPr fontId="3" type="noConversion"/>
  </si>
  <si>
    <t>고순도 헬륨</t>
    <phoneticPr fontId="3" type="noConversion"/>
  </si>
  <si>
    <t>외부차량</t>
    <phoneticPr fontId="3" type="noConversion"/>
  </si>
  <si>
    <t>㈜동우에이스</t>
    <phoneticPr fontId="3" type="noConversion"/>
  </si>
  <si>
    <t>㈜엠에스이엔지</t>
    <phoneticPr fontId="3" type="noConversion"/>
  </si>
  <si>
    <t>산소</t>
    <phoneticPr fontId="3" type="noConversion"/>
  </si>
  <si>
    <t>환희산업</t>
    <phoneticPr fontId="3" type="noConversion"/>
  </si>
  <si>
    <t>㈜성대이엔지</t>
    <phoneticPr fontId="3" type="noConversion"/>
  </si>
  <si>
    <t>서주스틸㈜</t>
    <phoneticPr fontId="3" type="noConversion"/>
  </si>
  <si>
    <t>(유)여명산업</t>
    <phoneticPr fontId="3" type="noConversion"/>
  </si>
  <si>
    <t>탄소*40kg</t>
    <phoneticPr fontId="3" type="noConversion"/>
  </si>
  <si>
    <t>(유)에스티비테크</t>
    <phoneticPr fontId="3" type="noConversion"/>
  </si>
  <si>
    <t>㈜윤성기업</t>
    <phoneticPr fontId="3" type="noConversion"/>
  </si>
  <si>
    <t>LPG*20kg</t>
    <phoneticPr fontId="3" type="noConversion"/>
  </si>
  <si>
    <t>㈜제이엔씨상사</t>
    <phoneticPr fontId="3" type="noConversion"/>
  </si>
  <si>
    <t>㈜삼인코리아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</si>
  <si>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</si>
  <si>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</si>
  <si>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</si>
  <si>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</si>
  <si>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</si>
  <si>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</si>
  <si>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</si>
  <si>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</si>
  <si>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</si>
  <si>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</si>
  <si>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</si>
  <si>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오케이퓨쳐㈜</t>
    <phoneticPr fontId="3" type="noConversion"/>
  </si>
  <si>
    <t>산소</t>
    <phoneticPr fontId="3" type="noConversion"/>
  </si>
  <si>
    <t>㈜가람에스티-삼천리</t>
    <phoneticPr fontId="3" type="noConversion"/>
  </si>
  <si>
    <t>탄소*40kg</t>
    <phoneticPr fontId="3" type="noConversion"/>
  </si>
  <si>
    <t>㈜가람에스티-해인스틸</t>
    <phoneticPr fontId="3" type="noConversion"/>
  </si>
  <si>
    <t>㈜우진플랜트</t>
    <phoneticPr fontId="3" type="noConversion"/>
  </si>
  <si>
    <t>산소</t>
    <phoneticPr fontId="3" type="noConversion"/>
  </si>
  <si>
    <t>전진스틸</t>
    <phoneticPr fontId="3" type="noConversion"/>
  </si>
  <si>
    <t>탄소*40kg</t>
    <phoneticPr fontId="3" type="noConversion"/>
  </si>
  <si>
    <t>㈜성현글로비스</t>
    <phoneticPr fontId="3" type="noConversion"/>
  </si>
  <si>
    <t>고순도 알곤</t>
    <phoneticPr fontId="3" type="noConversion"/>
  </si>
  <si>
    <t>고순도 질소</t>
    <phoneticPr fontId="3" type="noConversion"/>
  </si>
  <si>
    <t>고순도 산소</t>
  </si>
  <si>
    <t>알곤</t>
    <phoneticPr fontId="3" type="noConversion"/>
  </si>
  <si>
    <t>고순도 탄소</t>
    <phoneticPr fontId="3" type="noConversion"/>
  </si>
  <si>
    <t>바이오가스솔루션㈜</t>
  </si>
  <si>
    <t>바이오가스솔루션㈜</t>
    <phoneticPr fontId="3" type="noConversion"/>
  </si>
  <si>
    <t>바이오가스솔루션㈜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</si>
  <si>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</si>
  <si>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</si>
  <si>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</si>
  <si>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</si>
  <si>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</si>
  <si>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</si>
  <si>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</si>
  <si>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</si>
  <si>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</si>
  <si>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</si>
  <si>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외부차량</t>
    <phoneticPr fontId="3" type="noConversion"/>
  </si>
  <si>
    <t>대상이앤씨</t>
    <phoneticPr fontId="3" type="noConversion"/>
  </si>
  <si>
    <t>이상혁</t>
    <phoneticPr fontId="3" type="noConversion"/>
  </si>
  <si>
    <t>윤경열</t>
    <phoneticPr fontId="3" type="noConversion"/>
  </si>
  <si>
    <t>안선오</t>
    <phoneticPr fontId="3" type="noConversion"/>
  </si>
  <si>
    <t>조명호</t>
    <phoneticPr fontId="3" type="noConversion"/>
  </si>
  <si>
    <t>서태영</t>
    <phoneticPr fontId="3" type="noConversion"/>
  </si>
  <si>
    <t>김병권</t>
    <phoneticPr fontId="3" type="noConversion"/>
  </si>
  <si>
    <t>한국특수가스㈜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</si>
  <si>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</si>
  <si>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</si>
  <si>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</si>
  <si>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탄소*40kg</t>
    <phoneticPr fontId="3" type="noConversion"/>
  </si>
  <si>
    <t>액체산소</t>
    <phoneticPr fontId="3" type="noConversion"/>
  </si>
  <si>
    <t>액체질소</t>
    <phoneticPr fontId="3" type="noConversion"/>
  </si>
  <si>
    <t>액체알곤</t>
    <phoneticPr fontId="3" type="noConversion"/>
  </si>
  <si>
    <t>탄소*20kg</t>
    <phoneticPr fontId="3" type="noConversion"/>
  </si>
  <si>
    <t>질소변경</t>
    <phoneticPr fontId="3" type="noConversion"/>
  </si>
  <si>
    <t>6956</t>
    <phoneticPr fontId="3" type="noConversion"/>
  </si>
  <si>
    <t>1*벨브</t>
    <phoneticPr fontId="3" type="noConversion"/>
  </si>
  <si>
    <t>0495</t>
    <phoneticPr fontId="3" type="noConversion"/>
  </si>
  <si>
    <t>장항</t>
    <phoneticPr fontId="3" type="noConversion"/>
  </si>
  <si>
    <t>부영철강㈜</t>
    <phoneticPr fontId="3" type="noConversion"/>
  </si>
  <si>
    <t>㈜비디텍</t>
    <phoneticPr fontId="3" type="noConversion"/>
  </si>
  <si>
    <t>㈜태영기계</t>
    <phoneticPr fontId="3" type="noConversion"/>
  </si>
  <si>
    <t>㈜와이에이치에스엔티</t>
    <phoneticPr fontId="3" type="noConversion"/>
  </si>
  <si>
    <t>6396</t>
    <phoneticPr fontId="3" type="noConversion"/>
  </si>
  <si>
    <t>전주, 봉동</t>
    <phoneticPr fontId="3" type="noConversion"/>
  </si>
  <si>
    <t>LPG*20kg</t>
    <phoneticPr fontId="3" type="noConversion"/>
  </si>
  <si>
    <t>삼일산업-3</t>
    <phoneticPr fontId="3" type="noConversion"/>
  </si>
  <si>
    <t>㈜세호</t>
    <phoneticPr fontId="3" type="noConversion"/>
  </si>
  <si>
    <t>㈜비엔케이</t>
    <phoneticPr fontId="3" type="noConversion"/>
  </si>
  <si>
    <t>㈜에이엠티</t>
    <phoneticPr fontId="3" type="noConversion"/>
  </si>
  <si>
    <t>(유)금성기업</t>
    <phoneticPr fontId="3" type="noConversion"/>
  </si>
  <si>
    <t>㈜평강비아이엠</t>
    <phoneticPr fontId="3" type="noConversion"/>
  </si>
  <si>
    <t>8842</t>
    <phoneticPr fontId="3" type="noConversion"/>
  </si>
  <si>
    <t>김제,익산</t>
    <phoneticPr fontId="3" type="noConversion"/>
  </si>
  <si>
    <t>외부차량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</si>
  <si>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</si>
  <si>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</si>
  <si>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</si>
  <si>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㈜씨티케미칼</t>
    <phoneticPr fontId="3" type="noConversion"/>
  </si>
  <si>
    <t>㈜엠케이케미칼</t>
    <phoneticPr fontId="3" type="noConversion"/>
  </si>
  <si>
    <t>고순도 AIR</t>
    <phoneticPr fontId="3" type="noConversion"/>
  </si>
  <si>
    <t>㈜삼양홀딩스</t>
    <phoneticPr fontId="3" type="noConversion"/>
  </si>
  <si>
    <t>고순도 질소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</si>
  <si>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</si>
  <si>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</si>
  <si>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</si>
  <si>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6228</t>
    <phoneticPr fontId="3" type="noConversion"/>
  </si>
  <si>
    <t>공주.논산</t>
    <phoneticPr fontId="3" type="noConversion"/>
  </si>
  <si>
    <t>윤태용</t>
    <phoneticPr fontId="3" type="noConversion"/>
  </si>
  <si>
    <t>연차</t>
    <phoneticPr fontId="3" type="noConversion"/>
  </si>
  <si>
    <t>엘지전자㈜</t>
    <phoneticPr fontId="3" type="noConversion"/>
  </si>
  <si>
    <t>헬륨</t>
    <phoneticPr fontId="3" type="noConversion"/>
  </si>
  <si>
    <t>고순도 헬륨</t>
    <phoneticPr fontId="3" type="noConversion"/>
  </si>
  <si>
    <t>㈜기흥금속</t>
    <phoneticPr fontId="3" type="noConversion"/>
  </si>
  <si>
    <t>7233</t>
    <phoneticPr fontId="3" type="noConversion"/>
  </si>
  <si>
    <t>평택,논산</t>
    <phoneticPr fontId="3" type="noConversion"/>
  </si>
  <si>
    <t>LPG*50kg</t>
    <phoneticPr fontId="3" type="noConversion"/>
  </si>
  <si>
    <t>케이원산업㈜</t>
    <phoneticPr fontId="3" type="noConversion"/>
  </si>
  <si>
    <t xml:space="preserve">김제 </t>
    <phoneticPr fontId="3" type="noConversion"/>
  </si>
  <si>
    <t>대상이앤씨</t>
    <phoneticPr fontId="3" type="noConversion"/>
  </si>
  <si>
    <t>후렉시블*1</t>
    <phoneticPr fontId="3" type="noConversion"/>
  </si>
  <si>
    <t>실험실</t>
    <phoneticPr fontId="3" type="noConversion"/>
  </si>
  <si>
    <t>압출</t>
    <phoneticPr fontId="3" type="noConversion"/>
  </si>
  <si>
    <t>품질</t>
    <phoneticPr fontId="3" type="noConversion"/>
  </si>
  <si>
    <t>추부.가야곡</t>
    <phoneticPr fontId="3" type="noConversion"/>
  </si>
  <si>
    <t>에스케이정밀</t>
    <phoneticPr fontId="3" type="noConversion"/>
  </si>
  <si>
    <t>1-</t>
    <phoneticPr fontId="3" type="noConversion"/>
  </si>
  <si>
    <t>에이치엔에스하이텍㈜</t>
    <phoneticPr fontId="3" type="noConversion"/>
  </si>
  <si>
    <t>용접</t>
    <phoneticPr fontId="3" type="noConversion"/>
  </si>
  <si>
    <t>㈜지에프퍼멘텍</t>
    <phoneticPr fontId="3" type="noConversion"/>
  </si>
  <si>
    <t>대전.청주</t>
    <phoneticPr fontId="3" type="noConversion"/>
  </si>
  <si>
    <t>(유)호경엔지니어링</t>
    <phoneticPr fontId="3" type="noConversion"/>
  </si>
  <si>
    <t>군산, 전주</t>
    <phoneticPr fontId="3" type="noConversion"/>
  </si>
  <si>
    <t>한국물류설비제작소㈜</t>
    <phoneticPr fontId="3" type="noConversion"/>
  </si>
  <si>
    <t>한국물류설비제작소㈜</t>
    <phoneticPr fontId="3" type="noConversion"/>
  </si>
  <si>
    <t>모아레이저</t>
    <phoneticPr fontId="3" type="noConversion"/>
  </si>
  <si>
    <t>모아레이저</t>
    <phoneticPr fontId="3" type="noConversion"/>
  </si>
  <si>
    <t>대상이앤씨</t>
    <phoneticPr fontId="3" type="noConversion"/>
  </si>
  <si>
    <t>대주코레스㈜-2</t>
    <phoneticPr fontId="3" type="noConversion"/>
  </si>
  <si>
    <t>액체질소(소)</t>
    <phoneticPr fontId="3" type="noConversion"/>
  </si>
  <si>
    <t>㈜BDC-1</t>
    <phoneticPr fontId="3" type="noConversion"/>
  </si>
  <si>
    <t>현명산업㈜</t>
    <phoneticPr fontId="3" type="noConversion"/>
  </si>
  <si>
    <t>현명산업㈜</t>
    <phoneticPr fontId="3" type="noConversion"/>
  </si>
  <si>
    <t>금성레이저</t>
    <phoneticPr fontId="3" type="noConversion"/>
  </si>
  <si>
    <t>㈜광우산업</t>
    <phoneticPr fontId="3" type="noConversion"/>
  </si>
  <si>
    <t>㈜광우산업</t>
    <phoneticPr fontId="3" type="noConversion"/>
  </si>
  <si>
    <t>극동테크놀로지</t>
    <phoneticPr fontId="3" type="noConversion"/>
  </si>
  <si>
    <t>영화엔지니어링</t>
    <phoneticPr fontId="3" type="noConversion"/>
  </si>
  <si>
    <t>탄소*40kg</t>
    <phoneticPr fontId="3" type="noConversion"/>
  </si>
  <si>
    <t>바이오가스솔루션</t>
    <phoneticPr fontId="3" type="noConversion"/>
  </si>
  <si>
    <t>경북지역</t>
    <phoneticPr fontId="3" type="noConversion"/>
  </si>
  <si>
    <t>GT/진천</t>
    <phoneticPr fontId="3" type="noConversion"/>
  </si>
  <si>
    <t>㈜동우에이스</t>
    <phoneticPr fontId="3" type="noConversion"/>
  </si>
  <si>
    <t>탄소*40kg</t>
    <phoneticPr fontId="3" type="noConversion"/>
  </si>
  <si>
    <t>㈜동우에이스</t>
    <phoneticPr fontId="3" type="noConversion"/>
  </si>
  <si>
    <t>액체산소</t>
    <phoneticPr fontId="3" type="noConversion"/>
  </si>
  <si>
    <t>환희산업</t>
    <phoneticPr fontId="3" type="noConversion"/>
  </si>
  <si>
    <t>액체산소</t>
    <phoneticPr fontId="3" type="noConversion"/>
  </si>
  <si>
    <t>㈜성대이엔지</t>
    <phoneticPr fontId="3" type="noConversion"/>
  </si>
  <si>
    <t>탄소*40kg</t>
    <phoneticPr fontId="3" type="noConversion"/>
  </si>
  <si>
    <t>서주스틸㈜</t>
    <phoneticPr fontId="3" type="noConversion"/>
  </si>
  <si>
    <t>탄소*40kg</t>
    <phoneticPr fontId="3" type="noConversion"/>
  </si>
  <si>
    <t>(유)여명산업</t>
    <phoneticPr fontId="3" type="noConversion"/>
  </si>
  <si>
    <t>탄소*40kg</t>
    <phoneticPr fontId="3" type="noConversion"/>
  </si>
  <si>
    <t>㈜제이엔씨상사</t>
    <phoneticPr fontId="3" type="noConversion"/>
  </si>
  <si>
    <t>㈜새만금스틸</t>
    <phoneticPr fontId="3" type="noConversion"/>
  </si>
  <si>
    <t>산소</t>
    <phoneticPr fontId="3" type="noConversion"/>
  </si>
  <si>
    <t>6956</t>
    <phoneticPr fontId="3" type="noConversion"/>
  </si>
  <si>
    <t>6956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</si>
  <si>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</si>
  <si>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</si>
  <si>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</si>
  <si>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</si>
  <si>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</si>
  <si>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</si>
  <si>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</si>
  <si>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</si>
  <si>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탄소*40kg</t>
    <phoneticPr fontId="3" type="noConversion"/>
  </si>
  <si>
    <t>케이원산업㈜</t>
    <phoneticPr fontId="3" type="noConversion"/>
  </si>
  <si>
    <t>㈜알루뱅크</t>
    <phoneticPr fontId="3" type="noConversion"/>
  </si>
  <si>
    <t>액체질소</t>
    <phoneticPr fontId="3" type="noConversion"/>
  </si>
  <si>
    <t>(유)남도폐차산업</t>
    <phoneticPr fontId="3" type="noConversion"/>
  </si>
  <si>
    <t>산소</t>
    <phoneticPr fontId="3" type="noConversion"/>
  </si>
  <si>
    <t>액체산소</t>
    <phoneticPr fontId="3" type="noConversion"/>
  </si>
  <si>
    <t>(유)정원메탈</t>
    <phoneticPr fontId="3" type="noConversion"/>
  </si>
  <si>
    <t>㈜한신-본사</t>
    <phoneticPr fontId="3" type="noConversion"/>
  </si>
  <si>
    <t>㈜한신-AS</t>
    <phoneticPr fontId="3" type="noConversion"/>
  </si>
  <si>
    <t>우리산업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</si>
  <si>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</si>
  <si>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</si>
  <si>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</si>
  <si>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</si>
  <si>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</si>
  <si>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</si>
  <si>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</si>
  <si>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</si>
  <si>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</si>
  <si>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(유)대성하이텍</t>
    <phoneticPr fontId="3" type="noConversion"/>
  </si>
  <si>
    <t>탄소*40kg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</si>
  <si>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</si>
  <si>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</si>
  <si>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</si>
  <si>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</si>
  <si>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</si>
  <si>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</si>
  <si>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산소</t>
    <phoneticPr fontId="3" type="noConversion"/>
  </si>
  <si>
    <t>창무산업</t>
    <phoneticPr fontId="3" type="noConversion"/>
  </si>
  <si>
    <t>탄소*40kg</t>
    <phoneticPr fontId="3" type="noConversion"/>
  </si>
  <si>
    <t>부영철강㈜</t>
    <phoneticPr fontId="3" type="noConversion"/>
  </si>
  <si>
    <t>(유)대건산업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</si>
  <si>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</si>
  <si>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</si>
  <si>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</si>
  <si>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㈜다한산업</t>
    <phoneticPr fontId="3" type="noConversion"/>
  </si>
  <si>
    <t>알곤</t>
    <phoneticPr fontId="3" type="noConversion"/>
  </si>
  <si>
    <t>㈜와이에이치에스엔티</t>
    <phoneticPr fontId="3" type="noConversion"/>
  </si>
  <si>
    <t>산소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</si>
  <si>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</si>
  <si>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</si>
  <si>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</si>
  <si>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</si>
  <si>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</si>
  <si>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</si>
  <si>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</si>
  <si>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</si>
  <si>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</si>
  <si>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탄소*20kg</t>
    <phoneticPr fontId="3" type="noConversion"/>
  </si>
  <si>
    <t>이오텍</t>
    <phoneticPr fontId="3" type="noConversion"/>
  </si>
  <si>
    <t>0495</t>
    <phoneticPr fontId="3" type="noConversion"/>
  </si>
  <si>
    <t>0495</t>
    <phoneticPr fontId="3" type="noConversion"/>
  </si>
  <si>
    <t>윤태용</t>
    <phoneticPr fontId="3" type="noConversion"/>
  </si>
  <si>
    <t>윤태용</t>
    <phoneticPr fontId="3" type="noConversion"/>
  </si>
  <si>
    <t>피앤에이</t>
    <phoneticPr fontId="3" type="noConversion"/>
  </si>
  <si>
    <t>액체질소</t>
    <phoneticPr fontId="3" type="noConversion"/>
  </si>
  <si>
    <t>충북지역</t>
    <phoneticPr fontId="3" type="noConversion"/>
  </si>
  <si>
    <t>GT/진천</t>
    <phoneticPr fontId="3" type="noConversion"/>
  </si>
  <si>
    <t>서원이엔지</t>
    <phoneticPr fontId="3" type="noConversion"/>
  </si>
  <si>
    <t>원영이엔지</t>
    <phoneticPr fontId="3" type="noConversion"/>
  </si>
  <si>
    <t>탄소*40kg</t>
    <phoneticPr fontId="3" type="noConversion"/>
  </si>
  <si>
    <t>조이스틸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</si>
  <si>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</si>
  <si>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</si>
  <si>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</si>
  <si>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</si>
  <si>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</si>
  <si>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전진스틸</t>
    <phoneticPr fontId="3" type="noConversion"/>
  </si>
  <si>
    <t>㈜우진플랜트</t>
    <phoneticPr fontId="3" type="noConversion"/>
  </si>
  <si>
    <t>명성테크-계룡</t>
    <phoneticPr fontId="3" type="noConversion"/>
  </si>
  <si>
    <t>알곤</t>
    <phoneticPr fontId="3" type="noConversion"/>
  </si>
  <si>
    <t>삼영기계㈜논산공장</t>
    <phoneticPr fontId="3" type="noConversion"/>
  </si>
  <si>
    <t>산소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</si>
  <si>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</si>
  <si>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</si>
  <si>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</si>
  <si>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</si>
  <si>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</si>
  <si>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영동,계룡</t>
    <phoneticPr fontId="3" type="noConversion"/>
  </si>
  <si>
    <t>영동,계룡</t>
    <phoneticPr fontId="3" type="noConversion"/>
  </si>
  <si>
    <t>영동,계룡</t>
    <phoneticPr fontId="3" type="noConversion"/>
  </si>
  <si>
    <t>대주중공업㈜</t>
    <phoneticPr fontId="3" type="noConversion"/>
  </si>
  <si>
    <t>수소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</si>
  <si>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</si>
  <si>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</si>
  <si>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</si>
  <si>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액체질소</t>
    <phoneticPr fontId="3" type="noConversion"/>
  </si>
  <si>
    <t>㈜성천씨엠에스</t>
    <phoneticPr fontId="3" type="noConversion"/>
  </si>
  <si>
    <t>산소</t>
    <phoneticPr fontId="3" type="noConversion"/>
  </si>
  <si>
    <t>(유)성진에스엔씨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</si>
  <si>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</si>
  <si>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</si>
  <si>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</si>
  <si>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</si>
  <si>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</si>
  <si>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(2021.09.20~2021.09.26)</t>
    <phoneticPr fontId="3" type="noConversion"/>
  </si>
  <si>
    <t>(유)여명산업</t>
    <phoneticPr fontId="3" type="noConversion"/>
  </si>
  <si>
    <t>LPG*50kg</t>
    <phoneticPr fontId="3" type="noConversion"/>
  </si>
  <si>
    <t>액체산소</t>
    <phoneticPr fontId="3" type="noConversion"/>
  </si>
  <si>
    <t>0495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</si>
  <si>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</si>
  <si>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</si>
  <si>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</si>
  <si>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</si>
  <si>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</si>
  <si>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</si>
  <si>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압출</t>
    <phoneticPr fontId="3" type="noConversion"/>
  </si>
  <si>
    <t>산소</t>
    <phoneticPr fontId="3" type="noConversion"/>
  </si>
  <si>
    <t>공무</t>
    <phoneticPr fontId="3" type="noConversion"/>
  </si>
  <si>
    <t>액체알곤</t>
    <phoneticPr fontId="3" type="noConversion"/>
  </si>
  <si>
    <t>범퍼</t>
    <phoneticPr fontId="3" type="noConversion"/>
  </si>
  <si>
    <t>대주코레스㈜-2</t>
    <phoneticPr fontId="3" type="noConversion"/>
  </si>
  <si>
    <t>산소</t>
    <phoneticPr fontId="3" type="noConversion"/>
  </si>
  <si>
    <t>액체알곤</t>
    <phoneticPr fontId="3" type="noConversion"/>
  </si>
  <si>
    <t>㈜성경</t>
    <phoneticPr fontId="3" type="noConversion"/>
  </si>
  <si>
    <t>알곤</t>
    <phoneticPr fontId="3" type="noConversion"/>
  </si>
  <si>
    <t>탄소*40kg</t>
    <phoneticPr fontId="3" type="noConversion"/>
  </si>
  <si>
    <t>동하</t>
    <phoneticPr fontId="3" type="noConversion"/>
  </si>
  <si>
    <t>탄소*40kg</t>
    <phoneticPr fontId="3" type="noConversion"/>
  </si>
  <si>
    <t>㈜다한산업</t>
    <phoneticPr fontId="3" type="noConversion"/>
  </si>
  <si>
    <t>액체산소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</si>
  <si>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</si>
  <si>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</si>
  <si>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</si>
  <si>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</si>
  <si>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</si>
  <si>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</si>
  <si>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이상혁</t>
    <phoneticPr fontId="3" type="noConversion"/>
  </si>
  <si>
    <t>(유)한영산업</t>
    <phoneticPr fontId="3" type="noConversion"/>
  </si>
  <si>
    <t>탄소*40kg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</si>
  <si>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</si>
  <si>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</si>
  <si>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</si>
  <si>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</si>
  <si>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(유)원더스</t>
    <phoneticPr fontId="3" type="noConversion"/>
  </si>
  <si>
    <t>현명산업㈜</t>
    <phoneticPr fontId="3" type="noConversion"/>
  </si>
  <si>
    <t>액체산소</t>
    <phoneticPr fontId="3" type="noConversion"/>
  </si>
  <si>
    <t>(유)대명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</si>
  <si>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</si>
  <si>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</si>
  <si>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</si>
  <si>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</si>
  <si>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</si>
  <si>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</si>
  <si>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</si>
  <si>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</si>
  <si>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서태영</t>
    <phoneticPr fontId="3" type="noConversion"/>
  </si>
  <si>
    <t>㈜터보맥스</t>
    <phoneticPr fontId="3" type="noConversion"/>
  </si>
  <si>
    <t>㈜광우산업</t>
    <phoneticPr fontId="3" type="noConversion"/>
  </si>
  <si>
    <t>액체산소</t>
    <phoneticPr fontId="3" type="noConversion"/>
  </si>
  <si>
    <t>에이치엔에스하이텍㈜</t>
    <phoneticPr fontId="3" type="noConversion"/>
  </si>
  <si>
    <t>기회산업㈜-청주</t>
    <phoneticPr fontId="3" type="noConversion"/>
  </si>
  <si>
    <t>알곤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</si>
  <si>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</si>
  <si>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</si>
  <si>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</si>
  <si>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</si>
  <si>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</si>
  <si>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</si>
  <si>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</si>
  <si>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고순도 산소</t>
    <phoneticPr fontId="3" type="noConversion"/>
  </si>
  <si>
    <t>고순도 질소</t>
    <phoneticPr fontId="3" type="noConversion"/>
  </si>
  <si>
    <t>고순도 알곤</t>
    <phoneticPr fontId="3" type="noConversion"/>
  </si>
  <si>
    <t>초고순도 헬륨</t>
    <phoneticPr fontId="3" type="noConversion"/>
  </si>
  <si>
    <t>아세틸렌*3KG</t>
    <phoneticPr fontId="3" type="noConversion"/>
  </si>
  <si>
    <t>고순도 탄소</t>
    <phoneticPr fontId="3" type="noConversion"/>
  </si>
  <si>
    <t>고순도 AIR</t>
    <phoneticPr fontId="3" type="noConversion"/>
  </si>
  <si>
    <t>진천</t>
    <phoneticPr fontId="3" type="noConversion"/>
  </si>
  <si>
    <t>진천</t>
    <phoneticPr fontId="3" type="noConversion"/>
  </si>
  <si>
    <t>진천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</si>
  <si>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</si>
  <si>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</si>
  <si>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</si>
  <si>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</si>
  <si>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</si>
  <si>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</si>
  <si>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정선산업㈜</t>
    <phoneticPr fontId="3" type="noConversion"/>
  </si>
  <si>
    <t>탄소*40kg</t>
    <phoneticPr fontId="3" type="noConversion"/>
  </si>
  <si>
    <t>㈜엘에스엔지니어링</t>
    <phoneticPr fontId="3" type="noConversion"/>
  </si>
  <si>
    <t>액체알곤</t>
    <phoneticPr fontId="3" type="noConversion"/>
  </si>
  <si>
    <t>㈜BDC-1</t>
    <phoneticPr fontId="3" type="noConversion"/>
  </si>
  <si>
    <t>산소</t>
    <phoneticPr fontId="3" type="noConversion"/>
  </si>
  <si>
    <t>LPG*50kg</t>
    <phoneticPr fontId="3" type="noConversion"/>
  </si>
  <si>
    <t>액체산소</t>
    <phoneticPr fontId="3" type="noConversion"/>
  </si>
  <si>
    <t>안현엔지니어링</t>
    <phoneticPr fontId="3" type="noConversion"/>
  </si>
  <si>
    <t>대청이엔지</t>
    <phoneticPr fontId="3" type="noConversion"/>
  </si>
  <si>
    <t>산소</t>
    <phoneticPr fontId="3" type="noConversion"/>
  </si>
  <si>
    <t>영이엔지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</si>
  <si>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</si>
  <si>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</si>
  <si>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</si>
  <si>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</si>
  <si>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</si>
  <si>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</si>
  <si>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</si>
  <si>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</si>
  <si>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</si>
  <si>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추부,가야곡</t>
    <phoneticPr fontId="3" type="noConversion"/>
  </si>
  <si>
    <t>추부,가야곡</t>
    <phoneticPr fontId="3" type="noConversion"/>
  </si>
  <si>
    <t>㈜큐하이</t>
    <phoneticPr fontId="3" type="noConversion"/>
  </si>
  <si>
    <t>액체질소</t>
    <phoneticPr fontId="3" type="noConversion"/>
  </si>
  <si>
    <t>㈜삼양홀딩스</t>
    <phoneticPr fontId="3" type="noConversion"/>
  </si>
  <si>
    <t>액체질소</t>
    <phoneticPr fontId="3" type="noConversion"/>
  </si>
  <si>
    <t>아주이엔지㈜</t>
    <phoneticPr fontId="3" type="noConversion"/>
  </si>
  <si>
    <t>이건산업</t>
    <phoneticPr fontId="3" type="noConversion"/>
  </si>
  <si>
    <t>㈜보고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</si>
  <si>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</si>
  <si>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</si>
  <si>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</si>
  <si>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</si>
  <si>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</si>
  <si>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</si>
  <si>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</si>
  <si>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안선오</t>
    <phoneticPr fontId="3" type="noConversion"/>
  </si>
  <si>
    <t>극동테크놀로지</t>
    <phoneticPr fontId="3" type="noConversion"/>
  </si>
  <si>
    <t>액체산소</t>
    <phoneticPr fontId="3" type="noConversion"/>
  </si>
  <si>
    <t>경북지역</t>
    <phoneticPr fontId="3" type="noConversion"/>
  </si>
  <si>
    <t>바이오가스솔루션</t>
    <phoneticPr fontId="3" type="noConversion"/>
  </si>
  <si>
    <t>보성이엔지</t>
    <phoneticPr fontId="3" type="noConversion"/>
  </si>
  <si>
    <t>탄소*40kg</t>
    <phoneticPr fontId="3" type="noConversion"/>
  </si>
  <si>
    <t>창조특수금속</t>
    <phoneticPr fontId="3" type="noConversion"/>
  </si>
  <si>
    <t>LPG*20kg</t>
    <phoneticPr fontId="3" type="noConversion"/>
  </si>
  <si>
    <t>충북지역</t>
    <phoneticPr fontId="3" type="noConversion"/>
  </si>
  <si>
    <t>GT/진천</t>
    <phoneticPr fontId="3" type="noConversion"/>
  </si>
  <si>
    <t>GT/진천</t>
    <phoneticPr fontId="3" type="noConversion"/>
  </si>
  <si>
    <t>GT/진천</t>
    <phoneticPr fontId="3" type="noConversion"/>
  </si>
  <si>
    <t>대상이앤씨</t>
    <phoneticPr fontId="3" type="noConversion"/>
  </si>
  <si>
    <t>액체산소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</si>
  <si>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</si>
  <si>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</si>
  <si>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헬륨</t>
    <phoneticPr fontId="3" type="noConversion"/>
  </si>
  <si>
    <t>고순도 AIR</t>
    <phoneticPr fontId="3" type="noConversion"/>
  </si>
  <si>
    <t>㈜포커스엔지니어링</t>
    <phoneticPr fontId="3" type="noConversion"/>
  </si>
  <si>
    <t>산소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</si>
  <si>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</si>
  <si>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</si>
  <si>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</si>
  <si>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김병권</t>
    <phoneticPr fontId="3" type="noConversion"/>
  </si>
  <si>
    <t>김병권</t>
    <phoneticPr fontId="3" type="noConversion"/>
  </si>
  <si>
    <t>진안,전주</t>
    <phoneticPr fontId="3" type="noConversion"/>
  </si>
  <si>
    <t>진안,전주</t>
    <phoneticPr fontId="3" type="noConversion"/>
  </si>
  <si>
    <t>금성레이저</t>
    <phoneticPr fontId="3" type="noConversion"/>
  </si>
  <si>
    <t>고순도 질소</t>
    <phoneticPr fontId="3" type="noConversion"/>
  </si>
  <si>
    <t>알곤</t>
    <phoneticPr fontId="3" type="noConversion"/>
  </si>
  <si>
    <t>㈜한신-본사</t>
    <phoneticPr fontId="3" type="noConversion"/>
  </si>
  <si>
    <t>탄소*40kg</t>
    <phoneticPr fontId="3" type="noConversion"/>
  </si>
  <si>
    <t>우리산업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</si>
  <si>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</si>
  <si>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</si>
  <si>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</si>
  <si>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탄소*40kg</t>
    <phoneticPr fontId="3" type="noConversion"/>
  </si>
  <si>
    <t>㈜티오피-1</t>
    <phoneticPr fontId="3" type="noConversion"/>
  </si>
  <si>
    <t>㈜티오피-3</t>
    <phoneticPr fontId="3" type="noConversion"/>
  </si>
  <si>
    <t>알곤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</si>
  <si>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</si>
  <si>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</si>
  <si>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</si>
  <si>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</si>
  <si>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</si>
  <si>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</si>
  <si>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</si>
  <si>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</si>
  <si>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</si>
  <si>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</si>
  <si>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</si>
  <si>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</si>
  <si>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㈜삼양홀딩스</t>
    <phoneticPr fontId="3" type="noConversion"/>
  </si>
  <si>
    <t>고순도 AIR</t>
    <phoneticPr fontId="3" type="noConversion"/>
  </si>
  <si>
    <t>액체질소</t>
    <phoneticPr fontId="3" type="noConversion"/>
  </si>
  <si>
    <t>㈜덕운</t>
    <phoneticPr fontId="3" type="noConversion"/>
  </si>
  <si>
    <t>㈜성천씨엠에스</t>
    <phoneticPr fontId="3" type="noConversion"/>
  </si>
  <si>
    <t>LPG*20kg</t>
    <phoneticPr fontId="3" type="noConversion"/>
  </si>
  <si>
    <t>LPG*50kg</t>
    <phoneticPr fontId="3" type="noConversion"/>
  </si>
  <si>
    <t>아주이엔지㈜</t>
    <phoneticPr fontId="3" type="noConversion"/>
  </si>
  <si>
    <t>스피드이엔지</t>
    <phoneticPr fontId="3" type="noConversion"/>
  </si>
  <si>
    <t>산소</t>
    <phoneticPr fontId="3" type="noConversion"/>
  </si>
  <si>
    <t>이건산업</t>
    <phoneticPr fontId="3" type="noConversion"/>
  </si>
  <si>
    <t>탄소*40kg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</si>
  <si>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</si>
  <si>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</si>
  <si>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</si>
  <si>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</si>
  <si>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</si>
  <si>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</si>
  <si>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공주,부여</t>
    <phoneticPr fontId="3" type="noConversion"/>
  </si>
  <si>
    <t>터보엔지니어링㈜</t>
    <phoneticPr fontId="3" type="noConversion"/>
  </si>
  <si>
    <t>삼일산업-2</t>
    <phoneticPr fontId="3" type="noConversion"/>
  </si>
  <si>
    <t>액체알곤</t>
    <phoneticPr fontId="3" type="noConversion"/>
  </si>
  <si>
    <t>㈜대신냉방</t>
    <phoneticPr fontId="3" type="noConversion"/>
  </si>
  <si>
    <t>창무산업</t>
    <phoneticPr fontId="3" type="noConversion"/>
  </si>
  <si>
    <t>탄소*40kg</t>
    <phoneticPr fontId="3" type="noConversion"/>
  </si>
  <si>
    <t>부영철강㈜</t>
    <phoneticPr fontId="3" type="noConversion"/>
  </si>
  <si>
    <t>정유리</t>
    <phoneticPr fontId="3" type="noConversion"/>
  </si>
  <si>
    <t>(유)대성하이텍</t>
    <phoneticPr fontId="3" type="noConversion"/>
  </si>
  <si>
    <t>㈜비디텍</t>
    <phoneticPr fontId="3" type="noConversion"/>
  </si>
  <si>
    <t>알곤</t>
    <phoneticPr fontId="3" type="noConversion"/>
  </si>
  <si>
    <t>㈜태영기계</t>
    <phoneticPr fontId="3" type="noConversion"/>
  </si>
  <si>
    <t>모아레이저</t>
    <phoneticPr fontId="3" type="noConversion"/>
  </si>
  <si>
    <t>액체산소</t>
    <phoneticPr fontId="3" type="noConversion"/>
  </si>
  <si>
    <t>㈜와이에이치에스엔티</t>
    <phoneticPr fontId="3" type="noConversion"/>
  </si>
  <si>
    <t>액체산소</t>
    <phoneticPr fontId="3" type="noConversion"/>
  </si>
  <si>
    <t>진흥기계㈜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</si>
  <si>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</si>
  <si>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</si>
  <si>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</si>
  <si>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</si>
  <si>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</si>
  <si>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</si>
  <si>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</si>
  <si>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</si>
  <si>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㈜삼인코리아</t>
    <phoneticPr fontId="3" type="noConversion"/>
  </si>
  <si>
    <t>산소</t>
    <phoneticPr fontId="3" type="noConversion"/>
  </si>
  <si>
    <t>㈜동우에이스</t>
    <phoneticPr fontId="3" type="noConversion"/>
  </si>
  <si>
    <t>탄소*40kg</t>
    <phoneticPr fontId="3" type="noConversion"/>
  </si>
  <si>
    <t>액체산소</t>
    <phoneticPr fontId="3" type="noConversion"/>
  </si>
  <si>
    <t>환희산업</t>
    <phoneticPr fontId="3" type="noConversion"/>
  </si>
  <si>
    <t>액체산소</t>
    <phoneticPr fontId="3" type="noConversion"/>
  </si>
  <si>
    <t>㈜성대이엔지</t>
    <phoneticPr fontId="3" type="noConversion"/>
  </si>
  <si>
    <t>서주스틸㈜</t>
    <phoneticPr fontId="3" type="noConversion"/>
  </si>
  <si>
    <t>탄소*40kg</t>
    <phoneticPr fontId="3" type="noConversion"/>
  </si>
  <si>
    <t>(유)호경엔지니어링</t>
    <phoneticPr fontId="3" type="noConversion"/>
  </si>
  <si>
    <t>이녹스㈜</t>
    <phoneticPr fontId="3" type="noConversion"/>
  </si>
  <si>
    <t>고순도 질소</t>
    <phoneticPr fontId="3" type="noConversion"/>
  </si>
  <si>
    <t>㈜엠에스이엔지</t>
    <phoneticPr fontId="3" type="noConversion"/>
  </si>
  <si>
    <t>㈜제이엔씨상사</t>
    <phoneticPr fontId="3" type="noConversion"/>
  </si>
  <si>
    <t>탄소*40kg</t>
    <phoneticPr fontId="3" type="noConversion"/>
  </si>
  <si>
    <t>㈜새만금스틸</t>
    <phoneticPr fontId="3" type="noConversion"/>
  </si>
  <si>
    <t>알곤</t>
    <phoneticPr fontId="3" type="noConversion"/>
  </si>
  <si>
    <t>탄소*40kg</t>
    <phoneticPr fontId="3" type="noConversion"/>
  </si>
  <si>
    <t>(유)스틸산업</t>
    <phoneticPr fontId="3" type="noConversion"/>
  </si>
  <si>
    <t>LPG*50kg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</si>
  <si>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</si>
  <si>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</si>
  <si>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</si>
  <si>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</si>
  <si>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</si>
  <si>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군산</t>
    <phoneticPr fontId="3" type="noConversion"/>
  </si>
  <si>
    <t>㈜우진플랜트</t>
    <phoneticPr fontId="3" type="noConversion"/>
  </si>
  <si>
    <t>전진스틸</t>
    <phoneticPr fontId="3" type="noConversion"/>
  </si>
  <si>
    <t>㈜가람에스티-해인스틸</t>
    <phoneticPr fontId="3" type="noConversion"/>
  </si>
  <si>
    <t>제일수산</t>
    <phoneticPr fontId="3" type="noConversion"/>
  </si>
  <si>
    <t>5179</t>
    <phoneticPr fontId="3" type="noConversion"/>
  </si>
  <si>
    <t>5179</t>
    <phoneticPr fontId="3" type="noConversion"/>
  </si>
  <si>
    <t>서태영</t>
    <phoneticPr fontId="3" type="noConversion"/>
  </si>
  <si>
    <t>영동,논산</t>
    <phoneticPr fontId="3" type="noConversion"/>
  </si>
  <si>
    <t>영동,논산</t>
    <phoneticPr fontId="3" type="noConversion"/>
  </si>
  <si>
    <t>서태영</t>
    <phoneticPr fontId="3" type="noConversion"/>
  </si>
  <si>
    <t>LPG*50kg</t>
    <phoneticPr fontId="3" type="noConversion"/>
  </si>
  <si>
    <t>액체산소</t>
    <phoneticPr fontId="3" type="noConversion"/>
  </si>
  <si>
    <t>2차</t>
    <phoneticPr fontId="3" type="noConversion"/>
  </si>
  <si>
    <t>0495</t>
    <phoneticPr fontId="3" type="noConversion"/>
  </si>
  <si>
    <t>김병권</t>
    <phoneticPr fontId="3" type="noConversion"/>
  </si>
  <si>
    <t>조명호</t>
    <phoneticPr fontId="3" type="noConversion"/>
  </si>
  <si>
    <t>익산</t>
    <phoneticPr fontId="3" type="noConversion"/>
  </si>
  <si>
    <t>익산</t>
    <phoneticPr fontId="3" type="noConversion"/>
  </si>
  <si>
    <t>(유)대명</t>
    <phoneticPr fontId="3" type="noConversion"/>
  </si>
  <si>
    <t>탄소*40kg</t>
    <phoneticPr fontId="3" type="noConversion"/>
  </si>
  <si>
    <t>8842</t>
    <phoneticPr fontId="3" type="noConversion"/>
  </si>
  <si>
    <t>윤경열</t>
    <phoneticPr fontId="3" type="noConversion"/>
  </si>
  <si>
    <t>김제</t>
    <phoneticPr fontId="3" type="noConversion"/>
  </si>
  <si>
    <t>8842</t>
    <phoneticPr fontId="3" type="noConversion"/>
  </si>
  <si>
    <t>극동테크놀로지</t>
  </si>
  <si>
    <t>경북지역</t>
  </si>
  <si>
    <t>바이오가스솔루션</t>
  </si>
  <si>
    <t>(2021.09.27~2021.10.03)</t>
    <phoneticPr fontId="3" type="noConversion"/>
  </si>
  <si>
    <t>삼영기계㈜논산공장</t>
    <phoneticPr fontId="3" type="noConversion"/>
  </si>
  <si>
    <t>액체산소</t>
    <phoneticPr fontId="3" type="noConversion"/>
  </si>
  <si>
    <t>0495</t>
    <phoneticPr fontId="3" type="noConversion"/>
  </si>
  <si>
    <t>김병권</t>
    <phoneticPr fontId="3" type="noConversion"/>
  </si>
  <si>
    <t>가야곡</t>
    <phoneticPr fontId="3" type="noConversion"/>
  </si>
  <si>
    <t>김병권</t>
    <phoneticPr fontId="3" type="noConversion"/>
  </si>
  <si>
    <t>(유)한영산업</t>
    <phoneticPr fontId="3" type="noConversion"/>
  </si>
  <si>
    <t>탄소*40kg</t>
    <phoneticPr fontId="3" type="noConversion"/>
  </si>
  <si>
    <t>현명산업㈜</t>
    <phoneticPr fontId="3" type="noConversion"/>
  </si>
  <si>
    <t>탄소*40kg</t>
    <phoneticPr fontId="3" type="noConversion"/>
  </si>
  <si>
    <t>액체산소</t>
    <phoneticPr fontId="3" type="noConversion"/>
  </si>
  <si>
    <t>㈜신성엔지니어링</t>
    <phoneticPr fontId="3" type="noConversion"/>
  </si>
  <si>
    <t>알곤</t>
    <phoneticPr fontId="3" type="noConversion"/>
  </si>
  <si>
    <t>탄소*40kg</t>
    <phoneticPr fontId="3" type="noConversion"/>
  </si>
  <si>
    <t>액체질소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</si>
  <si>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</si>
  <si>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</si>
  <si>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</si>
  <si>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</si>
  <si>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탄소*40kg</t>
    <phoneticPr fontId="3" type="noConversion"/>
  </si>
  <si>
    <t>5179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</si>
  <si>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</si>
  <si>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</si>
  <si>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</si>
  <si>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</si>
  <si>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</si>
  <si>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</si>
  <si>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서태영</t>
    <phoneticPr fontId="3" type="noConversion"/>
  </si>
  <si>
    <t>㈜삼인코리아</t>
    <phoneticPr fontId="3" type="noConversion"/>
  </si>
  <si>
    <t>산소</t>
    <phoneticPr fontId="3" type="noConversion"/>
  </si>
  <si>
    <t>(유)호경엔지니어링</t>
    <phoneticPr fontId="3" type="noConversion"/>
  </si>
  <si>
    <t>LPG*50kg</t>
    <phoneticPr fontId="3" type="noConversion"/>
  </si>
  <si>
    <t>액체산소</t>
    <phoneticPr fontId="3" type="noConversion"/>
  </si>
  <si>
    <t>1,-1</t>
    <phoneticPr fontId="3" type="noConversion"/>
  </si>
  <si>
    <t>(유)스틸산업</t>
    <phoneticPr fontId="3" type="noConversion"/>
  </si>
  <si>
    <t>알곤</t>
    <phoneticPr fontId="3" type="noConversion"/>
  </si>
  <si>
    <t>탄소*40kg</t>
    <phoneticPr fontId="3" type="noConversion"/>
  </si>
  <si>
    <t>JMC</t>
    <phoneticPr fontId="3" type="noConversion"/>
  </si>
  <si>
    <t>㈜윤성기업</t>
    <phoneticPr fontId="3" type="noConversion"/>
  </si>
  <si>
    <t>산소</t>
    <phoneticPr fontId="3" type="noConversion"/>
  </si>
  <si>
    <t>알곤</t>
    <phoneticPr fontId="3" type="noConversion"/>
  </si>
  <si>
    <t>액체알곤</t>
    <phoneticPr fontId="3" type="noConversion"/>
  </si>
  <si>
    <t>6956</t>
    <phoneticPr fontId="3" type="noConversion"/>
  </si>
  <si>
    <t>윤태용</t>
    <phoneticPr fontId="3" type="noConversion"/>
  </si>
  <si>
    <t>윤태용</t>
    <phoneticPr fontId="3" type="noConversion"/>
  </si>
  <si>
    <t>군산</t>
    <phoneticPr fontId="3" type="noConversion"/>
  </si>
  <si>
    <t>군산</t>
    <phoneticPr fontId="3" type="noConversion"/>
  </si>
  <si>
    <t>㈜광우산업</t>
    <phoneticPr fontId="3" type="noConversion"/>
  </si>
  <si>
    <t>액체산소</t>
    <phoneticPr fontId="3" type="noConversion"/>
  </si>
  <si>
    <t>기회산업㈜-청주</t>
    <phoneticPr fontId="3" type="noConversion"/>
  </si>
  <si>
    <t>알곤</t>
    <phoneticPr fontId="3" type="noConversion"/>
  </si>
  <si>
    <t>㈜터보맥스</t>
    <phoneticPr fontId="3" type="noConversion"/>
  </si>
  <si>
    <t>액체산소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</si>
  <si>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</si>
  <si>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</si>
  <si>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</si>
  <si>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</si>
  <si>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</si>
  <si>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</si>
  <si>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</si>
  <si>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</si>
  <si>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</si>
  <si>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㈜BDC-1</t>
    <phoneticPr fontId="3" type="noConversion"/>
  </si>
  <si>
    <t>알곤</t>
    <phoneticPr fontId="3" type="noConversion"/>
  </si>
  <si>
    <t>탄소*40kg</t>
    <phoneticPr fontId="3" type="noConversion"/>
  </si>
  <si>
    <t>산소</t>
    <phoneticPr fontId="3" type="noConversion"/>
  </si>
  <si>
    <t>대청이엔지</t>
    <phoneticPr fontId="3" type="noConversion"/>
  </si>
  <si>
    <t>영이엔지</t>
    <phoneticPr fontId="3" type="noConversion"/>
  </si>
  <si>
    <t>㈜성현글로비스</t>
    <phoneticPr fontId="3" type="noConversion"/>
  </si>
  <si>
    <t>고순도 알곤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</si>
  <si>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</si>
  <si>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</si>
  <si>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</si>
  <si>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</si>
  <si>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</si>
  <si>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</si>
  <si>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</si>
  <si>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추부,가야곡</t>
    <phoneticPr fontId="3" type="noConversion"/>
  </si>
  <si>
    <t>추부,가야곡</t>
    <phoneticPr fontId="3" type="noConversion"/>
  </si>
  <si>
    <t>삼일산업-1</t>
    <phoneticPr fontId="3" type="noConversion"/>
  </si>
  <si>
    <t>삼일산업-2</t>
    <phoneticPr fontId="3" type="noConversion"/>
  </si>
  <si>
    <t>액체알곤</t>
    <phoneticPr fontId="3" type="noConversion"/>
  </si>
  <si>
    <t>삼일산업-3</t>
    <phoneticPr fontId="3" type="noConversion"/>
  </si>
  <si>
    <t>액체산소</t>
    <phoneticPr fontId="3" type="noConversion"/>
  </si>
  <si>
    <t>㈜대신냉방</t>
    <phoneticPr fontId="3" type="noConversion"/>
  </si>
  <si>
    <t>LPG*20kg</t>
    <phoneticPr fontId="3" type="noConversion"/>
  </si>
  <si>
    <t>창무산업</t>
    <phoneticPr fontId="3" type="noConversion"/>
  </si>
  <si>
    <t>(유)대건산업</t>
    <phoneticPr fontId="3" type="noConversion"/>
  </si>
  <si>
    <t>㈜동명기계</t>
    <phoneticPr fontId="3" type="noConversion"/>
  </si>
  <si>
    <t>탄소*40kg</t>
    <phoneticPr fontId="3" type="noConversion"/>
  </si>
  <si>
    <t>액체산소</t>
    <phoneticPr fontId="3" type="noConversion"/>
  </si>
  <si>
    <t>서현정공</t>
    <phoneticPr fontId="3" type="noConversion"/>
  </si>
  <si>
    <t>탄소*20kg</t>
    <phoneticPr fontId="3" type="noConversion"/>
  </si>
  <si>
    <t>㈜와이에이치에스엔티</t>
    <phoneticPr fontId="3" type="noConversion"/>
  </si>
  <si>
    <t>㈜비디텍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</si>
  <si>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</si>
  <si>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</si>
  <si>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</si>
  <si>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</si>
  <si>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</si>
  <si>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</si>
  <si>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이상혁</t>
    <phoneticPr fontId="3" type="noConversion"/>
  </si>
  <si>
    <t>대주중공업㈜</t>
    <phoneticPr fontId="3" type="noConversion"/>
  </si>
  <si>
    <t>수소</t>
    <phoneticPr fontId="3" type="noConversion"/>
  </si>
  <si>
    <t>㈜정원엔지니어링</t>
    <phoneticPr fontId="3" type="noConversion"/>
  </si>
  <si>
    <t>㈜삼양홀딩스</t>
    <phoneticPr fontId="3" type="noConversion"/>
  </si>
  <si>
    <t>액체질소</t>
    <phoneticPr fontId="3" type="noConversion"/>
  </si>
  <si>
    <t>㈜엠케이케미칼</t>
    <phoneticPr fontId="3" type="noConversion"/>
  </si>
  <si>
    <t>고순도 AIR</t>
    <phoneticPr fontId="3" type="noConversion"/>
  </si>
  <si>
    <t>태극제약㈜</t>
    <phoneticPr fontId="3" type="noConversion"/>
  </si>
  <si>
    <t>㈜성천씨엠에스</t>
    <phoneticPr fontId="3" type="noConversion"/>
  </si>
  <si>
    <t>산소</t>
    <phoneticPr fontId="3" type="noConversion"/>
  </si>
  <si>
    <t>탄소*40kg</t>
    <phoneticPr fontId="3" type="noConversion"/>
  </si>
  <si>
    <t>조인엠㈜</t>
    <phoneticPr fontId="3" type="noConversion"/>
  </si>
  <si>
    <t>액체질소</t>
    <phoneticPr fontId="3" type="noConversion"/>
  </si>
  <si>
    <t>㈜보고</t>
    <phoneticPr fontId="3" type="noConversion"/>
  </si>
  <si>
    <t>(유)성진에스엔씨</t>
    <phoneticPr fontId="3" type="noConversion"/>
  </si>
  <si>
    <t>LPG*20kg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</si>
  <si>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</si>
  <si>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</si>
  <si>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</si>
  <si>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</si>
  <si>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</si>
  <si>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</si>
  <si>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</si>
  <si>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</si>
  <si>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</si>
  <si>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</si>
  <si>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</si>
  <si>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㈜엠에스가스전북</t>
    <phoneticPr fontId="3" type="noConversion"/>
  </si>
  <si>
    <t>질소</t>
    <phoneticPr fontId="3" type="noConversion"/>
  </si>
  <si>
    <t>7233</t>
    <phoneticPr fontId="3" type="noConversion"/>
  </si>
  <si>
    <t>서태영</t>
    <phoneticPr fontId="3" type="noConversion"/>
  </si>
  <si>
    <t>한국물류설비제작소㈜</t>
    <phoneticPr fontId="3" type="noConversion"/>
  </si>
  <si>
    <t>액체산소</t>
    <phoneticPr fontId="3" type="noConversion"/>
  </si>
  <si>
    <t>대상이앤씨</t>
    <phoneticPr fontId="3" type="noConversion"/>
  </si>
  <si>
    <t>LPG*50kg</t>
    <phoneticPr fontId="3" type="noConversion"/>
  </si>
  <si>
    <t>액체산소</t>
    <phoneticPr fontId="3" type="noConversion"/>
  </si>
  <si>
    <t>한국신텍스제약㈜</t>
    <phoneticPr fontId="3" type="noConversion"/>
  </si>
  <si>
    <t>고순도 질소</t>
    <phoneticPr fontId="3" type="noConversion"/>
  </si>
  <si>
    <t>고순도 알곤</t>
    <phoneticPr fontId="3" type="noConversion"/>
  </si>
  <si>
    <t>0495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</si>
  <si>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</si>
  <si>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</si>
  <si>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</si>
  <si>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서천,익산</t>
    <phoneticPr fontId="3" type="noConversion"/>
  </si>
  <si>
    <t>서천,익산</t>
    <phoneticPr fontId="3" type="noConversion"/>
  </si>
  <si>
    <t>㈜우진플랜트</t>
    <phoneticPr fontId="3" type="noConversion"/>
  </si>
  <si>
    <t>산소</t>
    <phoneticPr fontId="3" type="noConversion"/>
  </si>
  <si>
    <t>탄소*40kg</t>
    <phoneticPr fontId="3" type="noConversion"/>
  </si>
  <si>
    <t>LPG*20kg</t>
    <phoneticPr fontId="3" type="noConversion"/>
  </si>
  <si>
    <t>㈜우진플랜트</t>
    <phoneticPr fontId="3" type="noConversion"/>
  </si>
  <si>
    <t>전진스틸</t>
    <phoneticPr fontId="3" type="noConversion"/>
  </si>
  <si>
    <t>5179</t>
    <phoneticPr fontId="3" type="noConversion"/>
  </si>
  <si>
    <t>5179</t>
    <phoneticPr fontId="3" type="noConversion"/>
  </si>
  <si>
    <t>5179</t>
    <phoneticPr fontId="3" type="noConversion"/>
  </si>
  <si>
    <t>윤태용</t>
    <phoneticPr fontId="3" type="noConversion"/>
  </si>
  <si>
    <t>윤태용</t>
    <phoneticPr fontId="3" type="noConversion"/>
  </si>
  <si>
    <t>영동</t>
    <phoneticPr fontId="3" type="noConversion"/>
  </si>
  <si>
    <t>영동</t>
    <phoneticPr fontId="3" type="noConversion"/>
  </si>
  <si>
    <t>영동</t>
    <phoneticPr fontId="3" type="noConversion"/>
  </si>
  <si>
    <t>윤태용</t>
    <phoneticPr fontId="3" type="noConversion"/>
  </si>
  <si>
    <t>㈜알루뱅크</t>
    <phoneticPr fontId="3" type="noConversion"/>
  </si>
  <si>
    <t>산소</t>
    <phoneticPr fontId="3" type="noConversion"/>
  </si>
  <si>
    <t>고순도 알곤</t>
    <phoneticPr fontId="3" type="noConversion"/>
  </si>
  <si>
    <t>액체질소</t>
    <phoneticPr fontId="3" type="noConversion"/>
  </si>
  <si>
    <t>㈜알루뱅크</t>
    <phoneticPr fontId="3" type="noConversion"/>
  </si>
  <si>
    <t>하나기공</t>
    <phoneticPr fontId="3" type="noConversion"/>
  </si>
  <si>
    <t>알곤</t>
    <phoneticPr fontId="3" type="noConversion"/>
  </si>
  <si>
    <t>탄소*40kg</t>
    <phoneticPr fontId="3" type="noConversion"/>
  </si>
  <si>
    <t>액체알곤</t>
    <phoneticPr fontId="3" type="noConversion"/>
  </si>
  <si>
    <t>㈜한신-본사</t>
    <phoneticPr fontId="3" type="noConversion"/>
  </si>
  <si>
    <t>우리산업</t>
    <phoneticPr fontId="3" type="noConversion"/>
  </si>
  <si>
    <t>알곤</t>
    <phoneticPr fontId="3" type="noConversion"/>
  </si>
  <si>
    <t>탄소*20kg</t>
    <phoneticPr fontId="3" type="noConversion"/>
  </si>
  <si>
    <t>㈜한신-AS</t>
    <phoneticPr fontId="3" type="noConversion"/>
  </si>
  <si>
    <t>탄소*40kg</t>
    <phoneticPr fontId="3" type="noConversion"/>
  </si>
  <si>
    <t>에프엠테크</t>
    <phoneticPr fontId="3" type="noConversion"/>
  </si>
  <si>
    <t>㈜티오피-1</t>
    <phoneticPr fontId="3" type="noConversion"/>
  </si>
  <si>
    <t>탄소*40kg</t>
    <phoneticPr fontId="3" type="noConversion"/>
  </si>
  <si>
    <t>㈜티오피-3</t>
    <phoneticPr fontId="3" type="noConversion"/>
  </si>
  <si>
    <t>알곤</t>
    <phoneticPr fontId="3" type="noConversion"/>
  </si>
  <si>
    <t>탄소*40kg</t>
    <phoneticPr fontId="3" type="noConversion"/>
  </si>
  <si>
    <t>케이원산업㈜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</si>
  <si>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</si>
  <si>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</si>
  <si>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</si>
  <si>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</si>
  <si>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</si>
  <si>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</si>
  <si>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</si>
  <si>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김제,익산</t>
    <phoneticPr fontId="3" type="noConversion"/>
  </si>
  <si>
    <t>김제,익산</t>
    <phoneticPr fontId="3" type="noConversion"/>
  </si>
  <si>
    <t>김제,익산</t>
    <phoneticPr fontId="3" type="noConversion"/>
  </si>
  <si>
    <t>율천공업㈜</t>
    <phoneticPr fontId="3" type="noConversion"/>
  </si>
  <si>
    <t>액체산소</t>
    <phoneticPr fontId="3" type="noConversion"/>
  </si>
  <si>
    <t>㈜동명기계</t>
    <phoneticPr fontId="3" type="noConversion"/>
  </si>
  <si>
    <t>동하</t>
    <phoneticPr fontId="3" type="noConversion"/>
  </si>
  <si>
    <t>탄소*40kg</t>
    <phoneticPr fontId="3" type="noConversion"/>
  </si>
  <si>
    <t>대주코레스㈜-2</t>
    <phoneticPr fontId="3" type="noConversion"/>
  </si>
  <si>
    <t>㈜성경</t>
    <phoneticPr fontId="3" type="noConversion"/>
  </si>
  <si>
    <t>알곤</t>
    <phoneticPr fontId="3" type="noConversion"/>
  </si>
  <si>
    <t>진흥기계㈜</t>
    <phoneticPr fontId="3" type="noConversion"/>
  </si>
  <si>
    <t>탄소*40kg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</si>
  <si>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</si>
  <si>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</si>
  <si>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</si>
  <si>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</si>
  <si>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</si>
  <si>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</si>
  <si>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</si>
  <si>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</si>
  <si>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</si>
  <si>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</si>
  <si>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㈜평강비아이엠</t>
    <phoneticPr fontId="3" type="noConversion"/>
  </si>
  <si>
    <t>산소</t>
    <phoneticPr fontId="3" type="noConversion"/>
  </si>
  <si>
    <t>탄소*20kg</t>
    <phoneticPr fontId="3" type="noConversion"/>
  </si>
  <si>
    <t>0495</t>
    <phoneticPr fontId="3" type="noConversion"/>
  </si>
  <si>
    <t>김병권</t>
    <phoneticPr fontId="3" type="noConversion"/>
  </si>
  <si>
    <t>삼기</t>
    <phoneticPr fontId="3" type="noConversion"/>
  </si>
  <si>
    <t>0495</t>
    <phoneticPr fontId="3" type="noConversion"/>
  </si>
  <si>
    <t>고려특장㈜</t>
    <phoneticPr fontId="3" type="noConversion"/>
  </si>
  <si>
    <t>탄소*40kg</t>
    <phoneticPr fontId="3" type="noConversion"/>
  </si>
  <si>
    <t>㈜비에스부여공장</t>
    <phoneticPr fontId="3" type="noConversion"/>
  </si>
  <si>
    <t>암모니아</t>
    <phoneticPr fontId="3" type="noConversion"/>
  </si>
  <si>
    <t>아주이엔지㈜</t>
    <phoneticPr fontId="3" type="noConversion"/>
  </si>
  <si>
    <t>LPG*20kg</t>
    <phoneticPr fontId="3" type="noConversion"/>
  </si>
  <si>
    <t>이건산업</t>
    <phoneticPr fontId="3" type="noConversion"/>
  </si>
  <si>
    <t>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</si>
  <si>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</si>
  <si>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</si>
  <si>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</si>
  <si>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</si>
  <si>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</si>
  <si>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</si>
  <si>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부여,논산</t>
    <phoneticPr fontId="3" type="noConversion"/>
  </si>
  <si>
    <t>부여,논산</t>
    <phoneticPr fontId="3" type="noConversion"/>
  </si>
  <si>
    <t>부여,논산</t>
    <phoneticPr fontId="3" type="noConversion"/>
  </si>
  <si>
    <t>㈜성대이엔지</t>
    <phoneticPr fontId="3" type="noConversion"/>
  </si>
  <si>
    <t>(유)스틸산업</t>
    <phoneticPr fontId="3" type="noConversion"/>
  </si>
  <si>
    <t xml:space="preserve"> 다동</t>
    <phoneticPr fontId="3" type="noConversion"/>
  </si>
  <si>
    <t>LPG*50kg</t>
    <phoneticPr fontId="3" type="noConversion"/>
  </si>
  <si>
    <t>1베이</t>
    <phoneticPr fontId="3" type="noConversion"/>
  </si>
  <si>
    <t>㈜엠에스이엔지</t>
    <phoneticPr fontId="3" type="noConversion"/>
  </si>
  <si>
    <t>(유)호경엔지니어링</t>
    <phoneticPr fontId="3" type="noConversion"/>
  </si>
  <si>
    <t>LPG*50kg</t>
    <phoneticPr fontId="3" type="noConversion"/>
  </si>
  <si>
    <t>㈜삼인코리아</t>
    <phoneticPr fontId="3" type="noConversion"/>
  </si>
  <si>
    <t>산소</t>
    <phoneticPr fontId="3" type="noConversion"/>
  </si>
  <si>
    <t>LPG*20kg</t>
    <phoneticPr fontId="3" type="noConversion"/>
  </si>
  <si>
    <t>㈜제이엔씨상사</t>
    <phoneticPr fontId="3" type="noConversion"/>
  </si>
  <si>
    <t>㈜동우에이스</t>
    <phoneticPr fontId="3" type="noConversion"/>
  </si>
  <si>
    <t>(유)신흥이엔씨</t>
    <phoneticPr fontId="3" type="noConversion"/>
  </si>
  <si>
    <t>서주스틸㈜</t>
    <phoneticPr fontId="3" type="noConversion"/>
  </si>
  <si>
    <t>6956</t>
    <phoneticPr fontId="3" type="noConversion"/>
  </si>
  <si>
    <t>6956</t>
    <phoneticPr fontId="3" type="noConversion"/>
  </si>
  <si>
    <t>6956</t>
    <phoneticPr fontId="3" type="noConversion"/>
  </si>
  <si>
    <t>조명호</t>
    <phoneticPr fontId="3" type="noConversion"/>
  </si>
  <si>
    <t>조명호</t>
    <phoneticPr fontId="3" type="noConversion"/>
  </si>
  <si>
    <t>조명호</t>
    <phoneticPr fontId="3" type="noConversion"/>
  </si>
  <si>
    <t>군산</t>
    <phoneticPr fontId="3" type="noConversion"/>
  </si>
  <si>
    <t>군산</t>
    <phoneticPr fontId="3" type="noConversion"/>
  </si>
  <si>
    <t>조명호</t>
    <phoneticPr fontId="3" type="noConversion"/>
  </si>
  <si>
    <t>영화엔지니어링</t>
    <phoneticPr fontId="3" type="noConversion"/>
  </si>
  <si>
    <t>영화엔지니어링</t>
    <phoneticPr fontId="3" type="noConversion"/>
  </si>
  <si>
    <t>보성이엔지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</si>
  <si>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</si>
  <si>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</si>
  <si>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</si>
  <si>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삼영기계㈜논산공장</t>
    <phoneticPr fontId="3" type="noConversion"/>
  </si>
  <si>
    <t>0495</t>
    <phoneticPr fontId="3" type="noConversion"/>
  </si>
  <si>
    <t>가야곡</t>
    <phoneticPr fontId="3" type="noConversion"/>
  </si>
  <si>
    <t>㈜엠에스가스전북</t>
    <phoneticPr fontId="3" type="noConversion"/>
  </si>
  <si>
    <t>탄소*40kg</t>
    <phoneticPr fontId="3" type="noConversion"/>
  </si>
  <si>
    <t>솔루션차량</t>
    <phoneticPr fontId="3" type="noConversion"/>
  </si>
  <si>
    <t>엘지전자㈜</t>
    <phoneticPr fontId="3" type="noConversion"/>
  </si>
  <si>
    <t>질소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</si>
  <si>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</si>
  <si>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</si>
  <si>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</si>
  <si>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</si>
  <si>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평택</t>
    <phoneticPr fontId="3" type="noConversion"/>
  </si>
  <si>
    <t>㈜엠에스이엔지</t>
    <phoneticPr fontId="3" type="noConversion"/>
  </si>
  <si>
    <t>5179</t>
    <phoneticPr fontId="3" type="noConversion"/>
  </si>
  <si>
    <t>조명호</t>
    <phoneticPr fontId="3" type="noConversion"/>
  </si>
  <si>
    <t>군산</t>
    <phoneticPr fontId="3" type="noConversion"/>
  </si>
  <si>
    <t>조명호</t>
    <phoneticPr fontId="3" type="noConversion"/>
  </si>
  <si>
    <t>(유)호경엔지니어링</t>
    <phoneticPr fontId="3" type="noConversion"/>
  </si>
  <si>
    <t>액체산소</t>
    <phoneticPr fontId="3" type="noConversion"/>
  </si>
  <si>
    <t>5179</t>
    <phoneticPr fontId="3" type="noConversion"/>
  </si>
  <si>
    <t>조명호</t>
    <phoneticPr fontId="3" type="noConversion"/>
  </si>
  <si>
    <t>산소</t>
    <phoneticPr fontId="3" type="noConversion"/>
  </si>
  <si>
    <t>질소</t>
    <phoneticPr fontId="3" type="noConversion"/>
  </si>
  <si>
    <t>알곤</t>
    <phoneticPr fontId="3" type="noConversion"/>
  </si>
  <si>
    <t>탄소*20kg</t>
    <phoneticPr fontId="3" type="noConversion"/>
  </si>
  <si>
    <t>탄소*40kg</t>
    <phoneticPr fontId="3" type="noConversion"/>
  </si>
  <si>
    <t>한국특수가스㈜</t>
    <phoneticPr fontId="3" type="noConversion"/>
  </si>
  <si>
    <t>한국특수가스㈜</t>
    <phoneticPr fontId="3" type="noConversion"/>
  </si>
  <si>
    <t>7233</t>
    <phoneticPr fontId="3" type="noConversion"/>
  </si>
  <si>
    <t>7233</t>
    <phoneticPr fontId="3" type="noConversion"/>
  </si>
  <si>
    <t>7233</t>
    <phoneticPr fontId="3" type="noConversion"/>
  </si>
  <si>
    <t>서태영</t>
    <phoneticPr fontId="3" type="noConversion"/>
  </si>
  <si>
    <t>서태영</t>
    <phoneticPr fontId="3" type="noConversion"/>
  </si>
  <si>
    <t>서태영</t>
    <phoneticPr fontId="3" type="noConversion"/>
  </si>
  <si>
    <t>(유)금성기업</t>
    <phoneticPr fontId="3" type="noConversion"/>
  </si>
  <si>
    <t>산소</t>
    <phoneticPr fontId="3" type="noConversion"/>
  </si>
  <si>
    <t>(재)서해환경과학연구소</t>
    <phoneticPr fontId="3" type="noConversion"/>
  </si>
  <si>
    <t>고순도 질소</t>
    <phoneticPr fontId="3" type="noConversion"/>
  </si>
  <si>
    <t>고순도 헬륨</t>
    <phoneticPr fontId="3" type="noConversion"/>
  </si>
  <si>
    <t>고순도 수소</t>
    <phoneticPr fontId="3" type="noConversion"/>
  </si>
  <si>
    <t>고순도 AIR</t>
    <phoneticPr fontId="3" type="noConversion"/>
  </si>
  <si>
    <t>0495</t>
    <phoneticPr fontId="3" type="noConversion"/>
  </si>
  <si>
    <t>0495</t>
    <phoneticPr fontId="3" type="noConversion"/>
  </si>
  <si>
    <t>김병권</t>
    <phoneticPr fontId="3" type="noConversion"/>
  </si>
  <si>
    <t>김병권</t>
    <phoneticPr fontId="3" type="noConversion"/>
  </si>
  <si>
    <t>김병권</t>
    <phoneticPr fontId="3" type="noConversion"/>
  </si>
  <si>
    <t>전주,완주</t>
    <phoneticPr fontId="3" type="noConversion"/>
  </si>
  <si>
    <t>전주,완주</t>
    <phoneticPr fontId="3" type="noConversion"/>
  </si>
  <si>
    <t>㈜태광로드텍</t>
    <phoneticPr fontId="3" type="noConversion"/>
  </si>
  <si>
    <t>알곤</t>
    <phoneticPr fontId="3" type="noConversion"/>
  </si>
  <si>
    <t>삼일산업-1</t>
    <phoneticPr fontId="3" type="noConversion"/>
  </si>
  <si>
    <t>탄소*40kg</t>
    <phoneticPr fontId="3" type="noConversion"/>
  </si>
  <si>
    <t>삼일산업-2</t>
    <phoneticPr fontId="3" type="noConversion"/>
  </si>
  <si>
    <t>액체알곤</t>
    <phoneticPr fontId="3" type="noConversion"/>
  </si>
  <si>
    <t>(유)금호주방</t>
    <phoneticPr fontId="3" type="noConversion"/>
  </si>
  <si>
    <t>알곤</t>
    <phoneticPr fontId="3" type="noConversion"/>
  </si>
  <si>
    <t>㈜대신냉방</t>
    <phoneticPr fontId="3" type="noConversion"/>
  </si>
  <si>
    <t>산소</t>
    <phoneticPr fontId="3" type="noConversion"/>
  </si>
  <si>
    <t>LPG*20kg</t>
    <phoneticPr fontId="3" type="noConversion"/>
  </si>
  <si>
    <t>창무산업</t>
    <phoneticPr fontId="3" type="noConversion"/>
  </si>
  <si>
    <t>(유)대성하이텍</t>
    <phoneticPr fontId="3" type="noConversion"/>
  </si>
  <si>
    <t>㈜비디텍</t>
    <phoneticPr fontId="3" type="noConversion"/>
  </si>
  <si>
    <t>㈜태영기계</t>
    <phoneticPr fontId="3" type="noConversion"/>
  </si>
  <si>
    <t>탄소*40kg</t>
    <phoneticPr fontId="3" type="noConversion"/>
  </si>
  <si>
    <t>㈜다한산업</t>
    <phoneticPr fontId="3" type="noConversion"/>
  </si>
  <si>
    <t>액체산소</t>
    <phoneticPr fontId="3" type="noConversion"/>
  </si>
  <si>
    <t>㈜에스엠엔테크-봉동</t>
    <phoneticPr fontId="3" type="noConversion"/>
  </si>
  <si>
    <t>㈜와이에이치에스엔티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</si>
  <si>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</si>
  <si>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</si>
  <si>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</si>
  <si>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</si>
  <si>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</si>
  <si>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</si>
  <si>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</si>
  <si>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</si>
  <si>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이상혁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</si>
  <si>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</si>
  <si>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</si>
  <si>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</si>
  <si>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</si>
  <si>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</si>
  <si>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전주,봉동</t>
    <phoneticPr fontId="3" type="noConversion"/>
  </si>
  <si>
    <t>대원정공㈜</t>
    <phoneticPr fontId="3" type="noConversion"/>
  </si>
  <si>
    <t>도강이엔지</t>
    <phoneticPr fontId="3" type="noConversion"/>
  </si>
  <si>
    <t>풍남기공</t>
    <phoneticPr fontId="3" type="noConversion"/>
  </si>
  <si>
    <t>알곤</t>
    <phoneticPr fontId="3" type="noConversion"/>
  </si>
  <si>
    <t>탄소*20kg</t>
    <phoneticPr fontId="3" type="noConversion"/>
  </si>
  <si>
    <t>㈜티오피-1</t>
    <phoneticPr fontId="3" type="noConversion"/>
  </si>
  <si>
    <t>두영기전㈜</t>
    <phoneticPr fontId="3" type="noConversion"/>
  </si>
  <si>
    <t>㈜세호</t>
    <phoneticPr fontId="3" type="noConversion"/>
  </si>
  <si>
    <t>㈜에이엠티</t>
    <phoneticPr fontId="3" type="noConversion"/>
  </si>
  <si>
    <t>질소</t>
    <phoneticPr fontId="3" type="noConversion"/>
  </si>
  <si>
    <t>액체산소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</si>
  <si>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</si>
  <si>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</si>
  <si>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</si>
  <si>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</si>
  <si>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</si>
  <si>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</si>
  <si>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김제,임실</t>
    <phoneticPr fontId="3" type="noConversion"/>
  </si>
  <si>
    <t>김제,임실</t>
    <phoneticPr fontId="3" type="noConversion"/>
  </si>
  <si>
    <t>삼영기계㈜</t>
    <phoneticPr fontId="3" type="noConversion"/>
  </si>
  <si>
    <t>액체질소</t>
    <phoneticPr fontId="3" type="noConversion"/>
  </si>
  <si>
    <t>㈜삼양홀딩스</t>
    <phoneticPr fontId="3" type="noConversion"/>
  </si>
  <si>
    <t>액체질소</t>
    <phoneticPr fontId="3" type="noConversion"/>
  </si>
  <si>
    <t>㈜씨티케미칼</t>
    <phoneticPr fontId="3" type="noConversion"/>
  </si>
  <si>
    <t>액체알곤</t>
    <phoneticPr fontId="3" type="noConversion"/>
  </si>
  <si>
    <t>태극제약㈜</t>
    <phoneticPr fontId="3" type="noConversion"/>
  </si>
  <si>
    <t>고순도 알곤</t>
    <phoneticPr fontId="3" type="noConversion"/>
  </si>
  <si>
    <t>㈜성천씨엠에스</t>
    <phoneticPr fontId="3" type="noConversion"/>
  </si>
  <si>
    <t>탄소*40kg</t>
    <phoneticPr fontId="3" type="noConversion"/>
  </si>
  <si>
    <t>아주이엔지㈜</t>
    <phoneticPr fontId="3" type="noConversion"/>
  </si>
  <si>
    <t>조인엠㈜</t>
    <phoneticPr fontId="3" type="noConversion"/>
  </si>
  <si>
    <t>LPG*20kg</t>
    <phoneticPr fontId="3" type="noConversion"/>
  </si>
  <si>
    <t>명성테크㈜-논산</t>
    <phoneticPr fontId="3" type="noConversion"/>
  </si>
  <si>
    <t>명성테크㈜-논산</t>
    <phoneticPr fontId="3" type="noConversion"/>
  </si>
  <si>
    <t>㈜보고</t>
    <phoneticPr fontId="3" type="noConversion"/>
  </si>
  <si>
    <t>액체산소</t>
    <phoneticPr fontId="3" type="noConversion"/>
  </si>
  <si>
    <t>㈜태호산업</t>
    <phoneticPr fontId="3" type="noConversion"/>
  </si>
  <si>
    <t>탄소*40kg</t>
    <phoneticPr fontId="3" type="noConversion"/>
  </si>
  <si>
    <t>6228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</si>
  <si>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</si>
  <si>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</si>
  <si>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</si>
  <si>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</si>
  <si>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</si>
  <si>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</si>
  <si>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</si>
  <si>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</si>
  <si>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</si>
  <si>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공주,논산</t>
    <phoneticPr fontId="3" type="noConversion"/>
  </si>
  <si>
    <t>검사</t>
    <phoneticPr fontId="3" type="noConversion"/>
  </si>
  <si>
    <t>서원이엔지</t>
    <phoneticPr fontId="3" type="noConversion"/>
  </si>
  <si>
    <t>탄소*40kg</t>
    <phoneticPr fontId="3" type="noConversion"/>
  </si>
  <si>
    <t>영창화학기계</t>
    <phoneticPr fontId="3" type="noConversion"/>
  </si>
  <si>
    <t>알곤</t>
    <phoneticPr fontId="3" type="noConversion"/>
  </si>
  <si>
    <t>탄소*40kg</t>
    <phoneticPr fontId="3" type="noConversion"/>
  </si>
  <si>
    <t>충북지역</t>
    <phoneticPr fontId="3" type="noConversion"/>
  </si>
  <si>
    <t>충북지역</t>
    <phoneticPr fontId="3" type="noConversion"/>
  </si>
  <si>
    <t>충북지역</t>
    <phoneticPr fontId="3" type="noConversion"/>
  </si>
  <si>
    <t>GT/진천</t>
    <phoneticPr fontId="3" type="noConversion"/>
  </si>
  <si>
    <t>㈜엠에스가스전북</t>
    <phoneticPr fontId="3" type="noConversion"/>
  </si>
  <si>
    <t>탄소*40kg</t>
    <phoneticPr fontId="3" type="noConversion"/>
  </si>
  <si>
    <t>김병권</t>
    <phoneticPr fontId="3" type="noConversion"/>
  </si>
  <si>
    <t>탄산충전</t>
    <phoneticPr fontId="3" type="noConversion"/>
  </si>
  <si>
    <t>6956</t>
    <phoneticPr fontId="3" type="noConversion"/>
  </si>
  <si>
    <t>㈜케이비아이</t>
    <phoneticPr fontId="3" type="noConversion"/>
  </si>
  <si>
    <t>질소</t>
    <phoneticPr fontId="3" type="noConversion"/>
  </si>
  <si>
    <t>(유)한영산업</t>
    <phoneticPr fontId="3" type="noConversion"/>
  </si>
  <si>
    <t>현명산업㈜</t>
    <phoneticPr fontId="3" type="noConversion"/>
  </si>
  <si>
    <t>산소</t>
    <phoneticPr fontId="3" type="noConversion"/>
  </si>
  <si>
    <t>액체산소</t>
    <phoneticPr fontId="3" type="noConversion"/>
  </si>
  <si>
    <t>(유)원더스</t>
    <phoneticPr fontId="3" type="noConversion"/>
  </si>
  <si>
    <t>산소</t>
    <phoneticPr fontId="3" type="noConversion"/>
  </si>
  <si>
    <t>탄소*40kg</t>
    <phoneticPr fontId="3" type="noConversion"/>
  </si>
  <si>
    <t>(유)대명</t>
    <phoneticPr fontId="3" type="noConversion"/>
  </si>
  <si>
    <t>5179</t>
    <phoneticPr fontId="3" type="noConversion"/>
  </si>
  <si>
    <t>서태영</t>
    <phoneticPr fontId="3" type="noConversion"/>
  </si>
  <si>
    <t>김제</t>
    <phoneticPr fontId="3" type="noConversion"/>
  </si>
  <si>
    <t>김제</t>
    <phoneticPr fontId="3" type="noConversion"/>
  </si>
  <si>
    <t>김제</t>
    <phoneticPr fontId="3" type="noConversion"/>
  </si>
  <si>
    <t>아주이엔지㈜</t>
    <phoneticPr fontId="3" type="noConversion"/>
  </si>
  <si>
    <t>㈜보고</t>
    <phoneticPr fontId="3" type="noConversion"/>
  </si>
  <si>
    <t>산소</t>
    <phoneticPr fontId="3" type="noConversion"/>
  </si>
  <si>
    <t>이건산업</t>
    <phoneticPr fontId="3" type="noConversion"/>
  </si>
  <si>
    <t>㈜디에이치</t>
    <phoneticPr fontId="3" type="noConversion"/>
  </si>
  <si>
    <t>대영스텐</t>
    <phoneticPr fontId="3" type="noConversion"/>
  </si>
  <si>
    <t>LPG*20kg</t>
    <phoneticPr fontId="3" type="noConversion"/>
  </si>
  <si>
    <t>액체산소</t>
    <phoneticPr fontId="3" type="noConversion"/>
  </si>
  <si>
    <t>6228</t>
    <phoneticPr fontId="3" type="noConversion"/>
  </si>
  <si>
    <t>6228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</si>
  <si>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</si>
  <si>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</si>
  <si>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</si>
  <si>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안선오</t>
    <phoneticPr fontId="3" type="noConversion"/>
  </si>
  <si>
    <t>논산</t>
    <phoneticPr fontId="3" type="noConversion"/>
  </si>
  <si>
    <t>논산</t>
    <phoneticPr fontId="3" type="noConversion"/>
  </si>
  <si>
    <t>대주코레스㈜</t>
    <phoneticPr fontId="3" type="noConversion"/>
  </si>
  <si>
    <t>아세틸렌*3KG</t>
    <phoneticPr fontId="3" type="noConversion"/>
  </si>
  <si>
    <t>액체질소</t>
    <phoneticPr fontId="3" type="noConversion"/>
  </si>
  <si>
    <t>압출</t>
    <phoneticPr fontId="3" type="noConversion"/>
  </si>
  <si>
    <t>액체알곤</t>
    <phoneticPr fontId="3" type="noConversion"/>
  </si>
  <si>
    <t>범퍼</t>
    <phoneticPr fontId="3" type="noConversion"/>
  </si>
  <si>
    <t>㈜태영기계</t>
    <phoneticPr fontId="3" type="noConversion"/>
  </si>
  <si>
    <t>알곤</t>
    <phoneticPr fontId="3" type="noConversion"/>
  </si>
  <si>
    <t>고순도 헬륨</t>
    <phoneticPr fontId="3" type="noConversion"/>
  </si>
  <si>
    <t>동하</t>
    <phoneticPr fontId="3" type="noConversion"/>
  </si>
  <si>
    <t>대주코레스㈜-2</t>
    <phoneticPr fontId="3" type="noConversion"/>
  </si>
  <si>
    <t>LPG*20kg</t>
    <phoneticPr fontId="3" type="noConversion"/>
  </si>
  <si>
    <t>㈜성경</t>
    <phoneticPr fontId="3" type="noConversion"/>
  </si>
  <si>
    <t>6396</t>
    <phoneticPr fontId="3" type="noConversion"/>
  </si>
  <si>
    <t>6396</t>
    <phoneticPr fontId="3" type="noConversion"/>
  </si>
  <si>
    <t>6396</t>
    <phoneticPr fontId="3" type="noConversion"/>
  </si>
  <si>
    <t>이상혁</t>
    <phoneticPr fontId="3" type="noConversion"/>
  </si>
  <si>
    <t>이상혁</t>
    <phoneticPr fontId="3" type="noConversion"/>
  </si>
  <si>
    <t>봉동</t>
    <phoneticPr fontId="3" type="noConversion"/>
  </si>
  <si>
    <t>봉동</t>
    <phoneticPr fontId="3" type="noConversion"/>
  </si>
  <si>
    <t>봉동</t>
    <phoneticPr fontId="3" type="noConversion"/>
  </si>
  <si>
    <t>이상혁</t>
    <phoneticPr fontId="3" type="noConversion"/>
  </si>
  <si>
    <t>7233</t>
    <phoneticPr fontId="3" type="noConversion"/>
  </si>
  <si>
    <t>기회산업</t>
    <phoneticPr fontId="3" type="noConversion"/>
  </si>
  <si>
    <t>㈜광우산업</t>
    <phoneticPr fontId="3" type="noConversion"/>
  </si>
  <si>
    <t>액체산소</t>
    <phoneticPr fontId="3" type="noConversion"/>
  </si>
  <si>
    <t>㈜터보맥스</t>
    <phoneticPr fontId="3" type="noConversion"/>
  </si>
  <si>
    <t>액체질소</t>
    <phoneticPr fontId="3" type="noConversion"/>
  </si>
  <si>
    <t>7233</t>
    <phoneticPr fontId="3" type="noConversion"/>
  </si>
  <si>
    <t>7233</t>
    <phoneticPr fontId="3" type="noConversion"/>
  </si>
  <si>
    <t>조명호</t>
    <phoneticPr fontId="3" type="noConversion"/>
  </si>
  <si>
    <t>조명호</t>
    <phoneticPr fontId="3" type="noConversion"/>
  </si>
  <si>
    <t>대전,청주</t>
    <phoneticPr fontId="3" type="noConversion"/>
  </si>
  <si>
    <t>대전,청주</t>
    <phoneticPr fontId="3" type="noConversion"/>
  </si>
  <si>
    <t>대전,청주</t>
    <phoneticPr fontId="3" type="noConversion"/>
  </si>
  <si>
    <t>매입</t>
    <phoneticPr fontId="3" type="noConversion"/>
  </si>
  <si>
    <t>㈜금성이앤씨-1</t>
    <phoneticPr fontId="3" type="noConversion"/>
  </si>
  <si>
    <t>알곤</t>
    <phoneticPr fontId="3" type="noConversion"/>
  </si>
  <si>
    <t>LPG*20kg</t>
    <phoneticPr fontId="3" type="noConversion"/>
  </si>
  <si>
    <t>㈜코캄</t>
    <phoneticPr fontId="3" type="noConversion"/>
  </si>
  <si>
    <t>액체질소(소)</t>
    <phoneticPr fontId="3" type="noConversion"/>
  </si>
  <si>
    <t>㈜BDC-1</t>
    <phoneticPr fontId="3" type="noConversion"/>
  </si>
  <si>
    <t>산소</t>
    <phoneticPr fontId="3" type="noConversion"/>
  </si>
  <si>
    <t>액체산소</t>
    <phoneticPr fontId="3" type="noConversion"/>
  </si>
  <si>
    <t>안현엔지니어링</t>
    <phoneticPr fontId="3" type="noConversion"/>
  </si>
  <si>
    <t>㈜태승건설산업</t>
    <phoneticPr fontId="3" type="noConversion"/>
  </si>
  <si>
    <t>㈜삼주</t>
    <phoneticPr fontId="3" type="noConversion"/>
  </si>
  <si>
    <t>8842</t>
    <phoneticPr fontId="3" type="noConversion"/>
  </si>
  <si>
    <t>8842</t>
    <phoneticPr fontId="3" type="noConversion"/>
  </si>
  <si>
    <t>8842</t>
    <phoneticPr fontId="3" type="noConversion"/>
  </si>
  <si>
    <t>윤경열</t>
    <phoneticPr fontId="3" type="noConversion"/>
  </si>
  <si>
    <t>윤경열</t>
    <phoneticPr fontId="3" type="noConversion"/>
  </si>
  <si>
    <t>윤경열</t>
    <phoneticPr fontId="3" type="noConversion"/>
  </si>
  <si>
    <t>추부,가약곡</t>
    <phoneticPr fontId="3" type="noConversion"/>
  </si>
  <si>
    <t>추부,가약곡</t>
    <phoneticPr fontId="3" type="noConversion"/>
  </si>
  <si>
    <t>추부,가약곡</t>
    <phoneticPr fontId="3" type="noConversion"/>
  </si>
  <si>
    <t>윤태용</t>
    <phoneticPr fontId="3" type="noConversion"/>
  </si>
  <si>
    <t>㈜엠에스가스전북</t>
    <phoneticPr fontId="3" type="noConversion"/>
  </si>
  <si>
    <t>질소</t>
    <phoneticPr fontId="3" type="noConversion"/>
  </si>
  <si>
    <t>0495</t>
    <phoneticPr fontId="3" type="noConversion"/>
  </si>
  <si>
    <t>솔루션차량</t>
    <phoneticPr fontId="3" type="noConversion"/>
  </si>
  <si>
    <t>극동테크놀로지</t>
    <phoneticPr fontId="3" type="noConversion"/>
  </si>
  <si>
    <t>고순도 질소</t>
    <phoneticPr fontId="3" type="noConversion"/>
  </si>
  <si>
    <t>경북지역</t>
    <phoneticPr fontId="3" type="noConversion"/>
  </si>
  <si>
    <t>바이오가스솔루션</t>
    <phoneticPr fontId="3" type="noConversion"/>
  </si>
  <si>
    <t>고순도 헬륨</t>
    <phoneticPr fontId="3" type="noConversion"/>
  </si>
  <si>
    <t>고순도 탄소</t>
    <phoneticPr fontId="3" type="noConversion"/>
  </si>
  <si>
    <t>바이오가스솔루션</t>
    <phoneticPr fontId="3" type="noConversion"/>
  </si>
  <si>
    <t>원영이엔지</t>
    <phoneticPr fontId="3" type="noConversion"/>
  </si>
  <si>
    <t>탄소*40kg</t>
    <phoneticPr fontId="3" type="noConversion"/>
  </si>
  <si>
    <t>창조특수금속</t>
    <phoneticPr fontId="3" type="noConversion"/>
  </si>
  <si>
    <t>LPG*20kg</t>
    <phoneticPr fontId="3" type="noConversion"/>
  </si>
  <si>
    <t>조이스틸</t>
    <phoneticPr fontId="3" type="noConversion"/>
  </si>
  <si>
    <t>충북지역</t>
    <phoneticPr fontId="3" type="noConversion"/>
  </si>
  <si>
    <t>충북지역</t>
    <phoneticPr fontId="3" type="noConversion"/>
  </si>
  <si>
    <t>영화엔지니어링</t>
    <phoneticPr fontId="3" type="noConversion"/>
  </si>
  <si>
    <t>탄소*40kg</t>
    <phoneticPr fontId="3" type="noConversion"/>
  </si>
  <si>
    <t>액체산소</t>
    <phoneticPr fontId="3" type="noConversion"/>
  </si>
  <si>
    <t>충북지역</t>
    <phoneticPr fontId="3" type="noConversion"/>
  </si>
  <si>
    <t>GT/진천</t>
    <phoneticPr fontId="3" type="noConversion"/>
  </si>
  <si>
    <t>산소</t>
    <phoneticPr fontId="3" type="noConversion"/>
  </si>
  <si>
    <t>충북지역</t>
    <phoneticPr fontId="3" type="noConversion"/>
  </si>
  <si>
    <t>LASER</t>
  </si>
  <si>
    <t>O2+CO2+AR</t>
  </si>
  <si>
    <t>O+CO2+AR</t>
  </si>
  <si>
    <t>㈜엠에스가스전북</t>
  </si>
  <si>
    <t>헬륨</t>
  </si>
  <si>
    <t>고순도 헬륨</t>
  </si>
  <si>
    <t>신천종합가스</t>
  </si>
  <si>
    <t>고순도 알곤</t>
  </si>
  <si>
    <t>7233</t>
  </si>
  <si>
    <t>조명호</t>
  </si>
  <si>
    <t xml:space="preserve"> 외부차량</t>
    <phoneticPr fontId="3" type="noConversion"/>
  </si>
  <si>
    <t xml:space="preserve"> 외부차량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</si>
</sst>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176" formatCode="#,##0_ ;[Red]\-#,##0\ "/>
    <numFmt numFmtId="177" formatCode="mm&quot;월&quot;\ dd&quot;일&quot;"/>
    <numFmt numFmtId="178" formatCode="#,##0_);[Red]\(#,##0\)"/>
    <numFmt numFmtId="179" formatCode="#,##0_ "/>
    <numFmt numFmtId="180" formatCode="0_ "/>
    <numFmt numFmtId="181" formatCode="yy&quot;/&quot;m&quot;/&quot;d;@"/>
    <numFmt numFmtId="182" formatCode="h:mm;@"/>
    <numFmt numFmtId="183" formatCode="0_);[Red]\(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u/>
      <sz val="1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/>
      <right style="thick">
        <color rgb="FF0000FF"/>
      </right>
      <top style="thick">
        <color rgb="FF0000FF"/>
      </top>
      <bottom/>
      <diagonal/>
    </border>
    <border>
      <left style="thick">
        <color rgb="FF0000FF"/>
      </left>
      <right/>
      <top style="medium">
        <color rgb="FF0000FF"/>
      </top>
      <bottom style="hair">
        <color indexed="64"/>
      </bottom>
      <diagonal/>
    </border>
    <border>
      <left/>
      <right/>
      <top style="medium">
        <color rgb="FF0000FF"/>
      </top>
      <bottom style="hair">
        <color indexed="64"/>
      </bottom>
      <diagonal/>
    </border>
    <border>
      <left/>
      <right style="thick">
        <color rgb="FF0000FF"/>
      </right>
      <top style="medium">
        <color rgb="FF0000FF"/>
      </top>
      <bottom style="hair">
        <color indexed="64"/>
      </bottom>
      <diagonal/>
    </border>
    <border>
      <left style="thick">
        <color rgb="FF0000FF"/>
      </left>
      <right/>
      <top style="hair">
        <color indexed="64"/>
      </top>
      <bottom style="hair">
        <color indexed="64"/>
      </bottom>
      <diagonal/>
    </border>
    <border>
      <left/>
      <right style="thick">
        <color rgb="FF0000FF"/>
      </right>
      <top style="hair">
        <color auto="1"/>
      </top>
      <bottom style="hair">
        <color auto="1"/>
      </bottom>
      <diagonal/>
    </border>
    <border>
      <left style="thick">
        <color rgb="FF0000FF"/>
      </left>
      <right/>
      <top style="hair">
        <color indexed="64"/>
      </top>
      <bottom style="thick">
        <color rgb="FF0000FF"/>
      </bottom>
      <diagonal/>
    </border>
    <border>
      <left/>
      <right/>
      <top style="hair">
        <color indexed="64"/>
      </top>
      <bottom style="thick">
        <color rgb="FF0000FF"/>
      </bottom>
      <diagonal/>
    </border>
    <border>
      <left/>
      <right/>
      <top/>
      <bottom style="thick">
        <color rgb="FF0000FF"/>
      </bottom>
      <diagonal/>
    </border>
    <border>
      <left/>
      <right style="thick">
        <color rgb="FF0000FF"/>
      </right>
      <top style="hair">
        <color auto="1"/>
      </top>
      <bottom style="thick">
        <color rgb="FF0000FF"/>
      </bottom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/>
      <right style="thick">
        <color rgb="FF0000FF"/>
      </right>
      <top/>
      <bottom style="thick">
        <color rgb="FF0000FF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auto="1"/>
      </top>
      <bottom style="medium">
        <color auto="1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</borders>
  <cellStyleXfs count="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493">
    <xf numFmtId="0" fontId="0" fillId="0" borderId="0" xfId="0">
      <alignment vertical="center"/>
    </xf>
    <xf numFmtId="176" fontId="6" fillId="0" borderId="0" xfId="0" applyNumberFormat="1" applyFont="1" applyFill="1" applyBorder="1" applyAlignment="1">
      <alignment horizontal="right" vertical="center"/>
    </xf>
    <xf numFmtId="178" fontId="9" fillId="6" borderId="36" xfId="0" applyNumberFormat="1" applyFont="1" applyFill="1" applyBorder="1">
      <alignment vertical="center"/>
    </xf>
    <xf numFmtId="178" fontId="6" fillId="7" borderId="27" xfId="0" applyNumberFormat="1" applyFont="1" applyFill="1" applyBorder="1">
      <alignment vertical="center"/>
    </xf>
    <xf numFmtId="178" fontId="7" fillId="3" borderId="36" xfId="0" applyNumberFormat="1" applyFont="1" applyFill="1" applyBorder="1">
      <alignment vertical="center"/>
    </xf>
    <xf numFmtId="178" fontId="6" fillId="0" borderId="0" xfId="0" applyNumberFormat="1" applyFont="1" applyFill="1" applyBorder="1">
      <alignment vertical="center"/>
    </xf>
    <xf numFmtId="0" fontId="14" fillId="0" borderId="0" xfId="0" applyFont="1" applyFill="1" applyAlignment="1">
      <alignment horizontal="centerContinuous" vertical="center"/>
    </xf>
    <xf numFmtId="0" fontId="15" fillId="0" borderId="0" xfId="0" applyFont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vertical="center"/>
    </xf>
    <xf numFmtId="0" fontId="6" fillId="10" borderId="1" xfId="0" applyFont="1" applyFill="1" applyBorder="1" applyAlignment="1">
      <alignment horizontal="center" vertical="center"/>
    </xf>
    <xf numFmtId="178" fontId="6" fillId="10" borderId="40" xfId="0" applyNumberFormat="1" applyFont="1" applyFill="1" applyBorder="1" applyAlignment="1">
      <alignment horizontal="center" vertical="center"/>
    </xf>
    <xf numFmtId="0" fontId="15" fillId="0" borderId="69" xfId="0" applyFont="1" applyBorder="1">
      <alignment vertical="center"/>
    </xf>
    <xf numFmtId="0" fontId="6" fillId="0" borderId="8" xfId="0" applyFont="1" applyFill="1" applyBorder="1">
      <alignment vertical="center"/>
    </xf>
    <xf numFmtId="0" fontId="6" fillId="8" borderId="70" xfId="0" applyFont="1" applyFill="1" applyBorder="1" applyAlignment="1">
      <alignment horizontal="center" vertical="center"/>
    </xf>
    <xf numFmtId="178" fontId="6" fillId="8" borderId="43" xfId="0" applyNumberFormat="1" applyFont="1" applyFill="1" applyBorder="1" applyAlignment="1">
      <alignment horizontal="center" vertical="center"/>
    </xf>
    <xf numFmtId="176" fontId="6" fillId="9" borderId="44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179" fontId="6" fillId="0" borderId="0" xfId="0" applyNumberFormat="1" applyFont="1" applyFill="1" applyBorder="1" applyAlignment="1">
      <alignment vertical="center" shrinkToFit="1"/>
    </xf>
    <xf numFmtId="0" fontId="6" fillId="0" borderId="0" xfId="0" applyFont="1" applyFill="1" applyBorder="1" applyAlignment="1">
      <alignment vertical="center" shrinkToFit="1"/>
    </xf>
    <xf numFmtId="176" fontId="6" fillId="0" borderId="7" xfId="0" applyNumberFormat="1" applyFont="1" applyFill="1" applyBorder="1" applyAlignment="1">
      <alignment horizontal="right" vertical="center"/>
    </xf>
    <xf numFmtId="179" fontId="10" fillId="0" borderId="0" xfId="0" applyNumberFormat="1" applyFont="1" applyFill="1" applyBorder="1" applyAlignment="1">
      <alignment vertical="center" shrinkToFit="1"/>
    </xf>
    <xf numFmtId="176" fontId="6" fillId="0" borderId="45" xfId="0" applyNumberFormat="1" applyFont="1" applyFill="1" applyBorder="1" applyAlignment="1">
      <alignment horizontal="right" vertical="center"/>
    </xf>
    <xf numFmtId="176" fontId="6" fillId="0" borderId="46" xfId="0" applyNumberFormat="1" applyFont="1" applyFill="1" applyBorder="1" applyAlignment="1">
      <alignment horizontal="right" vertical="center"/>
    </xf>
    <xf numFmtId="179" fontId="6" fillId="0" borderId="0" xfId="0" applyNumberFormat="1" applyFont="1" applyFill="1" applyBorder="1" applyAlignment="1">
      <alignment horizontal="center" vertical="center" shrinkToFit="1"/>
    </xf>
    <xf numFmtId="0" fontId="15" fillId="0" borderId="0" xfId="0" applyFont="1" applyFill="1" applyBorder="1">
      <alignment vertical="center"/>
    </xf>
    <xf numFmtId="179" fontId="15" fillId="0" borderId="0" xfId="0" applyNumberFormat="1" applyFont="1" applyFill="1" applyBorder="1">
      <alignment vertical="center"/>
    </xf>
    <xf numFmtId="179" fontId="16" fillId="0" borderId="0" xfId="0" applyNumberFormat="1" applyFont="1" applyFill="1" applyBorder="1">
      <alignment vertical="center"/>
    </xf>
    <xf numFmtId="176" fontId="12" fillId="0" borderId="0" xfId="0" applyNumberFormat="1" applyFont="1" applyFill="1" applyBorder="1">
      <alignment vertical="center"/>
    </xf>
    <xf numFmtId="0" fontId="15" fillId="0" borderId="0" xfId="0" applyFont="1" applyFill="1">
      <alignment vertical="center"/>
    </xf>
    <xf numFmtId="176" fontId="6" fillId="0" borderId="4" xfId="0" applyNumberFormat="1" applyFont="1" applyFill="1" applyBorder="1" applyAlignment="1">
      <alignment horizontal="right" vertical="center"/>
    </xf>
    <xf numFmtId="176" fontId="6" fillId="0" borderId="8" xfId="0" applyNumberFormat="1" applyFont="1" applyFill="1" applyBorder="1" applyAlignment="1">
      <alignment horizontal="right" vertical="center"/>
    </xf>
    <xf numFmtId="0" fontId="0" fillId="0" borderId="0" xfId="0" applyFill="1">
      <alignment vertical="center"/>
    </xf>
    <xf numFmtId="178" fontId="6" fillId="11" borderId="30" xfId="0" applyNumberFormat="1" applyFont="1" applyFill="1" applyBorder="1">
      <alignment vertical="center"/>
    </xf>
    <xf numFmtId="178" fontId="6" fillId="11" borderId="9" xfId="0" applyNumberFormat="1" applyFont="1" applyFill="1" applyBorder="1">
      <alignment vertical="center"/>
    </xf>
    <xf numFmtId="178" fontId="6" fillId="11" borderId="20" xfId="0" applyNumberFormat="1" applyFont="1" applyFill="1" applyBorder="1" applyAlignment="1">
      <alignment horizontal="center" vertical="center"/>
    </xf>
    <xf numFmtId="178" fontId="6" fillId="4" borderId="20" xfId="0" applyNumberFormat="1" applyFont="1" applyFill="1" applyBorder="1" applyAlignment="1">
      <alignment horizontal="center" vertical="center"/>
    </xf>
    <xf numFmtId="178" fontId="6" fillId="5" borderId="20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shrinkToFit="1"/>
    </xf>
    <xf numFmtId="0" fontId="0" fillId="0" borderId="0" xfId="0" applyAlignment="1">
      <alignment horizontal="right" vertical="center" indent="1"/>
    </xf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 shrinkToFit="1"/>
    </xf>
    <xf numFmtId="0" fontId="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Continuous" vertical="center" shrinkToFit="1"/>
    </xf>
    <xf numFmtId="0" fontId="4" fillId="0" borderId="0" xfId="0" applyFont="1" applyFill="1" applyAlignment="1">
      <alignment horizontal="centerContinuous" vertical="center"/>
    </xf>
    <xf numFmtId="0" fontId="9" fillId="6" borderId="34" xfId="0" applyFont="1" applyFill="1" applyBorder="1" applyAlignment="1">
      <alignment horizontal="centerContinuous" vertical="center" shrinkToFit="1"/>
    </xf>
    <xf numFmtId="0" fontId="9" fillId="6" borderId="35" xfId="0" applyFont="1" applyFill="1" applyBorder="1" applyAlignment="1">
      <alignment horizontal="centerContinuous" vertical="center" shrinkToFit="1"/>
    </xf>
    <xf numFmtId="0" fontId="9" fillId="6" borderId="37" xfId="0" applyFont="1" applyFill="1" applyBorder="1">
      <alignment vertical="center"/>
    </xf>
    <xf numFmtId="0" fontId="6" fillId="7" borderId="26" xfId="0" applyFont="1" applyFill="1" applyBorder="1" applyAlignment="1">
      <alignment horizontal="centerContinuous" vertical="center" shrinkToFit="1"/>
    </xf>
    <xf numFmtId="0" fontId="6" fillId="7" borderId="27" xfId="0" applyFont="1" applyFill="1" applyBorder="1" applyAlignment="1">
      <alignment horizontal="centerContinuous" vertical="center" shrinkToFit="1"/>
    </xf>
    <xf numFmtId="0" fontId="4" fillId="7" borderId="28" xfId="0" applyFont="1" applyFill="1" applyBorder="1">
      <alignment vertical="center"/>
    </xf>
    <xf numFmtId="0" fontId="7" fillId="3" borderId="38" xfId="0" applyFont="1" applyFill="1" applyBorder="1" applyAlignment="1">
      <alignment horizontal="centerContinuous" vertical="center" shrinkToFit="1"/>
    </xf>
    <xf numFmtId="0" fontId="7" fillId="3" borderId="36" xfId="0" applyFont="1" applyFill="1" applyBorder="1" applyAlignment="1">
      <alignment horizontal="centerContinuous" vertical="center" shrinkToFit="1"/>
    </xf>
    <xf numFmtId="0" fontId="7" fillId="3" borderId="39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Fill="1" applyBorder="1" applyAlignment="1">
      <alignment horizontal="centerContinuous" vertical="center"/>
    </xf>
    <xf numFmtId="0" fontId="4" fillId="0" borderId="41" xfId="0" applyFont="1" applyFill="1" applyBorder="1">
      <alignment vertical="center"/>
    </xf>
    <xf numFmtId="0" fontId="6" fillId="8" borderId="42" xfId="0" applyFont="1" applyFill="1" applyBorder="1" applyAlignment="1">
      <alignment horizontal="center" vertical="center"/>
    </xf>
    <xf numFmtId="176" fontId="10" fillId="8" borderId="43" xfId="0" applyNumberFormat="1" applyFont="1" applyFill="1" applyBorder="1" applyAlignment="1">
      <alignment horizontal="center" vertical="center"/>
    </xf>
    <xf numFmtId="0" fontId="6" fillId="9" borderId="43" xfId="0" applyFont="1" applyFill="1" applyBorder="1" applyAlignment="1">
      <alignment horizontal="center" vertical="center"/>
    </xf>
    <xf numFmtId="176" fontId="10" fillId="9" borderId="44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shrinkToFit="1"/>
    </xf>
    <xf numFmtId="0" fontId="6" fillId="0" borderId="5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 shrinkToFit="1"/>
    </xf>
    <xf numFmtId="176" fontId="8" fillId="0" borderId="45" xfId="0" applyNumberFormat="1" applyFont="1" applyFill="1" applyBorder="1" applyAlignment="1">
      <alignment horizontal="right" vertical="center"/>
    </xf>
    <xf numFmtId="176" fontId="8" fillId="0" borderId="46" xfId="0" applyNumberFormat="1" applyFont="1" applyFill="1" applyBorder="1" applyAlignment="1">
      <alignment horizontal="right" vertical="center"/>
    </xf>
    <xf numFmtId="0" fontId="4" fillId="0" borderId="47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 shrinkToFit="1"/>
    </xf>
    <xf numFmtId="0" fontId="6" fillId="0" borderId="22" xfId="0" applyFont="1" applyFill="1" applyBorder="1" applyAlignment="1">
      <alignment horizontal="center" vertical="center"/>
    </xf>
    <xf numFmtId="0" fontId="6" fillId="0" borderId="48" xfId="0" applyFont="1" applyFill="1" applyBorder="1" applyAlignment="1">
      <alignment horizontal="center" vertical="center" shrinkToFit="1"/>
    </xf>
    <xf numFmtId="0" fontId="8" fillId="0" borderId="49" xfId="0" applyFont="1" applyFill="1" applyBorder="1" applyAlignment="1">
      <alignment horizontal="center" vertical="center"/>
    </xf>
    <xf numFmtId="176" fontId="8" fillId="0" borderId="45" xfId="0" applyNumberFormat="1" applyFont="1" applyFill="1" applyBorder="1" applyAlignment="1">
      <alignment horizontal="right" vertical="center" shrinkToFit="1"/>
    </xf>
    <xf numFmtId="176" fontId="8" fillId="0" borderId="46" xfId="0" applyNumberFormat="1" applyFont="1" applyFill="1" applyBorder="1" applyAlignment="1">
      <alignment horizontal="right" vertical="center" shrinkToFit="1"/>
    </xf>
    <xf numFmtId="0" fontId="4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8" fillId="0" borderId="6" xfId="0" applyFont="1" applyFill="1" applyBorder="1" applyAlignment="1">
      <alignment horizontal="center" vertical="center"/>
    </xf>
    <xf numFmtId="176" fontId="8" fillId="0" borderId="0" xfId="0" applyNumberFormat="1" applyFont="1" applyFill="1" applyBorder="1" applyAlignment="1">
      <alignment horizontal="right" vertical="center" shrinkToFit="1"/>
    </xf>
    <xf numFmtId="176" fontId="8" fillId="0" borderId="7" xfId="0" applyNumberFormat="1" applyFont="1" applyFill="1" applyBorder="1" applyAlignment="1">
      <alignment horizontal="right" vertical="center" shrinkToFit="1"/>
    </xf>
    <xf numFmtId="0" fontId="4" fillId="0" borderId="47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 shrinkToFit="1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7" xfId="0" applyNumberFormat="1" applyFont="1" applyFill="1" applyBorder="1" applyAlignment="1">
      <alignment horizontal="right" vertical="center"/>
    </xf>
    <xf numFmtId="0" fontId="8" fillId="0" borderId="3" xfId="0" applyFont="1" applyFill="1" applyBorder="1" applyAlignment="1">
      <alignment horizontal="center" vertical="center"/>
    </xf>
    <xf numFmtId="176" fontId="8" fillId="0" borderId="4" xfId="0" applyNumberFormat="1" applyFont="1" applyFill="1" applyBorder="1" applyAlignment="1">
      <alignment horizontal="right" vertical="center"/>
    </xf>
    <xf numFmtId="176" fontId="8" fillId="0" borderId="8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Alignment="1">
      <alignment horizontal="centerContinuous" vertical="center"/>
    </xf>
    <xf numFmtId="0" fontId="4" fillId="0" borderId="54" xfId="0" applyFont="1" applyFill="1" applyBorder="1" applyAlignment="1">
      <alignment horizontal="centerContinuous" vertical="center"/>
    </xf>
    <xf numFmtId="0" fontId="4" fillId="0" borderId="58" xfId="0" applyFont="1" applyFill="1" applyBorder="1" applyAlignment="1">
      <alignment horizontal="center" vertical="center"/>
    </xf>
    <xf numFmtId="176" fontId="10" fillId="0" borderId="63" xfId="0" applyNumberFormat="1" applyFont="1" applyFill="1" applyBorder="1">
      <alignment vertical="center"/>
    </xf>
    <xf numFmtId="176" fontId="12" fillId="0" borderId="66" xfId="0" applyNumberFormat="1" applyFont="1" applyFill="1" applyBorder="1" applyAlignment="1">
      <alignment horizontal="right" vertical="center"/>
    </xf>
    <xf numFmtId="0" fontId="4" fillId="0" borderId="67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176" fontId="10" fillId="5" borderId="17" xfId="0" applyNumberFormat="1" applyFont="1" applyFill="1" applyBorder="1">
      <alignment vertical="center"/>
    </xf>
    <xf numFmtId="176" fontId="6" fillId="5" borderId="17" xfId="0" applyNumberFormat="1" applyFont="1" applyFill="1" applyBorder="1">
      <alignment vertical="center"/>
    </xf>
    <xf numFmtId="176" fontId="6" fillId="5" borderId="68" xfId="0" applyNumberFormat="1" applyFont="1" applyFill="1" applyBorder="1" applyAlignment="1">
      <alignment horizontal="right" vertical="center"/>
    </xf>
    <xf numFmtId="0" fontId="4" fillId="5" borderId="8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right" vertical="center" indent="1"/>
    </xf>
    <xf numFmtId="0" fontId="15" fillId="0" borderId="0" xfId="0" applyFont="1">
      <alignment vertical="center"/>
    </xf>
    <xf numFmtId="177" fontId="5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2" fillId="0" borderId="0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 shrinkToFit="1"/>
    </xf>
    <xf numFmtId="0" fontId="17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6" fillId="11" borderId="26" xfId="0" applyFont="1" applyFill="1" applyBorder="1" applyAlignment="1">
      <alignment horizontal="centerContinuous" vertical="center" shrinkToFit="1"/>
    </xf>
    <xf numFmtId="0" fontId="6" fillId="11" borderId="27" xfId="0" applyFont="1" applyFill="1" applyBorder="1" applyAlignment="1">
      <alignment horizontal="centerContinuous" vertical="center"/>
    </xf>
    <xf numFmtId="0" fontId="6" fillId="11" borderId="27" xfId="0" applyFont="1" applyFill="1" applyBorder="1" applyAlignment="1">
      <alignment horizontal="center" vertical="center"/>
    </xf>
    <xf numFmtId="0" fontId="6" fillId="11" borderId="28" xfId="0" applyFont="1" applyFill="1" applyBorder="1" applyAlignment="1">
      <alignment horizontal="center" vertical="center"/>
    </xf>
    <xf numFmtId="0" fontId="6" fillId="11" borderId="29" xfId="0" applyFont="1" applyFill="1" applyBorder="1" applyAlignment="1">
      <alignment horizontal="centerContinuous" vertical="center" shrinkToFit="1"/>
    </xf>
    <xf numFmtId="0" fontId="6" fillId="11" borderId="30" xfId="0" applyFont="1" applyFill="1" applyBorder="1" applyAlignment="1">
      <alignment horizontal="centerContinuous" vertical="center" shrinkToFit="1"/>
    </xf>
    <xf numFmtId="0" fontId="4" fillId="11" borderId="31" xfId="0" applyFont="1" applyFill="1" applyBorder="1">
      <alignment vertical="center"/>
    </xf>
    <xf numFmtId="0" fontId="6" fillId="11" borderId="32" xfId="0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 shrinkToFit="1"/>
    </xf>
    <xf numFmtId="0" fontId="4" fillId="11" borderId="33" xfId="0" applyFont="1" applyFill="1" applyBorder="1">
      <alignment vertical="center"/>
    </xf>
    <xf numFmtId="176" fontId="6" fillId="11" borderId="40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 shrinkToFit="1"/>
    </xf>
    <xf numFmtId="176" fontId="6" fillId="11" borderId="0" xfId="0" applyNumberFormat="1" applyFont="1" applyFill="1" applyBorder="1" applyAlignment="1">
      <alignment horizontal="right" vertical="center"/>
    </xf>
    <xf numFmtId="176" fontId="6" fillId="11" borderId="7" xfId="0" applyNumberFormat="1" applyFont="1" applyFill="1" applyBorder="1" applyAlignment="1">
      <alignment horizontal="right" vertical="center"/>
    </xf>
    <xf numFmtId="0" fontId="6" fillId="11" borderId="6" xfId="0" applyFont="1" applyFill="1" applyBorder="1" applyAlignment="1">
      <alignment horizontal="center" vertical="center"/>
    </xf>
    <xf numFmtId="176" fontId="12" fillId="11" borderId="52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6" fillId="0" borderId="0" xfId="0" applyFont="1" applyFill="1" applyBorder="1" applyAlignment="1">
      <alignment horizontal="left" vertical="center" shrinkToFit="1"/>
    </xf>
    <xf numFmtId="0" fontId="20" fillId="0" borderId="0" xfId="0" applyFont="1" applyFill="1" applyBorder="1" applyAlignment="1">
      <alignment horizontal="left" vertical="center" shrinkToFit="1"/>
    </xf>
    <xf numFmtId="0" fontId="2" fillId="0" borderId="2" xfId="0" applyFont="1" applyFill="1" applyBorder="1" applyAlignment="1">
      <alignment horizontal="centerContinuous" vertical="center"/>
    </xf>
    <xf numFmtId="0" fontId="4" fillId="0" borderId="4" xfId="0" applyFont="1" applyFill="1" applyBorder="1" applyAlignment="1">
      <alignment horizontal="center" vertical="center"/>
    </xf>
    <xf numFmtId="0" fontId="6" fillId="11" borderId="24" xfId="0" applyFont="1" applyFill="1" applyBorder="1" applyAlignment="1">
      <alignment horizontal="center" vertical="center"/>
    </xf>
    <xf numFmtId="0" fontId="6" fillId="11" borderId="14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Continuous" vertical="center"/>
    </xf>
    <xf numFmtId="0" fontId="21" fillId="0" borderId="0" xfId="0" applyFont="1" applyFill="1" applyAlignment="1">
      <alignment horizontal="center" vertical="center"/>
    </xf>
    <xf numFmtId="0" fontId="6" fillId="11" borderId="1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6" fillId="4" borderId="24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 shrinkToFit="1"/>
    </xf>
    <xf numFmtId="177" fontId="4" fillId="0" borderId="2" xfId="0" applyNumberFormat="1" applyFont="1" applyFill="1" applyBorder="1" applyAlignment="1">
      <alignment horizontal="left" vertical="center" shrinkToFit="1"/>
    </xf>
    <xf numFmtId="0" fontId="5" fillId="0" borderId="5" xfId="0" applyFont="1" applyFill="1" applyBorder="1" applyAlignment="1">
      <alignment horizontal="center" vertical="center" shrinkToFit="1"/>
    </xf>
    <xf numFmtId="177" fontId="4" fillId="0" borderId="0" xfId="0" applyNumberFormat="1" applyFont="1" applyFill="1" applyBorder="1" applyAlignment="1">
      <alignment horizontal="left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0" fillId="0" borderId="0" xfId="0" applyBorder="1">
      <alignment vertical="center"/>
    </xf>
    <xf numFmtId="20" fontId="17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>
      <alignment vertical="center"/>
    </xf>
    <xf numFmtId="0" fontId="21" fillId="0" borderId="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right" vertical="center" indent="1"/>
    </xf>
    <xf numFmtId="179" fontId="4" fillId="0" borderId="0" xfId="0" applyNumberFormat="1" applyFont="1" applyFill="1" applyAlignment="1">
      <alignment horizontal="right" vertical="center"/>
    </xf>
    <xf numFmtId="176" fontId="4" fillId="0" borderId="0" xfId="0" applyNumberFormat="1" applyFont="1" applyFill="1" applyBorder="1" applyAlignment="1">
      <alignment horizontal="right" vertical="center" indent="1"/>
    </xf>
    <xf numFmtId="0" fontId="4" fillId="0" borderId="0" xfId="0" applyFont="1" applyFill="1" applyAlignment="1">
      <alignment horizontal="center" vertical="center" shrinkToFit="1"/>
    </xf>
    <xf numFmtId="0" fontId="5" fillId="0" borderId="0" xfId="0" applyFont="1" applyFill="1" applyBorder="1" applyAlignment="1">
      <alignment horizontal="center" vertical="center" shrinkToFit="1"/>
    </xf>
    <xf numFmtId="0" fontId="4" fillId="0" borderId="4" xfId="0" applyFont="1" applyFill="1" applyBorder="1" applyAlignment="1">
      <alignment vertical="center" shrinkToFit="1"/>
    </xf>
    <xf numFmtId="0" fontId="4" fillId="0" borderId="4" xfId="0" applyFont="1" applyFill="1" applyBorder="1" applyAlignment="1">
      <alignment horizontal="left" vertical="center" shrinkToFit="1"/>
    </xf>
    <xf numFmtId="0" fontId="4" fillId="0" borderId="2" xfId="0" applyFont="1" applyFill="1" applyBorder="1" applyAlignment="1">
      <alignment vertical="center" shrinkToFit="1"/>
    </xf>
    <xf numFmtId="0" fontId="4" fillId="0" borderId="2" xfId="0" applyFont="1" applyFill="1" applyBorder="1" applyAlignment="1">
      <alignment horizontal="left" vertical="center" shrinkToFit="1"/>
    </xf>
    <xf numFmtId="176" fontId="4" fillId="0" borderId="2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left" vertical="center" shrinkToFit="1"/>
    </xf>
    <xf numFmtId="176" fontId="4" fillId="0" borderId="0" xfId="0" applyNumberFormat="1" applyFont="1" applyFill="1" applyBorder="1" applyAlignment="1">
      <alignment horizontal="right" vertical="center"/>
    </xf>
    <xf numFmtId="176" fontId="4" fillId="0" borderId="4" xfId="0" applyNumberFormat="1" applyFont="1" applyFill="1" applyBorder="1" applyAlignment="1">
      <alignment horizontal="right" vertical="center"/>
    </xf>
    <xf numFmtId="0" fontId="4" fillId="0" borderId="4" xfId="0" applyFont="1" applyFill="1" applyBorder="1" applyAlignment="1">
      <alignment horizontal="center" vertical="center" shrinkToFit="1"/>
    </xf>
    <xf numFmtId="181" fontId="4" fillId="0" borderId="3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left" vertical="center" shrinkToFit="1"/>
    </xf>
    <xf numFmtId="176" fontId="4" fillId="0" borderId="17" xfId="0" applyNumberFormat="1" applyFont="1" applyFill="1" applyBorder="1" applyAlignment="1">
      <alignment horizontal="right" vertical="center"/>
    </xf>
    <xf numFmtId="176" fontId="5" fillId="0" borderId="5" xfId="0" applyNumberFormat="1" applyFont="1" applyFill="1" applyBorder="1" applyAlignment="1">
      <alignment horizontal="center" vertical="center" shrinkToFit="1"/>
    </xf>
    <xf numFmtId="0" fontId="4" fillId="0" borderId="2" xfId="0" applyFont="1" applyFill="1" applyBorder="1" applyAlignment="1">
      <alignment horizontal="center" vertical="center" shrinkToFit="1"/>
    </xf>
    <xf numFmtId="0" fontId="4" fillId="0" borderId="0" xfId="0" applyFont="1" applyFill="1" applyBorder="1" applyAlignment="1">
      <alignment horizontal="center" vertical="center" shrinkToFit="1"/>
    </xf>
    <xf numFmtId="181" fontId="4" fillId="0" borderId="1" xfId="0" applyNumberFormat="1" applyFont="1" applyFill="1" applyBorder="1" applyAlignment="1">
      <alignment horizontal="center" vertical="center" shrinkToFit="1"/>
    </xf>
    <xf numFmtId="181" fontId="4" fillId="0" borderId="6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left" vertical="center" shrinkToFit="1"/>
    </xf>
    <xf numFmtId="176" fontId="18" fillId="0" borderId="0" xfId="0" applyNumberFormat="1" applyFont="1" applyFill="1" applyBorder="1" applyAlignment="1">
      <alignment horizontal="right" vertical="center"/>
    </xf>
    <xf numFmtId="181" fontId="4" fillId="0" borderId="1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 shrinkToFit="1"/>
    </xf>
    <xf numFmtId="0" fontId="4" fillId="0" borderId="7" xfId="0" applyFont="1" applyFill="1" applyBorder="1" applyAlignment="1">
      <alignment horizontal="center" vertical="center"/>
    </xf>
    <xf numFmtId="176" fontId="6" fillId="0" borderId="0" xfId="0" applyNumberFormat="1" applyFont="1" applyFill="1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176" fontId="4" fillId="0" borderId="0" xfId="0" applyNumberFormat="1" applyFont="1" applyFill="1" applyBorder="1">
      <alignment vertical="center"/>
    </xf>
    <xf numFmtId="176" fontId="5" fillId="0" borderId="61" xfId="0" quotePrefix="1" applyNumberFormat="1" applyFont="1" applyFill="1" applyBorder="1" applyAlignment="1">
      <alignment horizontal="right" vertical="center"/>
    </xf>
    <xf numFmtId="0" fontId="4" fillId="0" borderId="48" xfId="0" applyFont="1" applyFill="1" applyBorder="1" applyAlignment="1">
      <alignment horizontal="center" vertical="center"/>
    </xf>
    <xf numFmtId="176" fontId="4" fillId="0" borderId="60" xfId="0" applyNumberFormat="1" applyFont="1" applyFill="1" applyBorder="1" applyAlignment="1">
      <alignment horizontal="right" vertical="center"/>
    </xf>
    <xf numFmtId="176" fontId="4" fillId="0" borderId="60" xfId="0" quotePrefix="1" applyNumberFormat="1" applyFont="1" applyFill="1" applyBorder="1" applyAlignment="1">
      <alignment horizontal="right" vertical="center"/>
    </xf>
    <xf numFmtId="0" fontId="12" fillId="0" borderId="62" xfId="0" applyFont="1" applyFill="1" applyBorder="1" applyAlignment="1">
      <alignment horizontal="center" vertical="center"/>
    </xf>
    <xf numFmtId="176" fontId="12" fillId="0" borderId="63" xfId="0" applyNumberFormat="1" applyFont="1" applyFill="1" applyBorder="1">
      <alignment vertical="center"/>
    </xf>
    <xf numFmtId="176" fontId="12" fillId="0" borderId="64" xfId="0" applyNumberFormat="1" applyFont="1" applyFill="1" applyBorder="1" applyAlignment="1">
      <alignment horizontal="right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 shrinkToFit="1"/>
    </xf>
    <xf numFmtId="182" fontId="17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horizontal="center" vertical="center"/>
    </xf>
    <xf numFmtId="20" fontId="5" fillId="0" borderId="0" xfId="0" applyNumberFormat="1" applyFont="1" applyFill="1" applyBorder="1" applyAlignment="1">
      <alignment horizontal="center" vertical="center" shrinkToFit="1"/>
    </xf>
    <xf numFmtId="0" fontId="4" fillId="0" borderId="6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 shrinkToFit="1"/>
    </xf>
    <xf numFmtId="176" fontId="5" fillId="0" borderId="7" xfId="0" applyNumberFormat="1" applyFont="1" applyFill="1" applyBorder="1" applyAlignment="1">
      <alignment horizontal="center" vertical="center" shrinkToFit="1"/>
    </xf>
    <xf numFmtId="0" fontId="0" fillId="0" borderId="0" xfId="0" applyFill="1" applyAlignment="1">
      <alignment horizontal="right" vertical="center" indent="1"/>
    </xf>
    <xf numFmtId="181" fontId="6" fillId="11" borderId="1" xfId="0" applyNumberFormat="1" applyFont="1" applyFill="1" applyBorder="1" applyAlignment="1">
      <alignment horizontal="center" vertical="center" shrinkToFit="1"/>
    </xf>
    <xf numFmtId="0" fontId="6" fillId="11" borderId="2" xfId="0" applyFont="1" applyFill="1" applyBorder="1" applyAlignment="1">
      <alignment horizontal="center" vertical="center" shrinkToFit="1"/>
    </xf>
    <xf numFmtId="178" fontId="6" fillId="10" borderId="40" xfId="1" applyNumberFormat="1" applyFont="1" applyFill="1" applyBorder="1" applyAlignment="1">
      <alignment horizontal="center" vertical="center"/>
    </xf>
    <xf numFmtId="178" fontId="6" fillId="8" borderId="43" xfId="1" applyNumberFormat="1" applyFont="1" applyFill="1" applyBorder="1" applyAlignment="1">
      <alignment horizontal="center" vertical="center"/>
    </xf>
    <xf numFmtId="178" fontId="6" fillId="9" borderId="44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81" fontId="2" fillId="0" borderId="1" xfId="0" applyNumberFormat="1" applyFont="1" applyFill="1" applyBorder="1" applyAlignment="1">
      <alignment horizontal="centerContinuous" vertical="center" shrinkToFit="1"/>
    </xf>
    <xf numFmtId="0" fontId="2" fillId="0" borderId="2" xfId="0" applyFont="1" applyFill="1" applyBorder="1" applyAlignment="1">
      <alignment horizontal="centerContinuous" vertical="center" shrinkToFit="1"/>
    </xf>
    <xf numFmtId="0" fontId="4" fillId="0" borderId="4" xfId="0" applyFont="1" applyFill="1" applyBorder="1">
      <alignment vertical="center"/>
    </xf>
    <xf numFmtId="181" fontId="6" fillId="11" borderId="19" xfId="0" applyNumberFormat="1" applyFont="1" applyFill="1" applyBorder="1" applyAlignment="1">
      <alignment horizontal="centerContinuous" vertical="center" shrinkToFit="1"/>
    </xf>
    <xf numFmtId="0" fontId="6" fillId="11" borderId="20" xfId="0" applyFont="1" applyFill="1" applyBorder="1" applyAlignment="1">
      <alignment horizontal="centerContinuous" vertical="center"/>
    </xf>
    <xf numFmtId="0" fontId="6" fillId="11" borderId="20" xfId="0" applyFont="1" applyFill="1" applyBorder="1" applyAlignment="1">
      <alignment horizontal="centerContinuous" vertical="center" shrinkToFit="1"/>
    </xf>
    <xf numFmtId="176" fontId="6" fillId="11" borderId="20" xfId="0" applyNumberFormat="1" applyFont="1" applyFill="1" applyBorder="1">
      <alignment vertical="center"/>
    </xf>
    <xf numFmtId="0" fontId="6" fillId="11" borderId="21" xfId="0" applyFont="1" applyFill="1" applyBorder="1" applyAlignment="1">
      <alignment horizontal="center" vertical="center"/>
    </xf>
    <xf numFmtId="181" fontId="6" fillId="11" borderId="23" xfId="0" applyNumberFormat="1" applyFont="1" applyFill="1" applyBorder="1" applyAlignment="1">
      <alignment horizontal="centerContinuous" vertical="center" shrinkToFit="1"/>
    </xf>
    <xf numFmtId="0" fontId="6" fillId="11" borderId="24" xfId="0" applyFont="1" applyFill="1" applyBorder="1" applyAlignment="1">
      <alignment horizontal="centerContinuous" vertical="center"/>
    </xf>
    <xf numFmtId="0" fontId="6" fillId="11" borderId="24" xfId="0" applyFont="1" applyFill="1" applyBorder="1" applyAlignment="1">
      <alignment horizontal="centerContinuous" vertical="center" shrinkToFit="1"/>
    </xf>
    <xf numFmtId="176" fontId="6" fillId="11" borderId="24" xfId="0" applyNumberFormat="1" applyFont="1" applyFill="1" applyBorder="1">
      <alignment vertical="center"/>
    </xf>
    <xf numFmtId="0" fontId="6" fillId="11" borderId="25" xfId="0" applyFont="1" applyFill="1" applyBorder="1" applyAlignment="1">
      <alignment horizontal="center" vertical="center"/>
    </xf>
    <xf numFmtId="181" fontId="6" fillId="11" borderId="13" xfId="0" applyNumberFormat="1" applyFont="1" applyFill="1" applyBorder="1" applyAlignment="1">
      <alignment horizontal="centerContinuous" vertical="center" shrinkToFit="1"/>
    </xf>
    <xf numFmtId="0" fontId="6" fillId="11" borderId="14" xfId="0" applyFont="1" applyFill="1" applyBorder="1" applyAlignment="1">
      <alignment horizontal="centerContinuous" vertical="center"/>
    </xf>
    <xf numFmtId="0" fontId="6" fillId="11" borderId="14" xfId="0" applyFont="1" applyFill="1" applyBorder="1" applyAlignment="1">
      <alignment horizontal="centerContinuous" vertical="center" shrinkToFit="1"/>
    </xf>
    <xf numFmtId="176" fontId="6" fillId="11" borderId="14" xfId="0" applyNumberFormat="1" applyFont="1" applyFill="1" applyBorder="1">
      <alignment vertical="center"/>
    </xf>
    <xf numFmtId="0" fontId="6" fillId="11" borderId="15" xfId="0" applyFont="1" applyFill="1" applyBorder="1" applyAlignment="1">
      <alignment horizontal="center" vertical="center"/>
    </xf>
    <xf numFmtId="181" fontId="4" fillId="0" borderId="0" xfId="0" applyNumberFormat="1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4" fillId="0" borderId="0" xfId="0" applyFont="1" applyFill="1" applyAlignment="1">
      <alignment horizontal="left" vertical="center" shrinkToFit="1"/>
    </xf>
    <xf numFmtId="181" fontId="2" fillId="0" borderId="0" xfId="0" applyNumberFormat="1" applyFont="1" applyFill="1" applyAlignment="1">
      <alignment horizontal="centerContinuous" vertical="center" shrinkToFit="1"/>
    </xf>
    <xf numFmtId="0" fontId="21" fillId="0" borderId="0" xfId="0" applyFont="1" applyFill="1" applyAlignment="1">
      <alignment horizontal="centerContinuous" vertical="center" shrinkToFit="1"/>
    </xf>
    <xf numFmtId="181" fontId="7" fillId="0" borderId="0" xfId="0" applyNumberFormat="1" applyFont="1" applyFill="1" applyAlignment="1">
      <alignment horizontal="centerContinuous" vertical="center" shrinkToFit="1"/>
    </xf>
    <xf numFmtId="181" fontId="2" fillId="0" borderId="0" xfId="0" applyNumberFormat="1" applyFont="1" applyFill="1" applyAlignment="1">
      <alignment horizontal="center" vertical="center" shrinkToFit="1"/>
    </xf>
    <xf numFmtId="0" fontId="21" fillId="0" borderId="0" xfId="0" applyFont="1" applyFill="1" applyAlignment="1">
      <alignment horizontal="left" vertical="center" shrinkToFit="1"/>
    </xf>
    <xf numFmtId="0" fontId="21" fillId="0" borderId="4" xfId="0" applyFont="1" applyFill="1" applyBorder="1" applyAlignment="1">
      <alignment horizontal="centerContinuous" vertical="center"/>
    </xf>
    <xf numFmtId="0" fontId="4" fillId="0" borderId="17" xfId="0" applyFont="1" applyFill="1" applyBorder="1" applyAlignment="1">
      <alignment horizontal="center" vertical="center" wrapText="1" shrinkToFit="1"/>
    </xf>
    <xf numFmtId="0" fontId="4" fillId="0" borderId="2" xfId="0" applyFont="1" applyBorder="1">
      <alignment vertical="center"/>
    </xf>
    <xf numFmtId="177" fontId="5" fillId="0" borderId="5" xfId="0" applyNumberFormat="1" applyFont="1" applyFill="1" applyBorder="1" applyAlignment="1">
      <alignment horizontal="center" vertical="center" shrinkToFit="1"/>
    </xf>
    <xf numFmtId="177" fontId="5" fillId="0" borderId="7" xfId="0" applyNumberFormat="1" applyFont="1" applyFill="1" applyBorder="1" applyAlignment="1">
      <alignment horizontal="center" vertical="center" shrinkToFit="1"/>
    </xf>
    <xf numFmtId="176" fontId="6" fillId="11" borderId="20" xfId="0" applyNumberFormat="1" applyFont="1" applyFill="1" applyBorder="1" applyAlignment="1">
      <alignment horizontal="right" vertical="center"/>
    </xf>
    <xf numFmtId="178" fontId="6" fillId="11" borderId="21" xfId="0" applyNumberFormat="1" applyFont="1" applyFill="1" applyBorder="1">
      <alignment vertical="center"/>
    </xf>
    <xf numFmtId="181" fontId="6" fillId="11" borderId="10" xfId="0" applyNumberFormat="1" applyFont="1" applyFill="1" applyBorder="1" applyAlignment="1">
      <alignment horizontal="centerContinuous" vertical="center" shrinkToFit="1"/>
    </xf>
    <xf numFmtId="0" fontId="6" fillId="11" borderId="11" xfId="0" applyFont="1" applyFill="1" applyBorder="1" applyAlignment="1">
      <alignment horizontal="centerContinuous" vertical="center"/>
    </xf>
    <xf numFmtId="176" fontId="6" fillId="11" borderId="11" xfId="0" applyNumberFormat="1" applyFont="1" applyFill="1" applyBorder="1" applyAlignment="1">
      <alignment horizontal="right" vertical="center"/>
    </xf>
    <xf numFmtId="0" fontId="6" fillId="11" borderId="12" xfId="0" applyFont="1" applyFill="1" applyBorder="1" applyAlignment="1">
      <alignment horizontal="center" vertical="center"/>
    </xf>
    <xf numFmtId="176" fontId="6" fillId="11" borderId="14" xfId="0" applyNumberFormat="1" applyFont="1" applyFill="1" applyBorder="1" applyAlignment="1">
      <alignment horizontal="right" vertical="center"/>
    </xf>
    <xf numFmtId="0" fontId="6" fillId="0" borderId="22" xfId="0" applyFont="1" applyFill="1" applyBorder="1" applyAlignment="1">
      <alignment horizontal="left" vertical="center" shrinkToFit="1"/>
    </xf>
    <xf numFmtId="177" fontId="4" fillId="0" borderId="5" xfId="0" applyNumberFormat="1" applyFont="1" applyFill="1" applyBorder="1" applyAlignment="1">
      <alignment horizontal="center" vertical="center" shrinkToFit="1"/>
    </xf>
    <xf numFmtId="181" fontId="4" fillId="0" borderId="0" xfId="0" applyNumberFormat="1" applyFont="1" applyFill="1" applyAlignment="1">
      <alignment vertical="center" shrinkToFit="1"/>
    </xf>
    <xf numFmtId="177" fontId="4" fillId="0" borderId="8" xfId="0" applyNumberFormat="1" applyFont="1" applyFill="1" applyBorder="1" applyAlignment="1">
      <alignment horizontal="center" vertical="center" shrinkToFit="1"/>
    </xf>
    <xf numFmtId="0" fontId="24" fillId="11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181" fontId="6" fillId="4" borderId="19" xfId="0" applyNumberFormat="1" applyFont="1" applyFill="1" applyBorder="1" applyAlignment="1">
      <alignment horizontal="centerContinuous" vertical="center" shrinkToFit="1"/>
    </xf>
    <xf numFmtId="0" fontId="6" fillId="4" borderId="20" xfId="0" applyFont="1" applyFill="1" applyBorder="1" applyAlignment="1">
      <alignment horizontal="centerContinuous" vertical="center" shrinkToFit="1"/>
    </xf>
    <xf numFmtId="176" fontId="6" fillId="4" borderId="20" xfId="0" applyNumberFormat="1" applyFont="1" applyFill="1" applyBorder="1" applyAlignment="1">
      <alignment horizontal="right" vertical="center"/>
    </xf>
    <xf numFmtId="178" fontId="6" fillId="4" borderId="21" xfId="0" applyNumberFormat="1" applyFont="1" applyFill="1" applyBorder="1">
      <alignment vertical="center"/>
    </xf>
    <xf numFmtId="181" fontId="6" fillId="4" borderId="23" xfId="0" applyNumberFormat="1" applyFont="1" applyFill="1" applyBorder="1" applyAlignment="1">
      <alignment horizontal="centerContinuous" vertical="center" shrinkToFit="1"/>
    </xf>
    <xf numFmtId="0" fontId="6" fillId="4" borderId="24" xfId="0" applyFont="1" applyFill="1" applyBorder="1" applyAlignment="1">
      <alignment horizontal="centerContinuous" vertical="center" shrinkToFit="1"/>
    </xf>
    <xf numFmtId="176" fontId="6" fillId="4" borderId="24" xfId="0" applyNumberFormat="1" applyFont="1" applyFill="1" applyBorder="1" applyAlignment="1">
      <alignment horizontal="right" vertical="center"/>
    </xf>
    <xf numFmtId="0" fontId="6" fillId="4" borderId="25" xfId="0" applyFont="1" applyFill="1" applyBorder="1" applyAlignment="1">
      <alignment horizontal="center" vertical="center"/>
    </xf>
    <xf numFmtId="181" fontId="6" fillId="4" borderId="13" xfId="0" applyNumberFormat="1" applyFont="1" applyFill="1" applyBorder="1" applyAlignment="1">
      <alignment horizontal="centerContinuous" vertical="center" shrinkToFit="1"/>
    </xf>
    <xf numFmtId="0" fontId="6" fillId="4" borderId="14" xfId="0" applyFont="1" applyFill="1" applyBorder="1" applyAlignment="1">
      <alignment horizontal="centerContinuous" vertical="center" shrinkToFit="1"/>
    </xf>
    <xf numFmtId="176" fontId="6" fillId="4" borderId="14" xfId="0" applyNumberFormat="1" applyFont="1" applyFill="1" applyBorder="1" applyAlignment="1">
      <alignment horizontal="right" vertical="center"/>
    </xf>
    <xf numFmtId="0" fontId="6" fillId="4" borderId="15" xfId="0" applyFont="1" applyFill="1" applyBorder="1" applyAlignment="1">
      <alignment horizontal="center" vertical="center"/>
    </xf>
    <xf numFmtId="181" fontId="6" fillId="0" borderId="0" xfId="0" applyNumberFormat="1" applyFont="1" applyFill="1" applyBorder="1" applyAlignment="1">
      <alignment horizontal="center" vertical="center" shrinkToFit="1"/>
    </xf>
    <xf numFmtId="183" fontId="4" fillId="0" borderId="2" xfId="0" applyNumberFormat="1" applyFont="1" applyFill="1" applyBorder="1" applyAlignment="1">
      <alignment horizontal="right" vertical="center"/>
    </xf>
    <xf numFmtId="183" fontId="4" fillId="0" borderId="0" xfId="0" applyNumberFormat="1" applyFont="1" applyFill="1" applyBorder="1" applyAlignment="1">
      <alignment horizontal="right" vertical="center"/>
    </xf>
    <xf numFmtId="181" fontId="6" fillId="0" borderId="0" xfId="0" applyNumberFormat="1" applyFont="1" applyFill="1" applyBorder="1" applyAlignment="1">
      <alignment horizontal="centerContinuous" vertical="center" shrinkToFit="1"/>
    </xf>
    <xf numFmtId="181" fontId="6" fillId="2" borderId="1" xfId="0" applyNumberFormat="1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5" xfId="0" applyFont="1" applyFill="1" applyBorder="1" applyAlignment="1">
      <alignment horizontal="center" vertical="center"/>
    </xf>
    <xf numFmtId="181" fontId="6" fillId="5" borderId="19" xfId="0" applyNumberFormat="1" applyFont="1" applyFill="1" applyBorder="1" applyAlignment="1">
      <alignment horizontal="centerContinuous" vertical="center" shrinkToFit="1"/>
    </xf>
    <xf numFmtId="0" fontId="6" fillId="5" borderId="20" xfId="0" applyFont="1" applyFill="1" applyBorder="1" applyAlignment="1">
      <alignment horizontal="centerContinuous" vertical="center" shrinkToFit="1"/>
    </xf>
    <xf numFmtId="176" fontId="6" fillId="5" borderId="20" xfId="0" applyNumberFormat="1" applyFont="1" applyFill="1" applyBorder="1" applyAlignment="1">
      <alignment horizontal="right" vertical="center"/>
    </xf>
    <xf numFmtId="178" fontId="6" fillId="5" borderId="21" xfId="0" applyNumberFormat="1" applyFont="1" applyFill="1" applyBorder="1">
      <alignment vertical="center"/>
    </xf>
    <xf numFmtId="181" fontId="6" fillId="5" borderId="10" xfId="0" applyNumberFormat="1" applyFont="1" applyFill="1" applyBorder="1" applyAlignment="1">
      <alignment horizontal="centerContinuous" vertical="center" shrinkToFit="1"/>
    </xf>
    <xf numFmtId="0" fontId="6" fillId="5" borderId="11" xfId="0" applyFont="1" applyFill="1" applyBorder="1" applyAlignment="1">
      <alignment horizontal="centerContinuous" vertical="center" shrinkToFit="1"/>
    </xf>
    <xf numFmtId="178" fontId="6" fillId="5" borderId="11" xfId="0" applyNumberFormat="1" applyFont="1" applyFill="1" applyBorder="1" applyAlignment="1">
      <alignment horizontal="right" vertical="center"/>
    </xf>
    <xf numFmtId="0" fontId="6" fillId="5" borderId="12" xfId="0" applyFont="1" applyFill="1" applyBorder="1" applyAlignment="1">
      <alignment horizontal="center" vertical="center"/>
    </xf>
    <xf numFmtId="181" fontId="6" fillId="5" borderId="13" xfId="0" applyNumberFormat="1" applyFont="1" applyFill="1" applyBorder="1" applyAlignment="1">
      <alignment horizontal="centerContinuous" vertical="center" shrinkToFit="1"/>
    </xf>
    <xf numFmtId="0" fontId="6" fillId="5" borderId="14" xfId="0" applyFont="1" applyFill="1" applyBorder="1" applyAlignment="1">
      <alignment horizontal="centerContinuous" vertical="center" shrinkToFit="1"/>
    </xf>
    <xf numFmtId="178" fontId="6" fillId="5" borderId="14" xfId="0" applyNumberFormat="1" applyFont="1" applyFill="1" applyBorder="1" applyAlignment="1">
      <alignment horizontal="right" vertical="center"/>
    </xf>
    <xf numFmtId="0" fontId="6" fillId="5" borderId="15" xfId="0" applyFont="1" applyFill="1" applyBorder="1" applyAlignment="1">
      <alignment horizontal="center" vertical="center"/>
    </xf>
    <xf numFmtId="181" fontId="13" fillId="0" borderId="0" xfId="0" applyNumberFormat="1" applyFont="1" applyAlignment="1">
      <alignment vertical="center" shrinkToFit="1"/>
    </xf>
    <xf numFmtId="0" fontId="0" fillId="0" borderId="0" xfId="0" applyFill="1" applyBorder="1" applyAlignment="1">
      <alignment horizontal="right" vertical="center" indent="1"/>
    </xf>
    <xf numFmtId="0" fontId="25" fillId="0" borderId="0" xfId="0" applyFont="1">
      <alignment vertical="center"/>
    </xf>
    <xf numFmtId="176" fontId="12" fillId="11" borderId="18" xfId="0" applyNumberFormat="1" applyFont="1" applyFill="1" applyBorder="1">
      <alignment vertical="center"/>
    </xf>
    <xf numFmtId="0" fontId="25" fillId="0" borderId="0" xfId="0" applyFont="1" applyAlignment="1">
      <alignment horizontal="center" vertical="center" shrinkToFit="1"/>
    </xf>
    <xf numFmtId="181" fontId="18" fillId="0" borderId="0" xfId="0" applyNumberFormat="1" applyFont="1" applyFill="1" applyBorder="1" applyAlignment="1">
      <alignment horizontal="center" vertical="center" shrinkToFit="1"/>
    </xf>
    <xf numFmtId="0" fontId="18" fillId="0" borderId="0" xfId="0" applyFont="1" applyFill="1" applyBorder="1" applyAlignment="1">
      <alignment horizontal="center" vertical="center" shrinkToFit="1"/>
    </xf>
    <xf numFmtId="176" fontId="19" fillId="12" borderId="0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horizontal="center" vertical="center"/>
    </xf>
    <xf numFmtId="181" fontId="4" fillId="0" borderId="0" xfId="0" applyNumberFormat="1" applyFont="1" applyFill="1" applyBorder="1" applyAlignment="1">
      <alignment horizontal="center" vertical="center" shrinkToFit="1"/>
    </xf>
    <xf numFmtId="181" fontId="8" fillId="0" borderId="0" xfId="0" applyNumberFormat="1" applyFont="1" applyFill="1" applyBorder="1" applyAlignment="1">
      <alignment horizontal="center" vertical="center" shrinkToFit="1"/>
    </xf>
    <xf numFmtId="177" fontId="8" fillId="0" borderId="0" xfId="0" applyNumberFormat="1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horizontal="center" vertical="center" shrinkToFit="1"/>
    </xf>
    <xf numFmtId="0" fontId="23" fillId="0" borderId="0" xfId="0" applyFont="1" applyFill="1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 vertical="center" indent="1"/>
    </xf>
    <xf numFmtId="177" fontId="4" fillId="0" borderId="4" xfId="0" applyNumberFormat="1" applyFont="1" applyFill="1" applyBorder="1" applyAlignment="1">
      <alignment horizontal="left" vertical="center" shrinkToFit="1"/>
    </xf>
    <xf numFmtId="0" fontId="5" fillId="0" borderId="8" xfId="0" applyFont="1" applyFill="1" applyBorder="1" applyAlignment="1">
      <alignment horizontal="center" vertical="center" shrinkToFit="1"/>
    </xf>
    <xf numFmtId="177" fontId="4" fillId="0" borderId="17" xfId="0" applyNumberFormat="1" applyFont="1" applyFill="1" applyBorder="1" applyAlignment="1">
      <alignment horizontal="left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/>
    </xf>
    <xf numFmtId="182" fontId="5" fillId="0" borderId="0" xfId="0" applyNumberFormat="1" applyFont="1" applyFill="1" applyBorder="1" applyAlignment="1">
      <alignment horizontal="center" vertical="center" shrinkToFit="1"/>
    </xf>
    <xf numFmtId="49" fontId="4" fillId="0" borderId="2" xfId="0" applyNumberFormat="1" applyFont="1" applyFill="1" applyBorder="1" applyAlignment="1">
      <alignment horizontal="center" vertical="center" shrinkToFit="1"/>
    </xf>
    <xf numFmtId="49" fontId="4" fillId="0" borderId="0" xfId="0" applyNumberFormat="1" applyFont="1" applyFill="1" applyBorder="1" applyAlignment="1">
      <alignment horizontal="center" vertical="center" shrinkToFit="1"/>
    </xf>
    <xf numFmtId="49" fontId="4" fillId="0" borderId="4" xfId="0" applyNumberFormat="1" applyFont="1" applyFill="1" applyBorder="1" applyAlignment="1">
      <alignment horizontal="center" vertical="center" shrinkToFit="1"/>
    </xf>
    <xf numFmtId="49" fontId="2" fillId="0" borderId="2" xfId="0" applyNumberFormat="1" applyFont="1" applyFill="1" applyBorder="1" applyAlignment="1">
      <alignment horizontal="centerContinuous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6" fillId="11" borderId="2" xfId="0" applyNumberFormat="1" applyFont="1" applyFill="1" applyBorder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 shrinkToFit="1"/>
    </xf>
    <xf numFmtId="49" fontId="6" fillId="11" borderId="20" xfId="0" applyNumberFormat="1" applyFont="1" applyFill="1" applyBorder="1" applyAlignment="1">
      <alignment horizontal="center" vertical="center"/>
    </xf>
    <xf numFmtId="49" fontId="6" fillId="11" borderId="24" xfId="0" applyNumberFormat="1" applyFont="1" applyFill="1" applyBorder="1" applyAlignment="1">
      <alignment horizontal="center" vertical="center"/>
    </xf>
    <xf numFmtId="49" fontId="6" fillId="11" borderId="1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21" fillId="0" borderId="0" xfId="0" applyNumberFormat="1" applyFont="1" applyFill="1" applyAlignment="1">
      <alignment horizontal="centerContinuous" vertical="center"/>
    </xf>
    <xf numFmtId="49" fontId="21" fillId="0" borderId="0" xfId="0" applyNumberFormat="1" applyFont="1" applyFill="1" applyAlignment="1">
      <alignment horizontal="center" vertical="center"/>
    </xf>
    <xf numFmtId="49" fontId="4" fillId="0" borderId="17" xfId="0" applyNumberFormat="1" applyFont="1" applyFill="1" applyBorder="1" applyAlignment="1">
      <alignment horizontal="center" vertical="center"/>
    </xf>
    <xf numFmtId="49" fontId="6" fillId="11" borderId="11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4" xfId="0" applyNumberFormat="1" applyFont="1" applyFill="1" applyBorder="1" applyAlignment="1">
      <alignment horizontal="center" vertical="center"/>
    </xf>
    <xf numFmtId="49" fontId="6" fillId="4" borderId="14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Continuous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6" fillId="5" borderId="11" xfId="0" applyNumberFormat="1" applyFont="1" applyFill="1" applyBorder="1" applyAlignment="1">
      <alignment horizontal="center" vertical="center"/>
    </xf>
    <xf numFmtId="49" fontId="6" fillId="5" borderId="14" xfId="0" applyNumberFormat="1" applyFont="1" applyFill="1" applyBorder="1" applyAlignment="1">
      <alignment horizontal="center" vertical="center"/>
    </xf>
    <xf numFmtId="49" fontId="13" fillId="0" borderId="0" xfId="0" applyNumberFormat="1" applyFont="1">
      <alignment vertical="center"/>
    </xf>
    <xf numFmtId="176" fontId="12" fillId="11" borderId="8" xfId="0" applyNumberFormat="1" applyFont="1" applyFill="1" applyBorder="1">
      <alignment vertical="center"/>
    </xf>
    <xf numFmtId="181" fontId="4" fillId="0" borderId="1" xfId="0" applyNumberFormat="1" applyFont="1" applyBorder="1" applyAlignment="1">
      <alignment horizontal="center" vertical="center" shrinkToFit="1"/>
    </xf>
    <xf numFmtId="176" fontId="4" fillId="0" borderId="2" xfId="0" applyNumberFormat="1" applyFont="1" applyBorder="1">
      <alignment vertical="center"/>
    </xf>
    <xf numFmtId="49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9" fontId="4" fillId="0" borderId="6" xfId="0" applyNumberFormat="1" applyFont="1" applyFill="1" applyBorder="1" applyAlignment="1">
      <alignment horizontal="center" vertical="center"/>
    </xf>
    <xf numFmtId="178" fontId="4" fillId="0" borderId="2" xfId="0" applyNumberFormat="1" applyFont="1" applyFill="1" applyBorder="1" applyAlignment="1">
      <alignment horizontal="right" vertical="center"/>
    </xf>
    <xf numFmtId="178" fontId="4" fillId="0" borderId="0" xfId="0" applyNumberFormat="1" applyFont="1" applyFill="1" applyBorder="1" applyAlignment="1">
      <alignment horizontal="right" vertical="center"/>
    </xf>
    <xf numFmtId="178" fontId="6" fillId="11" borderId="20" xfId="0" applyNumberFormat="1" applyFont="1" applyFill="1" applyBorder="1" applyAlignment="1">
      <alignment horizontal="right" vertical="center"/>
    </xf>
    <xf numFmtId="178" fontId="6" fillId="11" borderId="11" xfId="0" applyNumberFormat="1" applyFont="1" applyFill="1" applyBorder="1" applyAlignment="1">
      <alignment horizontal="right" vertical="center"/>
    </xf>
    <xf numFmtId="178" fontId="6" fillId="11" borderId="14" xfId="0" applyNumberFormat="1" applyFont="1" applyFill="1" applyBorder="1" applyAlignment="1">
      <alignment horizontal="right" vertical="center"/>
    </xf>
    <xf numFmtId="0" fontId="4" fillId="0" borderId="17" xfId="0" applyFont="1" applyFill="1" applyBorder="1" applyAlignment="1">
      <alignment vertical="center" shrinkToFit="1"/>
    </xf>
    <xf numFmtId="176" fontId="5" fillId="0" borderId="18" xfId="0" applyNumberFormat="1" applyFont="1" applyFill="1" applyBorder="1" applyAlignment="1">
      <alignment horizontal="center" vertical="center" shrinkToFit="1"/>
    </xf>
    <xf numFmtId="176" fontId="5" fillId="0" borderId="8" xfId="0" applyNumberFormat="1" applyFont="1" applyFill="1" applyBorder="1" applyAlignment="1">
      <alignment horizontal="center" vertical="center" shrinkToFit="1"/>
    </xf>
    <xf numFmtId="0" fontId="22" fillId="0" borderId="2" xfId="0" applyFont="1" applyFill="1" applyBorder="1" applyAlignment="1">
      <alignment horizontal="center" vertical="center" shrinkToFit="1"/>
    </xf>
    <xf numFmtId="0" fontId="22" fillId="0" borderId="4" xfId="0" applyFont="1" applyFill="1" applyBorder="1" applyAlignment="1">
      <alignment horizontal="center" vertical="center" shrinkToFit="1"/>
    </xf>
    <xf numFmtId="0" fontId="22" fillId="0" borderId="17" xfId="0" applyFont="1" applyFill="1" applyBorder="1" applyAlignment="1">
      <alignment horizontal="center" vertical="center" shrinkToFit="1"/>
    </xf>
    <xf numFmtId="181" fontId="4" fillId="0" borderId="16" xfId="0" applyNumberFormat="1" applyFont="1" applyBorder="1" applyAlignment="1">
      <alignment horizontal="center" vertical="center" shrinkToFit="1"/>
    </xf>
    <xf numFmtId="0" fontId="4" fillId="0" borderId="17" xfId="0" applyFont="1" applyBorder="1">
      <alignment vertical="center"/>
    </xf>
    <xf numFmtId="176" fontId="4" fillId="0" borderId="17" xfId="0" applyNumberFormat="1" applyFont="1" applyBorder="1">
      <alignment vertical="center"/>
    </xf>
    <xf numFmtId="0" fontId="4" fillId="0" borderId="17" xfId="0" applyFont="1" applyBorder="1" applyAlignment="1">
      <alignment horizontal="center" vertical="center"/>
    </xf>
    <xf numFmtId="177" fontId="4" fillId="0" borderId="18" xfId="0" applyNumberFormat="1" applyFont="1" applyFill="1" applyBorder="1" applyAlignment="1">
      <alignment horizontal="center" vertical="center" shrinkToFit="1"/>
    </xf>
    <xf numFmtId="181" fontId="4" fillId="0" borderId="3" xfId="0" applyNumberFormat="1" applyFont="1" applyBorder="1" applyAlignment="1">
      <alignment horizontal="center" vertical="center" shrinkToFit="1"/>
    </xf>
    <xf numFmtId="0" fontId="4" fillId="0" borderId="4" xfId="0" applyFont="1" applyBorder="1">
      <alignment vertical="center"/>
    </xf>
    <xf numFmtId="176" fontId="4" fillId="0" borderId="4" xfId="0" applyNumberFormat="1" applyFont="1" applyBorder="1">
      <alignment vertical="center"/>
    </xf>
    <xf numFmtId="49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0" borderId="6" xfId="0" applyNumberFormat="1" applyFont="1" applyBorder="1" applyAlignment="1">
      <alignment horizontal="center" vertical="center" shrinkToFit="1"/>
    </xf>
    <xf numFmtId="0" fontId="4" fillId="0" borderId="0" xfId="0" applyFont="1" applyBorder="1">
      <alignment vertical="center"/>
    </xf>
    <xf numFmtId="176" fontId="4" fillId="0" borderId="0" xfId="0" applyNumberFormat="1" applyFont="1" applyBorder="1">
      <alignment vertical="center"/>
    </xf>
    <xf numFmtId="49" fontId="4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20" fontId="5" fillId="0" borderId="6" xfId="0" applyNumberFormat="1" applyFont="1" applyFill="1" applyBorder="1" applyAlignment="1">
      <alignment horizontal="center" vertical="center" shrinkToFit="1"/>
    </xf>
    <xf numFmtId="182" fontId="5" fillId="0" borderId="6" xfId="0" applyNumberFormat="1" applyFont="1" applyFill="1" applyBorder="1" applyAlignment="1">
      <alignment horizontal="center" vertical="center" shrinkToFit="1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6" fillId="11" borderId="71" xfId="0" applyNumberFormat="1" applyFont="1" applyFill="1" applyBorder="1" applyAlignment="1">
      <alignment horizontal="centerContinuous" vertical="center" shrinkToFit="1"/>
    </xf>
    <xf numFmtId="0" fontId="6" fillId="11" borderId="9" xfId="0" applyFont="1" applyFill="1" applyBorder="1" applyAlignment="1">
      <alignment horizontal="centerContinuous" vertical="center"/>
    </xf>
    <xf numFmtId="0" fontId="6" fillId="11" borderId="9" xfId="0" applyFont="1" applyFill="1" applyBorder="1" applyAlignment="1">
      <alignment horizontal="centerContinuous" vertical="center" shrinkToFit="1"/>
    </xf>
    <xf numFmtId="176" fontId="6" fillId="11" borderId="9" xfId="0" applyNumberFormat="1" applyFont="1" applyFill="1" applyBorder="1">
      <alignment vertical="center"/>
    </xf>
    <xf numFmtId="49" fontId="6" fillId="11" borderId="9" xfId="0" applyNumberFormat="1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11" borderId="72" xfId="0" applyFont="1" applyFill="1" applyBorder="1" applyAlignment="1">
      <alignment horizontal="center" vertical="center"/>
    </xf>
    <xf numFmtId="0" fontId="4" fillId="0" borderId="58" xfId="0" applyFont="1" applyFill="1" applyBorder="1" applyAlignment="1">
      <alignment horizontal="center" vertical="center" shrinkToFit="1"/>
    </xf>
    <xf numFmtId="0" fontId="25" fillId="0" borderId="58" xfId="0" applyFont="1" applyBorder="1" applyAlignment="1">
      <alignment horizontal="center" vertical="center" shrinkToFit="1"/>
    </xf>
    <xf numFmtId="0" fontId="5" fillId="0" borderId="58" xfId="0" applyFont="1" applyFill="1" applyBorder="1" applyAlignment="1">
      <alignment horizontal="center" vertical="center" shrinkToFit="1"/>
    </xf>
    <xf numFmtId="0" fontId="0" fillId="0" borderId="58" xfId="0" applyFill="1" applyBorder="1" applyAlignment="1">
      <alignment horizontal="right" vertical="center" indent="1"/>
    </xf>
    <xf numFmtId="176" fontId="4" fillId="0" borderId="58" xfId="0" applyNumberFormat="1" applyFont="1" applyFill="1" applyBorder="1" applyAlignment="1">
      <alignment horizontal="right" vertical="center" indent="1"/>
    </xf>
    <xf numFmtId="182" fontId="17" fillId="0" borderId="58" xfId="0" applyNumberFormat="1" applyFont="1" applyBorder="1" applyAlignment="1">
      <alignment horizontal="center" vertical="center"/>
    </xf>
    <xf numFmtId="176" fontId="4" fillId="0" borderId="58" xfId="0" applyNumberFormat="1" applyFont="1" applyFill="1" applyBorder="1">
      <alignment vertical="center"/>
    </xf>
    <xf numFmtId="0" fontId="25" fillId="0" borderId="58" xfId="0" applyFont="1" applyFill="1" applyBorder="1" applyAlignment="1">
      <alignment horizontal="right" vertical="center" indent="1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181" fontId="4" fillId="9" borderId="16" xfId="0" applyNumberFormat="1" applyFont="1" applyFill="1" applyBorder="1" applyAlignment="1">
      <alignment horizontal="center" vertical="center" shrinkToFit="1"/>
    </xf>
    <xf numFmtId="177" fontId="4" fillId="9" borderId="17" xfId="0" applyNumberFormat="1" applyFont="1" applyFill="1" applyBorder="1" applyAlignment="1">
      <alignment horizontal="left" vertical="center" shrinkToFit="1"/>
    </xf>
    <xf numFmtId="0" fontId="4" fillId="9" borderId="17" xfId="0" applyFont="1" applyFill="1" applyBorder="1" applyAlignment="1">
      <alignment horizontal="left" vertical="center" shrinkToFit="1"/>
    </xf>
    <xf numFmtId="176" fontId="4" fillId="9" borderId="17" xfId="0" applyNumberFormat="1" applyFont="1" applyFill="1" applyBorder="1" applyAlignment="1">
      <alignment horizontal="right" vertical="center"/>
    </xf>
    <xf numFmtId="49" fontId="4" fillId="9" borderId="17" xfId="0" applyNumberFormat="1" applyFont="1" applyFill="1" applyBorder="1" applyAlignment="1">
      <alignment horizontal="center" vertical="center" shrinkToFit="1"/>
    </xf>
    <xf numFmtId="0" fontId="4" fillId="9" borderId="17" xfId="0" applyFont="1" applyFill="1" applyBorder="1" applyAlignment="1">
      <alignment horizontal="center" vertical="center" shrinkToFit="1"/>
    </xf>
    <xf numFmtId="0" fontId="5" fillId="9" borderId="18" xfId="0" applyFont="1" applyFill="1" applyBorder="1" applyAlignment="1">
      <alignment horizontal="center" vertical="center" shrinkToFit="1"/>
    </xf>
    <xf numFmtId="181" fontId="4" fillId="9" borderId="1" xfId="0" applyNumberFormat="1" applyFont="1" applyFill="1" applyBorder="1" applyAlignment="1">
      <alignment horizontal="center" vertical="center" shrinkToFit="1"/>
    </xf>
    <xf numFmtId="177" fontId="4" fillId="9" borderId="2" xfId="0" applyNumberFormat="1" applyFont="1" applyFill="1" applyBorder="1" applyAlignment="1">
      <alignment horizontal="left" vertical="center" shrinkToFit="1"/>
    </xf>
    <xf numFmtId="0" fontId="4" fillId="9" borderId="2" xfId="0" applyFont="1" applyFill="1" applyBorder="1" applyAlignment="1">
      <alignment horizontal="left" vertical="center" shrinkToFit="1"/>
    </xf>
    <xf numFmtId="176" fontId="4" fillId="9" borderId="2" xfId="0" applyNumberFormat="1" applyFont="1" applyFill="1" applyBorder="1" applyAlignment="1">
      <alignment horizontal="right" vertical="center"/>
    </xf>
    <xf numFmtId="49" fontId="4" fillId="9" borderId="2" xfId="0" applyNumberFormat="1" applyFont="1" applyFill="1" applyBorder="1" applyAlignment="1">
      <alignment horizontal="center" vertical="center" shrinkToFit="1"/>
    </xf>
    <xf numFmtId="0" fontId="4" fillId="9" borderId="2" xfId="0" applyFont="1" applyFill="1" applyBorder="1" applyAlignment="1">
      <alignment horizontal="center" vertical="center" shrinkToFit="1"/>
    </xf>
    <xf numFmtId="0" fontId="5" fillId="9" borderId="5" xfId="0" applyFont="1" applyFill="1" applyBorder="1" applyAlignment="1">
      <alignment horizontal="center" vertical="center" shrinkToFit="1"/>
    </xf>
    <xf numFmtId="181" fontId="4" fillId="9" borderId="6" xfId="0" applyNumberFormat="1" applyFont="1" applyFill="1" applyBorder="1" applyAlignment="1">
      <alignment horizontal="center" vertical="center" shrinkToFit="1"/>
    </xf>
    <xf numFmtId="177" fontId="4" fillId="9" borderId="0" xfId="0" applyNumberFormat="1" applyFont="1" applyFill="1" applyBorder="1" applyAlignment="1">
      <alignment horizontal="left" vertical="center" shrinkToFit="1"/>
    </xf>
    <xf numFmtId="0" fontId="4" fillId="9" borderId="0" xfId="0" applyFont="1" applyFill="1" applyBorder="1" applyAlignment="1">
      <alignment horizontal="left" vertical="center" shrinkToFit="1"/>
    </xf>
    <xf numFmtId="176" fontId="4" fillId="9" borderId="0" xfId="0" applyNumberFormat="1" applyFont="1" applyFill="1" applyBorder="1" applyAlignment="1">
      <alignment horizontal="right" vertical="center"/>
    </xf>
    <xf numFmtId="49" fontId="4" fillId="9" borderId="0" xfId="0" applyNumberFormat="1" applyFont="1" applyFill="1" applyBorder="1" applyAlignment="1">
      <alignment horizontal="center" vertical="center" shrinkToFit="1"/>
    </xf>
    <xf numFmtId="0" fontId="4" fillId="9" borderId="0" xfId="0" applyFont="1" applyFill="1" applyBorder="1" applyAlignment="1">
      <alignment horizontal="center" vertical="center" shrinkToFit="1"/>
    </xf>
    <xf numFmtId="0" fontId="5" fillId="9" borderId="7" xfId="0" applyFont="1" applyFill="1" applyBorder="1" applyAlignment="1">
      <alignment horizontal="center" vertical="center" shrinkToFit="1"/>
    </xf>
    <xf numFmtId="181" fontId="4" fillId="9" borderId="3" xfId="0" applyNumberFormat="1" applyFont="1" applyFill="1" applyBorder="1" applyAlignment="1">
      <alignment horizontal="center" vertical="center" shrinkToFit="1"/>
    </xf>
    <xf numFmtId="177" fontId="4" fillId="9" borderId="4" xfId="0" applyNumberFormat="1" applyFont="1" applyFill="1" applyBorder="1" applyAlignment="1">
      <alignment horizontal="left" vertical="center" shrinkToFit="1"/>
    </xf>
    <xf numFmtId="0" fontId="4" fillId="9" borderId="4" xfId="0" applyFont="1" applyFill="1" applyBorder="1" applyAlignment="1">
      <alignment horizontal="left" vertical="center" shrinkToFit="1"/>
    </xf>
    <xf numFmtId="176" fontId="4" fillId="9" borderId="4" xfId="0" applyNumberFormat="1" applyFont="1" applyFill="1" applyBorder="1" applyAlignment="1">
      <alignment horizontal="right" vertical="center"/>
    </xf>
    <xf numFmtId="49" fontId="4" fillId="9" borderId="4" xfId="0" applyNumberFormat="1" applyFont="1" applyFill="1" applyBorder="1" applyAlignment="1">
      <alignment horizontal="center" vertical="center" shrinkToFit="1"/>
    </xf>
    <xf numFmtId="0" fontId="4" fillId="9" borderId="4" xfId="0" applyFont="1" applyFill="1" applyBorder="1" applyAlignment="1">
      <alignment horizontal="center" vertical="center" shrinkToFit="1"/>
    </xf>
    <xf numFmtId="0" fontId="5" fillId="9" borderId="8" xfId="0" applyFont="1" applyFill="1" applyBorder="1" applyAlignment="1">
      <alignment horizontal="center" vertical="center" shrinkToFi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46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6" fillId="11" borderId="1" xfId="0" applyFont="1" applyFill="1" applyBorder="1" applyAlignment="1">
      <alignment horizontal="center" vertical="center"/>
    </xf>
    <xf numFmtId="0" fontId="12" fillId="11" borderId="50" xfId="0" applyFont="1" applyFill="1" applyBorder="1" applyAlignment="1">
      <alignment horizontal="center" vertical="center"/>
    </xf>
    <xf numFmtId="0" fontId="12" fillId="11" borderId="51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4" fillId="0" borderId="57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4" fillId="0" borderId="56" xfId="0" applyFont="1" applyFill="1" applyBorder="1" applyAlignment="1">
      <alignment horizontal="center" vertical="center" wrapText="1"/>
    </xf>
    <xf numFmtId="0" fontId="4" fillId="0" borderId="60" xfId="0" applyFont="1" applyFill="1" applyBorder="1" applyAlignment="1">
      <alignment horizontal="center" vertical="center"/>
    </xf>
    <xf numFmtId="0" fontId="12" fillId="11" borderId="3" xfId="0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0" fontId="12" fillId="11" borderId="16" xfId="0" applyFont="1" applyFill="1" applyBorder="1" applyAlignment="1">
      <alignment horizontal="center" vertical="center"/>
    </xf>
    <xf numFmtId="0" fontId="12" fillId="11" borderId="17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</cellXfs>
  <cellStyles count="5">
    <cellStyle name="쉼표 [0]" xfId="1" builtinId="6"/>
    <cellStyle name="쉼표 [0] 2" xfId="2"/>
    <cellStyle name="쉼표 [0] 2 2" xfId="4"/>
    <cellStyle name="쉼표 [0] 3" xfId="3"/>
    <cellStyle name="표준" xfId="0" builtinId="0"/>
  </cellStyles>
  <dxfs count="386"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  <dxf>
      <font>
        <b/>
        <i val="0"/>
        <color rgb="FF0000FF"/>
      </font>
    </dxf>
  </dxfs>
  <tableStyles count="0" defaultTableStyle="TableStyleMedium2" defaultPivotStyle="PivotStyleLight16"/>
  <colors>
    <mruColors>
      <color rgb="FFFFFF99"/>
      <color rgb="FF0000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B866"/>
  <sheetViews>
    <sheetView zoomScaleNormal="100" workbookViewId="0">
      <pane ySplit="3" topLeftCell="A70" activePane="bottomLeft" state="frozen"/>
      <selection activeCell="B69" sqref="B69"/>
      <selection pane="bottomLeft" activeCell="B69" sqref="B69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60" t="s">
        <v>3</v>
      </c>
      <c r="E3" s="360" t="s">
        <v>4</v>
      </c>
      <c r="F3" s="360" t="s">
        <v>5</v>
      </c>
      <c r="G3" s="360" t="s">
        <v>6</v>
      </c>
      <c r="H3" s="360" t="s">
        <v>120</v>
      </c>
      <c r="I3" s="308" t="s">
        <v>8</v>
      </c>
      <c r="J3" s="360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44438</v>
      </c>
      <c r="B4" s="160" t="s">
        <v>156</v>
      </c>
      <c r="C4" s="161" t="s">
        <v>157</v>
      </c>
      <c r="D4" s="162">
        <v>0</v>
      </c>
      <c r="E4" s="162">
        <v>0</v>
      </c>
      <c r="F4" s="162">
        <v>0</v>
      </c>
      <c r="G4" s="162">
        <v>1</v>
      </c>
      <c r="H4" s="162">
        <v>0</v>
      </c>
      <c r="I4" s="303" t="s">
        <v>171</v>
      </c>
      <c r="J4" s="171" t="s">
        <v>172</v>
      </c>
      <c r="K4" s="171" t="s">
        <v>175</v>
      </c>
      <c r="L4" s="170"/>
      <c r="M4" s="102"/>
      <c r="O4" s="112" t="s">
        <v>94</v>
      </c>
      <c r="P4" s="113"/>
      <c r="Q4" s="33">
        <f t="shared" ref="Q4:U6" si="0">D150</f>
        <v>193</v>
      </c>
      <c r="R4" s="33">
        <f t="shared" si="0"/>
        <v>2</v>
      </c>
      <c r="S4" s="33">
        <f t="shared" si="0"/>
        <v>2</v>
      </c>
      <c r="T4" s="33">
        <f t="shared" si="0"/>
        <v>201</v>
      </c>
      <c r="U4" s="33">
        <f t="shared" si="0"/>
        <v>0</v>
      </c>
      <c r="V4" s="114"/>
    </row>
    <row r="5" spans="1:22" ht="20.100000000000001" customHeight="1" thickBot="1" x14ac:dyDescent="0.35">
      <c r="A5" s="167">
        <v>44438</v>
      </c>
      <c r="B5" s="158" t="s">
        <v>156</v>
      </c>
      <c r="C5" s="159" t="s">
        <v>158</v>
      </c>
      <c r="D5" s="165">
        <v>8</v>
      </c>
      <c r="E5" s="165">
        <v>0</v>
      </c>
      <c r="F5" s="165">
        <v>0</v>
      </c>
      <c r="G5" s="165">
        <v>8</v>
      </c>
      <c r="H5" s="165">
        <v>0</v>
      </c>
      <c r="I5" s="305" t="s">
        <v>171</v>
      </c>
      <c r="J5" s="166" t="s">
        <v>172</v>
      </c>
      <c r="K5" s="166" t="s">
        <v>175</v>
      </c>
      <c r="L5" s="343"/>
      <c r="M5" s="157"/>
      <c r="O5" s="115" t="s">
        <v>49</v>
      </c>
      <c r="P5" s="116"/>
      <c r="Q5" s="34">
        <f t="shared" si="0"/>
        <v>4240</v>
      </c>
      <c r="R5" s="34">
        <f t="shared" si="0"/>
        <v>702</v>
      </c>
      <c r="S5" s="34">
        <f t="shared" si="0"/>
        <v>727</v>
      </c>
      <c r="T5" s="34">
        <f t="shared" si="0"/>
        <v>4269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44438</v>
      </c>
      <c r="B6" s="341" t="s">
        <v>159</v>
      </c>
      <c r="C6" s="168" t="s">
        <v>160</v>
      </c>
      <c r="D6" s="169">
        <v>3</v>
      </c>
      <c r="E6" s="169">
        <v>0</v>
      </c>
      <c r="F6" s="169">
        <v>0</v>
      </c>
      <c r="G6" s="169">
        <v>3</v>
      </c>
      <c r="H6" s="169">
        <v>0</v>
      </c>
      <c r="I6" s="309" t="s">
        <v>171</v>
      </c>
      <c r="J6" s="178" t="s">
        <v>173</v>
      </c>
      <c r="K6" s="178" t="s">
        <v>175</v>
      </c>
      <c r="L6" s="342"/>
      <c r="M6" s="157"/>
      <c r="O6" s="47" t="s">
        <v>50</v>
      </c>
      <c r="P6" s="48"/>
      <c r="Q6" s="2">
        <f t="shared" si="0"/>
        <v>4433</v>
      </c>
      <c r="R6" s="2">
        <f t="shared" si="0"/>
        <v>704</v>
      </c>
      <c r="S6" s="2">
        <f t="shared" si="0"/>
        <v>729</v>
      </c>
      <c r="T6" s="2">
        <f t="shared" si="0"/>
        <v>4470</v>
      </c>
      <c r="U6" s="2">
        <f t="shared" si="0"/>
        <v>0</v>
      </c>
      <c r="V6" s="49"/>
    </row>
    <row r="7" spans="1:22" ht="20.100000000000001" customHeight="1" thickTop="1" x14ac:dyDescent="0.3">
      <c r="A7" s="173">
        <v>44438</v>
      </c>
      <c r="B7" s="160" t="s">
        <v>161</v>
      </c>
      <c r="C7" s="161" t="s">
        <v>162</v>
      </c>
      <c r="D7" s="162">
        <v>1</v>
      </c>
      <c r="E7" s="162">
        <v>0</v>
      </c>
      <c r="F7" s="162">
        <v>0</v>
      </c>
      <c r="G7" s="162">
        <v>1</v>
      </c>
      <c r="H7" s="162">
        <v>0</v>
      </c>
      <c r="I7" s="303" t="s">
        <v>171</v>
      </c>
      <c r="J7" s="171" t="s">
        <v>173</v>
      </c>
      <c r="K7" s="171" t="s">
        <v>175</v>
      </c>
      <c r="L7" s="170"/>
      <c r="M7" s="157"/>
      <c r="O7" s="50" t="s">
        <v>51</v>
      </c>
      <c r="P7" s="51"/>
      <c r="Q7" s="3">
        <f>D97</f>
        <v>245</v>
      </c>
      <c r="R7" s="3">
        <f>E97</f>
        <v>0</v>
      </c>
      <c r="S7" s="3">
        <f>F97</f>
        <v>0</v>
      </c>
      <c r="T7" s="3">
        <f>G97</f>
        <v>236</v>
      </c>
      <c r="U7" s="3">
        <f>H97</f>
        <v>0</v>
      </c>
      <c r="V7" s="52"/>
    </row>
    <row r="8" spans="1:22" ht="20.100000000000001" customHeight="1" thickBot="1" x14ac:dyDescent="0.35">
      <c r="A8" s="167">
        <v>44438</v>
      </c>
      <c r="B8" s="158" t="s">
        <v>161</v>
      </c>
      <c r="C8" s="159" t="s">
        <v>163</v>
      </c>
      <c r="D8" s="165">
        <v>5</v>
      </c>
      <c r="E8" s="165">
        <v>0</v>
      </c>
      <c r="F8" s="165">
        <v>0</v>
      </c>
      <c r="G8" s="165">
        <v>5</v>
      </c>
      <c r="H8" s="165">
        <v>0</v>
      </c>
      <c r="I8" s="305" t="s">
        <v>171</v>
      </c>
      <c r="J8" s="166" t="s">
        <v>173</v>
      </c>
      <c r="K8" s="166" t="s">
        <v>176</v>
      </c>
      <c r="L8" s="343"/>
      <c r="M8" s="157"/>
      <c r="O8" s="53" t="s">
        <v>95</v>
      </c>
      <c r="P8" s="54"/>
      <c r="Q8" s="4">
        <f>SUM(Q6:Q7)</f>
        <v>4678</v>
      </c>
      <c r="R8" s="4">
        <f>SUM(R6:R7)</f>
        <v>704</v>
      </c>
      <c r="S8" s="4">
        <f>SUM(S6:S7)</f>
        <v>729</v>
      </c>
      <c r="T8" s="4">
        <f>SUM(T6:T7)</f>
        <v>4706</v>
      </c>
      <c r="U8" s="4">
        <f>SUM(U6:U7)</f>
        <v>0</v>
      </c>
      <c r="V8" s="55"/>
    </row>
    <row r="9" spans="1:22" ht="20.100000000000001" customHeight="1" thickBot="1" x14ac:dyDescent="0.35">
      <c r="A9" s="174">
        <v>44438</v>
      </c>
      <c r="B9" s="196" t="s">
        <v>164</v>
      </c>
      <c r="C9" s="163" t="s">
        <v>165</v>
      </c>
      <c r="D9" s="164">
        <v>5</v>
      </c>
      <c r="E9" s="164">
        <v>0</v>
      </c>
      <c r="F9" s="164">
        <v>0</v>
      </c>
      <c r="G9" s="164">
        <v>4</v>
      </c>
      <c r="H9" s="164">
        <v>0</v>
      </c>
      <c r="I9" s="304" t="s">
        <v>171</v>
      </c>
      <c r="J9" s="172" t="s">
        <v>173</v>
      </c>
      <c r="K9" s="172" t="s">
        <v>175</v>
      </c>
      <c r="L9" s="197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3">
        <v>44438</v>
      </c>
      <c r="B10" s="160" t="s">
        <v>166</v>
      </c>
      <c r="C10" s="161" t="s">
        <v>167</v>
      </c>
      <c r="D10" s="162">
        <v>2</v>
      </c>
      <c r="E10" s="162">
        <v>0</v>
      </c>
      <c r="F10" s="162">
        <v>0</v>
      </c>
      <c r="G10" s="162">
        <v>2</v>
      </c>
      <c r="H10" s="162">
        <v>0</v>
      </c>
      <c r="I10" s="303" t="s">
        <v>171</v>
      </c>
      <c r="J10" s="171" t="s">
        <v>173</v>
      </c>
      <c r="K10" s="171" t="s">
        <v>175</v>
      </c>
      <c r="L10" s="170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67">
        <v>44438</v>
      </c>
      <c r="B11" s="158" t="s">
        <v>166</v>
      </c>
      <c r="C11" s="159" t="s">
        <v>168</v>
      </c>
      <c r="D11" s="165">
        <v>1</v>
      </c>
      <c r="E11" s="165">
        <v>0</v>
      </c>
      <c r="F11" s="165">
        <v>0</v>
      </c>
      <c r="G11" s="165">
        <v>1</v>
      </c>
      <c r="H11" s="165">
        <v>0</v>
      </c>
      <c r="I11" s="305" t="s">
        <v>171</v>
      </c>
      <c r="J11" s="166" t="s">
        <v>174</v>
      </c>
      <c r="K11" s="166" t="s">
        <v>175</v>
      </c>
      <c r="L11" s="343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7">
        <v>44438</v>
      </c>
      <c r="B12" s="341" t="s">
        <v>169</v>
      </c>
      <c r="C12" s="168" t="s">
        <v>170</v>
      </c>
      <c r="D12" s="169">
        <v>2</v>
      </c>
      <c r="E12" s="169">
        <v>0</v>
      </c>
      <c r="F12" s="169">
        <v>0</v>
      </c>
      <c r="G12" s="169">
        <v>1</v>
      </c>
      <c r="H12" s="169">
        <v>0</v>
      </c>
      <c r="I12" s="309" t="s">
        <v>171</v>
      </c>
      <c r="J12" s="178" t="s">
        <v>174</v>
      </c>
      <c r="K12" s="178" t="s">
        <v>175</v>
      </c>
      <c r="L12" s="342"/>
      <c r="M12" s="157"/>
      <c r="O12" s="479" t="s">
        <v>53</v>
      </c>
      <c r="P12" s="477"/>
      <c r="Q12" s="118">
        <f>T12+V12</f>
        <v>193</v>
      </c>
      <c r="R12" s="58"/>
      <c r="S12" s="59" t="s">
        <v>39</v>
      </c>
      <c r="T12" s="60">
        <f>SUM(P14:V14,P17:V17,P20:V20,P23:V23,P26:V26,V29,U29,T29)</f>
        <v>177</v>
      </c>
      <c r="U12" s="61" t="s">
        <v>40</v>
      </c>
      <c r="V12" s="62">
        <f>SUM(P29:S29)</f>
        <v>16</v>
      </c>
    </row>
    <row r="13" spans="1:22" ht="20.100000000000001" customHeight="1" x14ac:dyDescent="0.3">
      <c r="A13" s="173">
        <v>44438</v>
      </c>
      <c r="B13" s="160" t="s">
        <v>177</v>
      </c>
      <c r="C13" s="161" t="s">
        <v>157</v>
      </c>
      <c r="D13" s="162">
        <v>1</v>
      </c>
      <c r="E13" s="162">
        <v>0</v>
      </c>
      <c r="F13" s="162">
        <v>0</v>
      </c>
      <c r="G13" s="162">
        <v>1</v>
      </c>
      <c r="H13" s="162">
        <v>0</v>
      </c>
      <c r="I13" s="303" t="s">
        <v>195</v>
      </c>
      <c r="J13" s="171" t="s">
        <v>198</v>
      </c>
      <c r="K13" s="344" t="s">
        <v>201</v>
      </c>
      <c r="L13" s="170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4">
        <v>44438</v>
      </c>
      <c r="B14" s="196" t="s">
        <v>180</v>
      </c>
      <c r="C14" s="163" t="s">
        <v>178</v>
      </c>
      <c r="D14" s="164">
        <v>3</v>
      </c>
      <c r="E14" s="164">
        <v>0</v>
      </c>
      <c r="F14" s="164">
        <v>0</v>
      </c>
      <c r="G14" s="164">
        <v>3</v>
      </c>
      <c r="H14" s="164">
        <v>0</v>
      </c>
      <c r="I14" s="304" t="s">
        <v>196</v>
      </c>
      <c r="J14" s="172" t="s">
        <v>198</v>
      </c>
      <c r="K14" s="38" t="s">
        <v>202</v>
      </c>
      <c r="L14" s="197"/>
      <c r="M14" s="157"/>
      <c r="O14" s="119" t="s">
        <v>22</v>
      </c>
      <c r="P14" s="120">
        <f t="shared" ref="P14:V14" si="1">SUMIF($C$4:$C$67,P13,$D$4:$D$67)+SUMIF($C$77:$C$78,P13,$D$77:$D$78)+SUMIF($C$102:$C$103,P13,$D$102:$D$103)</f>
        <v>20</v>
      </c>
      <c r="Q14" s="120">
        <f t="shared" si="1"/>
        <v>0</v>
      </c>
      <c r="R14" s="120">
        <f t="shared" si="1"/>
        <v>23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0</v>
      </c>
    </row>
    <row r="15" spans="1:22" ht="20.100000000000001" customHeight="1" x14ac:dyDescent="0.3">
      <c r="A15" s="174">
        <v>44438</v>
      </c>
      <c r="B15" s="196" t="s">
        <v>181</v>
      </c>
      <c r="C15" s="163" t="s">
        <v>160</v>
      </c>
      <c r="D15" s="164">
        <v>1</v>
      </c>
      <c r="E15" s="164">
        <v>0</v>
      </c>
      <c r="F15" s="164">
        <v>0</v>
      </c>
      <c r="G15" s="164">
        <v>1</v>
      </c>
      <c r="H15" s="164">
        <v>0</v>
      </c>
      <c r="I15" s="304" t="s">
        <v>195</v>
      </c>
      <c r="J15" s="172" t="s">
        <v>199</v>
      </c>
      <c r="K15" s="38" t="s">
        <v>203</v>
      </c>
      <c r="L15" s="197"/>
      <c r="M15" s="157"/>
      <c r="O15" s="66" t="s">
        <v>25</v>
      </c>
      <c r="P15" s="67">
        <f t="shared" ref="P15:V15" si="2">SUMIF($C$4:$C$67,P13,$G$4:$G$67)+SUMIF($C$77:$C$78,P13,$G$77:$G$78)+SUMIF($C$102:$C$103,P13,$G$102:$G$103)</f>
        <v>21</v>
      </c>
      <c r="Q15" s="67">
        <f t="shared" si="2"/>
        <v>0</v>
      </c>
      <c r="R15" s="67">
        <f t="shared" si="2"/>
        <v>21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0</v>
      </c>
    </row>
    <row r="16" spans="1:22" ht="20.100000000000001" customHeight="1" thickBot="1" x14ac:dyDescent="0.35">
      <c r="A16" s="167">
        <v>44438</v>
      </c>
      <c r="B16" s="158" t="s">
        <v>180</v>
      </c>
      <c r="C16" s="159" t="s">
        <v>179</v>
      </c>
      <c r="D16" s="165">
        <v>1</v>
      </c>
      <c r="E16" s="165">
        <v>0</v>
      </c>
      <c r="F16" s="165">
        <v>0</v>
      </c>
      <c r="G16" s="165">
        <v>1</v>
      </c>
      <c r="H16" s="165">
        <v>0</v>
      </c>
      <c r="I16" s="305" t="s">
        <v>196</v>
      </c>
      <c r="J16" s="166" t="s">
        <v>199</v>
      </c>
      <c r="K16" s="345" t="s">
        <v>201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44438</v>
      </c>
      <c r="B17" s="160" t="s">
        <v>182</v>
      </c>
      <c r="C17" s="161" t="s">
        <v>160</v>
      </c>
      <c r="D17" s="162">
        <v>2</v>
      </c>
      <c r="E17" s="162">
        <v>0</v>
      </c>
      <c r="F17" s="162">
        <v>0</v>
      </c>
      <c r="G17" s="162">
        <v>2</v>
      </c>
      <c r="H17" s="162">
        <v>0</v>
      </c>
      <c r="I17" s="303" t="s">
        <v>196</v>
      </c>
      <c r="J17" s="171" t="s">
        <v>199</v>
      </c>
      <c r="K17" s="344" t="s">
        <v>204</v>
      </c>
      <c r="L17" s="170"/>
      <c r="M17" s="157"/>
      <c r="O17" s="122" t="s">
        <v>22</v>
      </c>
      <c r="P17" s="120">
        <f t="shared" ref="P17:V17" si="3">SUMIF($C$4:$C$67,P16,$D$4:$D$67)+SUMIF($C$77:$C$78,P16,$D$77:$D$78)+SUMIF($C$102:$C$103,P16,$D$102:$D$103)</f>
        <v>72</v>
      </c>
      <c r="Q17" s="120">
        <f t="shared" si="3"/>
        <v>5</v>
      </c>
      <c r="R17" s="120">
        <f t="shared" si="3"/>
        <v>2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67">
        <v>44438</v>
      </c>
      <c r="B18" s="158" t="s">
        <v>182</v>
      </c>
      <c r="C18" s="159" t="s">
        <v>183</v>
      </c>
      <c r="D18" s="165">
        <v>6</v>
      </c>
      <c r="E18" s="165">
        <v>0</v>
      </c>
      <c r="F18" s="165">
        <v>0</v>
      </c>
      <c r="G18" s="165">
        <v>9</v>
      </c>
      <c r="H18" s="165">
        <v>0</v>
      </c>
      <c r="I18" s="305" t="s">
        <v>196</v>
      </c>
      <c r="J18" s="166" t="s">
        <v>199</v>
      </c>
      <c r="K18" s="345" t="s">
        <v>204</v>
      </c>
      <c r="L18" s="343"/>
      <c r="M18" s="157"/>
      <c r="O18" s="73" t="s">
        <v>25</v>
      </c>
      <c r="P18" s="74">
        <f t="shared" ref="P18:V18" si="4">SUMIF($C$4:$C$67,P16,$G$4:$G$67)+SUMIF($C$77:$C$78,P16,$G$77:$G$78)+SUMIF($C$102:$C$103,P16,$G$102:$G$103)</f>
        <v>72</v>
      </c>
      <c r="Q18" s="74">
        <f t="shared" si="4"/>
        <v>6</v>
      </c>
      <c r="R18" s="74">
        <f t="shared" si="4"/>
        <v>2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x14ac:dyDescent="0.3">
      <c r="A19" s="173">
        <v>44438</v>
      </c>
      <c r="B19" s="160" t="s">
        <v>184</v>
      </c>
      <c r="C19" s="161" t="s">
        <v>185</v>
      </c>
      <c r="D19" s="162">
        <v>0</v>
      </c>
      <c r="E19" s="162">
        <v>0</v>
      </c>
      <c r="F19" s="162">
        <v>0</v>
      </c>
      <c r="G19" s="162">
        <v>1</v>
      </c>
      <c r="H19" s="162">
        <v>0</v>
      </c>
      <c r="I19" s="303" t="s">
        <v>197</v>
      </c>
      <c r="J19" s="171" t="s">
        <v>199</v>
      </c>
      <c r="K19" s="344" t="s">
        <v>201</v>
      </c>
      <c r="L19" s="170"/>
      <c r="M19" s="157"/>
      <c r="O19" s="76"/>
      <c r="P19" s="125" t="s">
        <v>41</v>
      </c>
      <c r="Q19" s="77" t="s">
        <v>128</v>
      </c>
      <c r="R19" s="77" t="s">
        <v>42</v>
      </c>
      <c r="S19" s="77" t="s">
        <v>136</v>
      </c>
      <c r="T19" s="44" t="s">
        <v>43</v>
      </c>
      <c r="U19" s="77" t="s">
        <v>110</v>
      </c>
      <c r="V19" s="78" t="s">
        <v>146</v>
      </c>
    </row>
    <row r="20" spans="1:22" ht="20.100000000000001" customHeight="1" thickBot="1" x14ac:dyDescent="0.35">
      <c r="A20" s="167">
        <v>44438</v>
      </c>
      <c r="B20" s="158" t="s">
        <v>184</v>
      </c>
      <c r="C20" s="159" t="s">
        <v>186</v>
      </c>
      <c r="D20" s="165">
        <v>3</v>
      </c>
      <c r="E20" s="165">
        <v>0</v>
      </c>
      <c r="F20" s="165">
        <v>0</v>
      </c>
      <c r="G20" s="165">
        <v>4</v>
      </c>
      <c r="H20" s="165">
        <v>0</v>
      </c>
      <c r="I20" s="305" t="s">
        <v>195</v>
      </c>
      <c r="J20" s="166" t="s">
        <v>199</v>
      </c>
      <c r="K20" s="345" t="s">
        <v>201</v>
      </c>
      <c r="L20" s="343"/>
      <c r="M20" s="157" t="s">
        <v>127</v>
      </c>
      <c r="O20" s="122" t="s">
        <v>22</v>
      </c>
      <c r="P20" s="120">
        <f t="shared" ref="P20:V20" si="5">SUMIF($C$4:$C$67,P19,$D$4:$D$67)+SUMIF($C$77:$C$78,P19,$D$77:$D$78)+SUMIF($C$102:$C$103,P19,$D$102:$D$103)</f>
        <v>8</v>
      </c>
      <c r="Q20" s="120">
        <f t="shared" si="5"/>
        <v>0</v>
      </c>
      <c r="R20" s="120">
        <f t="shared" si="5"/>
        <v>28</v>
      </c>
      <c r="S20" s="120">
        <f t="shared" si="5"/>
        <v>0</v>
      </c>
      <c r="T20" s="120">
        <f t="shared" si="5"/>
        <v>1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3">
        <v>44438</v>
      </c>
      <c r="B21" s="160" t="s">
        <v>187</v>
      </c>
      <c r="C21" s="161" t="s">
        <v>188</v>
      </c>
      <c r="D21" s="162">
        <v>1</v>
      </c>
      <c r="E21" s="162">
        <v>0</v>
      </c>
      <c r="F21" s="162">
        <v>0</v>
      </c>
      <c r="G21" s="162">
        <v>1</v>
      </c>
      <c r="H21" s="162">
        <v>0</v>
      </c>
      <c r="I21" s="303" t="s">
        <v>195</v>
      </c>
      <c r="J21" s="171" t="s">
        <v>200</v>
      </c>
      <c r="K21" s="344" t="s">
        <v>205</v>
      </c>
      <c r="L21" s="170"/>
      <c r="M21" s="157"/>
      <c r="O21" s="79" t="s">
        <v>25</v>
      </c>
      <c r="P21" s="80">
        <f t="shared" ref="P21:V21" si="6">SUMIF($C$4:$C$67,P19,$G$4:$G$67)+SUMIF($C$77:$C$78,P19,$G$77:$G$78)+SUMIF($C$102:$C$103,P19,$G$102:$G$103)</f>
        <v>8</v>
      </c>
      <c r="Q21" s="80">
        <f t="shared" si="6"/>
        <v>0</v>
      </c>
      <c r="R21" s="80">
        <f t="shared" si="6"/>
        <v>31</v>
      </c>
      <c r="S21" s="80">
        <f t="shared" si="6"/>
        <v>0</v>
      </c>
      <c r="T21" s="80">
        <f t="shared" si="6"/>
        <v>2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4">
        <v>44438</v>
      </c>
      <c r="B22" s="196" t="s">
        <v>187</v>
      </c>
      <c r="C22" s="163" t="s">
        <v>160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4" t="s">
        <v>196</v>
      </c>
      <c r="J22" s="172" t="s">
        <v>199</v>
      </c>
      <c r="K22" s="38" t="s">
        <v>204</v>
      </c>
      <c r="L22" s="197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67">
        <v>44438</v>
      </c>
      <c r="B23" s="158" t="s">
        <v>187</v>
      </c>
      <c r="C23" s="159" t="s">
        <v>189</v>
      </c>
      <c r="D23" s="165">
        <v>2</v>
      </c>
      <c r="E23" s="165">
        <v>0</v>
      </c>
      <c r="F23" s="165">
        <v>0</v>
      </c>
      <c r="G23" s="165">
        <v>2</v>
      </c>
      <c r="H23" s="165">
        <v>0</v>
      </c>
      <c r="I23" s="305" t="s">
        <v>195</v>
      </c>
      <c r="J23" s="166" t="s">
        <v>199</v>
      </c>
      <c r="K23" s="345" t="s">
        <v>201</v>
      </c>
      <c r="L23" s="343"/>
      <c r="M23" s="157"/>
      <c r="O23" s="122" t="s">
        <v>22</v>
      </c>
      <c r="P23" s="120">
        <f t="shared" ref="P23:V23" si="7">SUMIF($C$4:$C$67,P22,$D$4:$D$67)+SUMIF($C$77:$C$78,P22,$D$77:$D$78)+SUMIF($C$102:$C$103,P22,$D$102:$D$103)</f>
        <v>0</v>
      </c>
      <c r="Q23" s="120">
        <f t="shared" si="7"/>
        <v>0</v>
      </c>
      <c r="R23" s="120">
        <f t="shared" si="7"/>
        <v>0</v>
      </c>
      <c r="S23" s="120">
        <f t="shared" si="7"/>
        <v>0</v>
      </c>
      <c r="T23" s="120">
        <f t="shared" si="7"/>
        <v>0</v>
      </c>
      <c r="U23" s="120">
        <f t="shared" si="7"/>
        <v>1</v>
      </c>
      <c r="V23" s="121">
        <f t="shared" si="7"/>
        <v>0</v>
      </c>
    </row>
    <row r="24" spans="1:22" ht="20.100000000000001" customHeight="1" x14ac:dyDescent="0.3">
      <c r="A24" s="173">
        <v>44438</v>
      </c>
      <c r="B24" s="160" t="s">
        <v>190</v>
      </c>
      <c r="C24" s="161" t="s">
        <v>191</v>
      </c>
      <c r="D24" s="162">
        <v>1</v>
      </c>
      <c r="E24" s="162">
        <v>0</v>
      </c>
      <c r="F24" s="162">
        <v>0</v>
      </c>
      <c r="G24" s="162">
        <v>1</v>
      </c>
      <c r="H24" s="162">
        <v>0</v>
      </c>
      <c r="I24" s="303" t="s">
        <v>195</v>
      </c>
      <c r="J24" s="171" t="s">
        <v>199</v>
      </c>
      <c r="K24" s="344" t="s">
        <v>202</v>
      </c>
      <c r="L24" s="170"/>
      <c r="M24" s="157"/>
      <c r="O24" s="73" t="s">
        <v>25</v>
      </c>
      <c r="P24" s="74">
        <f t="shared" ref="P24:V24" si="8">SUMIF($C$4:$C$67,P22,$G$4:$G$67)+SUMIF($C$77:$C$78,P22,$G$77:$G$78)+SUMIF($C$102:$C$103,P22,$G$102:$G$103)</f>
        <v>0</v>
      </c>
      <c r="Q24" s="74">
        <f t="shared" si="8"/>
        <v>0</v>
      </c>
      <c r="R24" s="74">
        <f t="shared" si="8"/>
        <v>0</v>
      </c>
      <c r="S24" s="74">
        <f t="shared" si="8"/>
        <v>0</v>
      </c>
      <c r="T24" s="74">
        <f t="shared" si="8"/>
        <v>0</v>
      </c>
      <c r="U24" s="74">
        <f t="shared" si="8"/>
        <v>1</v>
      </c>
      <c r="V24" s="75">
        <f t="shared" si="8"/>
        <v>0</v>
      </c>
    </row>
    <row r="25" spans="1:22" ht="20.100000000000001" customHeight="1" thickBot="1" x14ac:dyDescent="0.35">
      <c r="A25" s="167">
        <v>44438</v>
      </c>
      <c r="B25" s="158" t="s">
        <v>190</v>
      </c>
      <c r="C25" s="159" t="s">
        <v>192</v>
      </c>
      <c r="D25" s="165">
        <v>10</v>
      </c>
      <c r="E25" s="165">
        <v>0</v>
      </c>
      <c r="F25" s="165">
        <v>0</v>
      </c>
      <c r="G25" s="165">
        <v>10</v>
      </c>
      <c r="H25" s="165">
        <v>0</v>
      </c>
      <c r="I25" s="305" t="s">
        <v>195</v>
      </c>
      <c r="J25" s="166" t="s">
        <v>199</v>
      </c>
      <c r="K25" s="345" t="s">
        <v>204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44438</v>
      </c>
      <c r="B26" s="160" t="s">
        <v>193</v>
      </c>
      <c r="C26" s="161" t="s">
        <v>160</v>
      </c>
      <c r="D26" s="162">
        <v>11</v>
      </c>
      <c r="E26" s="162">
        <v>0</v>
      </c>
      <c r="F26" s="162">
        <v>0</v>
      </c>
      <c r="G26" s="162">
        <v>11</v>
      </c>
      <c r="H26" s="162">
        <v>0</v>
      </c>
      <c r="I26" s="303" t="s">
        <v>195</v>
      </c>
      <c r="J26" s="171" t="s">
        <v>199</v>
      </c>
      <c r="K26" s="344" t="s">
        <v>203</v>
      </c>
      <c r="L26" s="170"/>
      <c r="M26" s="157"/>
      <c r="O26" s="122" t="s">
        <v>22</v>
      </c>
      <c r="P26" s="120">
        <f t="shared" ref="P26:V26" si="9">SUMIF($C$4:$C$67,P25,$D$4:$D$67)+SUMIF($C$77:$C$78,P25,$D$77:$D$78)+SUMIF($C$102:$C$103,P25,$D$102:$D$103)</f>
        <v>2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44438</v>
      </c>
      <c r="B27" s="158" t="s">
        <v>193</v>
      </c>
      <c r="C27" s="159" t="s">
        <v>194</v>
      </c>
      <c r="D27" s="165">
        <v>13</v>
      </c>
      <c r="E27" s="165">
        <v>0</v>
      </c>
      <c r="F27" s="165">
        <v>0</v>
      </c>
      <c r="G27" s="165">
        <v>13</v>
      </c>
      <c r="H27" s="165">
        <v>0</v>
      </c>
      <c r="I27" s="305" t="s">
        <v>197</v>
      </c>
      <c r="J27" s="166" t="s">
        <v>199</v>
      </c>
      <c r="K27" s="345" t="s">
        <v>203</v>
      </c>
      <c r="L27" s="343"/>
      <c r="M27" s="157"/>
      <c r="O27" s="79" t="s">
        <v>25</v>
      </c>
      <c r="P27" s="84">
        <f t="shared" ref="P27:V27" si="10">SUMIF($C$4:$C$67,P25,$G$4:$G$67)+SUMIF($C$77:$C$78,P25,$G$77:$G$78)+SUMIF($C$102:$C$103,P25,$G$102:$G$103)</f>
        <v>2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x14ac:dyDescent="0.3">
      <c r="A28" s="173">
        <v>44438</v>
      </c>
      <c r="B28" s="160" t="s">
        <v>206</v>
      </c>
      <c r="C28" s="161" t="s">
        <v>207</v>
      </c>
      <c r="D28" s="162">
        <v>1</v>
      </c>
      <c r="E28" s="162">
        <v>0</v>
      </c>
      <c r="F28" s="162">
        <v>0</v>
      </c>
      <c r="G28" s="162">
        <v>1</v>
      </c>
      <c r="H28" s="162">
        <v>0</v>
      </c>
      <c r="I28" s="303" t="s">
        <v>221</v>
      </c>
      <c r="J28" s="171" t="s">
        <v>224</v>
      </c>
      <c r="K28" s="171" t="s">
        <v>228</v>
      </c>
      <c r="L28" s="170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67">
        <v>44438</v>
      </c>
      <c r="B29" s="158" t="s">
        <v>206</v>
      </c>
      <c r="C29" s="159" t="s">
        <v>208</v>
      </c>
      <c r="D29" s="165">
        <v>1</v>
      </c>
      <c r="E29" s="165">
        <v>0</v>
      </c>
      <c r="F29" s="165">
        <v>0</v>
      </c>
      <c r="G29" s="165">
        <v>2</v>
      </c>
      <c r="H29" s="165">
        <v>0</v>
      </c>
      <c r="I29" s="305" t="s">
        <v>222</v>
      </c>
      <c r="J29" s="166" t="s">
        <v>224</v>
      </c>
      <c r="K29" s="166" t="s">
        <v>228</v>
      </c>
      <c r="L29" s="343"/>
      <c r="M29" s="157"/>
      <c r="O29" s="122" t="s">
        <v>22</v>
      </c>
      <c r="P29" s="120">
        <f t="shared" ref="P29:V29" si="11">SUMIF($C$4:$C$67,P28,$D$4:$D$67)+SUMIF($C$77:$C$78,P28,$D$77:$D$78)+SUMIF($C$102:$C$103,P28,$D$102:$D$103)</f>
        <v>9</v>
      </c>
      <c r="Q29" s="120">
        <f t="shared" si="11"/>
        <v>5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3">
        <v>44438</v>
      </c>
      <c r="B30" s="160" t="s">
        <v>209</v>
      </c>
      <c r="C30" s="161" t="s">
        <v>210</v>
      </c>
      <c r="D30" s="162">
        <v>2</v>
      </c>
      <c r="E30" s="162">
        <v>0</v>
      </c>
      <c r="F30" s="162">
        <v>0</v>
      </c>
      <c r="G30" s="162">
        <v>2</v>
      </c>
      <c r="H30" s="162">
        <v>0</v>
      </c>
      <c r="I30" s="303" t="s">
        <v>222</v>
      </c>
      <c r="J30" s="171" t="s">
        <v>224</v>
      </c>
      <c r="K30" s="171" t="s">
        <v>229</v>
      </c>
      <c r="L30" s="170"/>
      <c r="M30" s="157"/>
      <c r="O30" s="86" t="s">
        <v>25</v>
      </c>
      <c r="P30" s="87">
        <f t="shared" ref="P30:V30" si="12">SUMIF($C$4:$C$67,P28,$G$4:$G$67)+SUMIF($C$77:$C$78,P28,$G$77:$G$78)+SUMIF($C$102:$C$103,P28,$G$102:$G$103)</f>
        <v>10</v>
      </c>
      <c r="Q30" s="87">
        <f t="shared" si="12"/>
        <v>7</v>
      </c>
      <c r="R30" s="87">
        <f t="shared" si="12"/>
        <v>3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4">
        <v>44438</v>
      </c>
      <c r="B31" s="196" t="s">
        <v>209</v>
      </c>
      <c r="C31" s="163" t="s">
        <v>211</v>
      </c>
      <c r="D31" s="164">
        <v>1</v>
      </c>
      <c r="E31" s="164">
        <v>0</v>
      </c>
      <c r="F31" s="164">
        <v>0</v>
      </c>
      <c r="G31" s="164">
        <v>1</v>
      </c>
      <c r="H31" s="164">
        <v>0</v>
      </c>
      <c r="I31" s="304" t="s">
        <v>222</v>
      </c>
      <c r="J31" s="172" t="s">
        <v>224</v>
      </c>
      <c r="K31" s="172" t="s">
        <v>228</v>
      </c>
      <c r="L31" s="197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201</v>
      </c>
    </row>
    <row r="32" spans="1:22" ht="20.100000000000001" customHeight="1" thickTop="1" x14ac:dyDescent="0.3">
      <c r="A32" s="174">
        <v>44438</v>
      </c>
      <c r="B32" s="196" t="s">
        <v>209</v>
      </c>
      <c r="C32" s="163" t="s">
        <v>212</v>
      </c>
      <c r="D32" s="164">
        <v>1</v>
      </c>
      <c r="E32" s="164">
        <v>0</v>
      </c>
      <c r="F32" s="164">
        <v>0</v>
      </c>
      <c r="G32" s="164">
        <v>1</v>
      </c>
      <c r="H32" s="164">
        <v>0</v>
      </c>
      <c r="I32" s="304" t="s">
        <v>222</v>
      </c>
      <c r="J32" s="172" t="s">
        <v>224</v>
      </c>
      <c r="K32" s="172" t="s">
        <v>229</v>
      </c>
      <c r="L32" s="197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67">
        <v>44438</v>
      </c>
      <c r="B33" s="158" t="s">
        <v>209</v>
      </c>
      <c r="C33" s="159" t="s">
        <v>170</v>
      </c>
      <c r="D33" s="165">
        <v>1</v>
      </c>
      <c r="E33" s="165">
        <v>0</v>
      </c>
      <c r="F33" s="165">
        <v>0</v>
      </c>
      <c r="G33" s="165">
        <v>1</v>
      </c>
      <c r="H33" s="165">
        <v>0</v>
      </c>
      <c r="I33" s="305" t="s">
        <v>222</v>
      </c>
      <c r="J33" s="166" t="s">
        <v>224</v>
      </c>
      <c r="K33" s="166" t="s">
        <v>229</v>
      </c>
      <c r="L33" s="343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44438</v>
      </c>
      <c r="B34" s="341" t="s">
        <v>213</v>
      </c>
      <c r="C34" s="168" t="s">
        <v>208</v>
      </c>
      <c r="D34" s="169">
        <v>1</v>
      </c>
      <c r="E34" s="169">
        <v>0</v>
      </c>
      <c r="F34" s="169">
        <v>0</v>
      </c>
      <c r="G34" s="169">
        <v>1</v>
      </c>
      <c r="H34" s="169">
        <v>0</v>
      </c>
      <c r="I34" s="309" t="s">
        <v>223</v>
      </c>
      <c r="J34" s="178" t="s">
        <v>225</v>
      </c>
      <c r="K34" s="178" t="s">
        <v>229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44438</v>
      </c>
      <c r="B35" s="160" t="s">
        <v>214</v>
      </c>
      <c r="C35" s="161" t="s">
        <v>215</v>
      </c>
      <c r="D35" s="162">
        <v>1</v>
      </c>
      <c r="E35" s="162">
        <v>0</v>
      </c>
      <c r="F35" s="162">
        <v>0</v>
      </c>
      <c r="G35" s="162">
        <v>1</v>
      </c>
      <c r="H35" s="162">
        <v>0</v>
      </c>
      <c r="I35" s="303" t="s">
        <v>222</v>
      </c>
      <c r="J35" s="171" t="s">
        <v>226</v>
      </c>
      <c r="K35" s="171" t="s">
        <v>228</v>
      </c>
      <c r="L35" s="170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67">
        <v>44438</v>
      </c>
      <c r="B36" s="158" t="s">
        <v>214</v>
      </c>
      <c r="C36" s="159" t="s">
        <v>160</v>
      </c>
      <c r="D36" s="165">
        <v>3</v>
      </c>
      <c r="E36" s="165">
        <v>0</v>
      </c>
      <c r="F36" s="165">
        <v>0</v>
      </c>
      <c r="G36" s="165">
        <v>3</v>
      </c>
      <c r="H36" s="165">
        <v>0</v>
      </c>
      <c r="I36" s="305" t="s">
        <v>222</v>
      </c>
      <c r="J36" s="166" t="s">
        <v>227</v>
      </c>
      <c r="K36" s="166" t="s">
        <v>228</v>
      </c>
      <c r="L36" s="343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44438</v>
      </c>
      <c r="B37" s="160" t="s">
        <v>216</v>
      </c>
      <c r="C37" s="161" t="s">
        <v>215</v>
      </c>
      <c r="D37" s="162">
        <v>3</v>
      </c>
      <c r="E37" s="162">
        <v>0</v>
      </c>
      <c r="F37" s="162">
        <v>0</v>
      </c>
      <c r="G37" s="162">
        <v>3</v>
      </c>
      <c r="H37" s="162">
        <v>0</v>
      </c>
      <c r="I37" s="303" t="s">
        <v>222</v>
      </c>
      <c r="J37" s="171" t="s">
        <v>225</v>
      </c>
      <c r="K37" s="171" t="s">
        <v>228</v>
      </c>
      <c r="L37" s="170"/>
      <c r="M37" s="194" t="s">
        <v>173</v>
      </c>
      <c r="N37" s="192">
        <v>0.52777777777777779</v>
      </c>
      <c r="O37" s="335">
        <v>6396</v>
      </c>
      <c r="P37" s="182">
        <v>25</v>
      </c>
      <c r="Q37" s="182">
        <v>25</v>
      </c>
      <c r="R37" s="182">
        <v>1</v>
      </c>
      <c r="S37" s="182">
        <v>2</v>
      </c>
      <c r="T37" s="180">
        <f>SUM(P37:S37)</f>
        <v>53</v>
      </c>
      <c r="U37" s="183"/>
      <c r="V37" s="184">
        <v>6</v>
      </c>
    </row>
    <row r="38" spans="1:24" s="124" customFormat="1" ht="20.100000000000001" customHeight="1" thickBot="1" x14ac:dyDescent="0.35">
      <c r="A38" s="167">
        <v>44438</v>
      </c>
      <c r="B38" s="158" t="s">
        <v>216</v>
      </c>
      <c r="C38" s="159" t="s">
        <v>217</v>
      </c>
      <c r="D38" s="165">
        <v>4</v>
      </c>
      <c r="E38" s="165">
        <v>0</v>
      </c>
      <c r="F38" s="165">
        <v>0</v>
      </c>
      <c r="G38" s="165">
        <v>4</v>
      </c>
      <c r="H38" s="165">
        <v>0</v>
      </c>
      <c r="I38" s="305" t="s">
        <v>222</v>
      </c>
      <c r="J38" s="166" t="s">
        <v>226</v>
      </c>
      <c r="K38" s="166" t="s">
        <v>229</v>
      </c>
      <c r="L38" s="343"/>
      <c r="M38" s="194" t="s">
        <v>230</v>
      </c>
      <c r="N38" s="192">
        <v>0.5444444444444444</v>
      </c>
      <c r="O38" s="335" t="s">
        <v>141</v>
      </c>
      <c r="P38" s="182">
        <v>30</v>
      </c>
      <c r="Q38" s="182">
        <v>30</v>
      </c>
      <c r="R38" s="182">
        <v>4</v>
      </c>
      <c r="S38" s="182">
        <v>3</v>
      </c>
      <c r="T38" s="180">
        <f t="shared" ref="T38:T44" si="13">SUM(P38:S38)</f>
        <v>67</v>
      </c>
      <c r="U38" s="186"/>
      <c r="V38" s="179">
        <v>7</v>
      </c>
      <c r="W38" s="282"/>
    </row>
    <row r="39" spans="1:24" ht="20.100000000000001" customHeight="1" x14ac:dyDescent="0.3">
      <c r="A39" s="173">
        <v>44438</v>
      </c>
      <c r="B39" s="160" t="s">
        <v>218</v>
      </c>
      <c r="C39" s="161" t="s">
        <v>210</v>
      </c>
      <c r="D39" s="162">
        <v>3</v>
      </c>
      <c r="E39" s="162">
        <v>0</v>
      </c>
      <c r="F39" s="162">
        <v>0</v>
      </c>
      <c r="G39" s="162">
        <v>3</v>
      </c>
      <c r="H39" s="162">
        <v>0</v>
      </c>
      <c r="I39" s="303" t="s">
        <v>222</v>
      </c>
      <c r="J39" s="171" t="s">
        <v>227</v>
      </c>
      <c r="K39" s="171" t="s">
        <v>228</v>
      </c>
      <c r="L39" s="170"/>
      <c r="M39" s="194" t="s">
        <v>272</v>
      </c>
      <c r="N39" s="192">
        <v>0.55208333333333337</v>
      </c>
      <c r="O39" s="335" t="s">
        <v>140</v>
      </c>
      <c r="P39" s="182">
        <v>29</v>
      </c>
      <c r="Q39" s="182">
        <v>29</v>
      </c>
      <c r="R39" s="182">
        <v>5</v>
      </c>
      <c r="S39" s="182">
        <v>5</v>
      </c>
      <c r="T39" s="180">
        <f t="shared" si="13"/>
        <v>68</v>
      </c>
      <c r="U39" s="186"/>
      <c r="V39" s="179">
        <v>7</v>
      </c>
    </row>
    <row r="40" spans="1:24" ht="20.100000000000001" customHeight="1" x14ac:dyDescent="0.3">
      <c r="A40" s="174">
        <v>44438</v>
      </c>
      <c r="B40" s="196" t="s">
        <v>218</v>
      </c>
      <c r="C40" s="163" t="s">
        <v>192</v>
      </c>
      <c r="D40" s="164">
        <v>5</v>
      </c>
      <c r="E40" s="164">
        <v>0</v>
      </c>
      <c r="F40" s="164">
        <v>0</v>
      </c>
      <c r="G40" s="164">
        <v>5</v>
      </c>
      <c r="H40" s="164">
        <v>0</v>
      </c>
      <c r="I40" s="304" t="s">
        <v>221</v>
      </c>
      <c r="J40" s="172" t="s">
        <v>224</v>
      </c>
      <c r="K40" s="172" t="s">
        <v>228</v>
      </c>
      <c r="L40" s="197"/>
      <c r="M40" s="194" t="s">
        <v>200</v>
      </c>
      <c r="N40" s="192">
        <v>0.53055555555555556</v>
      </c>
      <c r="O40" s="335" t="s">
        <v>142</v>
      </c>
      <c r="P40" s="182">
        <v>57</v>
      </c>
      <c r="Q40" s="182">
        <v>53</v>
      </c>
      <c r="R40" s="182">
        <v>4</v>
      </c>
      <c r="S40" s="182">
        <v>3</v>
      </c>
      <c r="T40" s="180">
        <f t="shared" si="13"/>
        <v>117</v>
      </c>
      <c r="U40" s="195"/>
      <c r="V40" s="179">
        <v>6</v>
      </c>
      <c r="W40" s="107"/>
      <c r="X40" s="107"/>
    </row>
    <row r="41" spans="1:24" ht="20.100000000000001" customHeight="1" thickBot="1" x14ac:dyDescent="0.35">
      <c r="A41" s="167">
        <v>44438</v>
      </c>
      <c r="B41" s="158" t="s">
        <v>218</v>
      </c>
      <c r="C41" s="159" t="s">
        <v>219</v>
      </c>
      <c r="D41" s="165">
        <v>1</v>
      </c>
      <c r="E41" s="165">
        <v>0</v>
      </c>
      <c r="F41" s="165">
        <v>0</v>
      </c>
      <c r="G41" s="165">
        <v>1</v>
      </c>
      <c r="H41" s="165">
        <v>0</v>
      </c>
      <c r="I41" s="305" t="s">
        <v>222</v>
      </c>
      <c r="J41" s="166" t="s">
        <v>224</v>
      </c>
      <c r="K41" s="166" t="s">
        <v>228</v>
      </c>
      <c r="L41" s="343"/>
      <c r="M41" s="194"/>
      <c r="N41" s="192"/>
      <c r="O41" s="335" t="s">
        <v>139</v>
      </c>
      <c r="P41" s="182">
        <v>0</v>
      </c>
      <c r="Q41" s="182">
        <v>0</v>
      </c>
      <c r="R41" s="182">
        <v>0</v>
      </c>
      <c r="S41" s="182">
        <v>0</v>
      </c>
      <c r="T41" s="180">
        <f t="shared" si="13"/>
        <v>0</v>
      </c>
      <c r="U41" s="195"/>
      <c r="V41" s="179"/>
      <c r="W41" s="107"/>
      <c r="X41" s="107"/>
    </row>
    <row r="42" spans="1:24" ht="20.100000000000001" customHeight="1" x14ac:dyDescent="0.3">
      <c r="A42" s="173">
        <v>44438</v>
      </c>
      <c r="B42" s="160" t="s">
        <v>220</v>
      </c>
      <c r="C42" s="161" t="s">
        <v>210</v>
      </c>
      <c r="D42" s="162">
        <v>2</v>
      </c>
      <c r="E42" s="162">
        <v>0</v>
      </c>
      <c r="F42" s="162">
        <v>0</v>
      </c>
      <c r="G42" s="162">
        <v>2</v>
      </c>
      <c r="H42" s="162">
        <v>0</v>
      </c>
      <c r="I42" s="303" t="s">
        <v>223</v>
      </c>
      <c r="J42" s="171" t="s">
        <v>224</v>
      </c>
      <c r="K42" s="171" t="s">
        <v>228</v>
      </c>
      <c r="L42" s="170"/>
      <c r="M42" s="194" t="s">
        <v>245</v>
      </c>
      <c r="N42" s="192">
        <v>0.55555555555555558</v>
      </c>
      <c r="O42" s="335" t="s">
        <v>143</v>
      </c>
      <c r="P42" s="182">
        <v>22</v>
      </c>
      <c r="Q42" s="182">
        <v>23</v>
      </c>
      <c r="R42" s="182">
        <v>5</v>
      </c>
      <c r="S42" s="182">
        <v>3</v>
      </c>
      <c r="T42" s="180">
        <f t="shared" si="13"/>
        <v>53</v>
      </c>
      <c r="U42" s="186"/>
      <c r="V42" s="179">
        <v>6</v>
      </c>
    </row>
    <row r="43" spans="1:24" ht="20.100000000000001" customHeight="1" thickBot="1" x14ac:dyDescent="0.35">
      <c r="A43" s="167">
        <v>44438</v>
      </c>
      <c r="B43" s="158" t="s">
        <v>220</v>
      </c>
      <c r="C43" s="159" t="s">
        <v>160</v>
      </c>
      <c r="D43" s="165">
        <v>3</v>
      </c>
      <c r="E43" s="165">
        <v>0</v>
      </c>
      <c r="F43" s="165">
        <v>0</v>
      </c>
      <c r="G43" s="165">
        <v>3</v>
      </c>
      <c r="H43" s="165">
        <v>0</v>
      </c>
      <c r="I43" s="305" t="s">
        <v>223</v>
      </c>
      <c r="J43" s="166" t="s">
        <v>226</v>
      </c>
      <c r="K43" s="166" t="s">
        <v>228</v>
      </c>
      <c r="L43" s="343"/>
      <c r="M43" s="194" t="s">
        <v>277</v>
      </c>
      <c r="N43" s="192"/>
      <c r="O43" s="335" t="s">
        <v>238</v>
      </c>
      <c r="P43" s="182">
        <v>10</v>
      </c>
      <c r="Q43" s="182">
        <v>10</v>
      </c>
      <c r="R43" s="182">
        <v>0</v>
      </c>
      <c r="S43" s="182">
        <v>0</v>
      </c>
      <c r="T43" s="180">
        <f t="shared" si="13"/>
        <v>20</v>
      </c>
      <c r="U43" s="186"/>
      <c r="V43" s="179">
        <v>1</v>
      </c>
    </row>
    <row r="44" spans="1:24" ht="20.100000000000001" customHeight="1" thickBot="1" x14ac:dyDescent="0.35">
      <c r="A44" s="173">
        <v>44438</v>
      </c>
      <c r="B44" s="160" t="s">
        <v>231</v>
      </c>
      <c r="C44" s="161" t="s">
        <v>232</v>
      </c>
      <c r="D44" s="162">
        <v>0</v>
      </c>
      <c r="E44" s="162">
        <v>0</v>
      </c>
      <c r="F44" s="162">
        <v>0</v>
      </c>
      <c r="G44" s="162">
        <v>1</v>
      </c>
      <c r="H44" s="162">
        <v>0</v>
      </c>
      <c r="I44" s="303" t="s">
        <v>237</v>
      </c>
      <c r="J44" s="171" t="s">
        <v>239</v>
      </c>
      <c r="K44" s="344" t="s">
        <v>240</v>
      </c>
      <c r="L44" s="170"/>
      <c r="M44" s="194" t="s">
        <v>234</v>
      </c>
      <c r="N44" s="192">
        <v>0.55555555555555558</v>
      </c>
      <c r="O44" s="335" t="s">
        <v>138</v>
      </c>
      <c r="P44" s="182">
        <v>10</v>
      </c>
      <c r="Q44" s="182">
        <v>9</v>
      </c>
      <c r="R44" s="182">
        <v>1</v>
      </c>
      <c r="S44" s="182">
        <v>0</v>
      </c>
      <c r="T44" s="180">
        <f t="shared" si="13"/>
        <v>20</v>
      </c>
      <c r="U44" s="186">
        <v>1</v>
      </c>
      <c r="V44" s="179">
        <v>2</v>
      </c>
    </row>
    <row r="45" spans="1:24" ht="20.100000000000001" customHeight="1" thickTop="1" thickBot="1" x14ac:dyDescent="0.35">
      <c r="A45" s="167">
        <v>44438</v>
      </c>
      <c r="B45" s="158" t="s">
        <v>231</v>
      </c>
      <c r="C45" s="159" t="s">
        <v>233</v>
      </c>
      <c r="D45" s="165">
        <v>0</v>
      </c>
      <c r="E45" s="165">
        <v>0</v>
      </c>
      <c r="F45" s="165">
        <v>0</v>
      </c>
      <c r="G45" s="165">
        <v>1</v>
      </c>
      <c r="H45" s="165">
        <v>0</v>
      </c>
      <c r="I45" s="305" t="s">
        <v>237</v>
      </c>
      <c r="J45" s="166" t="s">
        <v>239</v>
      </c>
      <c r="K45" s="345" t="s">
        <v>241</v>
      </c>
      <c r="L45" s="343"/>
      <c r="M45" s="194"/>
      <c r="N45" s="192"/>
      <c r="O45" s="187" t="s">
        <v>126</v>
      </c>
      <c r="P45" s="188">
        <f>SUM(P37:P44)</f>
        <v>183</v>
      </c>
      <c r="Q45" s="188">
        <f>SUM(Q37:Q44)</f>
        <v>179</v>
      </c>
      <c r="R45" s="188">
        <f>SUM(R37:R44)</f>
        <v>20</v>
      </c>
      <c r="S45" s="188">
        <f>SUM(S37:S44)</f>
        <v>16</v>
      </c>
      <c r="T45" s="188">
        <f>SUM(T37:T44)</f>
        <v>398</v>
      </c>
      <c r="U45" s="189"/>
      <c r="V45" s="190"/>
    </row>
    <row r="46" spans="1:24" ht="20.100000000000001" customHeight="1" x14ac:dyDescent="0.3">
      <c r="A46" s="173">
        <v>44438</v>
      </c>
      <c r="B46" s="160" t="s">
        <v>235</v>
      </c>
      <c r="C46" s="161" t="s">
        <v>236</v>
      </c>
      <c r="D46" s="162">
        <v>1</v>
      </c>
      <c r="E46" s="162">
        <v>0</v>
      </c>
      <c r="F46" s="162">
        <v>0</v>
      </c>
      <c r="G46" s="162">
        <v>1</v>
      </c>
      <c r="H46" s="162">
        <v>0</v>
      </c>
      <c r="I46" s="303" t="s">
        <v>238</v>
      </c>
      <c r="J46" s="171" t="s">
        <v>239</v>
      </c>
      <c r="K46" s="344" t="s">
        <v>240</v>
      </c>
      <c r="L46" s="170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248"/>
    </row>
    <row r="47" spans="1:24" ht="20.100000000000001" customHeight="1" thickBot="1" x14ac:dyDescent="0.35">
      <c r="A47" s="167">
        <v>44438</v>
      </c>
      <c r="B47" s="158" t="s">
        <v>235</v>
      </c>
      <c r="C47" s="159" t="s">
        <v>183</v>
      </c>
      <c r="D47" s="165">
        <v>8</v>
      </c>
      <c r="E47" s="165">
        <v>0</v>
      </c>
      <c r="F47" s="165">
        <v>0</v>
      </c>
      <c r="G47" s="165">
        <v>8</v>
      </c>
      <c r="H47" s="165">
        <v>0</v>
      </c>
      <c r="I47" s="305" t="s">
        <v>237</v>
      </c>
      <c r="J47" s="166" t="s">
        <v>239</v>
      </c>
      <c r="K47" s="345" t="s">
        <v>240</v>
      </c>
      <c r="L47" s="343"/>
      <c r="M47" s="194"/>
      <c r="N47" s="192"/>
      <c r="O47" s="191"/>
      <c r="P47" s="182"/>
      <c r="Q47" s="182"/>
      <c r="R47" s="182"/>
      <c r="S47" s="182"/>
      <c r="T47" s="182">
        <f>SUM(P47:S47)</f>
        <v>0</v>
      </c>
      <c r="U47" s="185"/>
      <c r="V47" s="179"/>
    </row>
    <row r="48" spans="1:24" ht="20.100000000000001" customHeight="1" x14ac:dyDescent="0.3">
      <c r="A48" s="173">
        <v>44438</v>
      </c>
      <c r="B48" s="160" t="s">
        <v>246</v>
      </c>
      <c r="C48" s="161" t="s">
        <v>212</v>
      </c>
      <c r="D48" s="162">
        <v>1</v>
      </c>
      <c r="E48" s="162">
        <v>0</v>
      </c>
      <c r="F48" s="162">
        <v>0</v>
      </c>
      <c r="G48" s="162">
        <v>1</v>
      </c>
      <c r="H48" s="162">
        <v>0</v>
      </c>
      <c r="I48" s="303" t="s">
        <v>244</v>
      </c>
      <c r="J48" s="171" t="s">
        <v>254</v>
      </c>
      <c r="K48" s="171" t="s">
        <v>256</v>
      </c>
      <c r="L48" s="170"/>
      <c r="M48" s="302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Bot="1" x14ac:dyDescent="0.35">
      <c r="A49" s="174">
        <v>44438</v>
      </c>
      <c r="B49" s="196" t="s">
        <v>246</v>
      </c>
      <c r="C49" s="163" t="s">
        <v>41</v>
      </c>
      <c r="D49" s="164">
        <v>5</v>
      </c>
      <c r="E49" s="164">
        <v>0</v>
      </c>
      <c r="F49" s="164">
        <v>0</v>
      </c>
      <c r="G49" s="164">
        <v>5</v>
      </c>
      <c r="H49" s="164">
        <v>0</v>
      </c>
      <c r="I49" s="304" t="s">
        <v>244</v>
      </c>
      <c r="J49" s="172" t="s">
        <v>254</v>
      </c>
      <c r="K49" s="172" t="s">
        <v>256</v>
      </c>
      <c r="L49" s="197"/>
      <c r="M49" s="302"/>
      <c r="N49" s="193"/>
      <c r="O49" s="191"/>
      <c r="P49" s="182"/>
      <c r="Q49" s="182"/>
      <c r="R49" s="182"/>
      <c r="S49" s="182"/>
      <c r="T49" s="182"/>
      <c r="U49" s="185"/>
      <c r="V49" s="179"/>
    </row>
    <row r="50" spans="1:22" ht="20.100000000000001" customHeight="1" thickTop="1" thickBot="1" x14ac:dyDescent="0.35">
      <c r="A50" s="174">
        <v>44438</v>
      </c>
      <c r="B50" s="196" t="s">
        <v>246</v>
      </c>
      <c r="C50" s="163" t="s">
        <v>247</v>
      </c>
      <c r="D50" s="164">
        <v>1</v>
      </c>
      <c r="E50" s="164">
        <v>0</v>
      </c>
      <c r="F50" s="164">
        <v>0</v>
      </c>
      <c r="G50" s="164">
        <v>1</v>
      </c>
      <c r="H50" s="164">
        <v>0</v>
      </c>
      <c r="I50" s="304" t="s">
        <v>244</v>
      </c>
      <c r="J50" s="172" t="s">
        <v>255</v>
      </c>
      <c r="K50" s="172" t="s">
        <v>257</v>
      </c>
      <c r="L50" s="197"/>
      <c r="M50" s="302"/>
      <c r="N50" s="107"/>
      <c r="O50" s="187" t="s">
        <v>88</v>
      </c>
      <c r="P50" s="188">
        <f>SUM(P46:P49)</f>
        <v>0</v>
      </c>
      <c r="Q50" s="92">
        <f>SUM(Q46:Q49)</f>
        <v>0</v>
      </c>
      <c r="R50" s="188">
        <f>SUM(R46:R49)</f>
        <v>0</v>
      </c>
      <c r="S50" s="92">
        <f>SUM(S46:S49)</f>
        <v>0</v>
      </c>
      <c r="T50" s="188">
        <f>SUM(T46:T49)</f>
        <v>0</v>
      </c>
      <c r="U50" s="93"/>
      <c r="V50" s="94"/>
    </row>
    <row r="51" spans="1:22" ht="20.100000000000001" customHeight="1" thickBot="1" x14ac:dyDescent="0.35">
      <c r="A51" s="167">
        <v>44438</v>
      </c>
      <c r="B51" s="158" t="s">
        <v>246</v>
      </c>
      <c r="C51" s="159" t="s">
        <v>248</v>
      </c>
      <c r="D51" s="165">
        <v>1</v>
      </c>
      <c r="E51" s="165">
        <v>0</v>
      </c>
      <c r="F51" s="165">
        <v>0</v>
      </c>
      <c r="G51" s="165">
        <v>2</v>
      </c>
      <c r="H51" s="165">
        <v>0</v>
      </c>
      <c r="I51" s="305" t="s">
        <v>244</v>
      </c>
      <c r="J51" s="166" t="s">
        <v>255</v>
      </c>
      <c r="K51" s="166" t="s">
        <v>257</v>
      </c>
      <c r="L51" s="343"/>
      <c r="M51" s="194"/>
      <c r="N51" s="107"/>
      <c r="O51" s="95" t="s">
        <v>89</v>
      </c>
      <c r="P51" s="97">
        <f>P45+P50</f>
        <v>183</v>
      </c>
      <c r="Q51" s="96">
        <f>Q45+Q50</f>
        <v>179</v>
      </c>
      <c r="R51" s="97">
        <f>R45+R50</f>
        <v>20</v>
      </c>
      <c r="S51" s="96">
        <f>S45+S50</f>
        <v>16</v>
      </c>
      <c r="T51" s="97">
        <f>T45+T50</f>
        <v>398</v>
      </c>
      <c r="U51" s="98">
        <f>SUM(U45:U46)</f>
        <v>0</v>
      </c>
      <c r="V51" s="99"/>
    </row>
    <row r="52" spans="1:22" ht="20.100000000000001" customHeight="1" x14ac:dyDescent="0.3">
      <c r="A52" s="173">
        <v>44438</v>
      </c>
      <c r="B52" s="160" t="s">
        <v>246</v>
      </c>
      <c r="C52" s="161" t="s">
        <v>207</v>
      </c>
      <c r="D52" s="162">
        <v>1</v>
      </c>
      <c r="E52" s="162">
        <v>0</v>
      </c>
      <c r="F52" s="162">
        <v>0</v>
      </c>
      <c r="G52" s="162">
        <v>0</v>
      </c>
      <c r="H52" s="162">
        <v>0</v>
      </c>
      <c r="I52" s="303" t="s">
        <v>244</v>
      </c>
      <c r="J52" s="171" t="s">
        <v>245</v>
      </c>
      <c r="K52" s="171" t="s">
        <v>257</v>
      </c>
      <c r="L52" s="170"/>
      <c r="M52" s="194"/>
      <c r="N52" s="107"/>
      <c r="O52" s="172" t="s">
        <v>132</v>
      </c>
      <c r="P52" s="100"/>
      <c r="Q52" s="153"/>
      <c r="R52" s="153"/>
      <c r="S52" s="153"/>
      <c r="T52" s="153">
        <f>SUM(P52:S52)</f>
        <v>0</v>
      </c>
      <c r="U52" s="152"/>
      <c r="V52" s="152"/>
    </row>
    <row r="53" spans="1:22" ht="20.100000000000001" customHeight="1" thickBot="1" x14ac:dyDescent="0.35">
      <c r="A53" s="167">
        <v>44438</v>
      </c>
      <c r="B53" s="158" t="s">
        <v>246</v>
      </c>
      <c r="C53" s="159" t="s">
        <v>41</v>
      </c>
      <c r="D53" s="165">
        <v>3</v>
      </c>
      <c r="E53" s="165">
        <v>0</v>
      </c>
      <c r="F53" s="165">
        <v>0</v>
      </c>
      <c r="G53" s="165">
        <v>3</v>
      </c>
      <c r="H53" s="165">
        <v>0</v>
      </c>
      <c r="I53" s="305" t="s">
        <v>253</v>
      </c>
      <c r="J53" s="166" t="s">
        <v>255</v>
      </c>
      <c r="K53" s="166" t="s">
        <v>258</v>
      </c>
      <c r="L53" s="343"/>
      <c r="M53" s="194"/>
      <c r="N53" s="107"/>
      <c r="O53" s="172" t="s">
        <v>90</v>
      </c>
      <c r="P53" s="39">
        <v>-2</v>
      </c>
      <c r="Q53" s="39">
        <v>-2</v>
      </c>
      <c r="R53" s="153"/>
      <c r="S53" s="153"/>
      <c r="T53" s="153">
        <f>SUM(P53:S53)</f>
        <v>-4</v>
      </c>
      <c r="U53" s="152"/>
      <c r="V53" s="152"/>
    </row>
    <row r="54" spans="1:22" ht="20.100000000000001" customHeight="1" x14ac:dyDescent="0.3">
      <c r="A54" s="173">
        <v>44438</v>
      </c>
      <c r="B54" s="160" t="s">
        <v>249</v>
      </c>
      <c r="C54" s="161" t="s">
        <v>170</v>
      </c>
      <c r="D54" s="162">
        <v>1</v>
      </c>
      <c r="E54" s="162">
        <v>0</v>
      </c>
      <c r="F54" s="162">
        <v>0</v>
      </c>
      <c r="G54" s="162">
        <v>1</v>
      </c>
      <c r="H54" s="162">
        <v>0</v>
      </c>
      <c r="I54" s="303" t="s">
        <v>244</v>
      </c>
      <c r="J54" s="171" t="s">
        <v>254</v>
      </c>
      <c r="K54" s="171" t="s">
        <v>256</v>
      </c>
      <c r="L54" s="170"/>
      <c r="M54" s="194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thickBot="1" x14ac:dyDescent="0.35">
      <c r="A55" s="167">
        <v>44438</v>
      </c>
      <c r="B55" s="158" t="s">
        <v>249</v>
      </c>
      <c r="C55" s="159" t="s">
        <v>250</v>
      </c>
      <c r="D55" s="165">
        <v>1</v>
      </c>
      <c r="E55" s="165">
        <v>0</v>
      </c>
      <c r="F55" s="165">
        <v>0</v>
      </c>
      <c r="G55" s="165">
        <v>2</v>
      </c>
      <c r="H55" s="165">
        <v>0</v>
      </c>
      <c r="I55" s="305" t="s">
        <v>244</v>
      </c>
      <c r="J55" s="166" t="s">
        <v>245</v>
      </c>
      <c r="K55" s="166" t="s">
        <v>257</v>
      </c>
      <c r="L55" s="343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thickBot="1" x14ac:dyDescent="0.35">
      <c r="A56" s="177">
        <v>44438</v>
      </c>
      <c r="B56" s="341" t="s">
        <v>152</v>
      </c>
      <c r="C56" s="168" t="s">
        <v>251</v>
      </c>
      <c r="D56" s="169">
        <v>5</v>
      </c>
      <c r="E56" s="169">
        <v>0</v>
      </c>
      <c r="F56" s="169">
        <v>0</v>
      </c>
      <c r="G56" s="169">
        <v>5</v>
      </c>
      <c r="H56" s="169">
        <v>0</v>
      </c>
      <c r="I56" s="309" t="s">
        <v>244</v>
      </c>
      <c r="J56" s="178" t="s">
        <v>254</v>
      </c>
      <c r="K56" s="178" t="s">
        <v>257</v>
      </c>
      <c r="L56" s="342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thickBot="1" x14ac:dyDescent="0.35">
      <c r="A57" s="177">
        <v>44438</v>
      </c>
      <c r="B57" s="341" t="s">
        <v>252</v>
      </c>
      <c r="C57" s="168" t="s">
        <v>207</v>
      </c>
      <c r="D57" s="169">
        <v>5</v>
      </c>
      <c r="E57" s="169">
        <v>0</v>
      </c>
      <c r="F57" s="169">
        <v>0</v>
      </c>
      <c r="G57" s="169">
        <v>5</v>
      </c>
      <c r="H57" s="169">
        <v>0</v>
      </c>
      <c r="I57" s="309" t="s">
        <v>244</v>
      </c>
      <c r="J57" s="178" t="s">
        <v>255</v>
      </c>
      <c r="K57" s="178" t="s">
        <v>257</v>
      </c>
      <c r="L57" s="342"/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thickBot="1" x14ac:dyDescent="0.35">
      <c r="A58" s="174">
        <v>44438</v>
      </c>
      <c r="B58" s="196" t="s">
        <v>259</v>
      </c>
      <c r="C58" s="163" t="s">
        <v>260</v>
      </c>
      <c r="D58" s="164">
        <v>15</v>
      </c>
      <c r="E58" s="164">
        <v>0</v>
      </c>
      <c r="F58" s="164">
        <v>0</v>
      </c>
      <c r="G58" s="164">
        <v>15</v>
      </c>
      <c r="H58" s="164">
        <v>0</v>
      </c>
      <c r="I58" s="304" t="s">
        <v>270</v>
      </c>
      <c r="J58" s="172" t="s">
        <v>272</v>
      </c>
      <c r="K58" s="38" t="s">
        <v>274</v>
      </c>
      <c r="L58" s="197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44438</v>
      </c>
      <c r="B59" s="341" t="s">
        <v>261</v>
      </c>
      <c r="C59" s="168" t="s">
        <v>262</v>
      </c>
      <c r="D59" s="169">
        <v>2</v>
      </c>
      <c r="E59" s="169">
        <v>0</v>
      </c>
      <c r="F59" s="169">
        <v>0</v>
      </c>
      <c r="G59" s="169">
        <v>3</v>
      </c>
      <c r="H59" s="169">
        <v>0</v>
      </c>
      <c r="I59" s="309" t="s">
        <v>270</v>
      </c>
      <c r="J59" s="178" t="s">
        <v>272</v>
      </c>
      <c r="K59" s="346" t="s">
        <v>274</v>
      </c>
      <c r="L59" s="342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>
        <v>44438</v>
      </c>
      <c r="B60" s="341" t="s">
        <v>263</v>
      </c>
      <c r="C60" s="168" t="s">
        <v>264</v>
      </c>
      <c r="D60" s="169">
        <v>2</v>
      </c>
      <c r="E60" s="169">
        <v>0</v>
      </c>
      <c r="F60" s="169">
        <v>0</v>
      </c>
      <c r="G60" s="169">
        <v>2</v>
      </c>
      <c r="H60" s="169">
        <v>0</v>
      </c>
      <c r="I60" s="309" t="s">
        <v>270</v>
      </c>
      <c r="J60" s="178" t="s">
        <v>272</v>
      </c>
      <c r="K60" s="346" t="s">
        <v>274</v>
      </c>
      <c r="L60" s="342"/>
      <c r="M60" s="194"/>
      <c r="N60" s="107"/>
      <c r="O60" s="172"/>
      <c r="P60" s="39"/>
      <c r="Q60" s="39"/>
      <c r="R60" s="153"/>
      <c r="S60" s="153"/>
      <c r="T60" s="153"/>
      <c r="U60" s="152"/>
      <c r="V60" s="152"/>
    </row>
    <row r="61" spans="1:22" ht="20.100000000000001" customHeight="1" x14ac:dyDescent="0.3">
      <c r="A61" s="173">
        <v>44438</v>
      </c>
      <c r="B61" s="160" t="s">
        <v>265</v>
      </c>
      <c r="C61" s="161" t="s">
        <v>266</v>
      </c>
      <c r="D61" s="162">
        <v>4</v>
      </c>
      <c r="E61" s="162">
        <v>0</v>
      </c>
      <c r="F61" s="162">
        <v>0</v>
      </c>
      <c r="G61" s="162">
        <v>4</v>
      </c>
      <c r="H61" s="162">
        <v>0</v>
      </c>
      <c r="I61" s="303" t="s">
        <v>271</v>
      </c>
      <c r="J61" s="171" t="s">
        <v>272</v>
      </c>
      <c r="K61" s="344" t="s">
        <v>274</v>
      </c>
      <c r="L61" s="170"/>
      <c r="M61" s="194"/>
      <c r="N61" s="107"/>
      <c r="O61" s="172"/>
      <c r="P61" s="39"/>
      <c r="Q61" s="39"/>
      <c r="R61" s="153"/>
      <c r="S61" s="153"/>
      <c r="T61" s="153"/>
      <c r="U61" s="152"/>
      <c r="V61" s="152"/>
    </row>
    <row r="62" spans="1:22" ht="20.100000000000001" customHeight="1" thickBot="1" x14ac:dyDescent="0.35">
      <c r="A62" s="167">
        <v>44438</v>
      </c>
      <c r="B62" s="158" t="s">
        <v>265</v>
      </c>
      <c r="C62" s="159" t="s">
        <v>217</v>
      </c>
      <c r="D62" s="165">
        <v>4</v>
      </c>
      <c r="E62" s="165">
        <v>0</v>
      </c>
      <c r="F62" s="165">
        <v>0</v>
      </c>
      <c r="G62" s="165">
        <v>4</v>
      </c>
      <c r="H62" s="165">
        <v>0</v>
      </c>
      <c r="I62" s="305" t="s">
        <v>270</v>
      </c>
      <c r="J62" s="166" t="s">
        <v>272</v>
      </c>
      <c r="K62" s="345" t="s">
        <v>274</v>
      </c>
      <c r="L62" s="343"/>
      <c r="M62" s="194"/>
      <c r="N62" s="107"/>
      <c r="O62" s="172"/>
      <c r="P62" s="39"/>
      <c r="Q62" s="39"/>
      <c r="R62" s="153"/>
      <c r="S62" s="153"/>
      <c r="T62" s="153"/>
      <c r="U62" s="152"/>
      <c r="V62" s="152"/>
    </row>
    <row r="63" spans="1:22" ht="20.100000000000001" customHeight="1" thickBot="1" x14ac:dyDescent="0.35">
      <c r="A63" s="177">
        <v>44438</v>
      </c>
      <c r="B63" s="341" t="s">
        <v>267</v>
      </c>
      <c r="C63" s="168" t="s">
        <v>262</v>
      </c>
      <c r="D63" s="169">
        <v>2</v>
      </c>
      <c r="E63" s="169">
        <v>0</v>
      </c>
      <c r="F63" s="169">
        <v>0</v>
      </c>
      <c r="G63" s="169">
        <v>2</v>
      </c>
      <c r="H63" s="169">
        <v>0</v>
      </c>
      <c r="I63" s="309" t="s">
        <v>270</v>
      </c>
      <c r="J63" s="178" t="s">
        <v>273</v>
      </c>
      <c r="K63" s="346" t="s">
        <v>274</v>
      </c>
      <c r="L63" s="342"/>
      <c r="M63" s="194"/>
      <c r="N63" s="107"/>
      <c r="O63" s="172"/>
      <c r="P63" s="39"/>
      <c r="Q63" s="39"/>
      <c r="R63" s="153"/>
      <c r="S63" s="153"/>
      <c r="T63" s="153"/>
      <c r="U63" s="152"/>
      <c r="V63" s="152"/>
    </row>
    <row r="64" spans="1:22" ht="20.100000000000001" customHeight="1" thickBot="1" x14ac:dyDescent="0.35">
      <c r="A64" s="177">
        <v>44438</v>
      </c>
      <c r="B64" s="341" t="s">
        <v>268</v>
      </c>
      <c r="C64" s="168" t="s">
        <v>210</v>
      </c>
      <c r="D64" s="169">
        <v>2</v>
      </c>
      <c r="E64" s="169">
        <v>0</v>
      </c>
      <c r="F64" s="169">
        <v>0</v>
      </c>
      <c r="G64" s="169">
        <v>2</v>
      </c>
      <c r="H64" s="169">
        <v>0</v>
      </c>
      <c r="I64" s="309" t="s">
        <v>270</v>
      </c>
      <c r="J64" s="178" t="s">
        <v>272</v>
      </c>
      <c r="K64" s="346" t="s">
        <v>274</v>
      </c>
      <c r="L64" s="342"/>
      <c r="M64" s="194"/>
      <c r="N64" s="107"/>
      <c r="O64" s="172"/>
      <c r="P64" s="39"/>
      <c r="Q64" s="39"/>
      <c r="R64" s="153"/>
      <c r="S64" s="153"/>
      <c r="T64" s="153"/>
      <c r="U64" s="152"/>
      <c r="V64" s="152"/>
    </row>
    <row r="65" spans="1:22" ht="20.100000000000001" customHeight="1" x14ac:dyDescent="0.3">
      <c r="A65" s="173">
        <v>44438</v>
      </c>
      <c r="B65" s="160" t="s">
        <v>269</v>
      </c>
      <c r="C65" s="161" t="s">
        <v>232</v>
      </c>
      <c r="D65" s="162">
        <v>2</v>
      </c>
      <c r="E65" s="162">
        <v>0</v>
      </c>
      <c r="F65" s="162">
        <v>0</v>
      </c>
      <c r="G65" s="162">
        <v>2</v>
      </c>
      <c r="H65" s="162">
        <v>0</v>
      </c>
      <c r="I65" s="303" t="s">
        <v>270</v>
      </c>
      <c r="J65" s="171" t="s">
        <v>273</v>
      </c>
      <c r="K65" s="344" t="s">
        <v>274</v>
      </c>
      <c r="L65" s="170"/>
      <c r="M65" s="194"/>
      <c r="N65" s="107"/>
      <c r="O65" s="172"/>
      <c r="P65" s="39"/>
      <c r="Q65" s="39"/>
      <c r="R65" s="153"/>
      <c r="S65" s="153"/>
      <c r="T65" s="153"/>
      <c r="U65" s="152"/>
      <c r="V65" s="152"/>
    </row>
    <row r="66" spans="1:22" ht="20.100000000000001" customHeight="1" thickBot="1" x14ac:dyDescent="0.35">
      <c r="A66" s="167">
        <v>44438</v>
      </c>
      <c r="B66" s="158" t="s">
        <v>269</v>
      </c>
      <c r="C66" s="159" t="s">
        <v>170</v>
      </c>
      <c r="D66" s="165">
        <v>1</v>
      </c>
      <c r="E66" s="165">
        <v>0</v>
      </c>
      <c r="F66" s="165">
        <v>0</v>
      </c>
      <c r="G66" s="165">
        <v>0</v>
      </c>
      <c r="H66" s="165">
        <v>0</v>
      </c>
      <c r="I66" s="305" t="s">
        <v>270</v>
      </c>
      <c r="J66" s="166" t="s">
        <v>273</v>
      </c>
      <c r="K66" s="345" t="s">
        <v>274</v>
      </c>
      <c r="L66" s="343"/>
      <c r="M66" s="194"/>
      <c r="N66" s="107"/>
      <c r="O66" s="172"/>
      <c r="P66" s="39"/>
      <c r="Q66" s="39"/>
      <c r="R66" s="153"/>
      <c r="S66" s="153"/>
      <c r="T66" s="153"/>
      <c r="U66" s="152"/>
      <c r="V66" s="152"/>
    </row>
    <row r="67" spans="1:22" ht="20.100000000000001" customHeight="1" thickBot="1" x14ac:dyDescent="0.35">
      <c r="A67" s="174">
        <v>44438</v>
      </c>
      <c r="B67" s="196" t="s">
        <v>275</v>
      </c>
      <c r="C67" s="163" t="s">
        <v>160</v>
      </c>
      <c r="D67" s="164">
        <v>10</v>
      </c>
      <c r="E67" s="164">
        <v>0</v>
      </c>
      <c r="F67" s="164">
        <v>0</v>
      </c>
      <c r="G67" s="164">
        <v>10</v>
      </c>
      <c r="H67" s="164">
        <v>0</v>
      </c>
      <c r="I67" s="304" t="s">
        <v>237</v>
      </c>
      <c r="J67" s="172" t="s">
        <v>234</v>
      </c>
      <c r="K67" s="172" t="s">
        <v>276</v>
      </c>
      <c r="L67" s="197"/>
      <c r="M67" s="194"/>
      <c r="N67" s="107"/>
      <c r="O67" s="172"/>
      <c r="P67" s="39"/>
      <c r="Q67" s="39"/>
      <c r="R67" s="153"/>
      <c r="S67" s="153"/>
      <c r="T67" s="153"/>
      <c r="U67" s="152"/>
      <c r="V67" s="152"/>
    </row>
    <row r="68" spans="1:22" ht="20.100000000000001" customHeight="1" x14ac:dyDescent="0.3">
      <c r="A68" s="208" t="s">
        <v>11</v>
      </c>
      <c r="B68" s="209"/>
      <c r="C68" s="210"/>
      <c r="D68" s="211">
        <f>SUM(D4:D67)</f>
        <v>193</v>
      </c>
      <c r="E68" s="211">
        <f>SUM(E4:E67)</f>
        <v>0</v>
      </c>
      <c r="F68" s="211">
        <f>SUM(F4:F67)</f>
        <v>0</v>
      </c>
      <c r="G68" s="211">
        <f>SUM(G4:G67)</f>
        <v>201</v>
      </c>
      <c r="H68" s="211">
        <f>SUM(H4:H67)</f>
        <v>0</v>
      </c>
      <c r="I68" s="310"/>
      <c r="J68" s="150"/>
      <c r="K68" s="150"/>
      <c r="L68" s="212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13" t="s">
        <v>12</v>
      </c>
      <c r="B69" s="214"/>
      <c r="C69" s="215"/>
      <c r="D69" s="216">
        <v>4222</v>
      </c>
      <c r="E69" s="216">
        <v>1</v>
      </c>
      <c r="F69" s="216">
        <v>23</v>
      </c>
      <c r="G69" s="216">
        <v>4259</v>
      </c>
      <c r="H69" s="216">
        <v>0</v>
      </c>
      <c r="I69" s="311"/>
      <c r="J69" s="129"/>
      <c r="K69" s="129"/>
      <c r="L69" s="217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218" t="s">
        <v>13</v>
      </c>
      <c r="B70" s="219"/>
      <c r="C70" s="220"/>
      <c r="D70" s="221">
        <f>D68+D69</f>
        <v>4415</v>
      </c>
      <c r="E70" s="221">
        <f>E68+E69</f>
        <v>1</v>
      </c>
      <c r="F70" s="221">
        <f>F68+F69</f>
        <v>23</v>
      </c>
      <c r="G70" s="221">
        <f>G68+G69</f>
        <v>4460</v>
      </c>
      <c r="H70" s="221">
        <f>H68+H69</f>
        <v>0</v>
      </c>
      <c r="I70" s="312"/>
      <c r="J70" s="130"/>
      <c r="K70" s="130"/>
      <c r="L70" s="222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23" t="s">
        <v>14</v>
      </c>
      <c r="B71" s="224">
        <f t="array" ref="B71">SUM(1/COUNTIF(B4:B67,B4:B67))</f>
        <v>33</v>
      </c>
      <c r="C71" s="225"/>
      <c r="D71" s="152"/>
      <c r="E71" s="152"/>
      <c r="F71" s="152"/>
      <c r="G71" s="152"/>
      <c r="H71" s="152"/>
      <c r="I71" s="313"/>
      <c r="J71" s="131"/>
      <c r="K71" s="131"/>
      <c r="L71" s="135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23"/>
      <c r="B72" s="224"/>
      <c r="C72" s="225"/>
      <c r="D72" s="152"/>
      <c r="E72" s="152"/>
      <c r="F72" s="152"/>
      <c r="G72" s="152"/>
      <c r="H72" s="152"/>
      <c r="I72" s="313"/>
      <c r="J72" s="131"/>
      <c r="K72" s="40"/>
      <c r="L72" s="40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26" t="s">
        <v>15</v>
      </c>
      <c r="B73" s="227"/>
      <c r="C73" s="227"/>
      <c r="D73" s="132"/>
      <c r="E73" s="132"/>
      <c r="F73" s="132"/>
      <c r="G73" s="132"/>
      <c r="H73" s="132"/>
      <c r="I73" s="314"/>
      <c r="J73" s="132"/>
      <c r="K73" s="149"/>
      <c r="L73" s="149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8" t="s">
        <v>131</v>
      </c>
      <c r="B74" s="227"/>
      <c r="C74" s="227"/>
      <c r="D74" s="132"/>
      <c r="E74" s="132"/>
      <c r="F74" s="132"/>
      <c r="G74" s="132"/>
      <c r="H74" s="132"/>
      <c r="I74" s="314"/>
      <c r="J74" s="132"/>
      <c r="K74" s="132"/>
      <c r="L74" s="149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229"/>
      <c r="B75" s="227"/>
      <c r="C75" s="230"/>
      <c r="D75" s="132"/>
      <c r="E75" s="132"/>
      <c r="F75" s="132"/>
      <c r="G75" s="132"/>
      <c r="H75" s="132"/>
      <c r="I75" s="315"/>
      <c r="J75" s="133"/>
      <c r="K75" s="133"/>
      <c r="L75" s="231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177" t="s">
        <v>0</v>
      </c>
      <c r="B76" s="178" t="s">
        <v>1</v>
      </c>
      <c r="C76" s="178" t="s">
        <v>2</v>
      </c>
      <c r="D76" s="358" t="s">
        <v>16</v>
      </c>
      <c r="E76" s="232" t="s">
        <v>27</v>
      </c>
      <c r="F76" s="358" t="s">
        <v>18</v>
      </c>
      <c r="G76" s="358" t="s">
        <v>19</v>
      </c>
      <c r="H76" s="358" t="s">
        <v>120</v>
      </c>
      <c r="I76" s="316" t="s">
        <v>8</v>
      </c>
      <c r="J76" s="358" t="s">
        <v>9</v>
      </c>
      <c r="K76" s="475" t="s">
        <v>10</v>
      </c>
      <c r="L76" s="476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331">
        <v>44438</v>
      </c>
      <c r="B77" s="233" t="s">
        <v>242</v>
      </c>
      <c r="C77" s="233" t="s">
        <v>243</v>
      </c>
      <c r="D77" s="332">
        <v>0</v>
      </c>
      <c r="E77" s="332">
        <v>2</v>
      </c>
      <c r="F77" s="332">
        <v>2</v>
      </c>
      <c r="G77" s="332">
        <v>0</v>
      </c>
      <c r="H77" s="332">
        <v>0</v>
      </c>
      <c r="I77" s="333" t="s">
        <v>244</v>
      </c>
      <c r="J77" s="334" t="s">
        <v>245</v>
      </c>
      <c r="K77" s="171"/>
      <c r="L77" s="244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352"/>
      <c r="B78" s="353"/>
      <c r="C78" s="353"/>
      <c r="D78" s="354">
        <v>0</v>
      </c>
      <c r="E78" s="354">
        <v>0</v>
      </c>
      <c r="F78" s="354">
        <v>0</v>
      </c>
      <c r="G78" s="354">
        <v>0</v>
      </c>
      <c r="H78" s="354">
        <v>0</v>
      </c>
      <c r="I78" s="355"/>
      <c r="J78" s="356"/>
      <c r="K78" s="166"/>
      <c r="L78" s="246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208" t="s">
        <v>20</v>
      </c>
      <c r="B79" s="209"/>
      <c r="C79" s="210"/>
      <c r="D79" s="236">
        <f>SUM(D77:D78)</f>
        <v>0</v>
      </c>
      <c r="E79" s="236">
        <f>SUM(E77:E78)</f>
        <v>2</v>
      </c>
      <c r="F79" s="236">
        <f>SUM(F77:F78)</f>
        <v>2</v>
      </c>
      <c r="G79" s="236">
        <f>SUM(G77:G78)</f>
        <v>0</v>
      </c>
      <c r="H79" s="236">
        <f>SUM(H77:H78)</f>
        <v>0</v>
      </c>
      <c r="I79" s="310"/>
      <c r="J79" s="35"/>
      <c r="K79" s="35"/>
      <c r="L79" s="237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38" t="s">
        <v>12</v>
      </c>
      <c r="B80" s="239"/>
      <c r="C80" s="116"/>
      <c r="D80" s="240">
        <v>18</v>
      </c>
      <c r="E80" s="240">
        <v>456</v>
      </c>
      <c r="F80" s="240">
        <v>454</v>
      </c>
      <c r="G80" s="240">
        <v>10</v>
      </c>
      <c r="H80" s="240">
        <v>0</v>
      </c>
      <c r="I80" s="317"/>
      <c r="J80" s="134"/>
      <c r="K80" s="134"/>
      <c r="L80" s="241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218" t="s">
        <v>13</v>
      </c>
      <c r="B81" s="219"/>
      <c r="C81" s="220"/>
      <c r="D81" s="242">
        <f>SUM(D79:D80)</f>
        <v>18</v>
      </c>
      <c r="E81" s="242">
        <f>SUM(E79:E80)</f>
        <v>458</v>
      </c>
      <c r="F81" s="242">
        <f>SUM(F79:F80)</f>
        <v>456</v>
      </c>
      <c r="G81" s="242">
        <f>SUM(G79:G80)</f>
        <v>10</v>
      </c>
      <c r="H81" s="242">
        <f>SUM(H79:H80)</f>
        <v>0</v>
      </c>
      <c r="I81" s="312"/>
      <c r="J81" s="130"/>
      <c r="K81" s="130"/>
      <c r="L81" s="222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23"/>
      <c r="B82" s="224"/>
      <c r="C82" s="243"/>
      <c r="D82" s="152"/>
      <c r="E82" s="152"/>
      <c r="F82" s="152"/>
      <c r="G82" s="152"/>
      <c r="H82" s="152"/>
      <c r="I82" s="313"/>
      <c r="J82" s="131"/>
      <c r="K82" s="131"/>
      <c r="L82" s="131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26" t="s">
        <v>21</v>
      </c>
      <c r="B83" s="227"/>
      <c r="C83" s="227"/>
      <c r="D83" s="132"/>
      <c r="E83" s="132"/>
      <c r="F83" s="132"/>
      <c r="G83" s="132"/>
      <c r="H83" s="132"/>
      <c r="I83" s="314"/>
      <c r="J83" s="132"/>
      <c r="K83" s="132"/>
      <c r="L83" s="132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26" t="s">
        <v>125</v>
      </c>
      <c r="B84" s="227"/>
      <c r="C84" s="227"/>
      <c r="D84" s="132"/>
      <c r="E84" s="132"/>
      <c r="F84" s="132"/>
      <c r="G84" s="132"/>
      <c r="H84" s="132"/>
      <c r="I84" s="314"/>
      <c r="J84" s="132"/>
      <c r="K84" s="132"/>
      <c r="L84" s="13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229"/>
      <c r="B85" s="227"/>
      <c r="C85" s="230"/>
      <c r="D85" s="132"/>
      <c r="E85" s="132"/>
      <c r="F85" s="132"/>
      <c r="G85" s="132"/>
      <c r="H85" s="132"/>
      <c r="I85" s="315"/>
      <c r="J85" s="133"/>
      <c r="K85" s="133"/>
      <c r="L85" s="2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177" t="s">
        <v>0</v>
      </c>
      <c r="B86" s="178" t="s">
        <v>1</v>
      </c>
      <c r="C86" s="178" t="s">
        <v>2</v>
      </c>
      <c r="D86" s="358" t="s">
        <v>22</v>
      </c>
      <c r="E86" s="358" t="s">
        <v>23</v>
      </c>
      <c r="F86" s="358" t="s">
        <v>24</v>
      </c>
      <c r="G86" s="358" t="s">
        <v>25</v>
      </c>
      <c r="H86" s="358" t="s">
        <v>7</v>
      </c>
      <c r="I86" s="316" t="s">
        <v>8</v>
      </c>
      <c r="J86" s="358" t="s">
        <v>9</v>
      </c>
      <c r="K86" s="475" t="s">
        <v>10</v>
      </c>
      <c r="L86" s="476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173">
        <v>44434</v>
      </c>
      <c r="B87" s="142" t="s">
        <v>147</v>
      </c>
      <c r="C87" s="161" t="s">
        <v>144</v>
      </c>
      <c r="D87" s="162">
        <v>15</v>
      </c>
      <c r="E87" s="162">
        <v>0</v>
      </c>
      <c r="F87" s="162">
        <v>0</v>
      </c>
      <c r="G87" s="162">
        <v>14</v>
      </c>
      <c r="H87" s="162">
        <v>0</v>
      </c>
      <c r="I87" s="303" t="s">
        <v>149</v>
      </c>
      <c r="J87" s="171" t="s">
        <v>155</v>
      </c>
      <c r="K87" s="171"/>
      <c r="L87" s="143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174">
        <v>44434</v>
      </c>
      <c r="B88" s="144" t="s">
        <v>147</v>
      </c>
      <c r="C88" s="163" t="s">
        <v>145</v>
      </c>
      <c r="D88" s="164">
        <v>2</v>
      </c>
      <c r="E88" s="164">
        <v>0</v>
      </c>
      <c r="F88" s="164">
        <v>0</v>
      </c>
      <c r="G88" s="164">
        <v>1</v>
      </c>
      <c r="H88" s="164">
        <v>0</v>
      </c>
      <c r="I88" s="304" t="s">
        <v>149</v>
      </c>
      <c r="J88" s="172" t="s">
        <v>148</v>
      </c>
      <c r="K88" s="172"/>
      <c r="L88" s="145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67">
        <v>44434</v>
      </c>
      <c r="B89" s="297" t="s">
        <v>147</v>
      </c>
      <c r="C89" s="159" t="s">
        <v>106</v>
      </c>
      <c r="D89" s="165">
        <v>2</v>
      </c>
      <c r="E89" s="165">
        <v>0</v>
      </c>
      <c r="F89" s="165">
        <v>0</v>
      </c>
      <c r="G89" s="165">
        <v>2</v>
      </c>
      <c r="H89" s="165">
        <v>0</v>
      </c>
      <c r="I89" s="305" t="s">
        <v>149</v>
      </c>
      <c r="J89" s="166" t="s">
        <v>155</v>
      </c>
      <c r="K89" s="166"/>
      <c r="L89" s="298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7">
        <v>44434</v>
      </c>
      <c r="B90" s="299" t="s">
        <v>151</v>
      </c>
      <c r="C90" s="168" t="s">
        <v>154</v>
      </c>
      <c r="D90" s="169">
        <v>8</v>
      </c>
      <c r="E90" s="169">
        <v>0</v>
      </c>
      <c r="F90" s="169">
        <v>0</v>
      </c>
      <c r="G90" s="169">
        <v>9</v>
      </c>
      <c r="H90" s="169">
        <v>0</v>
      </c>
      <c r="I90" s="309" t="s">
        <v>149</v>
      </c>
      <c r="J90" s="178" t="s">
        <v>155</v>
      </c>
      <c r="K90" s="178"/>
      <c r="L90" s="300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177">
        <v>44434</v>
      </c>
      <c r="B91" s="299" t="s">
        <v>150</v>
      </c>
      <c r="C91" s="168" t="s">
        <v>154</v>
      </c>
      <c r="D91" s="169">
        <v>5</v>
      </c>
      <c r="E91" s="169">
        <v>0</v>
      </c>
      <c r="F91" s="169">
        <v>0</v>
      </c>
      <c r="G91" s="169">
        <v>5</v>
      </c>
      <c r="H91" s="169">
        <v>0</v>
      </c>
      <c r="I91" s="309" t="s">
        <v>149</v>
      </c>
      <c r="J91" s="178" t="s">
        <v>155</v>
      </c>
      <c r="K91" s="178"/>
      <c r="L91" s="300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174"/>
      <c r="B92" s="144"/>
      <c r="C92" s="163"/>
      <c r="D92" s="164">
        <v>0</v>
      </c>
      <c r="E92" s="164">
        <v>0</v>
      </c>
      <c r="F92" s="164">
        <v>0</v>
      </c>
      <c r="G92" s="164">
        <v>0</v>
      </c>
      <c r="H92" s="164">
        <v>0</v>
      </c>
      <c r="I92" s="304"/>
      <c r="J92" s="172"/>
      <c r="K92" s="172"/>
      <c r="L92" s="145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174"/>
      <c r="B93" s="144"/>
      <c r="C93" s="163"/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I93" s="304"/>
      <c r="J93" s="172"/>
      <c r="K93" s="172"/>
      <c r="L93" s="145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thickBot="1" x14ac:dyDescent="0.35">
      <c r="A94" s="167"/>
      <c r="B94" s="297"/>
      <c r="C94" s="159"/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I94" s="305"/>
      <c r="J94" s="166"/>
      <c r="K94" s="166"/>
      <c r="L94" s="298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08" t="s">
        <v>20</v>
      </c>
      <c r="B95" s="209"/>
      <c r="C95" s="210"/>
      <c r="D95" s="236">
        <f>SUM(D87:D94)</f>
        <v>32</v>
      </c>
      <c r="E95" s="236">
        <f>SUM(E87:E94)</f>
        <v>0</v>
      </c>
      <c r="F95" s="236">
        <f>SUM(F87:F94)</f>
        <v>0</v>
      </c>
      <c r="G95" s="236">
        <f>SUM(G87:G94)</f>
        <v>31</v>
      </c>
      <c r="H95" s="236">
        <f>SUM(H87:H94)</f>
        <v>0</v>
      </c>
      <c r="I95" s="310"/>
      <c r="J95" s="35"/>
      <c r="K95" s="35"/>
      <c r="L95" s="237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38" t="s">
        <v>12</v>
      </c>
      <c r="B96" s="239"/>
      <c r="C96" s="116"/>
      <c r="D96" s="240">
        <v>213</v>
      </c>
      <c r="E96" s="240">
        <v>0</v>
      </c>
      <c r="F96" s="240">
        <v>0</v>
      </c>
      <c r="G96" s="240">
        <v>205</v>
      </c>
      <c r="H96" s="240">
        <v>0</v>
      </c>
      <c r="I96" s="317"/>
      <c r="J96" s="134"/>
      <c r="K96" s="134"/>
      <c r="L96" s="241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218" t="s">
        <v>13</v>
      </c>
      <c r="B97" s="219"/>
      <c r="C97" s="220"/>
      <c r="D97" s="242">
        <f>SUM(D95:D96)</f>
        <v>245</v>
      </c>
      <c r="E97" s="242">
        <f>SUM(E95:E96)</f>
        <v>0</v>
      </c>
      <c r="F97" s="242">
        <f>SUM(F95:F96)</f>
        <v>0</v>
      </c>
      <c r="G97" s="242">
        <f>SUM(G95:G96)</f>
        <v>236</v>
      </c>
      <c r="H97" s="242">
        <f>SUM(H95:H96)</f>
        <v>0</v>
      </c>
      <c r="I97" s="312"/>
      <c r="J97" s="130"/>
      <c r="K97" s="130"/>
      <c r="L97" s="22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23"/>
      <c r="B98" s="224"/>
      <c r="C98" s="243"/>
      <c r="D98" s="152"/>
      <c r="E98" s="152"/>
      <c r="F98" s="152"/>
      <c r="G98" s="152"/>
      <c r="H98" s="152"/>
      <c r="I98" s="313"/>
      <c r="J98" s="131"/>
      <c r="K98" s="131"/>
      <c r="L98" s="131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26" t="s">
        <v>121</v>
      </c>
      <c r="B99" s="227"/>
      <c r="C99" s="227"/>
      <c r="D99" s="132"/>
      <c r="E99" s="132"/>
      <c r="F99" s="132"/>
      <c r="G99" s="132"/>
      <c r="H99" s="132"/>
      <c r="I99" s="314"/>
      <c r="J99" s="132"/>
      <c r="K99" s="132"/>
      <c r="L99" s="132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thickBot="1" x14ac:dyDescent="0.35">
      <c r="A100" s="229"/>
      <c r="B100" s="227"/>
      <c r="C100" s="230"/>
      <c r="D100" s="132"/>
      <c r="E100" s="132"/>
      <c r="F100" s="132"/>
      <c r="G100" s="132"/>
      <c r="H100" s="132"/>
      <c r="I100" s="315"/>
      <c r="J100" s="133"/>
      <c r="K100" s="133"/>
      <c r="L100" s="132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177" t="s">
        <v>0</v>
      </c>
      <c r="B101" s="178" t="s">
        <v>1</v>
      </c>
      <c r="C101" s="178" t="s">
        <v>2</v>
      </c>
      <c r="D101" s="358" t="s">
        <v>26</v>
      </c>
      <c r="E101" s="358" t="s">
        <v>27</v>
      </c>
      <c r="F101" s="358" t="s">
        <v>28</v>
      </c>
      <c r="G101" s="358" t="s">
        <v>25</v>
      </c>
      <c r="H101" s="358" t="s">
        <v>22</v>
      </c>
      <c r="I101" s="316" t="s">
        <v>8</v>
      </c>
      <c r="J101" s="358" t="s">
        <v>9</v>
      </c>
      <c r="K101" s="475" t="s">
        <v>10</v>
      </c>
      <c r="L101" s="476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173"/>
      <c r="B102" s="161"/>
      <c r="C102" s="161"/>
      <c r="D102" s="336"/>
      <c r="E102" s="336"/>
      <c r="F102" s="336"/>
      <c r="G102" s="336"/>
      <c r="H102" s="336"/>
      <c r="I102" s="318"/>
      <c r="J102" s="135"/>
      <c r="K102" s="135"/>
      <c r="L102" s="301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174"/>
      <c r="B103" s="163"/>
      <c r="C103" s="163"/>
      <c r="D103" s="337"/>
      <c r="E103" s="337"/>
      <c r="F103" s="337"/>
      <c r="G103" s="337"/>
      <c r="H103" s="337"/>
      <c r="I103" s="319"/>
      <c r="J103" s="40"/>
      <c r="K103" s="40"/>
      <c r="L103" s="179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08" t="s">
        <v>20</v>
      </c>
      <c r="B104" s="209"/>
      <c r="C104" s="210"/>
      <c r="D104" s="338">
        <f>SUM(D102:D103)</f>
        <v>0</v>
      </c>
      <c r="E104" s="338">
        <f>SUM(E102:E103)</f>
        <v>0</v>
      </c>
      <c r="F104" s="338">
        <f>SUM(F102:F103)</f>
        <v>0</v>
      </c>
      <c r="G104" s="338">
        <f>SUM(G102:G103)</f>
        <v>0</v>
      </c>
      <c r="H104" s="338">
        <f>SUM(H102:H103)</f>
        <v>0</v>
      </c>
      <c r="I104" s="310"/>
      <c r="J104" s="35"/>
      <c r="K104" s="35"/>
      <c r="L104" s="237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38" t="s">
        <v>12</v>
      </c>
      <c r="B105" s="239"/>
      <c r="C105" s="116"/>
      <c r="D105" s="339">
        <v>0</v>
      </c>
      <c r="E105" s="339">
        <v>117</v>
      </c>
      <c r="F105" s="339">
        <v>118</v>
      </c>
      <c r="G105" s="339">
        <v>0</v>
      </c>
      <c r="H105" s="339">
        <v>0</v>
      </c>
      <c r="I105" s="317"/>
      <c r="J105" s="134"/>
      <c r="K105" s="134"/>
      <c r="L105" s="241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218" t="s">
        <v>13</v>
      </c>
      <c r="B106" s="219"/>
      <c r="C106" s="220"/>
      <c r="D106" s="340">
        <f>D104+D105</f>
        <v>0</v>
      </c>
      <c r="E106" s="340">
        <f>E104+E105</f>
        <v>117</v>
      </c>
      <c r="F106" s="340">
        <f>F104+F105</f>
        <v>118</v>
      </c>
      <c r="G106" s="340">
        <f>G104+G105</f>
        <v>0</v>
      </c>
      <c r="H106" s="340">
        <f>H104+H105</f>
        <v>0</v>
      </c>
      <c r="I106" s="312"/>
      <c r="J106" s="130"/>
      <c r="K106" s="130"/>
      <c r="L106" s="22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45"/>
      <c r="B107" s="224"/>
      <c r="C107" s="225"/>
      <c r="D107" s="152"/>
      <c r="E107" s="152"/>
      <c r="F107" s="152"/>
      <c r="G107" s="152"/>
      <c r="H107" s="152"/>
      <c r="I107" s="313"/>
      <c r="J107" s="131"/>
      <c r="K107" s="131"/>
      <c r="L107" s="131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26" t="s">
        <v>118</v>
      </c>
      <c r="B108" s="227"/>
      <c r="C108" s="227"/>
      <c r="D108" s="132"/>
      <c r="E108" s="132"/>
      <c r="F108" s="132"/>
      <c r="G108" s="132"/>
      <c r="H108" s="132"/>
      <c r="I108" s="314"/>
      <c r="J108" s="132"/>
      <c r="K108" s="132"/>
      <c r="L108" s="132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229"/>
      <c r="B109" s="227"/>
      <c r="C109" s="230"/>
      <c r="D109" s="132"/>
      <c r="E109" s="132"/>
      <c r="F109" s="132"/>
      <c r="G109" s="132"/>
      <c r="H109" s="132"/>
      <c r="I109" s="315"/>
      <c r="J109" s="133"/>
      <c r="K109" s="133"/>
      <c r="L109" s="13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177" t="s">
        <v>0</v>
      </c>
      <c r="B110" s="178" t="s">
        <v>1</v>
      </c>
      <c r="C110" s="178" t="s">
        <v>2</v>
      </c>
      <c r="D110" s="358" t="s">
        <v>29</v>
      </c>
      <c r="E110" s="358" t="s">
        <v>17</v>
      </c>
      <c r="F110" s="358" t="s">
        <v>30</v>
      </c>
      <c r="G110" s="358" t="s">
        <v>19</v>
      </c>
      <c r="H110" s="358" t="s">
        <v>7</v>
      </c>
      <c r="I110" s="316" t="s">
        <v>8</v>
      </c>
      <c r="J110" s="358" t="s">
        <v>9</v>
      </c>
      <c r="K110" s="358"/>
      <c r="L110" s="359" t="s">
        <v>10</v>
      </c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173"/>
      <c r="B111" s="161"/>
      <c r="C111" s="161"/>
      <c r="D111" s="162"/>
      <c r="E111" s="162"/>
      <c r="F111" s="162"/>
      <c r="G111" s="162"/>
      <c r="H111" s="162"/>
      <c r="I111" s="303"/>
      <c r="J111" s="171"/>
      <c r="K111" s="171"/>
      <c r="L111" s="244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167"/>
      <c r="B112" s="159"/>
      <c r="C112" s="159"/>
      <c r="D112" s="165"/>
      <c r="E112" s="165"/>
      <c r="F112" s="165"/>
      <c r="G112" s="165"/>
      <c r="H112" s="165"/>
      <c r="I112" s="305"/>
      <c r="J112" s="166"/>
      <c r="K112" s="166"/>
      <c r="L112" s="246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08" t="s">
        <v>20</v>
      </c>
      <c r="B113" s="210"/>
      <c r="C113" s="210"/>
      <c r="D113" s="236">
        <f>SUM(D111:D112)</f>
        <v>0</v>
      </c>
      <c r="E113" s="236">
        <f>SUM(E111:E112)</f>
        <v>0</v>
      </c>
      <c r="F113" s="236">
        <f>SUM(F111:F112)</f>
        <v>0</v>
      </c>
      <c r="G113" s="236">
        <f>SUM(G111:G112)</f>
        <v>0</v>
      </c>
      <c r="H113" s="236">
        <f>SUM(H111:H112)</f>
        <v>0</v>
      </c>
      <c r="I113" s="310"/>
      <c r="J113" s="35"/>
      <c r="K113" s="35"/>
      <c r="L113" s="237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38" t="s">
        <v>12</v>
      </c>
      <c r="B114" s="116"/>
      <c r="C114" s="116"/>
      <c r="D114" s="240">
        <v>0</v>
      </c>
      <c r="E114" s="240">
        <v>128</v>
      </c>
      <c r="F114" s="240">
        <v>132</v>
      </c>
      <c r="G114" s="240">
        <v>0</v>
      </c>
      <c r="H114" s="240">
        <v>0</v>
      </c>
      <c r="I114" s="317"/>
      <c r="J114" s="134"/>
      <c r="K114" s="134"/>
      <c r="L114" s="241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218" t="s">
        <v>13</v>
      </c>
      <c r="B115" s="220"/>
      <c r="C115" s="220"/>
      <c r="D115" s="242">
        <f>SUM(D113:D114)</f>
        <v>0</v>
      </c>
      <c r="E115" s="242">
        <f>SUM(E113:E114)</f>
        <v>128</v>
      </c>
      <c r="F115" s="242">
        <f>SUM(F113:F114)</f>
        <v>132</v>
      </c>
      <c r="G115" s="242">
        <f>SUM(G113:G114)</f>
        <v>0</v>
      </c>
      <c r="H115" s="242">
        <f>SUM(H113:H114)</f>
        <v>0</v>
      </c>
      <c r="I115" s="312"/>
      <c r="J115" s="130"/>
      <c r="K115" s="130"/>
      <c r="L115" s="247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23"/>
      <c r="B116" s="224"/>
      <c r="C116" s="225"/>
      <c r="D116" s="152"/>
      <c r="E116" s="152"/>
      <c r="F116" s="152"/>
      <c r="G116" s="152"/>
      <c r="H116" s="152"/>
      <c r="I116" s="313"/>
      <c r="J116" s="131"/>
      <c r="K116" s="131"/>
      <c r="L116" s="131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26" t="s">
        <v>31</v>
      </c>
      <c r="B117" s="227"/>
      <c r="C117" s="227"/>
      <c r="D117" s="132"/>
      <c r="E117" s="132"/>
      <c r="F117" s="132"/>
      <c r="G117" s="132"/>
      <c r="H117" s="132"/>
      <c r="I117" s="314"/>
      <c r="J117" s="132"/>
      <c r="K117" s="132"/>
      <c r="L117" s="13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26" t="s">
        <v>32</v>
      </c>
      <c r="B118" s="227"/>
      <c r="C118" s="227"/>
      <c r="D118" s="132"/>
      <c r="E118" s="132"/>
      <c r="F118" s="132"/>
      <c r="G118" s="132"/>
      <c r="H118" s="132"/>
      <c r="I118" s="314"/>
      <c r="J118" s="132"/>
      <c r="K118" s="132"/>
      <c r="L118" s="132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thickBot="1" x14ac:dyDescent="0.35">
      <c r="A119" s="229"/>
      <c r="B119" s="227"/>
      <c r="C119" s="230"/>
      <c r="D119" s="132"/>
      <c r="E119" s="132"/>
      <c r="F119" s="132"/>
      <c r="G119" s="132"/>
      <c r="H119" s="132"/>
      <c r="I119" s="315"/>
      <c r="J119" s="133"/>
      <c r="K119" s="133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thickBot="1" x14ac:dyDescent="0.35">
      <c r="A120" s="177" t="s">
        <v>0</v>
      </c>
      <c r="B120" s="178" t="s">
        <v>1</v>
      </c>
      <c r="C120" s="178" t="s">
        <v>2</v>
      </c>
      <c r="D120" s="358" t="s">
        <v>33</v>
      </c>
      <c r="E120" s="358" t="s">
        <v>34</v>
      </c>
      <c r="F120" s="358" t="s">
        <v>35</v>
      </c>
      <c r="G120" s="358" t="s">
        <v>36</v>
      </c>
      <c r="H120" s="358" t="s">
        <v>135</v>
      </c>
      <c r="I120" s="316" t="s">
        <v>8</v>
      </c>
      <c r="J120" s="358" t="s">
        <v>9</v>
      </c>
      <c r="K120" s="358"/>
      <c r="L120" s="359" t="s">
        <v>10</v>
      </c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174"/>
      <c r="B121" s="163"/>
      <c r="C121" s="163"/>
      <c r="D121" s="164"/>
      <c r="E121" s="164"/>
      <c r="F121" s="164"/>
      <c r="G121" s="164"/>
      <c r="H121" s="164"/>
      <c r="I121" s="319"/>
      <c r="J121" s="172"/>
      <c r="K121" s="204"/>
      <c r="L121" s="248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thickBot="1" x14ac:dyDescent="0.35">
      <c r="A122" s="174"/>
      <c r="B122" s="163"/>
      <c r="C122" s="163"/>
      <c r="D122" s="164"/>
      <c r="E122" s="164"/>
      <c r="F122" s="164"/>
      <c r="G122" s="164"/>
      <c r="H122" s="164"/>
      <c r="I122" s="319"/>
      <c r="J122" s="172"/>
      <c r="K122" s="204"/>
      <c r="L122" s="248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x14ac:dyDescent="0.3">
      <c r="A123" s="249" t="s">
        <v>20</v>
      </c>
      <c r="B123" s="250"/>
      <c r="C123" s="250"/>
      <c r="D123" s="251">
        <f>SUM(D121:D122)</f>
        <v>0</v>
      </c>
      <c r="E123" s="251">
        <f>SUM(E121:E122)</f>
        <v>0</v>
      </c>
      <c r="F123" s="251">
        <f>SUM(F121:F122)</f>
        <v>0</v>
      </c>
      <c r="G123" s="251">
        <f>SUM(G121:G122)</f>
        <v>0</v>
      </c>
      <c r="H123" s="251">
        <f>SUM(H121:H122)</f>
        <v>0</v>
      </c>
      <c r="I123" s="320"/>
      <c r="J123" s="36"/>
      <c r="K123" s="36"/>
      <c r="L123" s="25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x14ac:dyDescent="0.3">
      <c r="A124" s="253" t="s">
        <v>12</v>
      </c>
      <c r="B124" s="254"/>
      <c r="C124" s="254"/>
      <c r="D124" s="255">
        <v>0</v>
      </c>
      <c r="E124" s="255">
        <v>63</v>
      </c>
      <c r="F124" s="255">
        <v>0</v>
      </c>
      <c r="G124" s="255">
        <v>33</v>
      </c>
      <c r="H124" s="255">
        <v>0</v>
      </c>
      <c r="I124" s="321"/>
      <c r="J124" s="136"/>
      <c r="K124" s="136"/>
      <c r="L124" s="256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thickBot="1" x14ac:dyDescent="0.35">
      <c r="A125" s="257" t="s">
        <v>13</v>
      </c>
      <c r="B125" s="258"/>
      <c r="C125" s="258"/>
      <c r="D125" s="259">
        <f>D123+D124</f>
        <v>0</v>
      </c>
      <c r="E125" s="259">
        <f>E123+E124</f>
        <v>63</v>
      </c>
      <c r="F125" s="259">
        <f>F123+F124</f>
        <v>0</v>
      </c>
      <c r="G125" s="259">
        <f>G123+G124</f>
        <v>33</v>
      </c>
      <c r="H125" s="259">
        <f>H123+H124</f>
        <v>0</v>
      </c>
      <c r="I125" s="322"/>
      <c r="J125" s="137"/>
      <c r="K125" s="137"/>
      <c r="L125" s="260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x14ac:dyDescent="0.3">
      <c r="A126" s="261"/>
      <c r="B126" s="43"/>
      <c r="C126" s="125"/>
      <c r="D126" s="1"/>
      <c r="E126" s="1"/>
      <c r="F126" s="1"/>
      <c r="G126" s="1"/>
      <c r="H126" s="1"/>
      <c r="I126" s="323"/>
      <c r="J126" s="44"/>
      <c r="K126" s="44"/>
      <c r="L126" s="44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x14ac:dyDescent="0.3">
      <c r="A127" s="226" t="s">
        <v>37</v>
      </c>
      <c r="B127" s="227"/>
      <c r="C127" s="227"/>
      <c r="D127" s="132"/>
      <c r="E127" s="132"/>
      <c r="F127" s="132"/>
      <c r="G127" s="132"/>
      <c r="H127" s="132"/>
      <c r="I127" s="314"/>
      <c r="J127" s="132"/>
      <c r="K127" s="132"/>
      <c r="L127" s="13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26" t="s">
        <v>117</v>
      </c>
      <c r="B128" s="227"/>
      <c r="C128" s="227"/>
      <c r="D128" s="132"/>
      <c r="E128" s="132"/>
      <c r="F128" s="132"/>
      <c r="G128" s="132"/>
      <c r="H128" s="132"/>
      <c r="I128" s="314"/>
      <c r="J128" s="132"/>
      <c r="K128" s="132"/>
      <c r="L128" s="13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thickBot="1" x14ac:dyDescent="0.35">
      <c r="A129" s="229"/>
      <c r="B129" s="227"/>
      <c r="C129" s="230"/>
      <c r="D129" s="132"/>
      <c r="E129" s="132"/>
      <c r="F129" s="132"/>
      <c r="G129" s="132"/>
      <c r="H129" s="132"/>
      <c r="I129" s="315"/>
      <c r="J129" s="133"/>
      <c r="K129" s="133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thickBot="1" x14ac:dyDescent="0.35">
      <c r="A130" s="177" t="s">
        <v>0</v>
      </c>
      <c r="B130" s="178" t="s">
        <v>1</v>
      </c>
      <c r="C130" s="178" t="s">
        <v>2</v>
      </c>
      <c r="D130" s="358" t="s">
        <v>33</v>
      </c>
      <c r="E130" s="358" t="s">
        <v>27</v>
      </c>
      <c r="F130" s="358" t="s">
        <v>24</v>
      </c>
      <c r="G130" s="358" t="s">
        <v>25</v>
      </c>
      <c r="H130" s="358" t="s">
        <v>7</v>
      </c>
      <c r="I130" s="316" t="s">
        <v>8</v>
      </c>
      <c r="J130" s="358" t="s">
        <v>9</v>
      </c>
      <c r="K130" s="358"/>
      <c r="L130" s="359" t="s">
        <v>10</v>
      </c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x14ac:dyDescent="0.3">
      <c r="A131" s="173"/>
      <c r="B131" s="161"/>
      <c r="C131" s="161"/>
      <c r="D131" s="162"/>
      <c r="E131" s="162"/>
      <c r="F131" s="162"/>
      <c r="G131" s="162"/>
      <c r="H131" s="162"/>
      <c r="I131" s="303"/>
      <c r="J131" s="171"/>
      <c r="K131" s="171"/>
      <c r="L131" s="234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thickBot="1" x14ac:dyDescent="0.35">
      <c r="A132" s="174"/>
      <c r="B132" s="163"/>
      <c r="C132" s="163"/>
      <c r="D132" s="164"/>
      <c r="E132" s="164"/>
      <c r="F132" s="164"/>
      <c r="G132" s="164"/>
      <c r="H132" s="164"/>
      <c r="I132" s="304"/>
      <c r="J132" s="172"/>
      <c r="K132" s="172"/>
      <c r="L132" s="235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x14ac:dyDescent="0.3">
      <c r="A133" s="249" t="s">
        <v>20</v>
      </c>
      <c r="B133" s="250"/>
      <c r="C133" s="250"/>
      <c r="D133" s="251">
        <f>SUM(D131:D132)</f>
        <v>0</v>
      </c>
      <c r="E133" s="251">
        <f>SUM(E131:E132)</f>
        <v>0</v>
      </c>
      <c r="F133" s="251">
        <f>SUM(F131:F132)</f>
        <v>0</v>
      </c>
      <c r="G133" s="251">
        <f>SUM(G131:G132)</f>
        <v>0</v>
      </c>
      <c r="H133" s="251">
        <f>SUM(H131:H132)</f>
        <v>0</v>
      </c>
      <c r="I133" s="320"/>
      <c r="J133" s="36"/>
      <c r="K133" s="36"/>
      <c r="L133" s="25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x14ac:dyDescent="0.3">
      <c r="A134" s="253" t="s">
        <v>12</v>
      </c>
      <c r="B134" s="254"/>
      <c r="C134" s="254"/>
      <c r="D134" s="255">
        <v>0</v>
      </c>
      <c r="E134" s="255">
        <v>1</v>
      </c>
      <c r="F134" s="255">
        <v>0</v>
      </c>
      <c r="G134" s="255">
        <v>1</v>
      </c>
      <c r="H134" s="255">
        <v>0</v>
      </c>
      <c r="I134" s="321"/>
      <c r="J134" s="136"/>
      <c r="K134" s="136"/>
      <c r="L134" s="256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thickBot="1" x14ac:dyDescent="0.35">
      <c r="A135" s="257" t="s">
        <v>13</v>
      </c>
      <c r="B135" s="258"/>
      <c r="C135" s="258"/>
      <c r="D135" s="259">
        <f>D133+D134</f>
        <v>0</v>
      </c>
      <c r="E135" s="259">
        <f>E133+E134</f>
        <v>1</v>
      </c>
      <c r="F135" s="259">
        <f>F133+F134</f>
        <v>0</v>
      </c>
      <c r="G135" s="259">
        <f>G133+G134</f>
        <v>1</v>
      </c>
      <c r="H135" s="259">
        <f>H133+H134</f>
        <v>0</v>
      </c>
      <c r="I135" s="322"/>
      <c r="J135" s="137"/>
      <c r="K135" s="137"/>
      <c r="L135" s="260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x14ac:dyDescent="0.3">
      <c r="A136" s="261"/>
      <c r="B136" s="43"/>
      <c r="C136" s="125"/>
      <c r="D136" s="1"/>
      <c r="E136" s="1"/>
      <c r="F136" s="1"/>
      <c r="G136" s="1"/>
      <c r="H136" s="1"/>
      <c r="I136" s="323"/>
      <c r="J136" s="44"/>
      <c r="K136" s="44"/>
      <c r="L136" s="44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20.100000000000001" customHeight="1" x14ac:dyDescent="0.3">
      <c r="A137" s="226" t="s">
        <v>122</v>
      </c>
      <c r="B137" s="227"/>
      <c r="C137" s="227"/>
      <c r="D137" s="132"/>
      <c r="E137" s="132"/>
      <c r="F137" s="132"/>
      <c r="G137" s="132"/>
      <c r="H137" s="132"/>
      <c r="I137" s="314"/>
      <c r="J137" s="132"/>
      <c r="K137" s="132"/>
      <c r="L137" s="132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20.100000000000001" customHeight="1" x14ac:dyDescent="0.3">
      <c r="A138" s="226" t="s">
        <v>124</v>
      </c>
      <c r="B138" s="227"/>
      <c r="C138" s="227"/>
      <c r="D138" s="132"/>
      <c r="E138" s="132"/>
      <c r="F138" s="132"/>
      <c r="G138" s="132"/>
      <c r="H138" s="132"/>
      <c r="I138" s="314"/>
      <c r="J138" s="132"/>
      <c r="K138" s="132"/>
      <c r="L138" s="132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20.100000000000001" customHeight="1" thickBot="1" x14ac:dyDescent="0.35">
      <c r="A139" s="229"/>
      <c r="B139" s="227"/>
      <c r="C139" s="230"/>
      <c r="D139" s="132"/>
      <c r="E139" s="132"/>
      <c r="F139" s="132"/>
      <c r="G139" s="132"/>
      <c r="H139" s="132"/>
      <c r="I139" s="315"/>
      <c r="J139" s="133"/>
      <c r="K139" s="133"/>
      <c r="L139" s="132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thickBot="1" x14ac:dyDescent="0.35">
      <c r="A140" s="177" t="s">
        <v>0</v>
      </c>
      <c r="B140" s="178" t="s">
        <v>1</v>
      </c>
      <c r="C140" s="178" t="s">
        <v>2</v>
      </c>
      <c r="D140" s="358" t="s">
        <v>22</v>
      </c>
      <c r="E140" s="358" t="s">
        <v>27</v>
      </c>
      <c r="F140" s="358" t="s">
        <v>24</v>
      </c>
      <c r="G140" s="358" t="s">
        <v>25</v>
      </c>
      <c r="H140" s="358" t="s">
        <v>7</v>
      </c>
      <c r="I140" s="316" t="s">
        <v>8</v>
      </c>
      <c r="J140" s="358" t="s">
        <v>9</v>
      </c>
      <c r="K140" s="358"/>
      <c r="L140" s="359" t="s">
        <v>10</v>
      </c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x14ac:dyDescent="0.3">
      <c r="A141" s="173"/>
      <c r="B141" s="161"/>
      <c r="C141" s="161"/>
      <c r="D141" s="262"/>
      <c r="E141" s="162"/>
      <c r="F141" s="262"/>
      <c r="G141" s="262"/>
      <c r="H141" s="262"/>
      <c r="I141" s="303"/>
      <c r="J141" s="171"/>
      <c r="K141" s="171"/>
      <c r="L141" s="234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20.100000000000001" customHeight="1" thickBot="1" x14ac:dyDescent="0.35">
      <c r="A142" s="174"/>
      <c r="B142" s="163"/>
      <c r="C142" s="163"/>
      <c r="D142" s="263"/>
      <c r="E142" s="164"/>
      <c r="F142" s="263"/>
      <c r="G142" s="263"/>
      <c r="H142" s="263"/>
      <c r="I142" s="304"/>
      <c r="J142" s="172"/>
      <c r="K142" s="172"/>
      <c r="L142" s="235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x14ac:dyDescent="0.3">
      <c r="A143" s="249" t="s">
        <v>20</v>
      </c>
      <c r="B143" s="250"/>
      <c r="C143" s="250"/>
      <c r="D143" s="251">
        <f>SUM(D141:D142)</f>
        <v>0</v>
      </c>
      <c r="E143" s="251">
        <f>SUM(E141:E142)</f>
        <v>0</v>
      </c>
      <c r="F143" s="251">
        <f>SUM(F141:F142)</f>
        <v>0</v>
      </c>
      <c r="G143" s="251">
        <f>SUM(G141:G142)</f>
        <v>0</v>
      </c>
      <c r="H143" s="251">
        <f>SUM(H141:H142)</f>
        <v>0</v>
      </c>
      <c r="I143" s="320"/>
      <c r="J143" s="36"/>
      <c r="K143" s="36"/>
      <c r="L143" s="252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20.100000000000001" customHeight="1" x14ac:dyDescent="0.3">
      <c r="A144" s="253" t="s">
        <v>12</v>
      </c>
      <c r="B144" s="254"/>
      <c r="C144" s="254"/>
      <c r="D144" s="255">
        <v>13</v>
      </c>
      <c r="E144" s="255">
        <v>0</v>
      </c>
      <c r="F144" s="255">
        <v>0</v>
      </c>
      <c r="G144" s="255">
        <v>11</v>
      </c>
      <c r="H144" s="255">
        <v>0</v>
      </c>
      <c r="I144" s="321"/>
      <c r="J144" s="136"/>
      <c r="K144" s="136"/>
      <c r="L144" s="256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20.100000000000001" customHeight="1" thickBot="1" x14ac:dyDescent="0.35">
      <c r="A145" s="257" t="s">
        <v>13</v>
      </c>
      <c r="B145" s="258"/>
      <c r="C145" s="258"/>
      <c r="D145" s="259">
        <f>D143+D144</f>
        <v>13</v>
      </c>
      <c r="E145" s="259">
        <f>E143+E144</f>
        <v>0</v>
      </c>
      <c r="F145" s="259">
        <f>F143+F144</f>
        <v>0</v>
      </c>
      <c r="G145" s="259">
        <f>G143+G144</f>
        <v>11</v>
      </c>
      <c r="H145" s="259">
        <f>H143+H144</f>
        <v>0</v>
      </c>
      <c r="I145" s="322"/>
      <c r="J145" s="137"/>
      <c r="K145" s="137"/>
      <c r="L145" s="260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20.100000000000001" customHeight="1" x14ac:dyDescent="0.3">
      <c r="A146" s="264"/>
      <c r="B146" s="43"/>
      <c r="C146" s="43"/>
      <c r="D146" s="1"/>
      <c r="E146" s="1"/>
      <c r="F146" s="1"/>
      <c r="G146" s="1"/>
      <c r="H146" s="1"/>
      <c r="I146" s="323"/>
      <c r="J146" s="44"/>
      <c r="K146" s="44"/>
      <c r="L146" s="44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20.100000000000001" customHeight="1" x14ac:dyDescent="0.3">
      <c r="A147" s="226" t="s">
        <v>38</v>
      </c>
      <c r="B147" s="45"/>
      <c r="C147" s="45"/>
      <c r="D147" s="46"/>
      <c r="E147" s="46"/>
      <c r="F147" s="46"/>
      <c r="G147" s="46"/>
      <c r="H147" s="46"/>
      <c r="I147" s="324"/>
      <c r="J147" s="46"/>
      <c r="K147" s="46"/>
      <c r="L147" s="46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20.100000000000001" customHeight="1" thickBot="1" x14ac:dyDescent="0.35">
      <c r="A148" s="223"/>
      <c r="B148" s="224"/>
      <c r="C148" s="225"/>
      <c r="D148" s="152"/>
      <c r="E148" s="152"/>
      <c r="F148" s="152"/>
      <c r="G148" s="152"/>
      <c r="H148" s="152"/>
      <c r="I148" s="313"/>
      <c r="J148" s="131"/>
      <c r="K148" s="131"/>
      <c r="L148" s="131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thickBot="1" x14ac:dyDescent="0.35">
      <c r="A149" s="265" t="s">
        <v>0</v>
      </c>
      <c r="B149" s="266" t="s">
        <v>1</v>
      </c>
      <c r="C149" s="266" t="s">
        <v>2</v>
      </c>
      <c r="D149" s="138" t="s">
        <v>3</v>
      </c>
      <c r="E149" s="138" t="s">
        <v>4</v>
      </c>
      <c r="F149" s="138" t="s">
        <v>5</v>
      </c>
      <c r="G149" s="138" t="s">
        <v>6</v>
      </c>
      <c r="H149" s="138" t="s">
        <v>7</v>
      </c>
      <c r="I149" s="325" t="s">
        <v>8</v>
      </c>
      <c r="J149" s="138" t="s">
        <v>9</v>
      </c>
      <c r="K149" s="138"/>
      <c r="L149" s="267" t="s">
        <v>10</v>
      </c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x14ac:dyDescent="0.3">
      <c r="A150" s="268" t="s">
        <v>20</v>
      </c>
      <c r="B150" s="269"/>
      <c r="C150" s="269"/>
      <c r="D150" s="270">
        <f t="shared" ref="D150:H152" si="14">SUM(D68,D79,D104,D113)</f>
        <v>193</v>
      </c>
      <c r="E150" s="270">
        <f t="shared" si="14"/>
        <v>2</v>
      </c>
      <c r="F150" s="270">
        <f t="shared" si="14"/>
        <v>2</v>
      </c>
      <c r="G150" s="270">
        <f t="shared" si="14"/>
        <v>201</v>
      </c>
      <c r="H150" s="270">
        <f t="shared" si="14"/>
        <v>0</v>
      </c>
      <c r="I150" s="326"/>
      <c r="J150" s="37"/>
      <c r="K150" s="37"/>
      <c r="L150" s="271"/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A151" s="272" t="s">
        <v>12</v>
      </c>
      <c r="B151" s="273"/>
      <c r="C151" s="273"/>
      <c r="D151" s="274">
        <f t="shared" si="14"/>
        <v>4240</v>
      </c>
      <c r="E151" s="274">
        <f t="shared" si="14"/>
        <v>702</v>
      </c>
      <c r="F151" s="274">
        <f t="shared" si="14"/>
        <v>727</v>
      </c>
      <c r="G151" s="274">
        <f t="shared" si="14"/>
        <v>4269</v>
      </c>
      <c r="H151" s="274">
        <f t="shared" si="14"/>
        <v>0</v>
      </c>
      <c r="I151" s="327"/>
      <c r="J151" s="139"/>
      <c r="K151" s="139"/>
      <c r="L151" s="275"/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thickBot="1" x14ac:dyDescent="0.35">
      <c r="A152" s="276" t="s">
        <v>13</v>
      </c>
      <c r="B152" s="277"/>
      <c r="C152" s="277"/>
      <c r="D152" s="278">
        <f t="shared" si="14"/>
        <v>4433</v>
      </c>
      <c r="E152" s="278">
        <f t="shared" si="14"/>
        <v>704</v>
      </c>
      <c r="F152" s="278">
        <f t="shared" si="14"/>
        <v>729</v>
      </c>
      <c r="G152" s="278">
        <f t="shared" si="14"/>
        <v>4470</v>
      </c>
      <c r="H152" s="278">
        <f t="shared" si="14"/>
        <v>0</v>
      </c>
      <c r="I152" s="328"/>
      <c r="J152" s="140"/>
      <c r="K152" s="140"/>
      <c r="L152" s="279"/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19.5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:22" ht="19.5" customHeight="1" x14ac:dyDescent="0.3"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:22" ht="19.5" customHeight="1" x14ac:dyDescent="0.3"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:22" ht="19.5" customHeight="1" x14ac:dyDescent="0.3"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:22" ht="19.5" customHeight="1" x14ac:dyDescent="0.3"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:22" ht="19.5" customHeight="1" x14ac:dyDescent="0.3"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3:22" ht="19.5" customHeight="1" x14ac:dyDescent="0.3"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3:22" ht="19.5" customHeight="1" x14ac:dyDescent="0.3"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3:22" ht="19.5" customHeight="1" x14ac:dyDescent="0.3"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3:22" ht="19.5" customHeight="1" x14ac:dyDescent="0.3"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3:22" ht="19.5" customHeight="1" x14ac:dyDescent="0.3"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3:22" ht="19.5" customHeight="1" x14ac:dyDescent="0.3"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3:22" ht="19.5" customHeight="1" x14ac:dyDescent="0.3"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3:22" ht="19.5" customHeight="1" x14ac:dyDescent="0.3">
      <c r="M168" s="194"/>
      <c r="N168" s="284"/>
      <c r="O168" s="157"/>
      <c r="P168" s="198"/>
      <c r="Q168" s="198"/>
      <c r="R168" s="153"/>
      <c r="S168" s="153"/>
      <c r="T168" s="153"/>
      <c r="U168" s="152"/>
      <c r="V168" s="152"/>
    </row>
    <row r="169" spans="13:22" ht="19.5" customHeight="1" x14ac:dyDescent="0.3">
      <c r="M169" s="194"/>
      <c r="N169" s="284"/>
      <c r="O169" s="157"/>
      <c r="P169" s="198"/>
      <c r="Q169" s="198"/>
      <c r="R169" s="153"/>
      <c r="S169" s="153"/>
      <c r="T169" s="153"/>
      <c r="U169" s="152"/>
      <c r="V169" s="152"/>
    </row>
    <row r="170" spans="13:22" ht="19.5" customHeight="1" x14ac:dyDescent="0.3">
      <c r="M170" s="194"/>
      <c r="N170" s="284"/>
      <c r="O170" s="157"/>
      <c r="P170" s="198"/>
      <c r="Q170" s="198"/>
      <c r="R170" s="153"/>
      <c r="S170" s="153"/>
      <c r="T170" s="153"/>
      <c r="U170" s="152"/>
      <c r="V170" s="152"/>
    </row>
    <row r="171" spans="13:22" ht="19.5" customHeight="1" x14ac:dyDescent="0.3">
      <c r="M171" s="194"/>
      <c r="N171" s="284"/>
      <c r="O171" s="157"/>
      <c r="P171" s="198"/>
      <c r="Q171" s="198"/>
      <c r="R171" s="153"/>
      <c r="S171" s="153"/>
      <c r="T171" s="153"/>
      <c r="U171" s="152"/>
      <c r="V171" s="152"/>
    </row>
    <row r="172" spans="13:22" ht="19.5" customHeight="1" x14ac:dyDescent="0.3">
      <c r="M172" s="194"/>
      <c r="N172" s="28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N173" s="28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N174" s="28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N175" s="28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N176" s="28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N177" s="28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N178" s="28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N179" s="28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N180" s="28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:26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:26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:26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:26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:26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:26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:26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:26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:26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:26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:26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  <c r="Z367" s="146"/>
    </row>
    <row r="368" spans="1:26" s="146" customFormat="1" ht="20.100000000000001" customHeight="1" x14ac:dyDescent="0.3">
      <c r="A368" s="280"/>
      <c r="B368" s="124"/>
      <c r="C368" s="124"/>
      <c r="D368" s="124"/>
      <c r="E368" s="124"/>
      <c r="F368" s="124"/>
      <c r="G368" s="124"/>
      <c r="H368" s="124"/>
      <c r="I368" s="329"/>
      <c r="J368" s="124"/>
      <c r="K368" s="124"/>
      <c r="L368" s="124"/>
      <c r="M368" s="194"/>
      <c r="N368" s="151"/>
      <c r="O368" s="157"/>
      <c r="P368" s="198"/>
      <c r="Q368" s="198"/>
      <c r="R368" s="153"/>
      <c r="S368" s="153"/>
      <c r="T368" s="153"/>
      <c r="U368" s="152"/>
      <c r="V368" s="152"/>
      <c r="W368" s="151"/>
      <c r="X368" s="151"/>
    </row>
    <row r="369" spans="1:26" s="146" customFormat="1" ht="20.100000000000001" customHeight="1" x14ac:dyDescent="0.3">
      <c r="A369" s="280"/>
      <c r="B369" s="124"/>
      <c r="C369" s="124"/>
      <c r="D369" s="124"/>
      <c r="E369" s="124"/>
      <c r="F369" s="124"/>
      <c r="G369" s="124"/>
      <c r="H369" s="124"/>
      <c r="I369" s="329"/>
      <c r="J369" s="124"/>
      <c r="K369" s="124"/>
      <c r="L369" s="124"/>
      <c r="M369" s="194"/>
      <c r="N369" s="151"/>
      <c r="O369" s="157"/>
      <c r="P369" s="281"/>
      <c r="Q369" s="281"/>
      <c r="R369" s="155"/>
      <c r="S369" s="155"/>
      <c r="T369" s="155"/>
      <c r="U369" s="56"/>
      <c r="V369" s="56"/>
      <c r="X369" s="151"/>
      <c r="Z369" s="151"/>
    </row>
    <row r="370" spans="1:26" ht="20.100000000000001" customHeight="1" x14ac:dyDescent="0.3">
      <c r="M370" s="194"/>
      <c r="O370" s="157"/>
      <c r="P370" s="281"/>
      <c r="Q370" s="281"/>
      <c r="R370" s="155"/>
      <c r="S370" s="155"/>
      <c r="T370" s="155"/>
      <c r="U370" s="56"/>
      <c r="V370" s="56"/>
      <c r="W370" s="146"/>
      <c r="X370" s="146"/>
      <c r="Y370" s="146"/>
    </row>
    <row r="371" spans="1:26" ht="20.100000000000001" customHeight="1" x14ac:dyDescent="0.3">
      <c r="M371" s="194"/>
      <c r="N371" s="146"/>
      <c r="O371" s="157"/>
      <c r="P371" s="198"/>
      <c r="Q371" s="198"/>
      <c r="R371" s="153"/>
      <c r="S371" s="153"/>
      <c r="T371" s="153"/>
      <c r="U371" s="152"/>
      <c r="V371" s="152"/>
      <c r="X371" s="146"/>
      <c r="Y371" s="146"/>
    </row>
    <row r="372" spans="1:26" ht="20.100000000000001" customHeight="1" x14ac:dyDescent="0.3">
      <c r="M372" s="194"/>
      <c r="N372" s="146"/>
      <c r="O372" s="157"/>
      <c r="P372" s="198"/>
      <c r="Q372" s="198"/>
      <c r="R372" s="153"/>
      <c r="S372" s="153"/>
      <c r="T372" s="153"/>
      <c r="U372" s="152"/>
      <c r="V372" s="152"/>
      <c r="X372" s="146"/>
      <c r="Y372" s="146"/>
    </row>
    <row r="373" spans="1:26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  <c r="X373" s="146"/>
      <c r="Y373" s="146"/>
    </row>
    <row r="374" spans="1:26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  <c r="X374" s="146"/>
      <c r="Y374" s="146"/>
    </row>
    <row r="375" spans="1:26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  <c r="X375" s="146"/>
      <c r="Y375" s="146"/>
    </row>
    <row r="376" spans="1:26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  <c r="X376" s="146"/>
      <c r="Y376" s="146"/>
    </row>
    <row r="377" spans="1:26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  <c r="X377" s="146"/>
    </row>
    <row r="378" spans="1:26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  <c r="X378" s="146"/>
    </row>
    <row r="379" spans="1:26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:26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:26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:26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:26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:26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O407" s="157"/>
      <c r="P407" s="198"/>
      <c r="Q407" s="198"/>
      <c r="R407" s="153"/>
      <c r="S407" s="153"/>
      <c r="T407" s="153"/>
      <c r="U407" s="152"/>
      <c r="V407" s="152"/>
    </row>
    <row r="408" spans="13:22" ht="20.100000000000001" customHeight="1" x14ac:dyDescent="0.3">
      <c r="M408" s="194"/>
      <c r="O408" s="157"/>
      <c r="P408" s="198"/>
      <c r="Q408" s="198"/>
      <c r="R408" s="153"/>
      <c r="S408" s="153"/>
      <c r="T408" s="153"/>
      <c r="U408" s="152"/>
      <c r="V408" s="152"/>
    </row>
    <row r="409" spans="13:22" ht="20.100000000000001" customHeight="1" x14ac:dyDescent="0.3">
      <c r="M409" s="194"/>
      <c r="O409" s="157"/>
      <c r="P409" s="198"/>
      <c r="Q409" s="198"/>
      <c r="R409" s="153"/>
      <c r="S409" s="153"/>
      <c r="T409" s="153"/>
      <c r="U409" s="152"/>
      <c r="V409" s="152"/>
    </row>
    <row r="410" spans="13:22" ht="20.100000000000001" customHeight="1" x14ac:dyDescent="0.3">
      <c r="M410" s="194"/>
      <c r="O410" s="157"/>
      <c r="P410" s="198"/>
      <c r="Q410" s="198"/>
      <c r="R410" s="153"/>
      <c r="S410" s="153"/>
      <c r="T410" s="153"/>
      <c r="U410" s="152"/>
      <c r="V410" s="152"/>
    </row>
    <row r="411" spans="13:22" ht="20.100000000000001" customHeight="1" x14ac:dyDescent="0.3">
      <c r="M411" s="194"/>
      <c r="O411" s="157"/>
      <c r="P411" s="198"/>
      <c r="Q411" s="198"/>
      <c r="R411" s="153"/>
      <c r="S411" s="153"/>
      <c r="T411" s="153"/>
      <c r="U411" s="152"/>
      <c r="V411" s="152"/>
    </row>
    <row r="412" spans="13:22" ht="20.100000000000001" customHeight="1" x14ac:dyDescent="0.3">
      <c r="M412" s="194"/>
      <c r="O412" s="157"/>
      <c r="P412" s="198"/>
      <c r="Q412" s="198"/>
      <c r="R412" s="153"/>
      <c r="S412" s="153"/>
      <c r="T412" s="153"/>
      <c r="U412" s="152"/>
      <c r="V412" s="152"/>
    </row>
    <row r="413" spans="13:22" ht="20.100000000000001" customHeight="1" x14ac:dyDescent="0.3">
      <c r="M413" s="194"/>
      <c r="O413" s="157"/>
      <c r="P413" s="198"/>
      <c r="Q413" s="198"/>
      <c r="R413" s="153"/>
      <c r="S413" s="153"/>
      <c r="T413" s="153"/>
      <c r="U413" s="152"/>
      <c r="V413" s="152"/>
    </row>
    <row r="414" spans="13:22" ht="20.100000000000001" customHeight="1" x14ac:dyDescent="0.3">
      <c r="M414" s="194"/>
      <c r="O414" s="157"/>
      <c r="P414" s="198"/>
      <c r="Q414" s="198"/>
      <c r="R414" s="153"/>
      <c r="S414" s="153"/>
      <c r="T414" s="153"/>
      <c r="U414" s="152"/>
      <c r="V414" s="152"/>
    </row>
    <row r="415" spans="13:22" ht="20.100000000000001" customHeight="1" x14ac:dyDescent="0.3">
      <c r="M415" s="194"/>
      <c r="O415" s="157"/>
      <c r="P415" s="198"/>
      <c r="Q415" s="198"/>
      <c r="R415" s="153"/>
      <c r="S415" s="153"/>
      <c r="T415" s="153"/>
      <c r="U415" s="152"/>
      <c r="V415" s="152"/>
    </row>
    <row r="416" spans="13:22" ht="20.100000000000001" customHeight="1" x14ac:dyDescent="0.3">
      <c r="M416" s="194"/>
      <c r="O416" s="157"/>
      <c r="P416" s="198"/>
      <c r="Q416" s="198"/>
      <c r="R416" s="153"/>
      <c r="S416" s="153"/>
      <c r="T416" s="153"/>
      <c r="U416" s="152"/>
      <c r="V416" s="152"/>
    </row>
    <row r="417" spans="13:22" ht="20.100000000000001" customHeight="1" x14ac:dyDescent="0.3">
      <c r="M417" s="194"/>
      <c r="O417" s="157"/>
      <c r="P417" s="198"/>
      <c r="Q417" s="198"/>
      <c r="R417" s="153"/>
      <c r="S417" s="153"/>
      <c r="T417" s="153"/>
      <c r="U417" s="152"/>
      <c r="V417" s="152"/>
    </row>
    <row r="418" spans="13:22" ht="20.100000000000001" customHeight="1" x14ac:dyDescent="0.3">
      <c r="M418" s="194"/>
      <c r="O418" s="157"/>
      <c r="P418" s="198"/>
      <c r="Q418" s="198"/>
      <c r="R418" s="153"/>
      <c r="S418" s="153"/>
      <c r="T418" s="153"/>
      <c r="U418" s="152"/>
      <c r="V418" s="152"/>
    </row>
    <row r="419" spans="13:22" ht="20.100000000000001" customHeight="1" x14ac:dyDescent="0.3">
      <c r="M419" s="194"/>
      <c r="O419" s="157"/>
      <c r="P419" s="198"/>
      <c r="Q419" s="198"/>
      <c r="R419" s="153"/>
      <c r="S419" s="153"/>
      <c r="T419" s="153"/>
      <c r="U419" s="152"/>
      <c r="V419" s="152"/>
    </row>
    <row r="420" spans="13:22" ht="20.100000000000001" customHeight="1" x14ac:dyDescent="0.3">
      <c r="M420" s="194"/>
      <c r="P420" s="39"/>
      <c r="Q420" s="39"/>
      <c r="R420" s="39"/>
      <c r="S420" s="39"/>
      <c r="T420" s="39"/>
    </row>
    <row r="421" spans="13:22" ht="20.100000000000001" customHeight="1" x14ac:dyDescent="0.3">
      <c r="M421" s="194"/>
      <c r="P421" s="39"/>
      <c r="Q421" s="39"/>
      <c r="R421" s="39"/>
      <c r="S421" s="39"/>
      <c r="T421" s="39"/>
    </row>
    <row r="422" spans="13:22" ht="20.100000000000001" customHeight="1" x14ac:dyDescent="0.3">
      <c r="M422" s="194"/>
      <c r="P422" s="39"/>
      <c r="Q422" s="39"/>
      <c r="R422" s="39"/>
      <c r="S422" s="39"/>
      <c r="T422" s="39"/>
    </row>
    <row r="423" spans="13:22" ht="20.100000000000001" customHeight="1" x14ac:dyDescent="0.3">
      <c r="M423" s="194"/>
      <c r="P423" s="39"/>
      <c r="Q423" s="39"/>
      <c r="R423" s="39"/>
      <c r="S423" s="39"/>
      <c r="T423" s="39"/>
    </row>
    <row r="424" spans="13:22" ht="20.100000000000001" customHeight="1" x14ac:dyDescent="0.3">
      <c r="M424" s="194"/>
      <c r="P424" s="39"/>
      <c r="Q424" s="39"/>
      <c r="R424" s="39"/>
      <c r="S424" s="39"/>
      <c r="T424" s="39"/>
    </row>
    <row r="425" spans="13:22" ht="20.100000000000001" customHeight="1" x14ac:dyDescent="0.3">
      <c r="M425" s="194"/>
      <c r="P425" s="39"/>
      <c r="Q425" s="39"/>
      <c r="R425" s="39"/>
      <c r="S425" s="39"/>
      <c r="T425" s="39"/>
    </row>
    <row r="426" spans="13:22" ht="20.100000000000001" customHeight="1" x14ac:dyDescent="0.3">
      <c r="M426" s="194"/>
      <c r="P426" s="39"/>
      <c r="Q426" s="39"/>
      <c r="R426" s="39"/>
      <c r="S426" s="39"/>
      <c r="T426" s="39"/>
    </row>
    <row r="427" spans="13:22" ht="20.100000000000001" customHeight="1" x14ac:dyDescent="0.3">
      <c r="M427" s="194"/>
      <c r="P427" s="39"/>
      <c r="Q427" s="39"/>
      <c r="R427" s="39"/>
      <c r="S427" s="39"/>
      <c r="T427" s="39"/>
    </row>
    <row r="428" spans="13:22" ht="20.100000000000001" customHeight="1" x14ac:dyDescent="0.3">
      <c r="M428" s="194"/>
      <c r="P428" s="39"/>
      <c r="Q428" s="39"/>
      <c r="R428" s="39"/>
      <c r="S428" s="39"/>
      <c r="T428" s="39"/>
    </row>
    <row r="429" spans="13:22" ht="20.100000000000001" customHeight="1" x14ac:dyDescent="0.3">
      <c r="M429" s="194"/>
      <c r="P429" s="39"/>
      <c r="Q429" s="39"/>
      <c r="R429" s="39"/>
      <c r="S429" s="39"/>
      <c r="T429" s="39"/>
    </row>
    <row r="430" spans="13:22" ht="20.100000000000001" customHeight="1" x14ac:dyDescent="0.3">
      <c r="M430" s="194"/>
      <c r="P430" s="39"/>
      <c r="Q430" s="39"/>
      <c r="R430" s="39"/>
      <c r="S430" s="39"/>
      <c r="T430" s="39"/>
    </row>
    <row r="431" spans="13:22" ht="20.100000000000001" customHeight="1" x14ac:dyDescent="0.3">
      <c r="M431" s="194"/>
      <c r="P431" s="39"/>
      <c r="Q431" s="39"/>
      <c r="R431" s="39"/>
      <c r="S431" s="39"/>
      <c r="T431" s="39"/>
    </row>
    <row r="432" spans="13:22" ht="20.100000000000001" customHeight="1" x14ac:dyDescent="0.3">
      <c r="M432" s="194"/>
      <c r="P432" s="39"/>
      <c r="Q432" s="39"/>
      <c r="R432" s="39"/>
      <c r="S432" s="39"/>
      <c r="T432" s="39"/>
    </row>
    <row r="433" spans="13:20" ht="20.100000000000001" customHeight="1" x14ac:dyDescent="0.3">
      <c r="M433" s="194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0" ht="20.100000000000001" customHeight="1" x14ac:dyDescent="0.3">
      <c r="M529" s="151"/>
      <c r="P529" s="39"/>
      <c r="Q529" s="39"/>
      <c r="R529" s="39"/>
      <c r="S529" s="39"/>
      <c r="T529" s="39"/>
    </row>
    <row r="530" spans="13:20" ht="20.100000000000001" customHeight="1" x14ac:dyDescent="0.3">
      <c r="M530" s="151"/>
      <c r="P530" s="39"/>
      <c r="Q530" s="39"/>
      <c r="R530" s="39"/>
      <c r="S530" s="39"/>
      <c r="T530" s="39"/>
    </row>
    <row r="531" spans="13:20" ht="20.100000000000001" customHeight="1" x14ac:dyDescent="0.3">
      <c r="M531" s="151"/>
      <c r="P531" s="39"/>
      <c r="Q531" s="39"/>
      <c r="R531" s="39"/>
      <c r="S531" s="39"/>
      <c r="T531" s="39"/>
    </row>
    <row r="532" spans="13:20" ht="20.100000000000001" customHeight="1" x14ac:dyDescent="0.3">
      <c r="M532" s="151"/>
      <c r="P532" s="39"/>
      <c r="Q532" s="39"/>
      <c r="R532" s="39"/>
      <c r="S532" s="39"/>
      <c r="T532" s="39"/>
    </row>
    <row r="533" spans="13:20" ht="20.100000000000001" customHeight="1" x14ac:dyDescent="0.3">
      <c r="M533" s="151"/>
      <c r="P533" s="39"/>
      <c r="Q533" s="39"/>
      <c r="R533" s="39"/>
      <c r="S533" s="39"/>
      <c r="T533" s="39"/>
    </row>
    <row r="534" spans="13:20" ht="20.100000000000001" customHeight="1" x14ac:dyDescent="0.3">
      <c r="M534" s="151"/>
      <c r="P534" s="39"/>
      <c r="Q534" s="39"/>
      <c r="R534" s="39"/>
      <c r="S534" s="39"/>
      <c r="T534" s="39"/>
    </row>
    <row r="535" spans="13:20" ht="20.100000000000001" customHeight="1" x14ac:dyDescent="0.3">
      <c r="M535" s="151"/>
      <c r="P535" s="39"/>
      <c r="Q535" s="39"/>
      <c r="R535" s="39"/>
      <c r="S535" s="39"/>
      <c r="T535" s="39"/>
    </row>
    <row r="536" spans="13:20" ht="20.100000000000001" customHeight="1" x14ac:dyDescent="0.3">
      <c r="M536" s="151"/>
      <c r="P536" s="39"/>
      <c r="Q536" s="39"/>
      <c r="R536" s="39"/>
      <c r="S536" s="39"/>
      <c r="T536" s="39"/>
    </row>
    <row r="537" spans="13:20" ht="20.100000000000001" customHeight="1" x14ac:dyDescent="0.3">
      <c r="M537" s="151"/>
      <c r="P537" s="39"/>
      <c r="Q537" s="39"/>
      <c r="R537" s="39"/>
      <c r="S537" s="39"/>
      <c r="T537" s="39"/>
    </row>
    <row r="538" spans="13:20" ht="20.100000000000001" customHeight="1" x14ac:dyDescent="0.3">
      <c r="M538" s="151"/>
      <c r="P538" s="39"/>
      <c r="Q538" s="39"/>
      <c r="R538" s="39"/>
      <c r="S538" s="39"/>
      <c r="T538" s="39"/>
    </row>
    <row r="539" spans="13:20" ht="20.100000000000001" customHeight="1" x14ac:dyDescent="0.3">
      <c r="M539" s="151"/>
      <c r="P539" s="39"/>
      <c r="Q539" s="39"/>
      <c r="R539" s="39"/>
      <c r="S539" s="39"/>
      <c r="T539" s="39"/>
    </row>
    <row r="540" spans="13:20" ht="20.100000000000001" customHeight="1" x14ac:dyDescent="0.3">
      <c r="M540" s="151"/>
      <c r="P540" s="39"/>
      <c r="Q540" s="39"/>
      <c r="R540" s="39"/>
      <c r="S540" s="39"/>
      <c r="T540" s="39"/>
    </row>
    <row r="541" spans="13:20" ht="20.100000000000001" customHeight="1" x14ac:dyDescent="0.3">
      <c r="M541" s="151"/>
      <c r="P541" s="39"/>
      <c r="Q541" s="39"/>
      <c r="R541" s="39"/>
      <c r="S541" s="39"/>
      <c r="T541" s="39"/>
    </row>
    <row r="542" spans="13:20" ht="20.100000000000001" customHeight="1" x14ac:dyDescent="0.3">
      <c r="M542" s="151"/>
      <c r="P542" s="39"/>
      <c r="Q542" s="39"/>
      <c r="R542" s="39"/>
      <c r="S542" s="39"/>
      <c r="T542" s="39"/>
    </row>
    <row r="543" spans="13:20" ht="20.100000000000001" customHeight="1" x14ac:dyDescent="0.3">
      <c r="M543" s="151"/>
      <c r="P543" s="39"/>
      <c r="Q543" s="39"/>
      <c r="R543" s="39"/>
      <c r="S543" s="39"/>
      <c r="T543" s="39"/>
    </row>
    <row r="544" spans="13:20" ht="20.100000000000001" customHeight="1" x14ac:dyDescent="0.3">
      <c r="M544" s="151"/>
      <c r="P544" s="39"/>
      <c r="Q544" s="39"/>
      <c r="R544" s="39"/>
      <c r="S544" s="39"/>
      <c r="T544" s="39"/>
    </row>
    <row r="545" spans="13:22" ht="20.100000000000001" customHeight="1" x14ac:dyDescent="0.3">
      <c r="M545" s="151"/>
      <c r="P545" s="39"/>
      <c r="Q545" s="39"/>
      <c r="R545" s="39"/>
      <c r="S545" s="39"/>
      <c r="T545" s="39"/>
    </row>
    <row r="546" spans="13:22" ht="20.100000000000001" customHeight="1" x14ac:dyDescent="0.3">
      <c r="M546" s="151"/>
      <c r="P546" s="39"/>
      <c r="Q546" s="39"/>
      <c r="R546" s="39"/>
      <c r="S546" s="39"/>
      <c r="T546" s="39"/>
    </row>
    <row r="547" spans="13:22" ht="20.100000000000001" customHeight="1" x14ac:dyDescent="0.3">
      <c r="M547" s="151"/>
      <c r="P547" s="39"/>
      <c r="Q547" s="39"/>
      <c r="R547" s="39"/>
      <c r="S547" s="39"/>
      <c r="T547" s="39"/>
    </row>
    <row r="548" spans="13:22" ht="20.100000000000001" customHeight="1" x14ac:dyDescent="0.3">
      <c r="M548" s="151"/>
      <c r="P548" s="39"/>
      <c r="Q548" s="39"/>
      <c r="R548" s="39"/>
      <c r="S548" s="39"/>
      <c r="T548" s="39"/>
    </row>
    <row r="549" spans="13:22" ht="20.100000000000001" customHeight="1" x14ac:dyDescent="0.3">
      <c r="M549" s="151"/>
      <c r="P549" s="39"/>
      <c r="Q549" s="39"/>
      <c r="R549" s="39"/>
      <c r="S549" s="39"/>
      <c r="T549" s="39"/>
    </row>
    <row r="550" spans="13:22" ht="20.100000000000001" customHeight="1" x14ac:dyDescent="0.3">
      <c r="M550" s="151"/>
      <c r="P550" s="39"/>
      <c r="Q550" s="39"/>
      <c r="R550" s="39"/>
      <c r="S550" s="39"/>
      <c r="T550" s="39"/>
    </row>
    <row r="551" spans="13:22" ht="20.100000000000001" customHeight="1" x14ac:dyDescent="0.3">
      <c r="M551" s="151"/>
      <c r="P551" s="39"/>
      <c r="Q551" s="39"/>
      <c r="R551" s="39"/>
      <c r="S551" s="39"/>
      <c r="T551" s="39"/>
    </row>
    <row r="552" spans="13:22" ht="20.100000000000001" customHeight="1" x14ac:dyDescent="0.3">
      <c r="M552" s="151"/>
      <c r="P552" s="39"/>
      <c r="Q552" s="39"/>
      <c r="R552" s="39"/>
      <c r="S552" s="39"/>
      <c r="T552" s="39"/>
    </row>
    <row r="553" spans="13:22" ht="20.100000000000001" customHeight="1" x14ac:dyDescent="0.3">
      <c r="M553" s="151"/>
      <c r="U553" s="152"/>
      <c r="V553" s="152"/>
    </row>
    <row r="554" spans="13:22" ht="20.100000000000001" customHeight="1" x14ac:dyDescent="0.3">
      <c r="M554" s="151"/>
      <c r="U554" s="152"/>
      <c r="V554" s="152"/>
    </row>
    <row r="555" spans="13:22" ht="20.100000000000001" customHeight="1" x14ac:dyDescent="0.3">
      <c r="M555" s="151"/>
      <c r="U555" s="152"/>
      <c r="V555" s="152"/>
    </row>
    <row r="556" spans="13:22" ht="20.100000000000001" customHeight="1" x14ac:dyDescent="0.3">
      <c r="M556" s="151"/>
      <c r="U556" s="152"/>
      <c r="V556" s="152"/>
    </row>
    <row r="557" spans="13:22" ht="20.100000000000001" customHeight="1" x14ac:dyDescent="0.3">
      <c r="M557" s="151"/>
      <c r="U557" s="152"/>
      <c r="V557" s="152"/>
    </row>
    <row r="558" spans="13:22" ht="20.100000000000001" customHeight="1" x14ac:dyDescent="0.3">
      <c r="M558" s="151"/>
      <c r="U558" s="152"/>
      <c r="V558" s="152"/>
    </row>
    <row r="559" spans="13:22" ht="20.100000000000001" customHeight="1" x14ac:dyDescent="0.3">
      <c r="M559" s="151"/>
      <c r="U559" s="152"/>
      <c r="V559" s="152"/>
    </row>
    <row r="560" spans="13:22" ht="20.100000000000001" customHeight="1" x14ac:dyDescent="0.3">
      <c r="M560" s="151"/>
      <c r="U560" s="152"/>
      <c r="V560" s="152"/>
    </row>
    <row r="561" spans="13:22" ht="20.100000000000001" customHeight="1" x14ac:dyDescent="0.3">
      <c r="M561" s="151"/>
      <c r="U561" s="152"/>
      <c r="V561" s="152"/>
    </row>
    <row r="562" spans="13:22" ht="20.100000000000001" customHeight="1" x14ac:dyDescent="0.3">
      <c r="M562" s="151"/>
      <c r="U562" s="152"/>
      <c r="V562" s="152"/>
    </row>
    <row r="563" spans="13:22" ht="20.100000000000001" customHeight="1" x14ac:dyDescent="0.3">
      <c r="M563" s="151"/>
      <c r="U563" s="152"/>
      <c r="V563" s="152"/>
    </row>
    <row r="564" spans="13:22" ht="20.100000000000001" customHeight="1" x14ac:dyDescent="0.3">
      <c r="M564" s="151"/>
      <c r="U564" s="152"/>
      <c r="V564" s="152"/>
    </row>
    <row r="565" spans="13:22" ht="20.100000000000001" customHeight="1" x14ac:dyDescent="0.3">
      <c r="M565" s="151"/>
      <c r="U565" s="152"/>
      <c r="V565" s="152"/>
    </row>
    <row r="566" spans="13:22" ht="20.100000000000001" customHeight="1" x14ac:dyDescent="0.3">
      <c r="M566" s="147"/>
      <c r="U566" s="152"/>
      <c r="V566" s="152"/>
    </row>
    <row r="567" spans="13:22" ht="20.100000000000001" customHeight="1" x14ac:dyDescent="0.3">
      <c r="M567" s="147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4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4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4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4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4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4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4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4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4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4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4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3:22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3:22" ht="20.100000000000001" customHeight="1" x14ac:dyDescent="0.3">
      <c r="M786" s="157"/>
      <c r="O786" s="156"/>
      <c r="P786" s="155"/>
      <c r="Q786" s="153"/>
      <c r="R786" s="153"/>
      <c r="S786" s="153"/>
      <c r="T786" s="154"/>
      <c r="U786" s="152"/>
      <c r="V786" s="152"/>
    </row>
    <row r="787" spans="13:22" ht="20.100000000000001" customHeight="1" x14ac:dyDescent="0.3">
      <c r="M787" s="157"/>
      <c r="O787" s="156"/>
      <c r="P787" s="155"/>
      <c r="Q787" s="153"/>
      <c r="R787" s="153"/>
      <c r="S787" s="153"/>
      <c r="T787" s="154"/>
      <c r="U787" s="152"/>
      <c r="V787" s="152"/>
    </row>
    <row r="788" spans="13:22" ht="20.100000000000001" customHeight="1" x14ac:dyDescent="0.3">
      <c r="M788" s="157"/>
      <c r="O788" s="156"/>
      <c r="P788" s="155"/>
      <c r="Q788" s="153"/>
      <c r="R788" s="153"/>
      <c r="S788" s="153"/>
      <c r="T788" s="154"/>
      <c r="U788" s="152"/>
      <c r="V788" s="152"/>
    </row>
    <row r="789" spans="13:22" ht="20.100000000000001" customHeight="1" x14ac:dyDescent="0.3">
      <c r="M789" s="157"/>
      <c r="O789" s="156"/>
      <c r="P789" s="155"/>
      <c r="Q789" s="153"/>
      <c r="R789" s="153"/>
      <c r="S789" s="153"/>
      <c r="T789" s="154"/>
      <c r="U789" s="152"/>
      <c r="V789" s="152"/>
    </row>
    <row r="790" spans="13:22" ht="20.100000000000001" customHeight="1" x14ac:dyDescent="0.3">
      <c r="M790" s="157"/>
      <c r="O790" s="156"/>
      <c r="P790" s="155"/>
      <c r="Q790" s="153"/>
      <c r="R790" s="153"/>
      <c r="S790" s="153"/>
      <c r="T790" s="154"/>
      <c r="U790" s="152"/>
      <c r="V790" s="152"/>
    </row>
    <row r="791" spans="13:22" ht="20.100000000000001" customHeight="1" x14ac:dyDescent="0.3">
      <c r="M791" s="157"/>
      <c r="O791" s="156"/>
      <c r="P791" s="155"/>
      <c r="Q791" s="153"/>
      <c r="R791" s="153"/>
      <c r="S791" s="153"/>
      <c r="T791" s="154"/>
      <c r="U791" s="152"/>
      <c r="V791" s="152"/>
    </row>
    <row r="792" spans="13:22" ht="20.100000000000001" customHeight="1" x14ac:dyDescent="0.3">
      <c r="M792" s="157"/>
      <c r="O792" s="156"/>
      <c r="P792" s="155"/>
      <c r="Q792" s="153"/>
      <c r="R792" s="153"/>
      <c r="S792" s="153"/>
      <c r="T792" s="154"/>
      <c r="U792" s="152"/>
      <c r="V792" s="152"/>
    </row>
    <row r="793" spans="13:22" ht="20.100000000000001" customHeight="1" x14ac:dyDescent="0.3">
      <c r="M793" s="157"/>
      <c r="O793" s="156"/>
      <c r="P793" s="155"/>
      <c r="Q793" s="153"/>
      <c r="R793" s="153"/>
      <c r="S793" s="153"/>
      <c r="T793" s="154"/>
      <c r="U793" s="152"/>
      <c r="V793" s="152"/>
    </row>
    <row r="794" spans="13:22" ht="20.100000000000001" customHeight="1" x14ac:dyDescent="0.3">
      <c r="M794" s="157"/>
      <c r="O794" s="156"/>
      <c r="P794" s="155"/>
      <c r="Q794" s="153"/>
      <c r="R794" s="153"/>
      <c r="S794" s="153"/>
      <c r="T794" s="154"/>
      <c r="U794" s="152"/>
      <c r="V794" s="152"/>
    </row>
    <row r="795" spans="13:22" ht="20.100000000000001" customHeight="1" x14ac:dyDescent="0.3">
      <c r="M795" s="157"/>
      <c r="O795" s="156"/>
      <c r="P795" s="155"/>
      <c r="Q795" s="153"/>
      <c r="R795" s="153"/>
      <c r="S795" s="153"/>
      <c r="T795" s="154"/>
      <c r="U795" s="152"/>
      <c r="V795" s="152"/>
    </row>
    <row r="796" spans="13:22" ht="20.100000000000001" customHeight="1" x14ac:dyDescent="0.3">
      <c r="M796" s="157"/>
      <c r="O796" s="156"/>
      <c r="P796" s="155"/>
      <c r="Q796" s="153"/>
      <c r="R796" s="153"/>
      <c r="S796" s="153"/>
      <c r="T796" s="154"/>
      <c r="U796" s="152"/>
      <c r="V796" s="152"/>
    </row>
    <row r="797" spans="13:22" ht="20.100000000000001" customHeight="1" x14ac:dyDescent="0.3">
      <c r="M797" s="157"/>
      <c r="O797" s="156"/>
      <c r="P797" s="155"/>
      <c r="Q797" s="153"/>
      <c r="R797" s="153"/>
      <c r="S797" s="153"/>
      <c r="T797" s="154"/>
      <c r="U797" s="152"/>
      <c r="V797" s="152"/>
    </row>
    <row r="798" spans="13:22" ht="20.100000000000001" customHeight="1" x14ac:dyDescent="0.3">
      <c r="M798" s="157"/>
      <c r="O798" s="156"/>
      <c r="P798" s="155"/>
      <c r="Q798" s="153"/>
      <c r="R798" s="153"/>
      <c r="S798" s="153"/>
      <c r="T798" s="154"/>
      <c r="U798" s="152"/>
      <c r="V798" s="152"/>
    </row>
    <row r="799" spans="13:22" ht="20.100000000000001" customHeight="1" x14ac:dyDescent="0.3">
      <c r="M799" s="157"/>
      <c r="O799" s="156"/>
      <c r="P799" s="155"/>
      <c r="Q799" s="153"/>
      <c r="R799" s="153"/>
      <c r="S799" s="153"/>
      <c r="T799" s="154"/>
      <c r="V799" s="152"/>
    </row>
    <row r="800" spans="13:22" ht="20.100000000000001" customHeight="1" x14ac:dyDescent="0.3">
      <c r="M800" s="157"/>
      <c r="S800" s="153"/>
      <c r="T800" s="154"/>
      <c r="V800" s="152"/>
    </row>
    <row r="801" spans="1:28" ht="20.100000000000001" customHeight="1" x14ac:dyDescent="0.3">
      <c r="M801" s="157"/>
      <c r="V801" s="152"/>
    </row>
    <row r="802" spans="1:28" ht="20.100000000000001" customHeight="1" x14ac:dyDescent="0.3">
      <c r="M802" s="157"/>
      <c r="V802" s="152"/>
      <c r="AA802" s="103"/>
      <c r="AB802" s="103"/>
    </row>
    <row r="803" spans="1:28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2"/>
      <c r="W803" s="151"/>
      <c r="X803" s="151"/>
      <c r="Y803" s="151"/>
      <c r="Z803" s="151"/>
    </row>
    <row r="804" spans="1:28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51"/>
      <c r="P804" s="151"/>
      <c r="Q804" s="151"/>
      <c r="R804" s="151"/>
      <c r="S804" s="151"/>
      <c r="T804" s="151"/>
      <c r="U804" s="151"/>
      <c r="V804" s="152"/>
      <c r="W804" s="151"/>
      <c r="X804" s="151"/>
      <c r="Y804" s="151"/>
      <c r="Z804" s="151"/>
    </row>
    <row r="805" spans="1:28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51"/>
      <c r="P805" s="151"/>
      <c r="Q805" s="151"/>
      <c r="R805" s="151"/>
      <c r="S805" s="151"/>
      <c r="T805" s="151"/>
      <c r="U805" s="151"/>
      <c r="V805" s="152"/>
      <c r="W805" s="151"/>
      <c r="X805" s="151"/>
      <c r="Y805" s="151"/>
      <c r="Z805" s="151"/>
    </row>
    <row r="806" spans="1:28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51"/>
      <c r="O806" s="146"/>
      <c r="P806" s="146"/>
      <c r="Q806" s="146"/>
      <c r="R806" s="146"/>
      <c r="S806" s="151"/>
      <c r="T806" s="151"/>
      <c r="U806" s="151"/>
      <c r="V806" s="151"/>
      <c r="W806" s="151"/>
      <c r="X806" s="151"/>
      <c r="Y806" s="151"/>
      <c r="Z806" s="151"/>
    </row>
    <row r="807" spans="1:28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51"/>
      <c r="O807" s="146"/>
      <c r="P807" s="146"/>
      <c r="Q807" s="146"/>
      <c r="R807" s="146"/>
      <c r="S807" s="151"/>
      <c r="T807" s="151"/>
      <c r="U807" s="151"/>
      <c r="V807" s="151"/>
      <c r="W807" s="151"/>
      <c r="X807" s="151"/>
      <c r="Y807" s="151"/>
      <c r="Z807" s="151"/>
    </row>
    <row r="808" spans="1:28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51"/>
      <c r="O808" s="175"/>
      <c r="P808" s="176"/>
      <c r="Q808" s="176"/>
      <c r="R808" s="146"/>
      <c r="S808" s="151"/>
      <c r="T808" s="151"/>
      <c r="U808" s="151"/>
      <c r="V808" s="151"/>
      <c r="W808" s="151"/>
      <c r="X808" s="151"/>
      <c r="Y808" s="151"/>
      <c r="Z808" s="151"/>
    </row>
    <row r="809" spans="1:28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51"/>
      <c r="O809" s="175"/>
      <c r="P809" s="176"/>
      <c r="Q809" s="176"/>
      <c r="R809" s="146"/>
      <c r="S809" s="151"/>
      <c r="T809" s="151"/>
      <c r="U809" s="151"/>
      <c r="V809" s="151"/>
      <c r="W809" s="151"/>
      <c r="X809" s="151"/>
      <c r="Y809" s="151"/>
      <c r="Z809" s="151"/>
    </row>
    <row r="810" spans="1:28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51"/>
      <c r="O810" s="175"/>
      <c r="P810" s="176"/>
      <c r="Q810" s="176"/>
      <c r="R810" s="146"/>
      <c r="S810" s="151"/>
      <c r="T810" s="151"/>
      <c r="U810" s="151"/>
      <c r="V810" s="151"/>
      <c r="W810" s="151"/>
      <c r="X810" s="151"/>
      <c r="Y810" s="151"/>
      <c r="Z810" s="151"/>
    </row>
    <row r="811" spans="1:28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51"/>
      <c r="O811" s="175"/>
      <c r="P811" s="176"/>
      <c r="Q811" s="176"/>
      <c r="R811" s="146"/>
      <c r="S811" s="151"/>
      <c r="T811" s="151"/>
      <c r="U811" s="151"/>
      <c r="V811" s="151"/>
      <c r="W811" s="151"/>
      <c r="X811" s="151"/>
      <c r="Y811" s="151"/>
      <c r="Z811" s="151"/>
    </row>
    <row r="812" spans="1:28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46"/>
      <c r="O812" s="175"/>
      <c r="P812" s="176"/>
      <c r="Q812" s="176"/>
      <c r="R812" s="146"/>
      <c r="S812" s="151"/>
      <c r="T812" s="151"/>
      <c r="U812" s="151"/>
      <c r="V812" s="151"/>
      <c r="W812" s="151"/>
      <c r="X812" s="151"/>
      <c r="Y812" s="151"/>
      <c r="Z812" s="151"/>
    </row>
    <row r="813" spans="1:28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46"/>
      <c r="O813" s="175"/>
      <c r="P813" s="176"/>
      <c r="Q813" s="176"/>
      <c r="R813" s="146"/>
      <c r="S813" s="151"/>
      <c r="T813" s="151"/>
      <c r="U813" s="151"/>
      <c r="V813" s="151"/>
      <c r="W813" s="151"/>
      <c r="X813" s="151"/>
      <c r="Y813" s="151"/>
      <c r="Z813" s="151"/>
      <c r="AA813" s="151"/>
      <c r="AB813" s="151"/>
    </row>
    <row r="814" spans="1:28" ht="20.100000000000001" customHeight="1" x14ac:dyDescent="0.3">
      <c r="M814" s="157"/>
      <c r="N814" s="175"/>
      <c r="O814" s="175"/>
      <c r="P814" s="176"/>
      <c r="Q814" s="176"/>
      <c r="R814" s="146"/>
      <c r="AA814" s="103"/>
      <c r="AB814" s="103"/>
    </row>
    <row r="815" spans="1:28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57"/>
      <c r="N815" s="175"/>
      <c r="O815" s="146"/>
      <c r="P815" s="146"/>
      <c r="Q815" s="146"/>
      <c r="R815" s="146"/>
      <c r="S815" s="151"/>
      <c r="T815" s="151"/>
      <c r="U815" s="151"/>
      <c r="V815" s="151"/>
      <c r="W815" s="151"/>
      <c r="X815" s="151"/>
      <c r="Y815" s="151"/>
      <c r="Z815" s="151"/>
    </row>
    <row r="816" spans="1:28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57"/>
      <c r="N816" s="175"/>
      <c r="O816" s="146"/>
      <c r="P816" s="146"/>
      <c r="Q816" s="146"/>
      <c r="R816" s="146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57"/>
      <c r="N817" s="175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57"/>
      <c r="N818" s="175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57"/>
      <c r="N819" s="175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57"/>
      <c r="N820" s="175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57"/>
      <c r="N821" s="146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57"/>
      <c r="N822" s="146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57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57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8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8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8" s="103" customFormat="1" ht="20.100000000000001" customHeight="1" x14ac:dyDescent="0.3">
      <c r="A851" s="280"/>
      <c r="B851" s="124"/>
      <c r="C851" s="124"/>
      <c r="D851" s="124"/>
      <c r="E851" s="124"/>
      <c r="F851" s="124"/>
      <c r="G851" s="124"/>
      <c r="H851" s="124"/>
      <c r="I851" s="329"/>
      <c r="J851" s="124"/>
      <c r="K851" s="124"/>
      <c r="L851" s="124"/>
      <c r="M851" s="148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8" s="103" customFormat="1" ht="20.100000000000001" customHeight="1" x14ac:dyDescent="0.3">
      <c r="A852" s="280"/>
      <c r="B852" s="124"/>
      <c r="C852" s="124"/>
      <c r="D852" s="124"/>
      <c r="E852" s="124"/>
      <c r="F852" s="124"/>
      <c r="G852" s="124"/>
      <c r="H852" s="124"/>
      <c r="I852" s="329"/>
      <c r="J852" s="124"/>
      <c r="K852" s="124"/>
      <c r="L852" s="124"/>
      <c r="M852" s="148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8" s="103" customFormat="1" ht="20.100000000000001" customHeight="1" x14ac:dyDescent="0.3">
      <c r="A853" s="280"/>
      <c r="B853" s="124"/>
      <c r="C853" s="124"/>
      <c r="D853" s="124"/>
      <c r="E853" s="124"/>
      <c r="F853" s="124"/>
      <c r="G853" s="124"/>
      <c r="H853" s="124"/>
      <c r="I853" s="329"/>
      <c r="J853" s="124"/>
      <c r="K853" s="124"/>
      <c r="L853" s="124"/>
      <c r="M853" s="148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8" s="103" customFormat="1" ht="20.100000000000001" customHeight="1" x14ac:dyDescent="0.3">
      <c r="A854" s="280"/>
      <c r="B854" s="124"/>
      <c r="C854" s="124"/>
      <c r="D854" s="124"/>
      <c r="E854" s="124"/>
      <c r="F854" s="124"/>
      <c r="G854" s="124"/>
      <c r="H854" s="124"/>
      <c r="I854" s="329"/>
      <c r="J854" s="124"/>
      <c r="K854" s="124"/>
      <c r="L854" s="124"/>
      <c r="M854" s="148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  <c r="AA854" s="151"/>
      <c r="AB854" s="151"/>
    </row>
    <row r="857" spans="1:28" ht="20.100000000000001" customHeight="1" x14ac:dyDescent="0.3">
      <c r="AA857" s="103"/>
      <c r="AB857" s="103"/>
    </row>
    <row r="858" spans="1:28" s="103" customFormat="1" ht="20.100000000000001" customHeight="1" x14ac:dyDescent="0.3">
      <c r="A858" s="280"/>
      <c r="B858" s="124"/>
      <c r="C858" s="124"/>
      <c r="D858" s="124"/>
      <c r="E858" s="124"/>
      <c r="F858" s="124"/>
      <c r="G858" s="124"/>
      <c r="H858" s="124"/>
      <c r="I858" s="329"/>
      <c r="J858" s="124"/>
      <c r="K858" s="124"/>
      <c r="L858" s="124"/>
      <c r="M858" s="148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8" s="103" customFormat="1" ht="20.100000000000001" customHeight="1" x14ac:dyDescent="0.3">
      <c r="A859" s="280"/>
      <c r="B859" s="124"/>
      <c r="C859" s="124"/>
      <c r="D859" s="124"/>
      <c r="E859" s="124"/>
      <c r="F859" s="124"/>
      <c r="G859" s="124"/>
      <c r="H859" s="124"/>
      <c r="I859" s="329"/>
      <c r="J859" s="124"/>
      <c r="K859" s="124"/>
      <c r="L859" s="124"/>
      <c r="M859" s="148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8" s="103" customFormat="1" ht="20.100000000000001" customHeight="1" x14ac:dyDescent="0.3">
      <c r="A860" s="280"/>
      <c r="B860" s="124"/>
      <c r="C860" s="124"/>
      <c r="D860" s="124"/>
      <c r="E860" s="124"/>
      <c r="F860" s="124"/>
      <c r="G860" s="124"/>
      <c r="H860" s="124"/>
      <c r="I860" s="329"/>
      <c r="J860" s="124"/>
      <c r="K860" s="124"/>
      <c r="L860" s="124"/>
      <c r="M860" s="148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8" s="103" customFormat="1" ht="20.100000000000001" customHeight="1" x14ac:dyDescent="0.3">
      <c r="A861" s="280"/>
      <c r="B861" s="124"/>
      <c r="C861" s="124"/>
      <c r="D861" s="124"/>
      <c r="E861" s="124"/>
      <c r="F861" s="124"/>
      <c r="G861" s="124"/>
      <c r="H861" s="124"/>
      <c r="I861" s="329"/>
      <c r="J861" s="124"/>
      <c r="K861" s="124"/>
      <c r="L861" s="124"/>
      <c r="M861" s="148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8" s="103" customFormat="1" ht="20.100000000000001" customHeight="1" x14ac:dyDescent="0.3">
      <c r="A862" s="280"/>
      <c r="B862" s="124"/>
      <c r="C862" s="124"/>
      <c r="D862" s="124"/>
      <c r="E862" s="124"/>
      <c r="F862" s="124"/>
      <c r="G862" s="124"/>
      <c r="H862" s="124"/>
      <c r="I862" s="329"/>
      <c r="J862" s="124"/>
      <c r="K862" s="124"/>
      <c r="L862" s="124"/>
      <c r="M862" s="148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8" s="103" customFormat="1" ht="20.100000000000001" customHeight="1" x14ac:dyDescent="0.3">
      <c r="A863" s="280"/>
      <c r="B863" s="124"/>
      <c r="C863" s="124"/>
      <c r="D863" s="124"/>
      <c r="E863" s="124"/>
      <c r="F863" s="124"/>
      <c r="G863" s="124"/>
      <c r="H863" s="124"/>
      <c r="I863" s="329"/>
      <c r="J863" s="124"/>
      <c r="K863" s="124"/>
      <c r="L863" s="124"/>
      <c r="M863" s="148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8" s="103" customFormat="1" ht="20.100000000000001" customHeight="1" x14ac:dyDescent="0.3">
      <c r="A864" s="280"/>
      <c r="B864" s="124"/>
      <c r="C864" s="124"/>
      <c r="D864" s="124"/>
      <c r="E864" s="124"/>
      <c r="F864" s="124"/>
      <c r="G864" s="124"/>
      <c r="H864" s="124"/>
      <c r="I864" s="329"/>
      <c r="J864" s="124"/>
      <c r="K864" s="124"/>
      <c r="L864" s="124"/>
      <c r="M864" s="148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8" s="103" customFormat="1" ht="20.100000000000001" customHeight="1" x14ac:dyDescent="0.3">
      <c r="A865" s="280"/>
      <c r="B865" s="124"/>
      <c r="C865" s="124"/>
      <c r="D865" s="124"/>
      <c r="E865" s="124"/>
      <c r="F865" s="124"/>
      <c r="G865" s="124"/>
      <c r="H865" s="124"/>
      <c r="I865" s="329"/>
      <c r="J865" s="124"/>
      <c r="K865" s="124"/>
      <c r="L865" s="124"/>
      <c r="M865" s="148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8" s="103" customFormat="1" ht="20.100000000000001" customHeight="1" x14ac:dyDescent="0.3">
      <c r="A866" s="280"/>
      <c r="B866" s="124"/>
      <c r="C866" s="124"/>
      <c r="D866" s="124"/>
      <c r="E866" s="124"/>
      <c r="F866" s="124"/>
      <c r="G866" s="124"/>
      <c r="H866" s="124"/>
      <c r="I866" s="329"/>
      <c r="J866" s="124"/>
      <c r="K866" s="124"/>
      <c r="L866" s="124"/>
      <c r="M866" s="148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  <c r="AA866" s="151"/>
      <c r="AB866" s="151"/>
    </row>
  </sheetData>
  <autoFilter ref="A3:V744"/>
  <mergeCells count="10">
    <mergeCell ref="V35:V36"/>
    <mergeCell ref="K76:L76"/>
    <mergeCell ref="K86:L86"/>
    <mergeCell ref="K101:L10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1:H112 D141:H142 D131:H132 E102:H103 D87:H94 D4:H52">
    <cfRule type="cellIs" dxfId="385" priority="15" operator="greaterThan">
      <formula>0</formula>
    </cfRule>
  </conditionalFormatting>
  <conditionalFormatting sqref="D111:H112 D141:H142 D131:H132 D87:H94">
    <cfRule type="cellIs" dxfId="384" priority="13" operator="greaterThan">
      <formula>0</formula>
    </cfRule>
    <cfRule type="expression" dxfId="383" priority="14">
      <formula>"&gt;0"</formula>
    </cfRule>
  </conditionalFormatting>
  <conditionalFormatting sqref="D121:H122">
    <cfRule type="cellIs" dxfId="382" priority="5" operator="greaterThan">
      <formula>0</formula>
    </cfRule>
    <cfRule type="cellIs" dxfId="381" priority="6" operator="greaterThan">
      <formula>0</formula>
    </cfRule>
    <cfRule type="expression" dxfId="380" priority="10">
      <formula>"&gt;=1"</formula>
    </cfRule>
    <cfRule type="cellIs" dxfId="379" priority="11" operator="greaterThan">
      <formula>1</formula>
    </cfRule>
    <cfRule type="cellIs" dxfId="378" priority="12" operator="greaterThan">
      <formula>1</formula>
    </cfRule>
  </conditionalFormatting>
  <conditionalFormatting sqref="P808:Q814">
    <cfRule type="expression" dxfId="377" priority="7">
      <formula>"&gt;=1"</formula>
    </cfRule>
    <cfRule type="cellIs" dxfId="376" priority="8" operator="greaterThan">
      <formula>1</formula>
    </cfRule>
    <cfRule type="cellIs" dxfId="375" priority="9" operator="greaterThan">
      <formula>1</formula>
    </cfRule>
  </conditionalFormatting>
  <conditionalFormatting sqref="D53:H67">
    <cfRule type="cellIs" dxfId="374" priority="4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B861"/>
  <sheetViews>
    <sheetView zoomScaleNormal="100" workbookViewId="0">
      <pane ySplit="3" topLeftCell="A64" activePane="bottomLeft" state="frozen"/>
      <selection activeCell="B69" sqref="B69"/>
      <selection pane="bottomLeft" activeCell="B69" sqref="B69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63" t="s">
        <v>3</v>
      </c>
      <c r="E3" s="363" t="s">
        <v>4</v>
      </c>
      <c r="F3" s="363" t="s">
        <v>5</v>
      </c>
      <c r="G3" s="363" t="s">
        <v>6</v>
      </c>
      <c r="H3" s="363" t="s">
        <v>120</v>
      </c>
      <c r="I3" s="308" t="s">
        <v>8</v>
      </c>
      <c r="J3" s="363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44439</v>
      </c>
      <c r="B4" s="341" t="s">
        <v>287</v>
      </c>
      <c r="C4" s="168" t="s">
        <v>288</v>
      </c>
      <c r="D4" s="169">
        <v>5</v>
      </c>
      <c r="E4" s="169">
        <v>0</v>
      </c>
      <c r="F4" s="169">
        <v>0</v>
      </c>
      <c r="G4" s="169">
        <v>5</v>
      </c>
      <c r="H4" s="169">
        <v>0</v>
      </c>
      <c r="I4" s="309" t="s">
        <v>293</v>
      </c>
      <c r="J4" s="178" t="s">
        <v>294</v>
      </c>
      <c r="K4" s="178" t="s">
        <v>296</v>
      </c>
      <c r="L4" s="342"/>
      <c r="M4" s="102"/>
      <c r="O4" s="112" t="s">
        <v>94</v>
      </c>
      <c r="P4" s="113"/>
      <c r="Q4" s="33">
        <f t="shared" ref="Q4:U6" si="0">D145</f>
        <v>211</v>
      </c>
      <c r="R4" s="33">
        <f t="shared" si="0"/>
        <v>62</v>
      </c>
      <c r="S4" s="33">
        <f t="shared" si="0"/>
        <v>50</v>
      </c>
      <c r="T4" s="33">
        <f t="shared" si="0"/>
        <v>208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44439</v>
      </c>
      <c r="B5" s="341" t="s">
        <v>289</v>
      </c>
      <c r="C5" s="168" t="s">
        <v>290</v>
      </c>
      <c r="D5" s="169">
        <v>9</v>
      </c>
      <c r="E5" s="169">
        <v>0</v>
      </c>
      <c r="F5" s="169">
        <v>0</v>
      </c>
      <c r="G5" s="169">
        <v>9</v>
      </c>
      <c r="H5" s="169">
        <v>0</v>
      </c>
      <c r="I5" s="309" t="s">
        <v>293</v>
      </c>
      <c r="J5" s="178" t="s">
        <v>295</v>
      </c>
      <c r="K5" s="178" t="s">
        <v>296</v>
      </c>
      <c r="L5" s="342"/>
      <c r="M5" s="157"/>
      <c r="O5" s="115" t="s">
        <v>49</v>
      </c>
      <c r="P5" s="116"/>
      <c r="Q5" s="34">
        <f t="shared" si="0"/>
        <v>4433</v>
      </c>
      <c r="R5" s="34">
        <f t="shared" si="0"/>
        <v>704</v>
      </c>
      <c r="S5" s="34">
        <f t="shared" si="0"/>
        <v>729</v>
      </c>
      <c r="T5" s="34">
        <f t="shared" si="0"/>
        <v>4470</v>
      </c>
      <c r="U5" s="34">
        <f t="shared" si="0"/>
        <v>0</v>
      </c>
      <c r="V5" s="117"/>
    </row>
    <row r="6" spans="1:22" ht="20.100000000000001" customHeight="1" thickBot="1" x14ac:dyDescent="0.35">
      <c r="A6" s="173">
        <v>44439</v>
      </c>
      <c r="B6" s="160" t="s">
        <v>291</v>
      </c>
      <c r="C6" s="161" t="s">
        <v>292</v>
      </c>
      <c r="D6" s="162">
        <v>4</v>
      </c>
      <c r="E6" s="162">
        <v>0</v>
      </c>
      <c r="F6" s="162">
        <v>0</v>
      </c>
      <c r="G6" s="162">
        <v>4</v>
      </c>
      <c r="H6" s="162">
        <v>0</v>
      </c>
      <c r="I6" s="303" t="s">
        <v>293</v>
      </c>
      <c r="J6" s="171" t="s">
        <v>295</v>
      </c>
      <c r="K6" s="171" t="s">
        <v>297</v>
      </c>
      <c r="L6" s="170"/>
      <c r="M6" s="157"/>
      <c r="O6" s="47" t="s">
        <v>50</v>
      </c>
      <c r="P6" s="48"/>
      <c r="Q6" s="2">
        <f t="shared" si="0"/>
        <v>4644</v>
      </c>
      <c r="R6" s="2">
        <f t="shared" si="0"/>
        <v>766</v>
      </c>
      <c r="S6" s="2">
        <f t="shared" si="0"/>
        <v>779</v>
      </c>
      <c r="T6" s="2">
        <f t="shared" si="0"/>
        <v>4678</v>
      </c>
      <c r="U6" s="2">
        <f t="shared" si="0"/>
        <v>0</v>
      </c>
      <c r="V6" s="49"/>
    </row>
    <row r="7" spans="1:22" ht="20.100000000000001" customHeight="1" thickTop="1" x14ac:dyDescent="0.3">
      <c r="A7" s="174">
        <v>44439</v>
      </c>
      <c r="B7" s="196" t="s">
        <v>291</v>
      </c>
      <c r="C7" s="163" t="s">
        <v>290</v>
      </c>
      <c r="D7" s="164">
        <v>4</v>
      </c>
      <c r="E7" s="164">
        <v>0</v>
      </c>
      <c r="F7" s="164">
        <v>0</v>
      </c>
      <c r="G7" s="164">
        <v>4</v>
      </c>
      <c r="H7" s="164">
        <v>0</v>
      </c>
      <c r="I7" s="304" t="s">
        <v>293</v>
      </c>
      <c r="J7" s="172" t="s">
        <v>295</v>
      </c>
      <c r="K7" s="172" t="s">
        <v>297</v>
      </c>
      <c r="L7" s="197"/>
      <c r="M7" s="157"/>
      <c r="O7" s="50" t="s">
        <v>51</v>
      </c>
      <c r="P7" s="51"/>
      <c r="Q7" s="3">
        <f>D92</f>
        <v>250</v>
      </c>
      <c r="R7" s="3">
        <f>E92</f>
        <v>0</v>
      </c>
      <c r="S7" s="3">
        <f>F92</f>
        <v>0</v>
      </c>
      <c r="T7" s="3">
        <f>G92</f>
        <v>238</v>
      </c>
      <c r="U7" s="3">
        <f>H92</f>
        <v>0</v>
      </c>
      <c r="V7" s="52"/>
    </row>
    <row r="8" spans="1:22" ht="20.100000000000001" customHeight="1" thickBot="1" x14ac:dyDescent="0.35">
      <c r="A8" s="167">
        <v>44439</v>
      </c>
      <c r="B8" s="158" t="s">
        <v>291</v>
      </c>
      <c r="C8" s="159" t="s">
        <v>279</v>
      </c>
      <c r="D8" s="165">
        <v>2</v>
      </c>
      <c r="E8" s="165">
        <v>0</v>
      </c>
      <c r="F8" s="165">
        <v>0</v>
      </c>
      <c r="G8" s="165">
        <v>2</v>
      </c>
      <c r="H8" s="165">
        <v>0</v>
      </c>
      <c r="I8" s="305" t="s">
        <v>293</v>
      </c>
      <c r="J8" s="166" t="s">
        <v>295</v>
      </c>
      <c r="K8" s="166" t="s">
        <v>297</v>
      </c>
      <c r="L8" s="343"/>
      <c r="M8" s="157"/>
      <c r="O8" s="53" t="s">
        <v>95</v>
      </c>
      <c r="P8" s="54"/>
      <c r="Q8" s="4">
        <f>SUM(Q6:Q7)</f>
        <v>4894</v>
      </c>
      <c r="R8" s="4">
        <f>SUM(R6:R7)</f>
        <v>766</v>
      </c>
      <c r="S8" s="4">
        <f>SUM(S6:S7)</f>
        <v>779</v>
      </c>
      <c r="T8" s="4">
        <f>SUM(T6:T7)</f>
        <v>4916</v>
      </c>
      <c r="U8" s="4">
        <f>SUM(U6:U7)</f>
        <v>0</v>
      </c>
      <c r="V8" s="55"/>
    </row>
    <row r="9" spans="1:22" ht="20.100000000000001" customHeight="1" x14ac:dyDescent="0.3">
      <c r="A9" s="173">
        <v>44439</v>
      </c>
      <c r="B9" s="160" t="s">
        <v>299</v>
      </c>
      <c r="C9" s="161" t="s">
        <v>300</v>
      </c>
      <c r="D9" s="162">
        <v>0</v>
      </c>
      <c r="E9" s="162">
        <v>0</v>
      </c>
      <c r="F9" s="162">
        <v>0</v>
      </c>
      <c r="G9" s="162">
        <v>2</v>
      </c>
      <c r="H9" s="162">
        <v>0</v>
      </c>
      <c r="I9" s="303" t="s">
        <v>307</v>
      </c>
      <c r="J9" s="171" t="s">
        <v>310</v>
      </c>
      <c r="K9" s="344" t="s">
        <v>312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44439</v>
      </c>
      <c r="B10" s="196" t="s">
        <v>299</v>
      </c>
      <c r="C10" s="163" t="s">
        <v>292</v>
      </c>
      <c r="D10" s="164">
        <v>0</v>
      </c>
      <c r="E10" s="164">
        <v>0</v>
      </c>
      <c r="F10" s="164">
        <v>0</v>
      </c>
      <c r="G10" s="164">
        <v>2</v>
      </c>
      <c r="H10" s="164">
        <v>0</v>
      </c>
      <c r="I10" s="304" t="s">
        <v>308</v>
      </c>
      <c r="J10" s="172" t="s">
        <v>311</v>
      </c>
      <c r="K10" s="38" t="s">
        <v>312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44439</v>
      </c>
      <c r="B11" s="196" t="s">
        <v>299</v>
      </c>
      <c r="C11" s="163" t="s">
        <v>290</v>
      </c>
      <c r="D11" s="164">
        <v>0</v>
      </c>
      <c r="E11" s="164">
        <v>0</v>
      </c>
      <c r="F11" s="164">
        <v>0</v>
      </c>
      <c r="G11" s="164">
        <v>2</v>
      </c>
      <c r="H11" s="164">
        <v>0</v>
      </c>
      <c r="I11" s="304" t="s">
        <v>308</v>
      </c>
      <c r="J11" s="172" t="s">
        <v>311</v>
      </c>
      <c r="K11" s="38" t="s">
        <v>312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4">
        <v>44439</v>
      </c>
      <c r="B12" s="196" t="s">
        <v>299</v>
      </c>
      <c r="C12" s="163" t="s">
        <v>301</v>
      </c>
      <c r="D12" s="164">
        <v>0</v>
      </c>
      <c r="E12" s="164">
        <v>0</v>
      </c>
      <c r="F12" s="164">
        <v>0</v>
      </c>
      <c r="G12" s="164">
        <v>3</v>
      </c>
      <c r="H12" s="164">
        <v>0</v>
      </c>
      <c r="I12" s="304" t="s">
        <v>307</v>
      </c>
      <c r="J12" s="172" t="s">
        <v>311</v>
      </c>
      <c r="K12" s="38" t="s">
        <v>312</v>
      </c>
      <c r="L12" s="197"/>
      <c r="M12" s="157"/>
      <c r="O12" s="479" t="s">
        <v>53</v>
      </c>
      <c r="P12" s="477"/>
      <c r="Q12" s="118">
        <f>T12+V12</f>
        <v>211</v>
      </c>
      <c r="R12" s="58"/>
      <c r="S12" s="59" t="s">
        <v>39</v>
      </c>
      <c r="T12" s="60">
        <f>SUM(P14:V14,P17:V17,P20:V20,P23:V23,P26:V26,V29,U29,T29)</f>
        <v>196</v>
      </c>
      <c r="U12" s="61" t="s">
        <v>40</v>
      </c>
      <c r="V12" s="62">
        <f>SUM(P29:S29)</f>
        <v>15</v>
      </c>
    </row>
    <row r="13" spans="1:22" ht="20.100000000000001" customHeight="1" x14ac:dyDescent="0.3">
      <c r="A13" s="174">
        <v>44439</v>
      </c>
      <c r="B13" s="196" t="s">
        <v>299</v>
      </c>
      <c r="C13" s="163" t="s">
        <v>302</v>
      </c>
      <c r="D13" s="164">
        <v>0</v>
      </c>
      <c r="E13" s="164">
        <v>0</v>
      </c>
      <c r="F13" s="164">
        <v>0</v>
      </c>
      <c r="G13" s="164">
        <v>2</v>
      </c>
      <c r="H13" s="164">
        <v>0</v>
      </c>
      <c r="I13" s="304" t="s">
        <v>308</v>
      </c>
      <c r="J13" s="172" t="s">
        <v>311</v>
      </c>
      <c r="K13" s="38" t="s">
        <v>312</v>
      </c>
      <c r="L13" s="197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44439</v>
      </c>
      <c r="B14" s="158" t="s">
        <v>299</v>
      </c>
      <c r="C14" s="159" t="s">
        <v>303</v>
      </c>
      <c r="D14" s="165">
        <v>0</v>
      </c>
      <c r="E14" s="165">
        <v>0</v>
      </c>
      <c r="F14" s="165">
        <v>0</v>
      </c>
      <c r="G14" s="165">
        <v>1</v>
      </c>
      <c r="H14" s="165">
        <v>0</v>
      </c>
      <c r="I14" s="305" t="s">
        <v>307</v>
      </c>
      <c r="J14" s="166" t="s">
        <v>310</v>
      </c>
      <c r="K14" s="345" t="s">
        <v>312</v>
      </c>
      <c r="L14" s="343"/>
      <c r="M14" s="157"/>
      <c r="O14" s="119" t="s">
        <v>22</v>
      </c>
      <c r="P14" s="120">
        <f t="shared" ref="P14:V14" si="1">SUMIF($C$4:$C$63,P13,$D$4:$D$63)+SUMIF($C$73:$C$74,P13,$D$73:$D$74)+SUMIF($C$97:$C$98,P13,$D$97:$D$98)</f>
        <v>18</v>
      </c>
      <c r="Q14" s="120">
        <f t="shared" si="1"/>
        <v>0</v>
      </c>
      <c r="R14" s="120">
        <f t="shared" si="1"/>
        <v>14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x14ac:dyDescent="0.3">
      <c r="A15" s="173">
        <v>44439</v>
      </c>
      <c r="B15" s="160" t="s">
        <v>304</v>
      </c>
      <c r="C15" s="161" t="s">
        <v>305</v>
      </c>
      <c r="D15" s="162">
        <v>0</v>
      </c>
      <c r="E15" s="162">
        <v>0</v>
      </c>
      <c r="F15" s="162">
        <v>0</v>
      </c>
      <c r="G15" s="162">
        <v>1</v>
      </c>
      <c r="H15" s="162">
        <v>0</v>
      </c>
      <c r="I15" s="303" t="s">
        <v>309</v>
      </c>
      <c r="J15" s="171" t="s">
        <v>311</v>
      </c>
      <c r="K15" s="344" t="s">
        <v>312</v>
      </c>
      <c r="L15" s="170"/>
      <c r="M15" s="157"/>
      <c r="O15" s="66" t="s">
        <v>25</v>
      </c>
      <c r="P15" s="67">
        <f t="shared" ref="P15:V15" si="2">SUMIF($C$4:$C$63,P13,$G$4:$G$63)+SUMIF($C$73:$C$74,P13,$G$73:$G$74)+SUMIF($C$97:$C$98,P13,$G$97:$G$98)</f>
        <v>20</v>
      </c>
      <c r="Q15" s="67">
        <f t="shared" si="2"/>
        <v>0</v>
      </c>
      <c r="R15" s="67">
        <f t="shared" si="2"/>
        <v>18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0</v>
      </c>
    </row>
    <row r="16" spans="1:22" ht="20.100000000000001" customHeight="1" x14ac:dyDescent="0.3">
      <c r="A16" s="174">
        <v>44439</v>
      </c>
      <c r="B16" s="196" t="s">
        <v>304</v>
      </c>
      <c r="C16" s="163" t="s">
        <v>306</v>
      </c>
      <c r="D16" s="164">
        <v>0</v>
      </c>
      <c r="E16" s="164">
        <v>0</v>
      </c>
      <c r="F16" s="164">
        <v>0</v>
      </c>
      <c r="G16" s="164">
        <v>2</v>
      </c>
      <c r="H16" s="164">
        <v>0</v>
      </c>
      <c r="I16" s="304" t="s">
        <v>309</v>
      </c>
      <c r="J16" s="172" t="s">
        <v>311</v>
      </c>
      <c r="K16" s="38" t="s">
        <v>312</v>
      </c>
      <c r="L16" s="197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67">
        <v>44439</v>
      </c>
      <c r="B17" s="158" t="s">
        <v>304</v>
      </c>
      <c r="C17" s="159" t="s">
        <v>301</v>
      </c>
      <c r="D17" s="165">
        <v>0</v>
      </c>
      <c r="E17" s="165">
        <v>0</v>
      </c>
      <c r="F17" s="165">
        <v>0</v>
      </c>
      <c r="G17" s="165">
        <v>1</v>
      </c>
      <c r="H17" s="165">
        <v>0</v>
      </c>
      <c r="I17" s="305" t="s">
        <v>307</v>
      </c>
      <c r="J17" s="166" t="s">
        <v>311</v>
      </c>
      <c r="K17" s="345" t="s">
        <v>313</v>
      </c>
      <c r="L17" s="343"/>
      <c r="M17" s="157"/>
      <c r="O17" s="122" t="s">
        <v>22</v>
      </c>
      <c r="P17" s="120">
        <f t="shared" ref="P17:V17" si="3">SUMIF($C$4:$C$63,P16,$D$4:$D$63)+SUMIF($C$73:$C$74,P16,$D$73:$D$74)+SUMIF($C$97:$C$98,P16,$D$97:$D$98)</f>
        <v>131</v>
      </c>
      <c r="Q17" s="120">
        <f t="shared" si="3"/>
        <v>1</v>
      </c>
      <c r="R17" s="120">
        <f t="shared" si="3"/>
        <v>6</v>
      </c>
      <c r="S17" s="120">
        <f t="shared" si="3"/>
        <v>0</v>
      </c>
      <c r="T17" s="120">
        <f t="shared" si="3"/>
        <v>0</v>
      </c>
      <c r="U17" s="120">
        <f t="shared" si="3"/>
        <v>8</v>
      </c>
      <c r="V17" s="121">
        <f t="shared" si="3"/>
        <v>0</v>
      </c>
    </row>
    <row r="18" spans="1:22" ht="20.100000000000001" customHeight="1" x14ac:dyDescent="0.3">
      <c r="A18" s="173">
        <v>44439</v>
      </c>
      <c r="B18" s="160" t="s">
        <v>315</v>
      </c>
      <c r="C18" s="161" t="s">
        <v>290</v>
      </c>
      <c r="D18" s="162">
        <v>3</v>
      </c>
      <c r="E18" s="162">
        <v>0</v>
      </c>
      <c r="F18" s="162">
        <v>0</v>
      </c>
      <c r="G18" s="162">
        <v>3</v>
      </c>
      <c r="H18" s="162">
        <v>0</v>
      </c>
      <c r="I18" s="303" t="s">
        <v>325</v>
      </c>
      <c r="J18" s="171" t="s">
        <v>329</v>
      </c>
      <c r="K18" s="171" t="s">
        <v>331</v>
      </c>
      <c r="L18" s="170"/>
      <c r="M18" s="157"/>
      <c r="O18" s="73" t="s">
        <v>25</v>
      </c>
      <c r="P18" s="74">
        <f t="shared" ref="P18:V18" si="4">SUMIF($C$4:$C$63,P16,$G$4:$G$63)+SUMIF($C$73:$C$74,P16,$G$73:$G$74)+SUMIF($C$97:$C$98,P16,$G$97:$G$98)</f>
        <v>114</v>
      </c>
      <c r="Q18" s="74">
        <f t="shared" si="4"/>
        <v>6</v>
      </c>
      <c r="R18" s="74">
        <f t="shared" si="4"/>
        <v>9</v>
      </c>
      <c r="S18" s="74">
        <f t="shared" si="4"/>
        <v>0</v>
      </c>
      <c r="T18" s="74">
        <f t="shared" si="4"/>
        <v>0</v>
      </c>
      <c r="U18" s="74">
        <f t="shared" si="4"/>
        <v>8</v>
      </c>
      <c r="V18" s="75">
        <f t="shared" si="4"/>
        <v>0</v>
      </c>
    </row>
    <row r="19" spans="1:22" ht="20.100000000000001" customHeight="1" thickBot="1" x14ac:dyDescent="0.35">
      <c r="A19" s="167">
        <v>44439</v>
      </c>
      <c r="B19" s="158" t="s">
        <v>315</v>
      </c>
      <c r="C19" s="159" t="s">
        <v>316</v>
      </c>
      <c r="D19" s="165">
        <v>3</v>
      </c>
      <c r="E19" s="165">
        <v>0</v>
      </c>
      <c r="F19" s="165">
        <v>0</v>
      </c>
      <c r="G19" s="165">
        <v>3</v>
      </c>
      <c r="H19" s="165">
        <v>0</v>
      </c>
      <c r="I19" s="305" t="s">
        <v>326</v>
      </c>
      <c r="J19" s="166" t="s">
        <v>330</v>
      </c>
      <c r="K19" s="166" t="s">
        <v>332</v>
      </c>
      <c r="L19" s="343"/>
      <c r="M19" s="157"/>
      <c r="O19" s="76"/>
      <c r="P19" s="125" t="s">
        <v>41</v>
      </c>
      <c r="Q19" s="77" t="s">
        <v>128</v>
      </c>
      <c r="R19" s="77" t="s">
        <v>42</v>
      </c>
      <c r="S19" s="77" t="s">
        <v>136</v>
      </c>
      <c r="T19" s="44" t="s">
        <v>43</v>
      </c>
      <c r="U19" s="77" t="s">
        <v>110</v>
      </c>
      <c r="V19" s="78" t="s">
        <v>146</v>
      </c>
    </row>
    <row r="20" spans="1:22" ht="20.100000000000001" customHeight="1" thickBot="1" x14ac:dyDescent="0.35">
      <c r="A20" s="177">
        <v>44439</v>
      </c>
      <c r="B20" s="341" t="s">
        <v>317</v>
      </c>
      <c r="C20" s="168" t="s">
        <v>318</v>
      </c>
      <c r="D20" s="169">
        <v>1</v>
      </c>
      <c r="E20" s="169">
        <v>0</v>
      </c>
      <c r="F20" s="169">
        <v>0</v>
      </c>
      <c r="G20" s="169">
        <v>1</v>
      </c>
      <c r="H20" s="169">
        <v>0</v>
      </c>
      <c r="I20" s="309" t="s">
        <v>325</v>
      </c>
      <c r="J20" s="178" t="s">
        <v>329</v>
      </c>
      <c r="K20" s="178" t="s">
        <v>331</v>
      </c>
      <c r="L20" s="342"/>
      <c r="M20" s="157" t="s">
        <v>127</v>
      </c>
      <c r="O20" s="122" t="s">
        <v>22</v>
      </c>
      <c r="P20" s="120">
        <f t="shared" ref="P20:V20" si="5">SUMIF($C$4:$C$63,P19,$D$4:$D$63)+SUMIF($C$73:$C$74,P19,$D$73:$D$74)+SUMIF($C$97:$C$98,P19,$D$97:$D$98)</f>
        <v>0</v>
      </c>
      <c r="Q20" s="120">
        <f t="shared" si="5"/>
        <v>0</v>
      </c>
      <c r="R20" s="120">
        <f t="shared" si="5"/>
        <v>14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77">
        <v>44439</v>
      </c>
      <c r="B21" s="341" t="s">
        <v>319</v>
      </c>
      <c r="C21" s="168" t="s">
        <v>320</v>
      </c>
      <c r="D21" s="169">
        <v>20</v>
      </c>
      <c r="E21" s="169">
        <v>0</v>
      </c>
      <c r="F21" s="169">
        <v>0</v>
      </c>
      <c r="G21" s="169">
        <v>10</v>
      </c>
      <c r="H21" s="169">
        <v>0</v>
      </c>
      <c r="I21" s="309" t="s">
        <v>327</v>
      </c>
      <c r="J21" s="178" t="s">
        <v>329</v>
      </c>
      <c r="K21" s="178" t="s">
        <v>332</v>
      </c>
      <c r="L21" s="342"/>
      <c r="M21" s="157"/>
      <c r="O21" s="79" t="s">
        <v>25</v>
      </c>
      <c r="P21" s="80">
        <f t="shared" ref="P21:V21" si="6">SUMIF($C$4:$C$63,P19,$G$4:$G$63)+SUMIF($C$73:$C$74,P19,$G$73:$G$74)+SUMIF($C$97:$C$98,P19,$G$97:$G$98)</f>
        <v>0</v>
      </c>
      <c r="Q21" s="80">
        <f t="shared" si="6"/>
        <v>0</v>
      </c>
      <c r="R21" s="80">
        <f t="shared" si="6"/>
        <v>14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44439</v>
      </c>
      <c r="B22" s="160" t="s">
        <v>321</v>
      </c>
      <c r="C22" s="161" t="s">
        <v>322</v>
      </c>
      <c r="D22" s="162">
        <v>2</v>
      </c>
      <c r="E22" s="162">
        <v>0</v>
      </c>
      <c r="F22" s="162">
        <v>0</v>
      </c>
      <c r="G22" s="162">
        <v>2</v>
      </c>
      <c r="H22" s="162">
        <v>0</v>
      </c>
      <c r="I22" s="303" t="s">
        <v>328</v>
      </c>
      <c r="J22" s="171" t="s">
        <v>330</v>
      </c>
      <c r="K22" s="171" t="s">
        <v>332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67">
        <v>44439</v>
      </c>
      <c r="B23" s="158" t="s">
        <v>321</v>
      </c>
      <c r="C23" s="159" t="s">
        <v>290</v>
      </c>
      <c r="D23" s="165">
        <v>3</v>
      </c>
      <c r="E23" s="165">
        <v>0</v>
      </c>
      <c r="F23" s="165">
        <v>0</v>
      </c>
      <c r="G23" s="165">
        <v>3</v>
      </c>
      <c r="H23" s="165">
        <v>0</v>
      </c>
      <c r="I23" s="305" t="s">
        <v>327</v>
      </c>
      <c r="J23" s="166" t="s">
        <v>330</v>
      </c>
      <c r="K23" s="166" t="s">
        <v>333</v>
      </c>
      <c r="L23" s="343"/>
      <c r="M23" s="157"/>
      <c r="O23" s="122" t="s">
        <v>22</v>
      </c>
      <c r="P23" s="120">
        <f t="shared" ref="P23:V23" si="7">SUMIF($C$4:$C$63,P22,$D$4:$D$63)+SUMIF($C$73:$C$74,P22,$D$73:$D$74)+SUMIF($C$97:$C$98,P22,$D$97:$D$98)</f>
        <v>0</v>
      </c>
      <c r="Q23" s="120">
        <f t="shared" si="7"/>
        <v>1</v>
      </c>
      <c r="R23" s="120">
        <f t="shared" si="7"/>
        <v>1</v>
      </c>
      <c r="S23" s="120">
        <f t="shared" si="7"/>
        <v>0</v>
      </c>
      <c r="T23" s="120">
        <f t="shared" si="7"/>
        <v>0</v>
      </c>
      <c r="U23" s="120">
        <f t="shared" si="7"/>
        <v>2</v>
      </c>
      <c r="V23" s="121">
        <f t="shared" si="7"/>
        <v>0</v>
      </c>
    </row>
    <row r="24" spans="1:22" ht="20.100000000000001" customHeight="1" x14ac:dyDescent="0.3">
      <c r="A24" s="173">
        <v>44439</v>
      </c>
      <c r="B24" s="160" t="s">
        <v>323</v>
      </c>
      <c r="C24" s="161" t="s">
        <v>290</v>
      </c>
      <c r="D24" s="162">
        <v>2</v>
      </c>
      <c r="E24" s="162">
        <v>0</v>
      </c>
      <c r="F24" s="162">
        <v>0</v>
      </c>
      <c r="G24" s="162">
        <v>2</v>
      </c>
      <c r="H24" s="162">
        <v>0</v>
      </c>
      <c r="I24" s="303" t="s">
        <v>325</v>
      </c>
      <c r="J24" s="171" t="s">
        <v>329</v>
      </c>
      <c r="K24" s="171" t="s">
        <v>332</v>
      </c>
      <c r="L24" s="170"/>
      <c r="M24" s="157"/>
      <c r="O24" s="73" t="s">
        <v>25</v>
      </c>
      <c r="P24" s="74">
        <f t="shared" ref="P24:V24" si="8">SUMIF($C$4:$C$63,P22,$G$4:$G$63)+SUMIF($C$73:$C$74,P22,$G$73:$G$74)+SUMIF($C$97:$C$98,P22,$G$97:$G$98)</f>
        <v>0</v>
      </c>
      <c r="Q24" s="74">
        <f t="shared" si="8"/>
        <v>1</v>
      </c>
      <c r="R24" s="74">
        <f t="shared" si="8"/>
        <v>1</v>
      </c>
      <c r="S24" s="74">
        <f t="shared" si="8"/>
        <v>0</v>
      </c>
      <c r="T24" s="74">
        <f t="shared" si="8"/>
        <v>0</v>
      </c>
      <c r="U24" s="74">
        <f t="shared" si="8"/>
        <v>3</v>
      </c>
      <c r="V24" s="75">
        <f t="shared" si="8"/>
        <v>0</v>
      </c>
    </row>
    <row r="25" spans="1:22" ht="20.100000000000001" customHeight="1" thickBot="1" x14ac:dyDescent="0.35">
      <c r="A25" s="167">
        <v>44439</v>
      </c>
      <c r="B25" s="158" t="s">
        <v>323</v>
      </c>
      <c r="C25" s="159" t="s">
        <v>324</v>
      </c>
      <c r="D25" s="165">
        <v>7</v>
      </c>
      <c r="E25" s="165">
        <v>0</v>
      </c>
      <c r="F25" s="165">
        <v>0</v>
      </c>
      <c r="G25" s="165">
        <v>7</v>
      </c>
      <c r="H25" s="165">
        <v>0</v>
      </c>
      <c r="I25" s="305" t="s">
        <v>325</v>
      </c>
      <c r="J25" s="166" t="s">
        <v>330</v>
      </c>
      <c r="K25" s="166" t="s">
        <v>333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77">
        <v>44439</v>
      </c>
      <c r="B26" s="341" t="s">
        <v>334</v>
      </c>
      <c r="C26" s="168" t="s">
        <v>335</v>
      </c>
      <c r="D26" s="169">
        <v>8</v>
      </c>
      <c r="E26" s="169">
        <v>0</v>
      </c>
      <c r="F26" s="169">
        <v>0</v>
      </c>
      <c r="G26" s="169">
        <v>8</v>
      </c>
      <c r="H26" s="169">
        <v>0</v>
      </c>
      <c r="I26" s="309" t="s">
        <v>343</v>
      </c>
      <c r="J26" s="178" t="s">
        <v>345</v>
      </c>
      <c r="K26" s="346" t="s">
        <v>349</v>
      </c>
      <c r="L26" s="342"/>
      <c r="M26" s="157"/>
      <c r="O26" s="122" t="s">
        <v>22</v>
      </c>
      <c r="P26" s="120">
        <f t="shared" ref="P26:V26" si="9">SUMIF($C$4:$C$63,P25,$D$4:$D$63)+SUMIF($C$73:$C$74,P25,$D$73:$D$74)+SUMIF($C$97:$C$98,P25,$D$97:$D$98)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3">
        <v>44439</v>
      </c>
      <c r="B27" s="160" t="s">
        <v>336</v>
      </c>
      <c r="C27" s="161" t="s">
        <v>337</v>
      </c>
      <c r="D27" s="162">
        <v>2</v>
      </c>
      <c r="E27" s="162">
        <v>0</v>
      </c>
      <c r="F27" s="162">
        <v>0</v>
      </c>
      <c r="G27" s="162">
        <v>2</v>
      </c>
      <c r="H27" s="162">
        <v>0</v>
      </c>
      <c r="I27" s="303" t="s">
        <v>344</v>
      </c>
      <c r="J27" s="171" t="s">
        <v>346</v>
      </c>
      <c r="K27" s="344" t="s">
        <v>350</v>
      </c>
      <c r="L27" s="170"/>
      <c r="M27" s="157"/>
      <c r="O27" s="79" t="s">
        <v>25</v>
      </c>
      <c r="P27" s="84">
        <f t="shared" ref="P27:V27" si="10">SUMIF($C$4:$C$63,P25,$G$4:$G$63)+SUMIF($C$73:$C$74,P25,$G$73:$G$74)+SUMIF($C$97:$C$98,P25,$G$97:$G$98)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44439</v>
      </c>
      <c r="B28" s="158" t="s">
        <v>336</v>
      </c>
      <c r="C28" s="159" t="s">
        <v>338</v>
      </c>
      <c r="D28" s="165">
        <v>11</v>
      </c>
      <c r="E28" s="165">
        <v>0</v>
      </c>
      <c r="F28" s="165">
        <v>0</v>
      </c>
      <c r="G28" s="165">
        <v>11</v>
      </c>
      <c r="H28" s="165">
        <v>0</v>
      </c>
      <c r="I28" s="305" t="s">
        <v>344</v>
      </c>
      <c r="J28" s="166" t="s">
        <v>347</v>
      </c>
      <c r="K28" s="345" t="s">
        <v>350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44439</v>
      </c>
      <c r="B29" s="341" t="s">
        <v>339</v>
      </c>
      <c r="C29" s="168" t="s">
        <v>340</v>
      </c>
      <c r="D29" s="169">
        <v>3</v>
      </c>
      <c r="E29" s="169">
        <v>0</v>
      </c>
      <c r="F29" s="169">
        <v>0</v>
      </c>
      <c r="G29" s="169">
        <v>3</v>
      </c>
      <c r="H29" s="169">
        <v>0</v>
      </c>
      <c r="I29" s="309" t="s">
        <v>344</v>
      </c>
      <c r="J29" s="178" t="s">
        <v>348</v>
      </c>
      <c r="K29" s="346" t="s">
        <v>349</v>
      </c>
      <c r="L29" s="342"/>
      <c r="M29" s="157"/>
      <c r="O29" s="122" t="s">
        <v>22</v>
      </c>
      <c r="P29" s="120">
        <f t="shared" ref="P29:V29" si="11">SUMIF($C$4:$C$63,P28,$D$4:$D$63)+SUMIF($C$73:$C$74,P28,$D$73:$D$74)+SUMIF($C$97:$C$98,P28,$D$97:$D$98)</f>
        <v>15</v>
      </c>
      <c r="Q29" s="120">
        <f t="shared" si="11"/>
        <v>0</v>
      </c>
      <c r="R29" s="120">
        <f t="shared" si="11"/>
        <v>0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3">
        <v>44439</v>
      </c>
      <c r="B30" s="160" t="s">
        <v>341</v>
      </c>
      <c r="C30" s="161" t="s">
        <v>337</v>
      </c>
      <c r="D30" s="162">
        <v>8</v>
      </c>
      <c r="E30" s="162">
        <v>0</v>
      </c>
      <c r="F30" s="162">
        <v>0</v>
      </c>
      <c r="G30" s="162">
        <v>7</v>
      </c>
      <c r="H30" s="162">
        <v>0</v>
      </c>
      <c r="I30" s="303" t="s">
        <v>344</v>
      </c>
      <c r="J30" s="171" t="s">
        <v>346</v>
      </c>
      <c r="K30" s="344" t="s">
        <v>349</v>
      </c>
      <c r="L30" s="170"/>
      <c r="M30" s="157"/>
      <c r="O30" s="86" t="s">
        <v>25</v>
      </c>
      <c r="P30" s="87">
        <f t="shared" ref="P30:V30" si="12">SUMIF($C$4:$C$63,P28,$G$4:$G$63)+SUMIF($C$73:$C$74,P28,$G$73:$G$74)+SUMIF($C$97:$C$98,P28,$G$97:$G$98)</f>
        <v>13</v>
      </c>
      <c r="Q30" s="87">
        <f t="shared" si="12"/>
        <v>0</v>
      </c>
      <c r="R30" s="87">
        <f t="shared" si="12"/>
        <v>1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4">
        <v>44439</v>
      </c>
      <c r="B31" s="196" t="s">
        <v>341</v>
      </c>
      <c r="C31" s="163" t="s">
        <v>342</v>
      </c>
      <c r="D31" s="164">
        <v>1</v>
      </c>
      <c r="E31" s="164">
        <v>0</v>
      </c>
      <c r="F31" s="164">
        <v>0</v>
      </c>
      <c r="G31" s="164">
        <v>1</v>
      </c>
      <c r="H31" s="164">
        <v>0</v>
      </c>
      <c r="I31" s="304" t="s">
        <v>344</v>
      </c>
      <c r="J31" s="172" t="s">
        <v>347</v>
      </c>
      <c r="K31" s="38" t="s">
        <v>351</v>
      </c>
      <c r="L31" s="197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208</v>
      </c>
    </row>
    <row r="32" spans="1:22" ht="20.100000000000001" customHeight="1" thickTop="1" thickBot="1" x14ac:dyDescent="0.35">
      <c r="A32" s="167">
        <v>44439</v>
      </c>
      <c r="B32" s="158" t="s">
        <v>341</v>
      </c>
      <c r="C32" s="159" t="s">
        <v>279</v>
      </c>
      <c r="D32" s="165">
        <v>1</v>
      </c>
      <c r="E32" s="165">
        <v>0</v>
      </c>
      <c r="F32" s="165">
        <v>0</v>
      </c>
      <c r="G32" s="165">
        <v>2</v>
      </c>
      <c r="H32" s="165">
        <v>0</v>
      </c>
      <c r="I32" s="305" t="s">
        <v>344</v>
      </c>
      <c r="J32" s="166" t="s">
        <v>347</v>
      </c>
      <c r="K32" s="345" t="s">
        <v>350</v>
      </c>
      <c r="L32" s="343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x14ac:dyDescent="0.3">
      <c r="A33" s="173">
        <v>44439</v>
      </c>
      <c r="B33" s="160" t="s">
        <v>357</v>
      </c>
      <c r="C33" s="161" t="s">
        <v>358</v>
      </c>
      <c r="D33" s="162">
        <v>1</v>
      </c>
      <c r="E33" s="162">
        <v>0</v>
      </c>
      <c r="F33" s="162">
        <v>0</v>
      </c>
      <c r="G33" s="162">
        <v>1</v>
      </c>
      <c r="H33" s="162">
        <v>0</v>
      </c>
      <c r="I33" s="303" t="s">
        <v>375</v>
      </c>
      <c r="J33" s="171" t="s">
        <v>376</v>
      </c>
      <c r="K33" s="171" t="s">
        <v>313</v>
      </c>
      <c r="L33" s="170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4">
        <v>44439</v>
      </c>
      <c r="B34" s="196" t="s">
        <v>360</v>
      </c>
      <c r="C34" s="163" t="s">
        <v>359</v>
      </c>
      <c r="D34" s="164">
        <v>1</v>
      </c>
      <c r="E34" s="164">
        <v>0</v>
      </c>
      <c r="F34" s="164">
        <v>0</v>
      </c>
      <c r="G34" s="164">
        <v>2</v>
      </c>
      <c r="H34" s="164">
        <v>0</v>
      </c>
      <c r="I34" s="304" t="s">
        <v>375</v>
      </c>
      <c r="J34" s="172" t="s">
        <v>376</v>
      </c>
      <c r="K34" s="172" t="s">
        <v>379</v>
      </c>
      <c r="L34" s="197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67">
        <v>44439</v>
      </c>
      <c r="B35" s="158" t="s">
        <v>360</v>
      </c>
      <c r="C35" s="159" t="s">
        <v>279</v>
      </c>
      <c r="D35" s="165">
        <v>1</v>
      </c>
      <c r="E35" s="165">
        <v>0</v>
      </c>
      <c r="F35" s="165">
        <v>0</v>
      </c>
      <c r="G35" s="165">
        <v>1</v>
      </c>
      <c r="H35" s="165">
        <v>0</v>
      </c>
      <c r="I35" s="305" t="s">
        <v>375</v>
      </c>
      <c r="J35" s="166" t="s">
        <v>377</v>
      </c>
      <c r="K35" s="166" t="s">
        <v>379</v>
      </c>
      <c r="L35" s="343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77">
        <v>44439</v>
      </c>
      <c r="B36" s="341" t="s">
        <v>361</v>
      </c>
      <c r="C36" s="168" t="s">
        <v>290</v>
      </c>
      <c r="D36" s="169">
        <v>20</v>
      </c>
      <c r="E36" s="169">
        <v>0</v>
      </c>
      <c r="F36" s="169">
        <v>0</v>
      </c>
      <c r="G36" s="169">
        <v>20</v>
      </c>
      <c r="H36" s="169">
        <v>0</v>
      </c>
      <c r="I36" s="309" t="s">
        <v>375</v>
      </c>
      <c r="J36" s="178" t="s">
        <v>377</v>
      </c>
      <c r="K36" s="178" t="s">
        <v>313</v>
      </c>
      <c r="L36" s="342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44439</v>
      </c>
      <c r="B37" s="160" t="s">
        <v>362</v>
      </c>
      <c r="C37" s="161" t="s">
        <v>300</v>
      </c>
      <c r="D37" s="162">
        <v>4</v>
      </c>
      <c r="E37" s="162">
        <v>0</v>
      </c>
      <c r="F37" s="162">
        <v>0</v>
      </c>
      <c r="G37" s="162">
        <v>4</v>
      </c>
      <c r="H37" s="162">
        <v>0</v>
      </c>
      <c r="I37" s="303" t="s">
        <v>375</v>
      </c>
      <c r="J37" s="171" t="s">
        <v>376</v>
      </c>
      <c r="K37" s="171" t="s">
        <v>379</v>
      </c>
      <c r="L37" s="170"/>
      <c r="M37" s="194" t="s">
        <v>298</v>
      </c>
      <c r="N37" s="192">
        <v>0.42986111111111108</v>
      </c>
      <c r="O37" s="335">
        <v>6396</v>
      </c>
      <c r="P37" s="182">
        <v>22</v>
      </c>
      <c r="Q37" s="182">
        <v>22</v>
      </c>
      <c r="R37" s="182">
        <v>2</v>
      </c>
      <c r="S37" s="182">
        <v>2</v>
      </c>
      <c r="T37" s="180">
        <f>SUM(P37:S37)</f>
        <v>48</v>
      </c>
      <c r="U37" s="183"/>
      <c r="V37" s="184">
        <v>3</v>
      </c>
    </row>
    <row r="38" spans="1:24" s="124" customFormat="1" ht="20.100000000000001" customHeight="1" x14ac:dyDescent="0.3">
      <c r="A38" s="174">
        <v>44439</v>
      </c>
      <c r="B38" s="196" t="s">
        <v>362</v>
      </c>
      <c r="C38" s="163" t="s">
        <v>292</v>
      </c>
      <c r="D38" s="164">
        <v>5</v>
      </c>
      <c r="E38" s="164">
        <v>0</v>
      </c>
      <c r="F38" s="164">
        <v>0</v>
      </c>
      <c r="G38" s="164">
        <v>5</v>
      </c>
      <c r="H38" s="164">
        <v>0</v>
      </c>
      <c r="I38" s="304" t="s">
        <v>375</v>
      </c>
      <c r="J38" s="172" t="s">
        <v>376</v>
      </c>
      <c r="K38" s="172" t="s">
        <v>313</v>
      </c>
      <c r="L38" s="197"/>
      <c r="M38" s="194" t="s">
        <v>330</v>
      </c>
      <c r="N38" s="192">
        <v>0.54166666666666663</v>
      </c>
      <c r="O38" s="335" t="s">
        <v>141</v>
      </c>
      <c r="P38" s="182">
        <v>31</v>
      </c>
      <c r="Q38" s="182">
        <v>41</v>
      </c>
      <c r="R38" s="182">
        <v>0</v>
      </c>
      <c r="S38" s="182">
        <v>0</v>
      </c>
      <c r="T38" s="180">
        <f t="shared" ref="T38:T43" si="13">SUM(P38:S38)</f>
        <v>72</v>
      </c>
      <c r="U38" s="186"/>
      <c r="V38" s="179">
        <v>5</v>
      </c>
      <c r="W38" s="282"/>
    </row>
    <row r="39" spans="1:24" ht="20.100000000000001" customHeight="1" x14ac:dyDescent="0.3">
      <c r="A39" s="174">
        <v>44439</v>
      </c>
      <c r="B39" s="196" t="s">
        <v>362</v>
      </c>
      <c r="C39" s="163" t="s">
        <v>290</v>
      </c>
      <c r="D39" s="164">
        <v>8</v>
      </c>
      <c r="E39" s="164">
        <v>0</v>
      </c>
      <c r="F39" s="164">
        <v>0</v>
      </c>
      <c r="G39" s="164">
        <v>8</v>
      </c>
      <c r="H39" s="164">
        <v>0</v>
      </c>
      <c r="I39" s="304" t="s">
        <v>375</v>
      </c>
      <c r="J39" s="172" t="s">
        <v>376</v>
      </c>
      <c r="K39" s="172" t="s">
        <v>313</v>
      </c>
      <c r="L39" s="197" t="s">
        <v>364</v>
      </c>
      <c r="M39" s="194" t="s">
        <v>352</v>
      </c>
      <c r="N39" s="192">
        <v>0.54166666666666663</v>
      </c>
      <c r="O39" s="335" t="s">
        <v>140</v>
      </c>
      <c r="P39" s="182">
        <v>32</v>
      </c>
      <c r="Q39" s="182">
        <v>33</v>
      </c>
      <c r="R39" s="182">
        <v>2</v>
      </c>
      <c r="S39" s="182">
        <v>1</v>
      </c>
      <c r="T39" s="180">
        <f t="shared" si="13"/>
        <v>68</v>
      </c>
      <c r="U39" s="186"/>
      <c r="V39" s="179">
        <v>4</v>
      </c>
    </row>
    <row r="40" spans="1:24" ht="20.100000000000001" customHeight="1" x14ac:dyDescent="0.3">
      <c r="A40" s="174">
        <v>44439</v>
      </c>
      <c r="B40" s="196" t="s">
        <v>362</v>
      </c>
      <c r="C40" s="163" t="s">
        <v>363</v>
      </c>
      <c r="D40" s="164">
        <v>0</v>
      </c>
      <c r="E40" s="164">
        <v>0</v>
      </c>
      <c r="F40" s="164">
        <v>0</v>
      </c>
      <c r="G40" s="164">
        <v>1</v>
      </c>
      <c r="H40" s="164">
        <v>0</v>
      </c>
      <c r="I40" s="304" t="s">
        <v>375</v>
      </c>
      <c r="J40" s="172" t="s">
        <v>376</v>
      </c>
      <c r="K40" s="172" t="s">
        <v>380</v>
      </c>
      <c r="L40" s="197"/>
      <c r="M40" s="194" t="s">
        <v>400</v>
      </c>
      <c r="N40" s="192">
        <v>0.60763888888888895</v>
      </c>
      <c r="O40" s="335" t="s">
        <v>142</v>
      </c>
      <c r="P40" s="182">
        <v>29</v>
      </c>
      <c r="Q40" s="182">
        <v>32</v>
      </c>
      <c r="R40" s="182">
        <v>1</v>
      </c>
      <c r="S40" s="182">
        <v>4</v>
      </c>
      <c r="T40" s="180">
        <f t="shared" si="13"/>
        <v>66</v>
      </c>
      <c r="U40" s="195"/>
      <c r="V40" s="179">
        <v>6</v>
      </c>
      <c r="W40" s="107"/>
      <c r="X40" s="107"/>
    </row>
    <row r="41" spans="1:24" ht="20.100000000000001" customHeight="1" x14ac:dyDescent="0.3">
      <c r="A41" s="174">
        <v>44439</v>
      </c>
      <c r="B41" s="196" t="s">
        <v>362</v>
      </c>
      <c r="C41" s="163" t="s">
        <v>342</v>
      </c>
      <c r="D41" s="164">
        <v>1</v>
      </c>
      <c r="E41" s="164">
        <v>0</v>
      </c>
      <c r="F41" s="164">
        <v>0</v>
      </c>
      <c r="G41" s="164">
        <v>0</v>
      </c>
      <c r="H41" s="164">
        <v>0</v>
      </c>
      <c r="I41" s="304" t="s">
        <v>375</v>
      </c>
      <c r="J41" s="172" t="s">
        <v>378</v>
      </c>
      <c r="K41" s="172" t="s">
        <v>380</v>
      </c>
      <c r="L41" s="197"/>
      <c r="M41" s="194" t="s">
        <v>376</v>
      </c>
      <c r="N41" s="192">
        <v>0.59027777777777779</v>
      </c>
      <c r="O41" s="335" t="s">
        <v>139</v>
      </c>
      <c r="P41" s="182">
        <v>65</v>
      </c>
      <c r="Q41" s="182">
        <v>68</v>
      </c>
      <c r="R41" s="182">
        <v>7</v>
      </c>
      <c r="S41" s="182">
        <v>7</v>
      </c>
      <c r="T41" s="180">
        <f t="shared" si="13"/>
        <v>147</v>
      </c>
      <c r="U41" s="195"/>
      <c r="V41" s="179">
        <v>9</v>
      </c>
      <c r="W41" s="107"/>
      <c r="X41" s="107"/>
    </row>
    <row r="42" spans="1:24" ht="20.100000000000001" customHeight="1" thickBot="1" x14ac:dyDescent="0.35">
      <c r="A42" s="167">
        <v>44439</v>
      </c>
      <c r="B42" s="158" t="s">
        <v>362</v>
      </c>
      <c r="C42" s="159" t="s">
        <v>279</v>
      </c>
      <c r="D42" s="165">
        <v>2</v>
      </c>
      <c r="E42" s="165">
        <v>0</v>
      </c>
      <c r="F42" s="165">
        <v>0</v>
      </c>
      <c r="G42" s="165">
        <v>2</v>
      </c>
      <c r="H42" s="165">
        <v>0</v>
      </c>
      <c r="I42" s="305" t="s">
        <v>375</v>
      </c>
      <c r="J42" s="166" t="s">
        <v>376</v>
      </c>
      <c r="K42" s="166" t="s">
        <v>380</v>
      </c>
      <c r="L42" s="343"/>
      <c r="M42" s="194" t="s">
        <v>311</v>
      </c>
      <c r="N42" s="192">
        <v>0.4513888888888889</v>
      </c>
      <c r="O42" s="335" t="s">
        <v>143</v>
      </c>
      <c r="P42" s="182">
        <v>15</v>
      </c>
      <c r="Q42" s="182">
        <v>0</v>
      </c>
      <c r="R42" s="182">
        <v>1</v>
      </c>
      <c r="S42" s="182">
        <v>0</v>
      </c>
      <c r="T42" s="180">
        <f t="shared" si="13"/>
        <v>16</v>
      </c>
      <c r="U42" s="186" t="s">
        <v>314</v>
      </c>
      <c r="V42" s="179">
        <v>3</v>
      </c>
    </row>
    <row r="43" spans="1:24" ht="20.100000000000001" customHeight="1" thickBot="1" x14ac:dyDescent="0.35">
      <c r="A43" s="173">
        <v>44439</v>
      </c>
      <c r="B43" s="160" t="s">
        <v>362</v>
      </c>
      <c r="C43" s="161" t="s">
        <v>290</v>
      </c>
      <c r="D43" s="162">
        <v>9</v>
      </c>
      <c r="E43" s="162">
        <v>0</v>
      </c>
      <c r="F43" s="162">
        <v>0</v>
      </c>
      <c r="G43" s="162">
        <v>9</v>
      </c>
      <c r="H43" s="162">
        <v>0</v>
      </c>
      <c r="I43" s="303" t="s">
        <v>375</v>
      </c>
      <c r="J43" s="171" t="s">
        <v>376</v>
      </c>
      <c r="K43" s="171" t="s">
        <v>380</v>
      </c>
      <c r="L43" s="170"/>
      <c r="M43" s="194"/>
      <c r="N43" s="192"/>
      <c r="O43" s="335" t="s">
        <v>138</v>
      </c>
      <c r="P43" s="182">
        <v>0</v>
      </c>
      <c r="Q43" s="182">
        <v>0</v>
      </c>
      <c r="R43" s="182">
        <v>0</v>
      </c>
      <c r="S43" s="182">
        <v>0</v>
      </c>
      <c r="T43" s="180">
        <f t="shared" si="13"/>
        <v>0</v>
      </c>
      <c r="U43" s="186"/>
      <c r="V43" s="179"/>
    </row>
    <row r="44" spans="1:24" ht="20.100000000000001" customHeight="1" thickTop="1" x14ac:dyDescent="0.3">
      <c r="A44" s="174">
        <v>44439</v>
      </c>
      <c r="B44" s="196" t="s">
        <v>362</v>
      </c>
      <c r="C44" s="163" t="s">
        <v>279</v>
      </c>
      <c r="D44" s="164">
        <v>4</v>
      </c>
      <c r="E44" s="164">
        <v>0</v>
      </c>
      <c r="F44" s="164">
        <v>0</v>
      </c>
      <c r="G44" s="164">
        <v>3</v>
      </c>
      <c r="H44" s="164">
        <v>0</v>
      </c>
      <c r="I44" s="304" t="s">
        <v>375</v>
      </c>
      <c r="J44" s="172" t="s">
        <v>376</v>
      </c>
      <c r="K44" s="172" t="s">
        <v>313</v>
      </c>
      <c r="L44" s="197" t="s">
        <v>366</v>
      </c>
      <c r="M44" s="194"/>
      <c r="N44" s="192"/>
      <c r="O44" s="187" t="s">
        <v>126</v>
      </c>
      <c r="P44" s="188">
        <f>SUM(P37:P43)</f>
        <v>194</v>
      </c>
      <c r="Q44" s="188">
        <f>SUM(Q37:Q43)</f>
        <v>196</v>
      </c>
      <c r="R44" s="188">
        <f>SUM(R37:R43)</f>
        <v>13</v>
      </c>
      <c r="S44" s="188">
        <f>SUM(S37:S43)</f>
        <v>14</v>
      </c>
      <c r="T44" s="188">
        <f>SUM(T37:T43)</f>
        <v>417</v>
      </c>
      <c r="U44" s="189"/>
      <c r="V44" s="190"/>
    </row>
    <row r="45" spans="1:24" ht="20.100000000000001" customHeight="1" thickBot="1" x14ac:dyDescent="0.35">
      <c r="A45" s="167">
        <v>44439</v>
      </c>
      <c r="B45" s="158" t="s">
        <v>362</v>
      </c>
      <c r="C45" s="159" t="s">
        <v>365</v>
      </c>
      <c r="D45" s="165">
        <v>0</v>
      </c>
      <c r="E45" s="165">
        <v>0</v>
      </c>
      <c r="F45" s="165">
        <v>0</v>
      </c>
      <c r="G45" s="165">
        <v>1</v>
      </c>
      <c r="H45" s="165">
        <v>0</v>
      </c>
      <c r="I45" s="305" t="s">
        <v>375</v>
      </c>
      <c r="J45" s="166" t="s">
        <v>376</v>
      </c>
      <c r="K45" s="166" t="s">
        <v>313</v>
      </c>
      <c r="L45" s="343"/>
      <c r="M45" s="194"/>
      <c r="N45" s="192"/>
      <c r="O45" s="191" t="s">
        <v>356</v>
      </c>
      <c r="P45" s="182">
        <v>0</v>
      </c>
      <c r="Q45" s="182">
        <v>0</v>
      </c>
      <c r="R45" s="182">
        <v>1</v>
      </c>
      <c r="S45" s="182">
        <v>1</v>
      </c>
      <c r="T45" s="182">
        <f>SUM(P45:S45)</f>
        <v>2</v>
      </c>
      <c r="U45" s="185"/>
      <c r="V45" s="248"/>
    </row>
    <row r="46" spans="1:24" ht="20.100000000000001" customHeight="1" thickBot="1" x14ac:dyDescent="0.35">
      <c r="A46" s="177">
        <v>44439</v>
      </c>
      <c r="B46" s="341" t="s">
        <v>367</v>
      </c>
      <c r="C46" s="168" t="s">
        <v>305</v>
      </c>
      <c r="D46" s="169">
        <v>2</v>
      </c>
      <c r="E46" s="169">
        <v>0</v>
      </c>
      <c r="F46" s="169">
        <v>0</v>
      </c>
      <c r="G46" s="169">
        <v>2</v>
      </c>
      <c r="H46" s="169">
        <v>0</v>
      </c>
      <c r="I46" s="309" t="s">
        <v>375</v>
      </c>
      <c r="J46" s="178" t="s">
        <v>378</v>
      </c>
      <c r="K46" s="178" t="s">
        <v>313</v>
      </c>
      <c r="L46" s="342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3">
        <v>44439</v>
      </c>
      <c r="B47" s="160" t="s">
        <v>368</v>
      </c>
      <c r="C47" s="161" t="s">
        <v>369</v>
      </c>
      <c r="D47" s="162">
        <v>2</v>
      </c>
      <c r="E47" s="162">
        <v>0</v>
      </c>
      <c r="F47" s="162">
        <v>0</v>
      </c>
      <c r="G47" s="162">
        <v>2</v>
      </c>
      <c r="H47" s="162">
        <v>0</v>
      </c>
      <c r="I47" s="303" t="s">
        <v>375</v>
      </c>
      <c r="J47" s="171" t="s">
        <v>376</v>
      </c>
      <c r="K47" s="171" t="s">
        <v>313</v>
      </c>
      <c r="L47" s="170"/>
      <c r="M47" s="194"/>
      <c r="N47" s="193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67">
        <v>44439</v>
      </c>
      <c r="B48" s="158" t="s">
        <v>368</v>
      </c>
      <c r="C48" s="159" t="s">
        <v>324</v>
      </c>
      <c r="D48" s="165">
        <v>4</v>
      </c>
      <c r="E48" s="165">
        <v>0</v>
      </c>
      <c r="F48" s="165">
        <v>0</v>
      </c>
      <c r="G48" s="165">
        <v>4</v>
      </c>
      <c r="H48" s="165">
        <v>0</v>
      </c>
      <c r="I48" s="305" t="s">
        <v>375</v>
      </c>
      <c r="J48" s="166" t="s">
        <v>376</v>
      </c>
      <c r="K48" s="166" t="s">
        <v>313</v>
      </c>
      <c r="L48" s="343"/>
      <c r="M48" s="302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7">
        <v>44439</v>
      </c>
      <c r="B49" s="341" t="s">
        <v>370</v>
      </c>
      <c r="C49" s="168" t="s">
        <v>290</v>
      </c>
      <c r="D49" s="169">
        <v>5</v>
      </c>
      <c r="E49" s="169">
        <v>0</v>
      </c>
      <c r="F49" s="169">
        <v>0</v>
      </c>
      <c r="G49" s="169">
        <v>1</v>
      </c>
      <c r="H49" s="169">
        <v>0</v>
      </c>
      <c r="I49" s="309" t="s">
        <v>375</v>
      </c>
      <c r="J49" s="178" t="s">
        <v>376</v>
      </c>
      <c r="K49" s="178" t="s">
        <v>380</v>
      </c>
      <c r="L49" s="342"/>
      <c r="M49" s="302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1</v>
      </c>
      <c r="S49" s="92">
        <f>SUM(S45:S48)</f>
        <v>1</v>
      </c>
      <c r="T49" s="188">
        <f>SUM(T45:T48)</f>
        <v>2</v>
      </c>
      <c r="U49" s="93"/>
      <c r="V49" s="94"/>
    </row>
    <row r="50" spans="1:22" ht="20.100000000000001" customHeight="1" thickBot="1" x14ac:dyDescent="0.35">
      <c r="A50" s="177">
        <v>44439</v>
      </c>
      <c r="B50" s="341" t="s">
        <v>371</v>
      </c>
      <c r="C50" s="168" t="s">
        <v>372</v>
      </c>
      <c r="D50" s="169">
        <v>1</v>
      </c>
      <c r="E50" s="169">
        <v>0</v>
      </c>
      <c r="F50" s="169">
        <v>0</v>
      </c>
      <c r="G50" s="169">
        <v>1</v>
      </c>
      <c r="H50" s="169">
        <v>0</v>
      </c>
      <c r="I50" s="309" t="s">
        <v>375</v>
      </c>
      <c r="J50" s="178" t="s">
        <v>376</v>
      </c>
      <c r="K50" s="178" t="s">
        <v>313</v>
      </c>
      <c r="L50" s="342"/>
      <c r="M50" s="302"/>
      <c r="N50" s="107"/>
      <c r="O50" s="95" t="s">
        <v>89</v>
      </c>
      <c r="P50" s="97">
        <f>P44+P49</f>
        <v>194</v>
      </c>
      <c r="Q50" s="96">
        <f>Q44+Q49</f>
        <v>196</v>
      </c>
      <c r="R50" s="97">
        <f>R44+R49</f>
        <v>14</v>
      </c>
      <c r="S50" s="96">
        <f>S44+S49</f>
        <v>15</v>
      </c>
      <c r="T50" s="97">
        <f>T44+T49</f>
        <v>419</v>
      </c>
      <c r="U50" s="98">
        <f>SUM(U44:U45)</f>
        <v>0</v>
      </c>
      <c r="V50" s="99"/>
    </row>
    <row r="51" spans="1:22" ht="20.100000000000001" customHeight="1" thickBot="1" x14ac:dyDescent="0.35">
      <c r="A51" s="177">
        <v>44439</v>
      </c>
      <c r="B51" s="341" t="s">
        <v>373</v>
      </c>
      <c r="C51" s="168" t="s">
        <v>288</v>
      </c>
      <c r="D51" s="169">
        <v>3</v>
      </c>
      <c r="E51" s="169">
        <v>0</v>
      </c>
      <c r="F51" s="169">
        <v>0</v>
      </c>
      <c r="G51" s="169">
        <v>3</v>
      </c>
      <c r="H51" s="169">
        <v>0</v>
      </c>
      <c r="I51" s="309" t="s">
        <v>375</v>
      </c>
      <c r="J51" s="178" t="s">
        <v>376</v>
      </c>
      <c r="K51" s="178" t="s">
        <v>313</v>
      </c>
      <c r="L51" s="342"/>
      <c r="M51" s="194"/>
      <c r="N51" s="107"/>
      <c r="O51" s="172" t="s">
        <v>132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x14ac:dyDescent="0.3">
      <c r="A52" s="173">
        <v>44439</v>
      </c>
      <c r="B52" s="160" t="s">
        <v>374</v>
      </c>
      <c r="C52" s="161" t="s">
        <v>322</v>
      </c>
      <c r="D52" s="162">
        <v>1</v>
      </c>
      <c r="E52" s="162">
        <v>0</v>
      </c>
      <c r="F52" s="162">
        <v>0</v>
      </c>
      <c r="G52" s="162">
        <v>1</v>
      </c>
      <c r="H52" s="162">
        <v>0</v>
      </c>
      <c r="I52" s="303" t="s">
        <v>375</v>
      </c>
      <c r="J52" s="171" t="s">
        <v>376</v>
      </c>
      <c r="K52" s="171" t="s">
        <v>313</v>
      </c>
      <c r="L52" s="170"/>
      <c r="M52" s="194"/>
      <c r="N52" s="107"/>
      <c r="O52" s="172" t="s">
        <v>90</v>
      </c>
      <c r="P52" s="39"/>
      <c r="Q52" s="39"/>
      <c r="R52" s="153"/>
      <c r="S52" s="153"/>
      <c r="T52" s="153">
        <f>SUM(P52:S52)</f>
        <v>0</v>
      </c>
      <c r="U52" s="152"/>
      <c r="V52" s="152"/>
    </row>
    <row r="53" spans="1:22" ht="20.100000000000001" customHeight="1" thickBot="1" x14ac:dyDescent="0.35">
      <c r="A53" s="167">
        <v>44439</v>
      </c>
      <c r="B53" s="158" t="s">
        <v>374</v>
      </c>
      <c r="C53" s="159" t="s">
        <v>290</v>
      </c>
      <c r="D53" s="165">
        <v>1</v>
      </c>
      <c r="E53" s="165">
        <v>0</v>
      </c>
      <c r="F53" s="165">
        <v>0</v>
      </c>
      <c r="G53" s="165">
        <v>1</v>
      </c>
      <c r="H53" s="165">
        <v>0</v>
      </c>
      <c r="I53" s="305" t="s">
        <v>375</v>
      </c>
      <c r="J53" s="166" t="s">
        <v>376</v>
      </c>
      <c r="K53" s="166" t="s">
        <v>380</v>
      </c>
      <c r="L53" s="343"/>
      <c r="M53" s="194"/>
      <c r="N53" s="107"/>
      <c r="O53" s="172"/>
      <c r="P53" s="39"/>
      <c r="Q53" s="39"/>
      <c r="R53" s="153"/>
      <c r="S53" s="153"/>
      <c r="T53" s="153"/>
      <c r="U53" s="152"/>
      <c r="V53" s="152"/>
    </row>
    <row r="54" spans="1:22" ht="20.100000000000001" customHeight="1" x14ac:dyDescent="0.3">
      <c r="A54" s="173">
        <v>44439</v>
      </c>
      <c r="B54" s="160" t="s">
        <v>381</v>
      </c>
      <c r="C54" s="161" t="s">
        <v>382</v>
      </c>
      <c r="D54" s="162">
        <v>1</v>
      </c>
      <c r="E54" s="162">
        <v>0</v>
      </c>
      <c r="F54" s="162">
        <v>0</v>
      </c>
      <c r="G54" s="162">
        <v>1</v>
      </c>
      <c r="H54" s="162">
        <v>0</v>
      </c>
      <c r="I54" s="303" t="s">
        <v>391</v>
      </c>
      <c r="J54" s="171" t="s">
        <v>394</v>
      </c>
      <c r="K54" s="344" t="s">
        <v>397</v>
      </c>
      <c r="L54" s="170"/>
      <c r="M54" s="194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thickBot="1" x14ac:dyDescent="0.35">
      <c r="A55" s="167">
        <v>44439</v>
      </c>
      <c r="B55" s="158" t="s">
        <v>381</v>
      </c>
      <c r="C55" s="159" t="s">
        <v>342</v>
      </c>
      <c r="D55" s="165">
        <v>3</v>
      </c>
      <c r="E55" s="165">
        <v>0</v>
      </c>
      <c r="F55" s="165">
        <v>0</v>
      </c>
      <c r="G55" s="165">
        <v>3</v>
      </c>
      <c r="H55" s="165">
        <v>0</v>
      </c>
      <c r="I55" s="305" t="s">
        <v>392</v>
      </c>
      <c r="J55" s="166" t="s">
        <v>394</v>
      </c>
      <c r="K55" s="345" t="s">
        <v>398</v>
      </c>
      <c r="L55" s="343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thickBot="1" x14ac:dyDescent="0.35">
      <c r="A56" s="177">
        <v>44439</v>
      </c>
      <c r="B56" s="341" t="s">
        <v>383</v>
      </c>
      <c r="C56" s="168" t="s">
        <v>290</v>
      </c>
      <c r="D56" s="169">
        <v>16</v>
      </c>
      <c r="E56" s="169">
        <v>0</v>
      </c>
      <c r="F56" s="169">
        <v>0</v>
      </c>
      <c r="G56" s="169">
        <v>11</v>
      </c>
      <c r="H56" s="169">
        <v>0</v>
      </c>
      <c r="I56" s="309" t="s">
        <v>392</v>
      </c>
      <c r="J56" s="178" t="s">
        <v>394</v>
      </c>
      <c r="K56" s="346" t="s">
        <v>399</v>
      </c>
      <c r="L56" s="342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thickBot="1" x14ac:dyDescent="0.35">
      <c r="A57" s="177">
        <v>44439</v>
      </c>
      <c r="B57" s="341" t="s">
        <v>384</v>
      </c>
      <c r="C57" s="168" t="s">
        <v>290</v>
      </c>
      <c r="D57" s="169">
        <v>6</v>
      </c>
      <c r="E57" s="169">
        <v>0</v>
      </c>
      <c r="F57" s="169">
        <v>0</v>
      </c>
      <c r="G57" s="169">
        <v>6</v>
      </c>
      <c r="H57" s="169">
        <v>0</v>
      </c>
      <c r="I57" s="309" t="s">
        <v>393</v>
      </c>
      <c r="J57" s="178" t="s">
        <v>395</v>
      </c>
      <c r="K57" s="346" t="s">
        <v>399</v>
      </c>
      <c r="L57" s="342" t="s">
        <v>390</v>
      </c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x14ac:dyDescent="0.3">
      <c r="A58" s="173">
        <v>44439</v>
      </c>
      <c r="B58" s="160" t="s">
        <v>385</v>
      </c>
      <c r="C58" s="161" t="s">
        <v>342</v>
      </c>
      <c r="D58" s="162">
        <v>0</v>
      </c>
      <c r="E58" s="162">
        <v>0</v>
      </c>
      <c r="F58" s="162">
        <v>0</v>
      </c>
      <c r="G58" s="162">
        <v>2</v>
      </c>
      <c r="H58" s="162">
        <v>0</v>
      </c>
      <c r="I58" s="303" t="s">
        <v>393</v>
      </c>
      <c r="J58" s="171" t="s">
        <v>394</v>
      </c>
      <c r="K58" s="344" t="s">
        <v>399</v>
      </c>
      <c r="L58" s="170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thickBot="1" x14ac:dyDescent="0.35">
      <c r="A59" s="167">
        <v>44439</v>
      </c>
      <c r="B59" s="158" t="s">
        <v>385</v>
      </c>
      <c r="C59" s="159" t="s">
        <v>279</v>
      </c>
      <c r="D59" s="165">
        <v>4</v>
      </c>
      <c r="E59" s="165">
        <v>0</v>
      </c>
      <c r="F59" s="165">
        <v>0</v>
      </c>
      <c r="G59" s="165">
        <v>1</v>
      </c>
      <c r="H59" s="165">
        <v>0</v>
      </c>
      <c r="I59" s="305" t="s">
        <v>393</v>
      </c>
      <c r="J59" s="166" t="s">
        <v>394</v>
      </c>
      <c r="K59" s="345" t="s">
        <v>397</v>
      </c>
      <c r="L59" s="343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>
        <v>44439</v>
      </c>
      <c r="B60" s="341" t="s">
        <v>386</v>
      </c>
      <c r="C60" s="168" t="s">
        <v>387</v>
      </c>
      <c r="D60" s="169">
        <v>2</v>
      </c>
      <c r="E60" s="169">
        <v>0</v>
      </c>
      <c r="F60" s="169">
        <v>0</v>
      </c>
      <c r="G60" s="169">
        <v>2</v>
      </c>
      <c r="H60" s="169">
        <v>0</v>
      </c>
      <c r="I60" s="309" t="s">
        <v>392</v>
      </c>
      <c r="J60" s="178" t="s">
        <v>394</v>
      </c>
      <c r="K60" s="346" t="s">
        <v>399</v>
      </c>
      <c r="L60" s="342"/>
      <c r="M60" s="194"/>
      <c r="N60" s="107"/>
      <c r="O60" s="172"/>
      <c r="P60" s="39"/>
      <c r="Q60" s="39"/>
      <c r="R60" s="153"/>
      <c r="S60" s="153"/>
      <c r="T60" s="153"/>
      <c r="U60" s="152"/>
      <c r="V60" s="152"/>
    </row>
    <row r="61" spans="1:22" ht="20.100000000000001" customHeight="1" x14ac:dyDescent="0.3">
      <c r="A61" s="173">
        <v>44439</v>
      </c>
      <c r="B61" s="160" t="s">
        <v>388</v>
      </c>
      <c r="C61" s="161" t="s">
        <v>300</v>
      </c>
      <c r="D61" s="162">
        <v>2</v>
      </c>
      <c r="E61" s="162">
        <v>0</v>
      </c>
      <c r="F61" s="162">
        <v>0</v>
      </c>
      <c r="G61" s="162">
        <v>2</v>
      </c>
      <c r="H61" s="162">
        <v>0</v>
      </c>
      <c r="I61" s="303" t="s">
        <v>393</v>
      </c>
      <c r="J61" s="171" t="s">
        <v>396</v>
      </c>
      <c r="K61" s="344" t="s">
        <v>398</v>
      </c>
      <c r="L61" s="170"/>
      <c r="M61" s="194"/>
      <c r="N61" s="107"/>
      <c r="O61" s="172"/>
      <c r="P61" s="39"/>
      <c r="Q61" s="39"/>
      <c r="R61" s="153"/>
      <c r="S61" s="153"/>
      <c r="T61" s="153"/>
      <c r="U61" s="152"/>
      <c r="V61" s="152"/>
    </row>
    <row r="62" spans="1:22" ht="20.100000000000001" customHeight="1" x14ac:dyDescent="0.3">
      <c r="A62" s="174">
        <v>44439</v>
      </c>
      <c r="B62" s="196" t="s">
        <v>388</v>
      </c>
      <c r="C62" s="163" t="s">
        <v>369</v>
      </c>
      <c r="D62" s="164">
        <v>1</v>
      </c>
      <c r="E62" s="164">
        <v>0</v>
      </c>
      <c r="F62" s="164">
        <v>0</v>
      </c>
      <c r="G62" s="164">
        <v>1</v>
      </c>
      <c r="H62" s="164">
        <v>0</v>
      </c>
      <c r="I62" s="304" t="s">
        <v>393</v>
      </c>
      <c r="J62" s="172" t="s">
        <v>395</v>
      </c>
      <c r="K62" s="38" t="s">
        <v>399</v>
      </c>
      <c r="L62" s="197"/>
      <c r="M62" s="194"/>
      <c r="N62" s="107"/>
      <c r="O62" s="172"/>
      <c r="P62" s="39"/>
      <c r="Q62" s="39"/>
      <c r="R62" s="153"/>
      <c r="S62" s="153"/>
      <c r="T62" s="153"/>
      <c r="U62" s="152"/>
      <c r="V62" s="152"/>
    </row>
    <row r="63" spans="1:22" ht="20.100000000000001" customHeight="1" thickBot="1" x14ac:dyDescent="0.35">
      <c r="A63" s="167">
        <v>44439</v>
      </c>
      <c r="B63" s="158" t="s">
        <v>388</v>
      </c>
      <c r="C63" s="159" t="s">
        <v>389</v>
      </c>
      <c r="D63" s="165">
        <v>1</v>
      </c>
      <c r="E63" s="165">
        <v>0</v>
      </c>
      <c r="F63" s="165">
        <v>0</v>
      </c>
      <c r="G63" s="165">
        <v>1</v>
      </c>
      <c r="H63" s="165">
        <v>0</v>
      </c>
      <c r="I63" s="305" t="s">
        <v>392</v>
      </c>
      <c r="J63" s="166" t="s">
        <v>394</v>
      </c>
      <c r="K63" s="345" t="s">
        <v>399</v>
      </c>
      <c r="L63" s="343"/>
      <c r="M63" s="194"/>
      <c r="N63" s="107"/>
      <c r="O63" s="172"/>
      <c r="P63" s="39"/>
      <c r="Q63" s="39"/>
      <c r="R63" s="153"/>
      <c r="S63" s="153"/>
      <c r="T63" s="153"/>
      <c r="U63" s="152"/>
      <c r="V63" s="152"/>
    </row>
    <row r="64" spans="1:22" ht="20.100000000000001" customHeight="1" x14ac:dyDescent="0.3">
      <c r="A64" s="208" t="s">
        <v>11</v>
      </c>
      <c r="B64" s="209"/>
      <c r="C64" s="210"/>
      <c r="D64" s="211">
        <f>SUM(D4:D63)</f>
        <v>210</v>
      </c>
      <c r="E64" s="211">
        <f>SUM(E4:E63)</f>
        <v>0</v>
      </c>
      <c r="F64" s="211">
        <f>SUM(F4:F63)</f>
        <v>0</v>
      </c>
      <c r="G64" s="211">
        <f>SUM(G4:G63)</f>
        <v>207</v>
      </c>
      <c r="H64" s="211">
        <f>SUM(H4:H63)</f>
        <v>0</v>
      </c>
      <c r="I64" s="310"/>
      <c r="J64" s="150"/>
      <c r="K64" s="150"/>
      <c r="L64" s="212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13" t="s">
        <v>12</v>
      </c>
      <c r="B65" s="214"/>
      <c r="C65" s="215"/>
      <c r="D65" s="216">
        <v>4415</v>
      </c>
      <c r="E65" s="216">
        <v>1</v>
      </c>
      <c r="F65" s="216">
        <v>23</v>
      </c>
      <c r="G65" s="216">
        <v>4460</v>
      </c>
      <c r="H65" s="216">
        <v>0</v>
      </c>
      <c r="I65" s="311"/>
      <c r="J65" s="129"/>
      <c r="K65" s="129"/>
      <c r="L65" s="217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218" t="s">
        <v>13</v>
      </c>
      <c r="B66" s="219"/>
      <c r="C66" s="220"/>
      <c r="D66" s="221">
        <f>D64+D65</f>
        <v>4625</v>
      </c>
      <c r="E66" s="221">
        <f>E64+E65</f>
        <v>1</v>
      </c>
      <c r="F66" s="221">
        <f>F64+F65</f>
        <v>23</v>
      </c>
      <c r="G66" s="221">
        <f>G64+G65</f>
        <v>4667</v>
      </c>
      <c r="H66" s="221">
        <f>H64+H65</f>
        <v>0</v>
      </c>
      <c r="I66" s="312"/>
      <c r="J66" s="130"/>
      <c r="K66" s="130"/>
      <c r="L66" s="222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23" t="s">
        <v>14</v>
      </c>
      <c r="B67" s="224">
        <f t="array" ref="B67">SUM(1/COUNTIF(B4:B63,B4:B63))</f>
        <v>28.999999999999996</v>
      </c>
      <c r="C67" s="225"/>
      <c r="D67" s="152"/>
      <c r="E67" s="152"/>
      <c r="F67" s="152"/>
      <c r="G67" s="152"/>
      <c r="H67" s="152"/>
      <c r="I67" s="313"/>
      <c r="J67" s="131"/>
      <c r="K67" s="131"/>
      <c r="L67" s="135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223"/>
      <c r="B68" s="224"/>
      <c r="C68" s="225"/>
      <c r="D68" s="152"/>
      <c r="E68" s="152"/>
      <c r="F68" s="152"/>
      <c r="G68" s="152"/>
      <c r="H68" s="152"/>
      <c r="I68" s="313"/>
      <c r="J68" s="131"/>
      <c r="K68" s="40"/>
      <c r="L68" s="40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26" t="s">
        <v>15</v>
      </c>
      <c r="B69" s="227"/>
      <c r="C69" s="227"/>
      <c r="D69" s="132"/>
      <c r="E69" s="132"/>
      <c r="F69" s="132"/>
      <c r="G69" s="132"/>
      <c r="H69" s="132"/>
      <c r="I69" s="314"/>
      <c r="J69" s="132"/>
      <c r="K69" s="149"/>
      <c r="L69" s="149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28" t="s">
        <v>131</v>
      </c>
      <c r="B70" s="227"/>
      <c r="C70" s="227"/>
      <c r="D70" s="132"/>
      <c r="E70" s="132"/>
      <c r="F70" s="132"/>
      <c r="G70" s="132"/>
      <c r="H70" s="132"/>
      <c r="I70" s="314"/>
      <c r="J70" s="132"/>
      <c r="K70" s="132"/>
      <c r="L70" s="149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229"/>
      <c r="B71" s="227"/>
      <c r="C71" s="230"/>
      <c r="D71" s="132"/>
      <c r="E71" s="132"/>
      <c r="F71" s="132"/>
      <c r="G71" s="132"/>
      <c r="H71" s="132"/>
      <c r="I71" s="315"/>
      <c r="J71" s="133"/>
      <c r="K71" s="133"/>
      <c r="L71" s="231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177" t="s">
        <v>0</v>
      </c>
      <c r="B72" s="178" t="s">
        <v>1</v>
      </c>
      <c r="C72" s="178" t="s">
        <v>2</v>
      </c>
      <c r="D72" s="361" t="s">
        <v>16</v>
      </c>
      <c r="E72" s="232" t="s">
        <v>27</v>
      </c>
      <c r="F72" s="361" t="s">
        <v>18</v>
      </c>
      <c r="G72" s="361" t="s">
        <v>19</v>
      </c>
      <c r="H72" s="361" t="s">
        <v>120</v>
      </c>
      <c r="I72" s="316" t="s">
        <v>8</v>
      </c>
      <c r="J72" s="361" t="s">
        <v>9</v>
      </c>
      <c r="K72" s="475" t="s">
        <v>10</v>
      </c>
      <c r="L72" s="476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331">
        <v>44439</v>
      </c>
      <c r="B73" s="233" t="s">
        <v>353</v>
      </c>
      <c r="C73" s="233" t="s">
        <v>354</v>
      </c>
      <c r="D73" s="332">
        <v>1</v>
      </c>
      <c r="E73" s="332">
        <v>0</v>
      </c>
      <c r="F73" s="332">
        <v>0</v>
      </c>
      <c r="G73" s="332">
        <v>1</v>
      </c>
      <c r="H73" s="332">
        <v>0</v>
      </c>
      <c r="I73" s="333" t="s">
        <v>355</v>
      </c>
      <c r="J73" s="334"/>
      <c r="K73" s="171"/>
      <c r="L73" s="244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347">
        <v>44439</v>
      </c>
      <c r="B74" s="348" t="s">
        <v>401</v>
      </c>
      <c r="C74" s="348" t="s">
        <v>402</v>
      </c>
      <c r="D74" s="349">
        <v>0</v>
      </c>
      <c r="E74" s="349">
        <v>62</v>
      </c>
      <c r="F74" s="349">
        <v>50</v>
      </c>
      <c r="G74" s="349">
        <v>0</v>
      </c>
      <c r="H74" s="349">
        <v>0</v>
      </c>
      <c r="I74" s="357" t="s">
        <v>403</v>
      </c>
      <c r="J74" s="350"/>
      <c r="K74" s="178"/>
      <c r="L74" s="351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08" t="s">
        <v>20</v>
      </c>
      <c r="B75" s="209"/>
      <c r="C75" s="210"/>
      <c r="D75" s="236">
        <f>SUM(D73:D74)</f>
        <v>1</v>
      </c>
      <c r="E75" s="236">
        <f>SUM(E73:E74)</f>
        <v>62</v>
      </c>
      <c r="F75" s="236">
        <f>SUM(F73:F74)</f>
        <v>50</v>
      </c>
      <c r="G75" s="236">
        <f>SUM(G73:G74)</f>
        <v>1</v>
      </c>
      <c r="H75" s="236">
        <f>SUM(H73:H74)</f>
        <v>0</v>
      </c>
      <c r="I75" s="310"/>
      <c r="J75" s="35"/>
      <c r="K75" s="35"/>
      <c r="L75" s="237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38" t="s">
        <v>12</v>
      </c>
      <c r="B76" s="239"/>
      <c r="C76" s="116"/>
      <c r="D76" s="240">
        <v>18</v>
      </c>
      <c r="E76" s="240">
        <v>458</v>
      </c>
      <c r="F76" s="240">
        <v>456</v>
      </c>
      <c r="G76" s="240">
        <v>10</v>
      </c>
      <c r="H76" s="240">
        <v>0</v>
      </c>
      <c r="I76" s="317"/>
      <c r="J76" s="134"/>
      <c r="K76" s="134"/>
      <c r="L76" s="241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218" t="s">
        <v>13</v>
      </c>
      <c r="B77" s="219"/>
      <c r="C77" s="220"/>
      <c r="D77" s="242">
        <f>SUM(D75:D76)</f>
        <v>19</v>
      </c>
      <c r="E77" s="242">
        <f>SUM(E75:E76)</f>
        <v>520</v>
      </c>
      <c r="F77" s="242">
        <f>SUM(F75:F76)</f>
        <v>506</v>
      </c>
      <c r="G77" s="242">
        <f>SUM(G75:G76)</f>
        <v>11</v>
      </c>
      <c r="H77" s="242">
        <f>SUM(H75:H76)</f>
        <v>0</v>
      </c>
      <c r="I77" s="312"/>
      <c r="J77" s="130"/>
      <c r="K77" s="130"/>
      <c r="L77" s="222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223"/>
      <c r="B78" s="224"/>
      <c r="C78" s="243"/>
      <c r="D78" s="152"/>
      <c r="E78" s="152"/>
      <c r="F78" s="152"/>
      <c r="G78" s="152"/>
      <c r="H78" s="152"/>
      <c r="I78" s="313"/>
      <c r="J78" s="131"/>
      <c r="K78" s="131"/>
      <c r="L78" s="13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226" t="s">
        <v>21</v>
      </c>
      <c r="B79" s="227"/>
      <c r="C79" s="227"/>
      <c r="D79" s="132"/>
      <c r="E79" s="132"/>
      <c r="F79" s="132"/>
      <c r="G79" s="132"/>
      <c r="H79" s="132"/>
      <c r="I79" s="314"/>
      <c r="J79" s="132"/>
      <c r="K79" s="132"/>
      <c r="L79" s="132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26" t="s">
        <v>125</v>
      </c>
      <c r="B80" s="227"/>
      <c r="C80" s="227"/>
      <c r="D80" s="132"/>
      <c r="E80" s="132"/>
      <c r="F80" s="132"/>
      <c r="G80" s="132"/>
      <c r="H80" s="132"/>
      <c r="I80" s="314"/>
      <c r="J80" s="132"/>
      <c r="K80" s="132"/>
      <c r="L80" s="132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229"/>
      <c r="B81" s="227"/>
      <c r="C81" s="230"/>
      <c r="D81" s="132"/>
      <c r="E81" s="132"/>
      <c r="F81" s="132"/>
      <c r="G81" s="132"/>
      <c r="H81" s="132"/>
      <c r="I81" s="315"/>
      <c r="J81" s="133"/>
      <c r="K81" s="133"/>
      <c r="L81" s="231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177" t="s">
        <v>0</v>
      </c>
      <c r="B82" s="178" t="s">
        <v>1</v>
      </c>
      <c r="C82" s="178" t="s">
        <v>2</v>
      </c>
      <c r="D82" s="361" t="s">
        <v>22</v>
      </c>
      <c r="E82" s="361" t="s">
        <v>23</v>
      </c>
      <c r="F82" s="361" t="s">
        <v>24</v>
      </c>
      <c r="G82" s="361" t="s">
        <v>25</v>
      </c>
      <c r="H82" s="361" t="s">
        <v>7</v>
      </c>
      <c r="I82" s="316" t="s">
        <v>8</v>
      </c>
      <c r="J82" s="361" t="s">
        <v>9</v>
      </c>
      <c r="K82" s="475" t="s">
        <v>10</v>
      </c>
      <c r="L82" s="476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thickBot="1" x14ac:dyDescent="0.35">
      <c r="A83" s="177">
        <v>44435</v>
      </c>
      <c r="B83" s="299" t="s">
        <v>278</v>
      </c>
      <c r="C83" s="168" t="s">
        <v>279</v>
      </c>
      <c r="D83" s="169">
        <v>2</v>
      </c>
      <c r="E83" s="169">
        <v>0</v>
      </c>
      <c r="F83" s="169">
        <v>0</v>
      </c>
      <c r="G83" s="169">
        <v>1</v>
      </c>
      <c r="H83" s="169">
        <v>0</v>
      </c>
      <c r="I83" s="309" t="s">
        <v>282</v>
      </c>
      <c r="J83" s="178" t="s">
        <v>285</v>
      </c>
      <c r="K83" s="178"/>
      <c r="L83" s="300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177">
        <v>44438</v>
      </c>
      <c r="B84" s="299" t="s">
        <v>280</v>
      </c>
      <c r="C84" s="168" t="s">
        <v>279</v>
      </c>
      <c r="D84" s="169">
        <v>1</v>
      </c>
      <c r="E84" s="169">
        <v>0</v>
      </c>
      <c r="F84" s="169">
        <v>0</v>
      </c>
      <c r="G84" s="169">
        <v>1</v>
      </c>
      <c r="H84" s="169">
        <v>0</v>
      </c>
      <c r="I84" s="309" t="s">
        <v>283</v>
      </c>
      <c r="J84" s="178" t="s">
        <v>286</v>
      </c>
      <c r="K84" s="178"/>
      <c r="L84" s="300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177">
        <v>44438</v>
      </c>
      <c r="B85" s="299" t="s">
        <v>281</v>
      </c>
      <c r="C85" s="168" t="s">
        <v>279</v>
      </c>
      <c r="D85" s="169">
        <v>2</v>
      </c>
      <c r="E85" s="169">
        <v>0</v>
      </c>
      <c r="F85" s="169">
        <v>0</v>
      </c>
      <c r="G85" s="169">
        <v>0</v>
      </c>
      <c r="H85" s="169">
        <v>0</v>
      </c>
      <c r="I85" s="309" t="s">
        <v>284</v>
      </c>
      <c r="J85" s="178" t="s">
        <v>285</v>
      </c>
      <c r="K85" s="178"/>
      <c r="L85" s="300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174"/>
      <c r="B86" s="144"/>
      <c r="C86" s="163"/>
      <c r="D86" s="164">
        <v>0</v>
      </c>
      <c r="E86" s="164">
        <v>0</v>
      </c>
      <c r="F86" s="164">
        <v>0</v>
      </c>
      <c r="G86" s="164">
        <v>0</v>
      </c>
      <c r="H86" s="164">
        <v>0</v>
      </c>
      <c r="I86" s="304"/>
      <c r="J86" s="172"/>
      <c r="K86" s="172"/>
      <c r="L86" s="145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174"/>
      <c r="B87" s="144"/>
      <c r="C87" s="163"/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I87" s="304"/>
      <c r="J87" s="172"/>
      <c r="K87" s="172"/>
      <c r="L87" s="145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174"/>
      <c r="B88" s="144"/>
      <c r="C88" s="163"/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I88" s="304"/>
      <c r="J88" s="172"/>
      <c r="K88" s="172"/>
      <c r="L88" s="145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4"/>
      <c r="B89" s="144"/>
      <c r="C89" s="163"/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I89" s="304"/>
      <c r="J89" s="172"/>
      <c r="K89" s="172"/>
      <c r="L89" s="145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208" t="s">
        <v>20</v>
      </c>
      <c r="B90" s="209"/>
      <c r="C90" s="210"/>
      <c r="D90" s="236">
        <f>SUM(D83:D89)</f>
        <v>5</v>
      </c>
      <c r="E90" s="236">
        <f>SUM(E83:E89)</f>
        <v>0</v>
      </c>
      <c r="F90" s="236">
        <f>SUM(F83:F89)</f>
        <v>0</v>
      </c>
      <c r="G90" s="236">
        <f>SUM(G83:G89)</f>
        <v>2</v>
      </c>
      <c r="H90" s="236">
        <f>SUM(H83:H89)</f>
        <v>0</v>
      </c>
      <c r="I90" s="310"/>
      <c r="J90" s="35"/>
      <c r="K90" s="35"/>
      <c r="L90" s="237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38" t="s">
        <v>12</v>
      </c>
      <c r="B91" s="239"/>
      <c r="C91" s="116"/>
      <c r="D91" s="240">
        <v>245</v>
      </c>
      <c r="E91" s="240">
        <v>0</v>
      </c>
      <c r="F91" s="240">
        <v>0</v>
      </c>
      <c r="G91" s="240">
        <v>236</v>
      </c>
      <c r="H91" s="240">
        <v>0</v>
      </c>
      <c r="I91" s="317"/>
      <c r="J91" s="134"/>
      <c r="K91" s="134"/>
      <c r="L91" s="241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thickBot="1" x14ac:dyDescent="0.35">
      <c r="A92" s="218" t="s">
        <v>13</v>
      </c>
      <c r="B92" s="219"/>
      <c r="C92" s="220"/>
      <c r="D92" s="242">
        <f>SUM(D90:D91)</f>
        <v>250</v>
      </c>
      <c r="E92" s="242">
        <f>SUM(E90:E91)</f>
        <v>0</v>
      </c>
      <c r="F92" s="242">
        <f>SUM(F90:F91)</f>
        <v>0</v>
      </c>
      <c r="G92" s="242">
        <f>SUM(G90:G91)</f>
        <v>238</v>
      </c>
      <c r="H92" s="242">
        <f>SUM(H90:H91)</f>
        <v>0</v>
      </c>
      <c r="I92" s="312"/>
      <c r="J92" s="130"/>
      <c r="K92" s="130"/>
      <c r="L92" s="222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23"/>
      <c r="B93" s="224"/>
      <c r="C93" s="243"/>
      <c r="D93" s="152"/>
      <c r="E93" s="152"/>
      <c r="F93" s="152"/>
      <c r="G93" s="152"/>
      <c r="H93" s="152"/>
      <c r="I93" s="313"/>
      <c r="J93" s="131"/>
      <c r="K93" s="131"/>
      <c r="L93" s="131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6" t="s">
        <v>121</v>
      </c>
      <c r="B94" s="227"/>
      <c r="C94" s="227"/>
      <c r="D94" s="132"/>
      <c r="E94" s="132"/>
      <c r="F94" s="132"/>
      <c r="G94" s="132"/>
      <c r="H94" s="132"/>
      <c r="I94" s="314"/>
      <c r="J94" s="132"/>
      <c r="K94" s="132"/>
      <c r="L94" s="132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229"/>
      <c r="B95" s="227"/>
      <c r="C95" s="230"/>
      <c r="D95" s="132"/>
      <c r="E95" s="132"/>
      <c r="F95" s="132"/>
      <c r="G95" s="132"/>
      <c r="H95" s="132"/>
      <c r="I95" s="315"/>
      <c r="J95" s="133"/>
      <c r="K95" s="133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177" t="s">
        <v>0</v>
      </c>
      <c r="B96" s="178" t="s">
        <v>1</v>
      </c>
      <c r="C96" s="178" t="s">
        <v>2</v>
      </c>
      <c r="D96" s="361" t="s">
        <v>26</v>
      </c>
      <c r="E96" s="361" t="s">
        <v>27</v>
      </c>
      <c r="F96" s="361" t="s">
        <v>28</v>
      </c>
      <c r="G96" s="361" t="s">
        <v>25</v>
      </c>
      <c r="H96" s="361" t="s">
        <v>22</v>
      </c>
      <c r="I96" s="316" t="s">
        <v>8</v>
      </c>
      <c r="J96" s="361" t="s">
        <v>9</v>
      </c>
      <c r="K96" s="475" t="s">
        <v>10</v>
      </c>
      <c r="L96" s="476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173"/>
      <c r="B97" s="161"/>
      <c r="C97" s="161"/>
      <c r="D97" s="336"/>
      <c r="E97" s="336"/>
      <c r="F97" s="336"/>
      <c r="G97" s="336"/>
      <c r="H97" s="336"/>
      <c r="I97" s="318"/>
      <c r="J97" s="135"/>
      <c r="K97" s="135"/>
      <c r="L97" s="301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174"/>
      <c r="B98" s="163"/>
      <c r="C98" s="163"/>
      <c r="D98" s="337"/>
      <c r="E98" s="337"/>
      <c r="F98" s="337"/>
      <c r="G98" s="337"/>
      <c r="H98" s="337"/>
      <c r="I98" s="319"/>
      <c r="J98" s="40"/>
      <c r="K98" s="40"/>
      <c r="L98" s="179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08" t="s">
        <v>20</v>
      </c>
      <c r="B99" s="209"/>
      <c r="C99" s="210"/>
      <c r="D99" s="338">
        <f>SUM(D97:D98)</f>
        <v>0</v>
      </c>
      <c r="E99" s="338">
        <f>SUM(E97:E98)</f>
        <v>0</v>
      </c>
      <c r="F99" s="338">
        <f>SUM(F97:F98)</f>
        <v>0</v>
      </c>
      <c r="G99" s="338">
        <f>SUM(G97:G98)</f>
        <v>0</v>
      </c>
      <c r="H99" s="338">
        <f>SUM(H97:H98)</f>
        <v>0</v>
      </c>
      <c r="I99" s="310"/>
      <c r="J99" s="35"/>
      <c r="K99" s="35"/>
      <c r="L99" s="237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38" t="s">
        <v>12</v>
      </c>
      <c r="B100" s="239"/>
      <c r="C100" s="116"/>
      <c r="D100" s="339">
        <v>0</v>
      </c>
      <c r="E100" s="339">
        <v>117</v>
      </c>
      <c r="F100" s="339">
        <v>118</v>
      </c>
      <c r="G100" s="339">
        <v>0</v>
      </c>
      <c r="H100" s="339">
        <v>0</v>
      </c>
      <c r="I100" s="317"/>
      <c r="J100" s="134"/>
      <c r="K100" s="134"/>
      <c r="L100" s="241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218" t="s">
        <v>13</v>
      </c>
      <c r="B101" s="219"/>
      <c r="C101" s="220"/>
      <c r="D101" s="340">
        <f>D99+D100</f>
        <v>0</v>
      </c>
      <c r="E101" s="340">
        <f>E99+E100</f>
        <v>117</v>
      </c>
      <c r="F101" s="340">
        <f>F99+F100</f>
        <v>118</v>
      </c>
      <c r="G101" s="340">
        <f>G99+G100</f>
        <v>0</v>
      </c>
      <c r="H101" s="340">
        <f>H99+H100</f>
        <v>0</v>
      </c>
      <c r="I101" s="312"/>
      <c r="J101" s="130"/>
      <c r="K101" s="130"/>
      <c r="L101" s="22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45"/>
      <c r="B102" s="224"/>
      <c r="C102" s="225"/>
      <c r="D102" s="152"/>
      <c r="E102" s="152"/>
      <c r="F102" s="152"/>
      <c r="G102" s="152"/>
      <c r="H102" s="152"/>
      <c r="I102" s="313"/>
      <c r="J102" s="131"/>
      <c r="K102" s="131"/>
      <c r="L102" s="131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26" t="s">
        <v>118</v>
      </c>
      <c r="B103" s="227"/>
      <c r="C103" s="227"/>
      <c r="D103" s="132"/>
      <c r="E103" s="132"/>
      <c r="F103" s="132"/>
      <c r="G103" s="132"/>
      <c r="H103" s="132"/>
      <c r="I103" s="314"/>
      <c r="J103" s="132"/>
      <c r="K103" s="132"/>
      <c r="L103" s="132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229"/>
      <c r="B104" s="227"/>
      <c r="C104" s="230"/>
      <c r="D104" s="132"/>
      <c r="E104" s="132"/>
      <c r="F104" s="132"/>
      <c r="G104" s="132"/>
      <c r="H104" s="132"/>
      <c r="I104" s="315"/>
      <c r="J104" s="133"/>
      <c r="K104" s="133"/>
      <c r="L104" s="13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thickBot="1" x14ac:dyDescent="0.35">
      <c r="A105" s="177" t="s">
        <v>0</v>
      </c>
      <c r="B105" s="178" t="s">
        <v>1</v>
      </c>
      <c r="C105" s="178" t="s">
        <v>2</v>
      </c>
      <c r="D105" s="361" t="s">
        <v>29</v>
      </c>
      <c r="E105" s="361" t="s">
        <v>17</v>
      </c>
      <c r="F105" s="361" t="s">
        <v>30</v>
      </c>
      <c r="G105" s="361" t="s">
        <v>19</v>
      </c>
      <c r="H105" s="361" t="s">
        <v>7</v>
      </c>
      <c r="I105" s="316" t="s">
        <v>8</v>
      </c>
      <c r="J105" s="361" t="s">
        <v>9</v>
      </c>
      <c r="K105" s="361"/>
      <c r="L105" s="362" t="s">
        <v>10</v>
      </c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173"/>
      <c r="B106" s="161"/>
      <c r="C106" s="161"/>
      <c r="D106" s="162"/>
      <c r="E106" s="162"/>
      <c r="F106" s="162"/>
      <c r="G106" s="162"/>
      <c r="H106" s="162"/>
      <c r="I106" s="303"/>
      <c r="J106" s="171"/>
      <c r="K106" s="171"/>
      <c r="L106" s="244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167"/>
      <c r="B107" s="159"/>
      <c r="C107" s="159"/>
      <c r="D107" s="165"/>
      <c r="E107" s="165"/>
      <c r="F107" s="165"/>
      <c r="G107" s="165"/>
      <c r="H107" s="165"/>
      <c r="I107" s="305"/>
      <c r="J107" s="166"/>
      <c r="K107" s="166"/>
      <c r="L107" s="246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08" t="s">
        <v>20</v>
      </c>
      <c r="B108" s="210"/>
      <c r="C108" s="210"/>
      <c r="D108" s="236">
        <f>SUM(D106:D107)</f>
        <v>0</v>
      </c>
      <c r="E108" s="236">
        <f>SUM(E106:E107)</f>
        <v>0</v>
      </c>
      <c r="F108" s="236">
        <f>SUM(F106:F107)</f>
        <v>0</v>
      </c>
      <c r="G108" s="236">
        <f>SUM(G106:G107)</f>
        <v>0</v>
      </c>
      <c r="H108" s="236">
        <f>SUM(H106:H107)</f>
        <v>0</v>
      </c>
      <c r="I108" s="310"/>
      <c r="J108" s="35"/>
      <c r="K108" s="35"/>
      <c r="L108" s="237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38" t="s">
        <v>12</v>
      </c>
      <c r="B109" s="116"/>
      <c r="C109" s="116"/>
      <c r="D109" s="240">
        <v>0</v>
      </c>
      <c r="E109" s="240">
        <v>128</v>
      </c>
      <c r="F109" s="240">
        <v>132</v>
      </c>
      <c r="G109" s="240">
        <v>0</v>
      </c>
      <c r="H109" s="240">
        <v>0</v>
      </c>
      <c r="I109" s="317"/>
      <c r="J109" s="134"/>
      <c r="K109" s="134"/>
      <c r="L109" s="241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218" t="s">
        <v>13</v>
      </c>
      <c r="B110" s="220"/>
      <c r="C110" s="220"/>
      <c r="D110" s="242">
        <f>SUM(D108:D109)</f>
        <v>0</v>
      </c>
      <c r="E110" s="242">
        <f>SUM(E108:E109)</f>
        <v>128</v>
      </c>
      <c r="F110" s="242">
        <f>SUM(F108:F109)</f>
        <v>132</v>
      </c>
      <c r="G110" s="242">
        <f>SUM(G108:G109)</f>
        <v>0</v>
      </c>
      <c r="H110" s="242">
        <f>SUM(H108:H109)</f>
        <v>0</v>
      </c>
      <c r="I110" s="312"/>
      <c r="J110" s="130"/>
      <c r="K110" s="130"/>
      <c r="L110" s="247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3"/>
      <c r="B111" s="224"/>
      <c r="C111" s="225"/>
      <c r="D111" s="152"/>
      <c r="E111" s="152"/>
      <c r="F111" s="152"/>
      <c r="G111" s="152"/>
      <c r="H111" s="152"/>
      <c r="I111" s="313"/>
      <c r="J111" s="131"/>
      <c r="K111" s="131"/>
      <c r="L111" s="131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26" t="s">
        <v>31</v>
      </c>
      <c r="B112" s="227"/>
      <c r="C112" s="227"/>
      <c r="D112" s="132"/>
      <c r="E112" s="132"/>
      <c r="F112" s="132"/>
      <c r="G112" s="132"/>
      <c r="H112" s="132"/>
      <c r="I112" s="314"/>
      <c r="J112" s="132"/>
      <c r="K112" s="132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26" t="s">
        <v>32</v>
      </c>
      <c r="B113" s="227"/>
      <c r="C113" s="227"/>
      <c r="D113" s="132"/>
      <c r="E113" s="132"/>
      <c r="F113" s="132"/>
      <c r="G113" s="132"/>
      <c r="H113" s="132"/>
      <c r="I113" s="314"/>
      <c r="J113" s="132"/>
      <c r="K113" s="132"/>
      <c r="L113" s="13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thickBot="1" x14ac:dyDescent="0.35">
      <c r="A114" s="229"/>
      <c r="B114" s="227"/>
      <c r="C114" s="230"/>
      <c r="D114" s="132"/>
      <c r="E114" s="132"/>
      <c r="F114" s="132"/>
      <c r="G114" s="132"/>
      <c r="H114" s="132"/>
      <c r="I114" s="315"/>
      <c r="J114" s="133"/>
      <c r="K114" s="133"/>
      <c r="L114" s="132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177" t="s">
        <v>0</v>
      </c>
      <c r="B115" s="178" t="s">
        <v>1</v>
      </c>
      <c r="C115" s="178" t="s">
        <v>2</v>
      </c>
      <c r="D115" s="361" t="s">
        <v>33</v>
      </c>
      <c r="E115" s="361" t="s">
        <v>34</v>
      </c>
      <c r="F115" s="361" t="s">
        <v>35</v>
      </c>
      <c r="G115" s="361" t="s">
        <v>36</v>
      </c>
      <c r="H115" s="361" t="s">
        <v>135</v>
      </c>
      <c r="I115" s="316" t="s">
        <v>8</v>
      </c>
      <c r="J115" s="361" t="s">
        <v>9</v>
      </c>
      <c r="K115" s="361"/>
      <c r="L115" s="362" t="s">
        <v>10</v>
      </c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174"/>
      <c r="B116" s="163"/>
      <c r="C116" s="163"/>
      <c r="D116" s="164"/>
      <c r="E116" s="164"/>
      <c r="F116" s="164"/>
      <c r="G116" s="164"/>
      <c r="H116" s="164"/>
      <c r="I116" s="319"/>
      <c r="J116" s="172"/>
      <c r="K116" s="204"/>
      <c r="L116" s="248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thickBot="1" x14ac:dyDescent="0.35">
      <c r="A117" s="174"/>
      <c r="B117" s="163"/>
      <c r="C117" s="163"/>
      <c r="D117" s="164"/>
      <c r="E117" s="164"/>
      <c r="F117" s="164"/>
      <c r="G117" s="164"/>
      <c r="H117" s="164"/>
      <c r="I117" s="319"/>
      <c r="J117" s="172"/>
      <c r="K117" s="204"/>
      <c r="L117" s="248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49" t="s">
        <v>20</v>
      </c>
      <c r="B118" s="250"/>
      <c r="C118" s="250"/>
      <c r="D118" s="251">
        <f>SUM(D116:D117)</f>
        <v>0</v>
      </c>
      <c r="E118" s="251">
        <f>SUM(E116:E117)</f>
        <v>0</v>
      </c>
      <c r="F118" s="251">
        <f>SUM(F116:F117)</f>
        <v>0</v>
      </c>
      <c r="G118" s="251">
        <f>SUM(G116:G117)</f>
        <v>0</v>
      </c>
      <c r="H118" s="251">
        <f>SUM(H116:H117)</f>
        <v>0</v>
      </c>
      <c r="I118" s="320"/>
      <c r="J118" s="36"/>
      <c r="K118" s="36"/>
      <c r="L118" s="252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53" t="s">
        <v>12</v>
      </c>
      <c r="B119" s="254"/>
      <c r="C119" s="254"/>
      <c r="D119" s="255">
        <v>0</v>
      </c>
      <c r="E119" s="255">
        <v>63</v>
      </c>
      <c r="F119" s="255">
        <v>0</v>
      </c>
      <c r="G119" s="255">
        <v>33</v>
      </c>
      <c r="H119" s="255">
        <v>0</v>
      </c>
      <c r="I119" s="321"/>
      <c r="J119" s="136"/>
      <c r="K119" s="136"/>
      <c r="L119" s="256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thickBot="1" x14ac:dyDescent="0.35">
      <c r="A120" s="257" t="s">
        <v>13</v>
      </c>
      <c r="B120" s="258"/>
      <c r="C120" s="258"/>
      <c r="D120" s="259">
        <f>D118+D119</f>
        <v>0</v>
      </c>
      <c r="E120" s="259">
        <f>E118+E119</f>
        <v>63</v>
      </c>
      <c r="F120" s="259">
        <f>F118+F119</f>
        <v>0</v>
      </c>
      <c r="G120" s="259">
        <f>G118+G119</f>
        <v>33</v>
      </c>
      <c r="H120" s="259">
        <f>H118+H119</f>
        <v>0</v>
      </c>
      <c r="I120" s="322"/>
      <c r="J120" s="137"/>
      <c r="K120" s="137"/>
      <c r="L120" s="260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261"/>
      <c r="B121" s="43"/>
      <c r="C121" s="125"/>
      <c r="D121" s="1"/>
      <c r="E121" s="1"/>
      <c r="F121" s="1"/>
      <c r="G121" s="1"/>
      <c r="H121" s="1"/>
      <c r="I121" s="323"/>
      <c r="J121" s="44"/>
      <c r="K121" s="44"/>
      <c r="L121" s="44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226" t="s">
        <v>37</v>
      </c>
      <c r="B122" s="227"/>
      <c r="C122" s="227"/>
      <c r="D122" s="132"/>
      <c r="E122" s="132"/>
      <c r="F122" s="132"/>
      <c r="G122" s="132"/>
      <c r="H122" s="132"/>
      <c r="I122" s="314"/>
      <c r="J122" s="132"/>
      <c r="K122" s="132"/>
      <c r="L122" s="132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x14ac:dyDescent="0.3">
      <c r="A123" s="226" t="s">
        <v>117</v>
      </c>
      <c r="B123" s="227"/>
      <c r="C123" s="227"/>
      <c r="D123" s="132"/>
      <c r="E123" s="132"/>
      <c r="F123" s="132"/>
      <c r="G123" s="132"/>
      <c r="H123" s="132"/>
      <c r="I123" s="314"/>
      <c r="J123" s="132"/>
      <c r="K123" s="132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thickBot="1" x14ac:dyDescent="0.35">
      <c r="A124" s="229"/>
      <c r="B124" s="227"/>
      <c r="C124" s="230"/>
      <c r="D124" s="132"/>
      <c r="E124" s="132"/>
      <c r="F124" s="132"/>
      <c r="G124" s="132"/>
      <c r="H124" s="132"/>
      <c r="I124" s="315"/>
      <c r="J124" s="133"/>
      <c r="K124" s="133"/>
      <c r="L124" s="132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thickBot="1" x14ac:dyDescent="0.35">
      <c r="A125" s="177" t="s">
        <v>0</v>
      </c>
      <c r="B125" s="178" t="s">
        <v>1</v>
      </c>
      <c r="C125" s="178" t="s">
        <v>2</v>
      </c>
      <c r="D125" s="361" t="s">
        <v>33</v>
      </c>
      <c r="E125" s="361" t="s">
        <v>27</v>
      </c>
      <c r="F125" s="361" t="s">
        <v>24</v>
      </c>
      <c r="G125" s="361" t="s">
        <v>25</v>
      </c>
      <c r="H125" s="361" t="s">
        <v>7</v>
      </c>
      <c r="I125" s="316" t="s">
        <v>8</v>
      </c>
      <c r="J125" s="361" t="s">
        <v>9</v>
      </c>
      <c r="K125" s="361"/>
      <c r="L125" s="362" t="s">
        <v>10</v>
      </c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x14ac:dyDescent="0.3">
      <c r="A126" s="173"/>
      <c r="B126" s="161"/>
      <c r="C126" s="161"/>
      <c r="D126" s="162"/>
      <c r="E126" s="162"/>
      <c r="F126" s="162"/>
      <c r="G126" s="162"/>
      <c r="H126" s="162"/>
      <c r="I126" s="303"/>
      <c r="J126" s="171"/>
      <c r="K126" s="171"/>
      <c r="L126" s="234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thickBot="1" x14ac:dyDescent="0.35">
      <c r="A127" s="174"/>
      <c r="B127" s="163"/>
      <c r="C127" s="163"/>
      <c r="D127" s="164"/>
      <c r="E127" s="164"/>
      <c r="F127" s="164"/>
      <c r="G127" s="164"/>
      <c r="H127" s="164"/>
      <c r="I127" s="304"/>
      <c r="J127" s="172"/>
      <c r="K127" s="172"/>
      <c r="L127" s="235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49" t="s">
        <v>20</v>
      </c>
      <c r="B128" s="250"/>
      <c r="C128" s="250"/>
      <c r="D128" s="251">
        <f>SUM(D126:D127)</f>
        <v>0</v>
      </c>
      <c r="E128" s="251">
        <f>SUM(E126:E127)</f>
        <v>0</v>
      </c>
      <c r="F128" s="251">
        <f>SUM(F126:F127)</f>
        <v>0</v>
      </c>
      <c r="G128" s="251">
        <f>SUM(G126:G127)</f>
        <v>0</v>
      </c>
      <c r="H128" s="251">
        <f>SUM(H126:H127)</f>
        <v>0</v>
      </c>
      <c r="I128" s="320"/>
      <c r="J128" s="36"/>
      <c r="K128" s="36"/>
      <c r="L128" s="25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x14ac:dyDescent="0.3">
      <c r="A129" s="253" t="s">
        <v>12</v>
      </c>
      <c r="B129" s="254"/>
      <c r="C129" s="254"/>
      <c r="D129" s="255">
        <v>0</v>
      </c>
      <c r="E129" s="255">
        <v>1</v>
      </c>
      <c r="F129" s="255">
        <v>0</v>
      </c>
      <c r="G129" s="255">
        <v>1</v>
      </c>
      <c r="H129" s="255">
        <v>0</v>
      </c>
      <c r="I129" s="321"/>
      <c r="J129" s="136"/>
      <c r="K129" s="136"/>
      <c r="L129" s="256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thickBot="1" x14ac:dyDescent="0.35">
      <c r="A130" s="257" t="s">
        <v>13</v>
      </c>
      <c r="B130" s="258"/>
      <c r="C130" s="258"/>
      <c r="D130" s="259">
        <f>D128+D129</f>
        <v>0</v>
      </c>
      <c r="E130" s="259">
        <f>E128+E129</f>
        <v>1</v>
      </c>
      <c r="F130" s="259">
        <f>F128+F129</f>
        <v>0</v>
      </c>
      <c r="G130" s="259">
        <f>G128+G129</f>
        <v>1</v>
      </c>
      <c r="H130" s="259">
        <f>H128+H129</f>
        <v>0</v>
      </c>
      <c r="I130" s="322"/>
      <c r="J130" s="137"/>
      <c r="K130" s="137"/>
      <c r="L130" s="260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x14ac:dyDescent="0.3">
      <c r="A131" s="261"/>
      <c r="B131" s="43"/>
      <c r="C131" s="125"/>
      <c r="D131" s="1"/>
      <c r="E131" s="1"/>
      <c r="F131" s="1"/>
      <c r="G131" s="1"/>
      <c r="H131" s="1"/>
      <c r="I131" s="323"/>
      <c r="J131" s="44"/>
      <c r="K131" s="44"/>
      <c r="L131" s="44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x14ac:dyDescent="0.3">
      <c r="A132" s="226" t="s">
        <v>122</v>
      </c>
      <c r="B132" s="227"/>
      <c r="C132" s="227"/>
      <c r="D132" s="132"/>
      <c r="E132" s="132"/>
      <c r="F132" s="132"/>
      <c r="G132" s="132"/>
      <c r="H132" s="132"/>
      <c r="I132" s="314"/>
      <c r="J132" s="132"/>
      <c r="K132" s="132"/>
      <c r="L132" s="132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x14ac:dyDescent="0.3">
      <c r="A133" s="226" t="s">
        <v>124</v>
      </c>
      <c r="B133" s="227"/>
      <c r="C133" s="227"/>
      <c r="D133" s="132"/>
      <c r="E133" s="132"/>
      <c r="F133" s="132"/>
      <c r="G133" s="132"/>
      <c r="H133" s="132"/>
      <c r="I133" s="314"/>
      <c r="J133" s="132"/>
      <c r="K133" s="132"/>
      <c r="L133" s="13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thickBot="1" x14ac:dyDescent="0.35">
      <c r="A134" s="229"/>
      <c r="B134" s="227"/>
      <c r="C134" s="230"/>
      <c r="D134" s="132"/>
      <c r="E134" s="132"/>
      <c r="F134" s="132"/>
      <c r="G134" s="132"/>
      <c r="H134" s="132"/>
      <c r="I134" s="315"/>
      <c r="J134" s="133"/>
      <c r="K134" s="133"/>
      <c r="L134" s="132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thickBot="1" x14ac:dyDescent="0.35">
      <c r="A135" s="177" t="s">
        <v>0</v>
      </c>
      <c r="B135" s="178" t="s">
        <v>1</v>
      </c>
      <c r="C135" s="178" t="s">
        <v>2</v>
      </c>
      <c r="D135" s="361" t="s">
        <v>22</v>
      </c>
      <c r="E135" s="361" t="s">
        <v>27</v>
      </c>
      <c r="F135" s="361" t="s">
        <v>24</v>
      </c>
      <c r="G135" s="361" t="s">
        <v>25</v>
      </c>
      <c r="H135" s="361" t="s">
        <v>7</v>
      </c>
      <c r="I135" s="316" t="s">
        <v>8</v>
      </c>
      <c r="J135" s="361" t="s">
        <v>9</v>
      </c>
      <c r="K135" s="361"/>
      <c r="L135" s="362" t="s">
        <v>10</v>
      </c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x14ac:dyDescent="0.3">
      <c r="A136" s="173"/>
      <c r="B136" s="161"/>
      <c r="C136" s="161"/>
      <c r="D136" s="262"/>
      <c r="E136" s="162"/>
      <c r="F136" s="262"/>
      <c r="G136" s="262"/>
      <c r="H136" s="262"/>
      <c r="I136" s="303"/>
      <c r="J136" s="171"/>
      <c r="K136" s="171"/>
      <c r="L136" s="234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20.100000000000001" customHeight="1" thickBot="1" x14ac:dyDescent="0.35">
      <c r="A137" s="174"/>
      <c r="B137" s="163"/>
      <c r="C137" s="163"/>
      <c r="D137" s="263"/>
      <c r="E137" s="164"/>
      <c r="F137" s="263"/>
      <c r="G137" s="263"/>
      <c r="H137" s="263"/>
      <c r="I137" s="304"/>
      <c r="J137" s="172"/>
      <c r="K137" s="172"/>
      <c r="L137" s="235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20.100000000000001" customHeight="1" x14ac:dyDescent="0.3">
      <c r="A138" s="249" t="s">
        <v>20</v>
      </c>
      <c r="B138" s="250"/>
      <c r="C138" s="250"/>
      <c r="D138" s="251">
        <f>SUM(D136:D137)</f>
        <v>0</v>
      </c>
      <c r="E138" s="251">
        <f>SUM(E136:E137)</f>
        <v>0</v>
      </c>
      <c r="F138" s="251">
        <f>SUM(F136:F137)</f>
        <v>0</v>
      </c>
      <c r="G138" s="251">
        <f>SUM(G136:G137)</f>
        <v>0</v>
      </c>
      <c r="H138" s="251">
        <f>SUM(H136:H137)</f>
        <v>0</v>
      </c>
      <c r="I138" s="320"/>
      <c r="J138" s="36"/>
      <c r="K138" s="36"/>
      <c r="L138" s="252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20.100000000000001" customHeight="1" x14ac:dyDescent="0.3">
      <c r="A139" s="253" t="s">
        <v>12</v>
      </c>
      <c r="B139" s="254"/>
      <c r="C139" s="254"/>
      <c r="D139" s="255">
        <v>13</v>
      </c>
      <c r="E139" s="255">
        <v>0</v>
      </c>
      <c r="F139" s="255">
        <v>0</v>
      </c>
      <c r="G139" s="255">
        <v>11</v>
      </c>
      <c r="H139" s="255">
        <v>0</v>
      </c>
      <c r="I139" s="321"/>
      <c r="J139" s="136"/>
      <c r="K139" s="136"/>
      <c r="L139" s="256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thickBot="1" x14ac:dyDescent="0.35">
      <c r="A140" s="257" t="s">
        <v>13</v>
      </c>
      <c r="B140" s="258"/>
      <c r="C140" s="258"/>
      <c r="D140" s="259">
        <f>D138+D139</f>
        <v>13</v>
      </c>
      <c r="E140" s="259">
        <f>E138+E139</f>
        <v>0</v>
      </c>
      <c r="F140" s="259">
        <f>F138+F139</f>
        <v>0</v>
      </c>
      <c r="G140" s="259">
        <f>G138+G139</f>
        <v>11</v>
      </c>
      <c r="H140" s="259">
        <f>H138+H139</f>
        <v>0</v>
      </c>
      <c r="I140" s="322"/>
      <c r="J140" s="137"/>
      <c r="K140" s="137"/>
      <c r="L140" s="260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x14ac:dyDescent="0.3">
      <c r="A141" s="264"/>
      <c r="B141" s="43"/>
      <c r="C141" s="43"/>
      <c r="D141" s="1"/>
      <c r="E141" s="1"/>
      <c r="F141" s="1"/>
      <c r="G141" s="1"/>
      <c r="H141" s="1"/>
      <c r="I141" s="323"/>
      <c r="J141" s="44"/>
      <c r="K141" s="44"/>
      <c r="L141" s="44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20.100000000000001" customHeight="1" x14ac:dyDescent="0.3">
      <c r="A142" s="226" t="s">
        <v>38</v>
      </c>
      <c r="B142" s="45"/>
      <c r="C142" s="45"/>
      <c r="D142" s="46"/>
      <c r="E142" s="46"/>
      <c r="F142" s="46"/>
      <c r="G142" s="46"/>
      <c r="H142" s="46"/>
      <c r="I142" s="324"/>
      <c r="J142" s="46"/>
      <c r="K142" s="46"/>
      <c r="L142" s="46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thickBot="1" x14ac:dyDescent="0.35">
      <c r="A143" s="223"/>
      <c r="B143" s="224"/>
      <c r="C143" s="225"/>
      <c r="D143" s="152"/>
      <c r="E143" s="152"/>
      <c r="F143" s="152"/>
      <c r="G143" s="152"/>
      <c r="H143" s="152"/>
      <c r="I143" s="313"/>
      <c r="J143" s="131"/>
      <c r="K143" s="131"/>
      <c r="L143" s="131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20.100000000000001" customHeight="1" thickBot="1" x14ac:dyDescent="0.35">
      <c r="A144" s="265" t="s">
        <v>0</v>
      </c>
      <c r="B144" s="266" t="s">
        <v>1</v>
      </c>
      <c r="C144" s="266" t="s">
        <v>2</v>
      </c>
      <c r="D144" s="138" t="s">
        <v>3</v>
      </c>
      <c r="E144" s="138" t="s">
        <v>4</v>
      </c>
      <c r="F144" s="138" t="s">
        <v>5</v>
      </c>
      <c r="G144" s="138" t="s">
        <v>6</v>
      </c>
      <c r="H144" s="138" t="s">
        <v>7</v>
      </c>
      <c r="I144" s="325" t="s">
        <v>8</v>
      </c>
      <c r="J144" s="138" t="s">
        <v>9</v>
      </c>
      <c r="K144" s="138"/>
      <c r="L144" s="267" t="s">
        <v>10</v>
      </c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x14ac:dyDescent="0.3">
      <c r="A145" s="268" t="s">
        <v>20</v>
      </c>
      <c r="B145" s="269"/>
      <c r="C145" s="269"/>
      <c r="D145" s="270">
        <f t="shared" ref="D145:H147" si="14">SUM(D64,D75,D99,D108)</f>
        <v>211</v>
      </c>
      <c r="E145" s="270">
        <f t="shared" si="14"/>
        <v>62</v>
      </c>
      <c r="F145" s="270">
        <f t="shared" si="14"/>
        <v>50</v>
      </c>
      <c r="G145" s="270">
        <f t="shared" si="14"/>
        <v>208</v>
      </c>
      <c r="H145" s="270">
        <f t="shared" si="14"/>
        <v>0</v>
      </c>
      <c r="I145" s="326"/>
      <c r="J145" s="37"/>
      <c r="K145" s="37"/>
      <c r="L145" s="271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A146" s="272" t="s">
        <v>12</v>
      </c>
      <c r="B146" s="273"/>
      <c r="C146" s="273"/>
      <c r="D146" s="274">
        <f t="shared" si="14"/>
        <v>4433</v>
      </c>
      <c r="E146" s="274">
        <f t="shared" si="14"/>
        <v>704</v>
      </c>
      <c r="F146" s="274">
        <f t="shared" si="14"/>
        <v>729</v>
      </c>
      <c r="G146" s="274">
        <f t="shared" si="14"/>
        <v>4470</v>
      </c>
      <c r="H146" s="274">
        <f t="shared" si="14"/>
        <v>0</v>
      </c>
      <c r="I146" s="327"/>
      <c r="J146" s="139"/>
      <c r="K146" s="139"/>
      <c r="L146" s="275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thickBot="1" x14ac:dyDescent="0.35">
      <c r="A147" s="276" t="s">
        <v>13</v>
      </c>
      <c r="B147" s="277"/>
      <c r="C147" s="277"/>
      <c r="D147" s="278">
        <f t="shared" si="14"/>
        <v>4644</v>
      </c>
      <c r="E147" s="278">
        <f t="shared" si="14"/>
        <v>766</v>
      </c>
      <c r="F147" s="278">
        <f t="shared" si="14"/>
        <v>779</v>
      </c>
      <c r="G147" s="278">
        <f t="shared" si="14"/>
        <v>4678</v>
      </c>
      <c r="H147" s="278">
        <f t="shared" si="14"/>
        <v>0</v>
      </c>
      <c r="I147" s="328"/>
      <c r="J147" s="140"/>
      <c r="K147" s="140"/>
      <c r="L147" s="279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19.5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:22" ht="19.5" customHeight="1" x14ac:dyDescent="0.3"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:22" ht="19.5" customHeight="1" x14ac:dyDescent="0.3"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:22" ht="19.5" customHeight="1" x14ac:dyDescent="0.3"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:22" ht="19.5" customHeight="1" x14ac:dyDescent="0.3"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:22" ht="19.5" customHeight="1" x14ac:dyDescent="0.3"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3:22" ht="19.5" customHeight="1" x14ac:dyDescent="0.3"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3:22" ht="19.5" customHeight="1" x14ac:dyDescent="0.3"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3:22" ht="19.5" customHeight="1" x14ac:dyDescent="0.3"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3:22" ht="19.5" customHeight="1" x14ac:dyDescent="0.3"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3:22" ht="19.5" customHeight="1" x14ac:dyDescent="0.3"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3:22" ht="19.5" customHeight="1" x14ac:dyDescent="0.3"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3:22" ht="19.5" customHeight="1" x14ac:dyDescent="0.3"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N168" s="28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N169" s="28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N170" s="28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N171" s="28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N172" s="28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N173" s="28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N174" s="28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:26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:26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:26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:26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:26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:26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:26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  <c r="Z362" s="146"/>
    </row>
    <row r="363" spans="1:26" s="146" customFormat="1" ht="20.100000000000001" customHeight="1" x14ac:dyDescent="0.3">
      <c r="A363" s="280"/>
      <c r="B363" s="124"/>
      <c r="C363" s="124"/>
      <c r="D363" s="124"/>
      <c r="E363" s="124"/>
      <c r="F363" s="124"/>
      <c r="G363" s="124"/>
      <c r="H363" s="124"/>
      <c r="I363" s="329"/>
      <c r="J363" s="124"/>
      <c r="K363" s="124"/>
      <c r="L363" s="124"/>
      <c r="M363" s="194"/>
      <c r="N363" s="151"/>
      <c r="O363" s="157"/>
      <c r="P363" s="281"/>
      <c r="Q363" s="281"/>
      <c r="R363" s="155"/>
      <c r="S363" s="155"/>
      <c r="T363" s="155"/>
      <c r="U363" s="56"/>
      <c r="V363" s="56"/>
      <c r="X363" s="151"/>
    </row>
    <row r="364" spans="1:26" s="146" customFormat="1" ht="20.100000000000001" customHeight="1" x14ac:dyDescent="0.3">
      <c r="A364" s="280"/>
      <c r="B364" s="124"/>
      <c r="C364" s="124"/>
      <c r="D364" s="124"/>
      <c r="E364" s="124"/>
      <c r="F364" s="124"/>
      <c r="G364" s="124"/>
      <c r="H364" s="124"/>
      <c r="I364" s="329"/>
      <c r="J364" s="124"/>
      <c r="K364" s="124"/>
      <c r="L364" s="124"/>
      <c r="M364" s="194"/>
      <c r="N364" s="151"/>
      <c r="O364" s="157"/>
      <c r="P364" s="281"/>
      <c r="Q364" s="281"/>
      <c r="R364" s="155"/>
      <c r="S364" s="155"/>
      <c r="T364" s="155"/>
      <c r="U364" s="56"/>
      <c r="V364" s="56"/>
      <c r="Z364" s="151"/>
    </row>
    <row r="365" spans="1:26" ht="20.100000000000001" customHeight="1" x14ac:dyDescent="0.3">
      <c r="M365" s="194"/>
      <c r="N365" s="146"/>
      <c r="O365" s="157"/>
      <c r="P365" s="198"/>
      <c r="Q365" s="198"/>
      <c r="R365" s="153"/>
      <c r="S365" s="153"/>
      <c r="T365" s="153"/>
      <c r="U365" s="152"/>
      <c r="V365" s="152"/>
      <c r="X365" s="146"/>
      <c r="Y365" s="146"/>
    </row>
    <row r="366" spans="1:26" ht="20.100000000000001" customHeight="1" x14ac:dyDescent="0.3">
      <c r="M366" s="194"/>
      <c r="N366" s="146"/>
      <c r="O366" s="157"/>
      <c r="P366" s="198"/>
      <c r="Q366" s="198"/>
      <c r="R366" s="153"/>
      <c r="S366" s="153"/>
      <c r="T366" s="153"/>
      <c r="U366" s="152"/>
      <c r="V366" s="152"/>
      <c r="X366" s="146"/>
      <c r="Y366" s="146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  <c r="X367" s="146"/>
      <c r="Y367" s="146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  <c r="X368" s="146"/>
      <c r="Y368" s="146"/>
    </row>
    <row r="369" spans="13:25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  <c r="X369" s="146"/>
      <c r="Y369" s="146"/>
    </row>
    <row r="370" spans="13:25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  <c r="X370" s="146"/>
      <c r="Y370" s="146"/>
    </row>
    <row r="371" spans="13:25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  <c r="X371" s="146"/>
      <c r="Y371" s="146"/>
    </row>
    <row r="372" spans="13:25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  <c r="X372" s="146"/>
    </row>
    <row r="373" spans="13:25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5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5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5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5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5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5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5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5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5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5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5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O407" s="157"/>
      <c r="P407" s="198"/>
      <c r="Q407" s="198"/>
      <c r="R407" s="153"/>
      <c r="S407" s="153"/>
      <c r="T407" s="153"/>
      <c r="U407" s="152"/>
      <c r="V407" s="152"/>
    </row>
    <row r="408" spans="13:22" ht="20.100000000000001" customHeight="1" x14ac:dyDescent="0.3">
      <c r="M408" s="194"/>
      <c r="O408" s="157"/>
      <c r="P408" s="198"/>
      <c r="Q408" s="198"/>
      <c r="R408" s="153"/>
      <c r="S408" s="153"/>
      <c r="T408" s="153"/>
      <c r="U408" s="152"/>
      <c r="V408" s="152"/>
    </row>
    <row r="409" spans="13:22" ht="20.100000000000001" customHeight="1" x14ac:dyDescent="0.3">
      <c r="M409" s="194"/>
      <c r="O409" s="157"/>
      <c r="P409" s="198"/>
      <c r="Q409" s="198"/>
      <c r="R409" s="153"/>
      <c r="S409" s="153"/>
      <c r="T409" s="153"/>
      <c r="U409" s="152"/>
      <c r="V409" s="152"/>
    </row>
    <row r="410" spans="13:22" ht="20.100000000000001" customHeight="1" x14ac:dyDescent="0.3">
      <c r="M410" s="194"/>
      <c r="O410" s="157"/>
      <c r="P410" s="198"/>
      <c r="Q410" s="198"/>
      <c r="R410" s="153"/>
      <c r="S410" s="153"/>
      <c r="T410" s="153"/>
      <c r="U410" s="152"/>
      <c r="V410" s="152"/>
    </row>
    <row r="411" spans="13:22" ht="20.100000000000001" customHeight="1" x14ac:dyDescent="0.3">
      <c r="M411" s="194"/>
      <c r="O411" s="157"/>
      <c r="P411" s="198"/>
      <c r="Q411" s="198"/>
      <c r="R411" s="153"/>
      <c r="S411" s="153"/>
      <c r="T411" s="153"/>
      <c r="U411" s="152"/>
      <c r="V411" s="152"/>
    </row>
    <row r="412" spans="13:22" ht="20.100000000000001" customHeight="1" x14ac:dyDescent="0.3">
      <c r="M412" s="194"/>
      <c r="O412" s="157"/>
      <c r="P412" s="198"/>
      <c r="Q412" s="198"/>
      <c r="R412" s="153"/>
      <c r="S412" s="153"/>
      <c r="T412" s="153"/>
      <c r="U412" s="152"/>
      <c r="V412" s="152"/>
    </row>
    <row r="413" spans="13:22" ht="20.100000000000001" customHeight="1" x14ac:dyDescent="0.3">
      <c r="M413" s="194"/>
      <c r="O413" s="157"/>
      <c r="P413" s="198"/>
      <c r="Q413" s="198"/>
      <c r="R413" s="153"/>
      <c r="S413" s="153"/>
      <c r="T413" s="153"/>
      <c r="U413" s="152"/>
      <c r="V413" s="152"/>
    </row>
    <row r="414" spans="13:22" ht="20.100000000000001" customHeight="1" x14ac:dyDescent="0.3">
      <c r="M414" s="194"/>
      <c r="P414" s="39"/>
      <c r="Q414" s="39"/>
      <c r="R414" s="39"/>
      <c r="S414" s="39"/>
      <c r="T414" s="39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94"/>
      <c r="P420" s="39"/>
      <c r="Q420" s="39"/>
      <c r="R420" s="39"/>
      <c r="S420" s="39"/>
      <c r="T420" s="39"/>
    </row>
    <row r="421" spans="13:20" ht="20.100000000000001" customHeight="1" x14ac:dyDescent="0.3">
      <c r="M421" s="194"/>
      <c r="P421" s="39"/>
      <c r="Q421" s="39"/>
      <c r="R421" s="39"/>
      <c r="S421" s="39"/>
      <c r="T421" s="39"/>
    </row>
    <row r="422" spans="13:20" ht="20.100000000000001" customHeight="1" x14ac:dyDescent="0.3">
      <c r="M422" s="194"/>
      <c r="P422" s="39"/>
      <c r="Q422" s="39"/>
      <c r="R422" s="39"/>
      <c r="S422" s="39"/>
      <c r="T422" s="39"/>
    </row>
    <row r="423" spans="13:20" ht="20.100000000000001" customHeight="1" x14ac:dyDescent="0.3">
      <c r="M423" s="194"/>
      <c r="P423" s="39"/>
      <c r="Q423" s="39"/>
      <c r="R423" s="39"/>
      <c r="S423" s="39"/>
      <c r="T423" s="39"/>
    </row>
    <row r="424" spans="13:20" ht="20.100000000000001" customHeight="1" x14ac:dyDescent="0.3">
      <c r="M424" s="194"/>
      <c r="P424" s="39"/>
      <c r="Q424" s="39"/>
      <c r="R424" s="39"/>
      <c r="S424" s="39"/>
      <c r="T424" s="39"/>
    </row>
    <row r="425" spans="13:20" ht="20.100000000000001" customHeight="1" x14ac:dyDescent="0.3">
      <c r="M425" s="194"/>
      <c r="P425" s="39"/>
      <c r="Q425" s="39"/>
      <c r="R425" s="39"/>
      <c r="S425" s="39"/>
      <c r="T425" s="39"/>
    </row>
    <row r="426" spans="13:20" ht="20.100000000000001" customHeight="1" x14ac:dyDescent="0.3">
      <c r="M426" s="194"/>
      <c r="P426" s="39"/>
      <c r="Q426" s="39"/>
      <c r="R426" s="39"/>
      <c r="S426" s="39"/>
      <c r="T426" s="39"/>
    </row>
    <row r="427" spans="13:20" ht="20.100000000000001" customHeight="1" x14ac:dyDescent="0.3">
      <c r="M427" s="194"/>
      <c r="P427" s="39"/>
      <c r="Q427" s="39"/>
      <c r="R427" s="39"/>
      <c r="S427" s="39"/>
      <c r="T427" s="39"/>
    </row>
    <row r="428" spans="13:20" ht="20.100000000000001" customHeight="1" x14ac:dyDescent="0.3">
      <c r="M428" s="194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0" ht="20.100000000000001" customHeight="1" x14ac:dyDescent="0.3">
      <c r="M529" s="151"/>
      <c r="P529" s="39"/>
      <c r="Q529" s="39"/>
      <c r="R529" s="39"/>
      <c r="S529" s="39"/>
      <c r="T529" s="39"/>
    </row>
    <row r="530" spans="13:20" ht="20.100000000000001" customHeight="1" x14ac:dyDescent="0.3">
      <c r="M530" s="151"/>
      <c r="P530" s="39"/>
      <c r="Q530" s="39"/>
      <c r="R530" s="39"/>
      <c r="S530" s="39"/>
      <c r="T530" s="39"/>
    </row>
    <row r="531" spans="13:20" ht="20.100000000000001" customHeight="1" x14ac:dyDescent="0.3">
      <c r="M531" s="151"/>
      <c r="P531" s="39"/>
      <c r="Q531" s="39"/>
      <c r="R531" s="39"/>
      <c r="S531" s="39"/>
      <c r="T531" s="39"/>
    </row>
    <row r="532" spans="13:20" ht="20.100000000000001" customHeight="1" x14ac:dyDescent="0.3">
      <c r="M532" s="151"/>
      <c r="P532" s="39"/>
      <c r="Q532" s="39"/>
      <c r="R532" s="39"/>
      <c r="S532" s="39"/>
      <c r="T532" s="39"/>
    </row>
    <row r="533" spans="13:20" ht="20.100000000000001" customHeight="1" x14ac:dyDescent="0.3">
      <c r="M533" s="151"/>
      <c r="P533" s="39"/>
      <c r="Q533" s="39"/>
      <c r="R533" s="39"/>
      <c r="S533" s="39"/>
      <c r="T533" s="39"/>
    </row>
    <row r="534" spans="13:20" ht="20.100000000000001" customHeight="1" x14ac:dyDescent="0.3">
      <c r="M534" s="151"/>
      <c r="P534" s="39"/>
      <c r="Q534" s="39"/>
      <c r="R534" s="39"/>
      <c r="S534" s="39"/>
      <c r="T534" s="39"/>
    </row>
    <row r="535" spans="13:20" ht="20.100000000000001" customHeight="1" x14ac:dyDescent="0.3">
      <c r="M535" s="151"/>
      <c r="P535" s="39"/>
      <c r="Q535" s="39"/>
      <c r="R535" s="39"/>
      <c r="S535" s="39"/>
      <c r="T535" s="39"/>
    </row>
    <row r="536" spans="13:20" ht="20.100000000000001" customHeight="1" x14ac:dyDescent="0.3">
      <c r="M536" s="151"/>
      <c r="P536" s="39"/>
      <c r="Q536" s="39"/>
      <c r="R536" s="39"/>
      <c r="S536" s="39"/>
      <c r="T536" s="39"/>
    </row>
    <row r="537" spans="13:20" ht="20.100000000000001" customHeight="1" x14ac:dyDescent="0.3">
      <c r="M537" s="151"/>
      <c r="P537" s="39"/>
      <c r="Q537" s="39"/>
      <c r="R537" s="39"/>
      <c r="S537" s="39"/>
      <c r="T537" s="39"/>
    </row>
    <row r="538" spans="13:20" ht="20.100000000000001" customHeight="1" x14ac:dyDescent="0.3">
      <c r="M538" s="151"/>
      <c r="P538" s="39"/>
      <c r="Q538" s="39"/>
      <c r="R538" s="39"/>
      <c r="S538" s="39"/>
      <c r="T538" s="39"/>
    </row>
    <row r="539" spans="13:20" ht="20.100000000000001" customHeight="1" x14ac:dyDescent="0.3">
      <c r="M539" s="151"/>
      <c r="P539" s="39"/>
      <c r="Q539" s="39"/>
      <c r="R539" s="39"/>
      <c r="S539" s="39"/>
      <c r="T539" s="39"/>
    </row>
    <row r="540" spans="13:20" ht="20.100000000000001" customHeight="1" x14ac:dyDescent="0.3">
      <c r="M540" s="151"/>
      <c r="P540" s="39"/>
      <c r="Q540" s="39"/>
      <c r="R540" s="39"/>
      <c r="S540" s="39"/>
      <c r="T540" s="39"/>
    </row>
    <row r="541" spans="13:20" ht="20.100000000000001" customHeight="1" x14ac:dyDescent="0.3">
      <c r="M541" s="151"/>
      <c r="P541" s="39"/>
      <c r="Q541" s="39"/>
      <c r="R541" s="39"/>
      <c r="S541" s="39"/>
      <c r="T541" s="39"/>
    </row>
    <row r="542" spans="13:20" ht="20.100000000000001" customHeight="1" x14ac:dyDescent="0.3">
      <c r="M542" s="151"/>
      <c r="P542" s="39"/>
      <c r="Q542" s="39"/>
      <c r="R542" s="39"/>
      <c r="S542" s="39"/>
      <c r="T542" s="39"/>
    </row>
    <row r="543" spans="13:20" ht="20.100000000000001" customHeight="1" x14ac:dyDescent="0.3">
      <c r="M543" s="151"/>
      <c r="P543" s="39"/>
      <c r="Q543" s="39"/>
      <c r="R543" s="39"/>
      <c r="S543" s="39"/>
      <c r="T543" s="39"/>
    </row>
    <row r="544" spans="13:20" ht="20.100000000000001" customHeight="1" x14ac:dyDescent="0.3">
      <c r="M544" s="151"/>
      <c r="P544" s="39"/>
      <c r="Q544" s="39"/>
      <c r="R544" s="39"/>
      <c r="S544" s="39"/>
      <c r="T544" s="39"/>
    </row>
    <row r="545" spans="13:22" ht="20.100000000000001" customHeight="1" x14ac:dyDescent="0.3">
      <c r="M545" s="151"/>
      <c r="P545" s="39"/>
      <c r="Q545" s="39"/>
      <c r="R545" s="39"/>
      <c r="S545" s="39"/>
      <c r="T545" s="39"/>
    </row>
    <row r="546" spans="13:22" ht="20.100000000000001" customHeight="1" x14ac:dyDescent="0.3">
      <c r="M546" s="151"/>
      <c r="P546" s="39"/>
      <c r="Q546" s="39"/>
      <c r="R546" s="39"/>
      <c r="S546" s="39"/>
      <c r="T546" s="39"/>
    </row>
    <row r="547" spans="13:22" ht="20.100000000000001" customHeight="1" x14ac:dyDescent="0.3">
      <c r="M547" s="151"/>
      <c r="U547" s="152"/>
      <c r="V547" s="152"/>
    </row>
    <row r="548" spans="13:22" ht="20.100000000000001" customHeight="1" x14ac:dyDescent="0.3">
      <c r="M548" s="151"/>
      <c r="U548" s="152"/>
      <c r="V548" s="152"/>
    </row>
    <row r="549" spans="13:22" ht="20.100000000000001" customHeight="1" x14ac:dyDescent="0.3">
      <c r="M549" s="151"/>
      <c r="U549" s="152"/>
      <c r="V549" s="152"/>
    </row>
    <row r="550" spans="13:22" ht="20.100000000000001" customHeight="1" x14ac:dyDescent="0.3">
      <c r="M550" s="151"/>
      <c r="U550" s="152"/>
      <c r="V550" s="152"/>
    </row>
    <row r="551" spans="13:22" ht="20.100000000000001" customHeight="1" x14ac:dyDescent="0.3">
      <c r="M551" s="151"/>
      <c r="U551" s="152"/>
      <c r="V551" s="152"/>
    </row>
    <row r="552" spans="13:22" ht="20.100000000000001" customHeight="1" x14ac:dyDescent="0.3">
      <c r="M552" s="151"/>
      <c r="U552" s="152"/>
      <c r="V552" s="152"/>
    </row>
    <row r="553" spans="13:22" ht="20.100000000000001" customHeight="1" x14ac:dyDescent="0.3">
      <c r="M553" s="151"/>
      <c r="U553" s="152"/>
      <c r="V553" s="152"/>
    </row>
    <row r="554" spans="13:22" ht="20.100000000000001" customHeight="1" x14ac:dyDescent="0.3">
      <c r="M554" s="151"/>
      <c r="U554" s="152"/>
      <c r="V554" s="152"/>
    </row>
    <row r="555" spans="13:22" ht="20.100000000000001" customHeight="1" x14ac:dyDescent="0.3">
      <c r="M555" s="151"/>
      <c r="U555" s="152"/>
      <c r="V555" s="152"/>
    </row>
    <row r="556" spans="13:22" ht="20.100000000000001" customHeight="1" x14ac:dyDescent="0.3">
      <c r="M556" s="151"/>
      <c r="U556" s="152"/>
      <c r="V556" s="152"/>
    </row>
    <row r="557" spans="13:22" ht="20.100000000000001" customHeight="1" x14ac:dyDescent="0.3">
      <c r="M557" s="151"/>
      <c r="U557" s="152"/>
      <c r="V557" s="152"/>
    </row>
    <row r="558" spans="13:22" ht="20.100000000000001" customHeight="1" x14ac:dyDescent="0.3">
      <c r="M558" s="151"/>
      <c r="U558" s="152"/>
      <c r="V558" s="152"/>
    </row>
    <row r="559" spans="13:22" ht="20.100000000000001" customHeight="1" x14ac:dyDescent="0.3">
      <c r="M559" s="151"/>
      <c r="U559" s="152"/>
      <c r="V559" s="152"/>
    </row>
    <row r="560" spans="13:22" ht="20.100000000000001" customHeight="1" x14ac:dyDescent="0.3">
      <c r="M560" s="151"/>
      <c r="U560" s="152"/>
      <c r="V560" s="152"/>
    </row>
    <row r="561" spans="13:22" ht="20.100000000000001" customHeight="1" x14ac:dyDescent="0.3">
      <c r="M561" s="147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4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4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4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4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4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4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:28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:28" ht="20.100000000000001" customHeight="1" x14ac:dyDescent="0.3">
      <c r="M786" s="157"/>
      <c r="O786" s="156"/>
      <c r="P786" s="155"/>
      <c r="Q786" s="153"/>
      <c r="R786" s="153"/>
      <c r="S786" s="153"/>
      <c r="T786" s="154"/>
      <c r="U786" s="152"/>
      <c r="V786" s="152"/>
    </row>
    <row r="787" spans="1:28" ht="20.100000000000001" customHeight="1" x14ac:dyDescent="0.3">
      <c r="M787" s="157"/>
      <c r="O787" s="156"/>
      <c r="P787" s="155"/>
      <c r="Q787" s="153"/>
      <c r="R787" s="153"/>
      <c r="S787" s="153"/>
      <c r="T787" s="154"/>
      <c r="U787" s="152"/>
      <c r="V787" s="152"/>
    </row>
    <row r="788" spans="1:28" ht="20.100000000000001" customHeight="1" x14ac:dyDescent="0.3">
      <c r="M788" s="157"/>
      <c r="O788" s="156"/>
      <c r="P788" s="155"/>
      <c r="Q788" s="153"/>
      <c r="R788" s="153"/>
      <c r="S788" s="153"/>
      <c r="T788" s="154"/>
      <c r="U788" s="152"/>
      <c r="V788" s="152"/>
    </row>
    <row r="789" spans="1:28" ht="20.100000000000001" customHeight="1" x14ac:dyDescent="0.3">
      <c r="M789" s="157"/>
      <c r="O789" s="156"/>
      <c r="P789" s="155"/>
      <c r="Q789" s="153"/>
      <c r="R789" s="153"/>
      <c r="S789" s="153"/>
      <c r="T789" s="154"/>
      <c r="U789" s="152"/>
      <c r="V789" s="152"/>
    </row>
    <row r="790" spans="1:28" ht="20.100000000000001" customHeight="1" x14ac:dyDescent="0.3">
      <c r="M790" s="157"/>
      <c r="O790" s="156"/>
      <c r="P790" s="155"/>
      <c r="Q790" s="153"/>
      <c r="R790" s="153"/>
      <c r="S790" s="153"/>
      <c r="T790" s="154"/>
      <c r="U790" s="152"/>
      <c r="V790" s="152"/>
    </row>
    <row r="791" spans="1:28" ht="20.100000000000001" customHeight="1" x14ac:dyDescent="0.3">
      <c r="M791" s="157"/>
      <c r="O791" s="156"/>
      <c r="P791" s="155"/>
      <c r="Q791" s="153"/>
      <c r="R791" s="153"/>
      <c r="S791" s="153"/>
      <c r="T791" s="154"/>
      <c r="U791" s="152"/>
      <c r="V791" s="152"/>
    </row>
    <row r="792" spans="1:28" ht="20.100000000000001" customHeight="1" x14ac:dyDescent="0.3">
      <c r="M792" s="157"/>
      <c r="O792" s="156"/>
      <c r="P792" s="155"/>
      <c r="Q792" s="153"/>
      <c r="R792" s="153"/>
      <c r="S792" s="153"/>
      <c r="T792" s="154"/>
      <c r="U792" s="152"/>
      <c r="V792" s="152"/>
    </row>
    <row r="793" spans="1:28" ht="20.100000000000001" customHeight="1" x14ac:dyDescent="0.3">
      <c r="M793" s="157"/>
      <c r="O793" s="156"/>
      <c r="P793" s="155"/>
      <c r="Q793" s="153"/>
      <c r="R793" s="153"/>
      <c r="S793" s="153"/>
      <c r="T793" s="154"/>
      <c r="V793" s="152"/>
    </row>
    <row r="794" spans="1:28" ht="20.100000000000001" customHeight="1" x14ac:dyDescent="0.3">
      <c r="M794" s="157"/>
      <c r="S794" s="153"/>
      <c r="T794" s="154"/>
      <c r="V794" s="152"/>
    </row>
    <row r="795" spans="1:28" ht="20.100000000000001" customHeight="1" x14ac:dyDescent="0.3">
      <c r="M795" s="157"/>
      <c r="V795" s="152"/>
    </row>
    <row r="796" spans="1:28" ht="20.100000000000001" customHeight="1" x14ac:dyDescent="0.3">
      <c r="M796" s="157"/>
      <c r="V796" s="152"/>
    </row>
    <row r="797" spans="1:28" ht="20.100000000000001" customHeight="1" x14ac:dyDescent="0.3">
      <c r="M797" s="157"/>
      <c r="V797" s="152"/>
      <c r="AA797" s="103"/>
      <c r="AB797" s="103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2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2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46"/>
      <c r="P800" s="146"/>
      <c r="Q800" s="146"/>
      <c r="R800" s="146"/>
      <c r="S800" s="151"/>
      <c r="T800" s="151"/>
      <c r="U800" s="151"/>
      <c r="V800" s="151"/>
      <c r="W800" s="151"/>
      <c r="X800" s="151"/>
      <c r="Y800" s="151"/>
      <c r="Z800" s="151"/>
    </row>
    <row r="801" spans="1:28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46"/>
      <c r="P801" s="146"/>
      <c r="Q801" s="146"/>
      <c r="R801" s="146"/>
      <c r="S801" s="151"/>
      <c r="T801" s="151"/>
      <c r="U801" s="151"/>
      <c r="V801" s="151"/>
      <c r="W801" s="151"/>
      <c r="X801" s="151"/>
      <c r="Y801" s="151"/>
      <c r="Z801" s="151"/>
    </row>
    <row r="802" spans="1:28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75"/>
      <c r="P802" s="176"/>
      <c r="Q802" s="176"/>
      <c r="R802" s="146"/>
      <c r="S802" s="151"/>
      <c r="T802" s="151"/>
      <c r="U802" s="151"/>
      <c r="V802" s="151"/>
      <c r="W802" s="151"/>
      <c r="X802" s="151"/>
      <c r="Y802" s="151"/>
      <c r="Z802" s="151"/>
    </row>
    <row r="803" spans="1:28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75"/>
      <c r="P803" s="176"/>
      <c r="Q803" s="176"/>
      <c r="R803" s="146"/>
      <c r="S803" s="151"/>
      <c r="T803" s="151"/>
      <c r="U803" s="151"/>
      <c r="V803" s="151"/>
      <c r="W803" s="151"/>
      <c r="X803" s="151"/>
      <c r="Y803" s="151"/>
      <c r="Z803" s="151"/>
    </row>
    <row r="804" spans="1:28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75"/>
      <c r="P804" s="176"/>
      <c r="Q804" s="176"/>
      <c r="R804" s="146"/>
      <c r="S804" s="151"/>
      <c r="T804" s="151"/>
      <c r="U804" s="151"/>
      <c r="V804" s="151"/>
      <c r="W804" s="151"/>
      <c r="X804" s="151"/>
      <c r="Y804" s="151"/>
      <c r="Z804" s="151"/>
    </row>
    <row r="805" spans="1:28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75"/>
      <c r="P805" s="176"/>
      <c r="Q805" s="176"/>
      <c r="R805" s="146"/>
      <c r="S805" s="151"/>
      <c r="T805" s="151"/>
      <c r="U805" s="151"/>
      <c r="V805" s="151"/>
      <c r="W805" s="151"/>
      <c r="X805" s="151"/>
      <c r="Y805" s="151"/>
      <c r="Z805" s="151"/>
    </row>
    <row r="806" spans="1:28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46"/>
      <c r="O806" s="175"/>
      <c r="P806" s="176"/>
      <c r="Q806" s="176"/>
      <c r="R806" s="146"/>
      <c r="S806" s="151"/>
      <c r="T806" s="151"/>
      <c r="U806" s="151"/>
      <c r="V806" s="151"/>
      <c r="W806" s="151"/>
      <c r="X806" s="151"/>
      <c r="Y806" s="151"/>
      <c r="Z806" s="151"/>
    </row>
    <row r="807" spans="1:28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46"/>
      <c r="O807" s="175"/>
      <c r="P807" s="176"/>
      <c r="Q807" s="176"/>
      <c r="R807" s="146"/>
      <c r="S807" s="151"/>
      <c r="T807" s="151"/>
      <c r="U807" s="151"/>
      <c r="V807" s="151"/>
      <c r="W807" s="151"/>
      <c r="X807" s="151"/>
      <c r="Y807" s="151"/>
      <c r="Z807" s="151"/>
    </row>
    <row r="808" spans="1:28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75"/>
      <c r="O808" s="175"/>
      <c r="P808" s="176"/>
      <c r="Q808" s="176"/>
      <c r="R808" s="146"/>
      <c r="S808" s="151"/>
      <c r="T808" s="151"/>
      <c r="U808" s="151"/>
      <c r="V808" s="151"/>
      <c r="W808" s="151"/>
      <c r="X808" s="151"/>
      <c r="Y808" s="151"/>
      <c r="Z808" s="151"/>
      <c r="AA808" s="151"/>
      <c r="AB808" s="151"/>
    </row>
    <row r="809" spans="1:28" ht="20.100000000000001" customHeight="1" x14ac:dyDescent="0.3">
      <c r="M809" s="157"/>
      <c r="N809" s="175"/>
      <c r="O809" s="146"/>
      <c r="P809" s="146"/>
      <c r="Q809" s="146"/>
      <c r="R809" s="146"/>
      <c r="AA809" s="103"/>
      <c r="AB809" s="103"/>
    </row>
    <row r="810" spans="1:28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75"/>
      <c r="O810" s="146"/>
      <c r="P810" s="146"/>
      <c r="Q810" s="146"/>
      <c r="R810" s="146"/>
      <c r="S810" s="151"/>
      <c r="T810" s="151"/>
      <c r="U810" s="151"/>
      <c r="V810" s="151"/>
      <c r="W810" s="151"/>
      <c r="X810" s="151"/>
      <c r="Y810" s="151"/>
      <c r="Z810" s="151"/>
    </row>
    <row r="811" spans="1:28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75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8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75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8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75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8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57"/>
      <c r="N814" s="175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8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57"/>
      <c r="N815" s="146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8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57"/>
      <c r="N816" s="146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57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57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57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8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  <c r="AA849" s="151"/>
      <c r="AB849" s="151"/>
    </row>
    <row r="852" spans="1:28" ht="20.100000000000001" customHeight="1" x14ac:dyDescent="0.3">
      <c r="AA852" s="103"/>
      <c r="AB852" s="103"/>
    </row>
    <row r="853" spans="1:28" s="103" customFormat="1" ht="20.100000000000001" customHeight="1" x14ac:dyDescent="0.3">
      <c r="A853" s="280"/>
      <c r="B853" s="124"/>
      <c r="C853" s="124"/>
      <c r="D853" s="124"/>
      <c r="E853" s="124"/>
      <c r="F853" s="124"/>
      <c r="G853" s="124"/>
      <c r="H853" s="124"/>
      <c r="I853" s="329"/>
      <c r="J853" s="124"/>
      <c r="K853" s="124"/>
      <c r="L853" s="124"/>
      <c r="M853" s="148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8" s="103" customFormat="1" ht="20.100000000000001" customHeight="1" x14ac:dyDescent="0.3">
      <c r="A854" s="280"/>
      <c r="B854" s="124"/>
      <c r="C854" s="124"/>
      <c r="D854" s="124"/>
      <c r="E854" s="124"/>
      <c r="F854" s="124"/>
      <c r="G854" s="124"/>
      <c r="H854" s="124"/>
      <c r="I854" s="329"/>
      <c r="J854" s="124"/>
      <c r="K854" s="124"/>
      <c r="L854" s="124"/>
      <c r="M854" s="148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8" s="103" customFormat="1" ht="20.100000000000001" customHeight="1" x14ac:dyDescent="0.3">
      <c r="A855" s="280"/>
      <c r="B855" s="124"/>
      <c r="C855" s="124"/>
      <c r="D855" s="124"/>
      <c r="E855" s="124"/>
      <c r="F855" s="124"/>
      <c r="G855" s="124"/>
      <c r="H855" s="124"/>
      <c r="I855" s="329"/>
      <c r="J855" s="124"/>
      <c r="K855" s="124"/>
      <c r="L855" s="124"/>
      <c r="M855" s="148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8" s="103" customFormat="1" ht="20.100000000000001" customHeight="1" x14ac:dyDescent="0.3">
      <c r="A856" s="280"/>
      <c r="B856" s="124"/>
      <c r="C856" s="124"/>
      <c r="D856" s="124"/>
      <c r="E856" s="124"/>
      <c r="F856" s="124"/>
      <c r="G856" s="124"/>
      <c r="H856" s="124"/>
      <c r="I856" s="329"/>
      <c r="J856" s="124"/>
      <c r="K856" s="124"/>
      <c r="L856" s="124"/>
      <c r="M856" s="148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8" s="103" customFormat="1" ht="20.100000000000001" customHeight="1" x14ac:dyDescent="0.3">
      <c r="A857" s="280"/>
      <c r="B857" s="124"/>
      <c r="C857" s="124"/>
      <c r="D857" s="124"/>
      <c r="E857" s="124"/>
      <c r="F857" s="124"/>
      <c r="G857" s="124"/>
      <c r="H857" s="124"/>
      <c r="I857" s="329"/>
      <c r="J857" s="124"/>
      <c r="K857" s="124"/>
      <c r="L857" s="124"/>
      <c r="M857" s="148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8" s="103" customFormat="1" ht="20.100000000000001" customHeight="1" x14ac:dyDescent="0.3">
      <c r="A858" s="280"/>
      <c r="B858" s="124"/>
      <c r="C858" s="124"/>
      <c r="D858" s="124"/>
      <c r="E858" s="124"/>
      <c r="F858" s="124"/>
      <c r="G858" s="124"/>
      <c r="H858" s="124"/>
      <c r="I858" s="329"/>
      <c r="J858" s="124"/>
      <c r="K858" s="124"/>
      <c r="L858" s="124"/>
      <c r="M858" s="148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8" s="103" customFormat="1" ht="20.100000000000001" customHeight="1" x14ac:dyDescent="0.3">
      <c r="A859" s="280"/>
      <c r="B859" s="124"/>
      <c r="C859" s="124"/>
      <c r="D859" s="124"/>
      <c r="E859" s="124"/>
      <c r="F859" s="124"/>
      <c r="G859" s="124"/>
      <c r="H859" s="124"/>
      <c r="I859" s="329"/>
      <c r="J859" s="124"/>
      <c r="K859" s="124"/>
      <c r="L859" s="124"/>
      <c r="M859" s="148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8" s="103" customFormat="1" ht="20.100000000000001" customHeight="1" x14ac:dyDescent="0.3">
      <c r="A860" s="280"/>
      <c r="B860" s="124"/>
      <c r="C860" s="124"/>
      <c r="D860" s="124"/>
      <c r="E860" s="124"/>
      <c r="F860" s="124"/>
      <c r="G860" s="124"/>
      <c r="H860" s="124"/>
      <c r="I860" s="329"/>
      <c r="J860" s="124"/>
      <c r="K860" s="124"/>
      <c r="L860" s="124"/>
      <c r="M860" s="148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8" s="103" customFormat="1" ht="20.100000000000001" customHeight="1" x14ac:dyDescent="0.3">
      <c r="A861" s="280"/>
      <c r="B861" s="124"/>
      <c r="C861" s="124"/>
      <c r="D861" s="124"/>
      <c r="E861" s="124"/>
      <c r="F861" s="124"/>
      <c r="G861" s="124"/>
      <c r="H861" s="124"/>
      <c r="I861" s="329"/>
      <c r="J861" s="124"/>
      <c r="K861" s="124"/>
      <c r="L861" s="124"/>
      <c r="M861" s="148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  <c r="AA861" s="151"/>
      <c r="AB861" s="151"/>
    </row>
  </sheetData>
  <autoFilter ref="A3:V739"/>
  <mergeCells count="10">
    <mergeCell ref="V35:V36"/>
    <mergeCell ref="K72:L72"/>
    <mergeCell ref="K82:L82"/>
    <mergeCell ref="K96:L9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6:H107 D136:H137 D126:H127 E97:H98 D83:H89 D4:H52">
    <cfRule type="cellIs" dxfId="373" priority="12" operator="greaterThan">
      <formula>0</formula>
    </cfRule>
  </conditionalFormatting>
  <conditionalFormatting sqref="D106:H107 D136:H137 D126:H127 D83:H89">
    <cfRule type="cellIs" dxfId="372" priority="10" operator="greaterThan">
      <formula>0</formula>
    </cfRule>
    <cfRule type="expression" dxfId="371" priority="11">
      <formula>"&gt;0"</formula>
    </cfRule>
  </conditionalFormatting>
  <conditionalFormatting sqref="D116:H117">
    <cfRule type="cellIs" dxfId="370" priority="2" operator="greaterThan">
      <formula>0</formula>
    </cfRule>
    <cfRule type="cellIs" dxfId="369" priority="3" operator="greaterThan">
      <formula>0</formula>
    </cfRule>
    <cfRule type="expression" dxfId="368" priority="7">
      <formula>"&gt;=1"</formula>
    </cfRule>
    <cfRule type="cellIs" dxfId="367" priority="8" operator="greaterThan">
      <formula>1</formula>
    </cfRule>
    <cfRule type="cellIs" dxfId="366" priority="9" operator="greaterThan">
      <formula>1</formula>
    </cfRule>
  </conditionalFormatting>
  <conditionalFormatting sqref="P802:Q808">
    <cfRule type="expression" dxfId="365" priority="4">
      <formula>"&gt;=1"</formula>
    </cfRule>
    <cfRule type="cellIs" dxfId="364" priority="5" operator="greaterThan">
      <formula>1</formula>
    </cfRule>
    <cfRule type="cellIs" dxfId="363" priority="6" operator="greaterThan">
      <formula>1</formula>
    </cfRule>
  </conditionalFormatting>
  <conditionalFormatting sqref="D53:H63">
    <cfRule type="cellIs" dxfId="36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B862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66" t="s">
        <v>3</v>
      </c>
      <c r="E3" s="366" t="s">
        <v>4</v>
      </c>
      <c r="F3" s="366" t="s">
        <v>5</v>
      </c>
      <c r="G3" s="366" t="s">
        <v>6</v>
      </c>
      <c r="H3" s="366" t="s">
        <v>120</v>
      </c>
      <c r="I3" s="308" t="s">
        <v>8</v>
      </c>
      <c r="J3" s="366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3">
        <v>44440</v>
      </c>
      <c r="B4" s="160" t="s">
        <v>420</v>
      </c>
      <c r="C4" s="161" t="s">
        <v>2646</v>
      </c>
      <c r="D4" s="162">
        <v>5</v>
      </c>
      <c r="E4" s="162">
        <v>0</v>
      </c>
      <c r="F4" s="162">
        <v>0</v>
      </c>
      <c r="G4" s="162">
        <v>0</v>
      </c>
      <c r="H4" s="162">
        <v>0</v>
      </c>
      <c r="I4" s="303" t="s">
        <v>423</v>
      </c>
      <c r="J4" s="171" t="s">
        <v>425</v>
      </c>
      <c r="K4" s="171" t="s">
        <v>427</v>
      </c>
      <c r="L4" s="170"/>
      <c r="M4" s="102"/>
      <c r="O4" s="112" t="s">
        <v>94</v>
      </c>
      <c r="P4" s="113"/>
      <c r="Q4" s="33">
        <f t="shared" ref="Q4:U6" si="0">D134</f>
        <v>169</v>
      </c>
      <c r="R4" s="33">
        <f t="shared" si="0"/>
        <v>24</v>
      </c>
      <c r="S4" s="33">
        <f t="shared" si="0"/>
        <v>14</v>
      </c>
      <c r="T4" s="33">
        <f t="shared" si="0"/>
        <v>164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44440</v>
      </c>
      <c r="B5" s="341" t="s">
        <v>421</v>
      </c>
      <c r="C5" s="168" t="s">
        <v>422</v>
      </c>
      <c r="D5" s="169">
        <v>2</v>
      </c>
      <c r="E5" s="169">
        <v>0</v>
      </c>
      <c r="F5" s="169">
        <v>0</v>
      </c>
      <c r="G5" s="169">
        <v>2</v>
      </c>
      <c r="H5" s="169">
        <v>0</v>
      </c>
      <c r="I5" s="309" t="s">
        <v>424</v>
      </c>
      <c r="J5" s="178" t="s">
        <v>425</v>
      </c>
      <c r="K5" s="178" t="s">
        <v>427</v>
      </c>
      <c r="L5" s="342"/>
      <c r="M5" s="157"/>
      <c r="O5" s="115" t="s">
        <v>49</v>
      </c>
      <c r="P5" s="116"/>
      <c r="Q5" s="34">
        <f t="shared" si="0"/>
        <v>0</v>
      </c>
      <c r="R5" s="34">
        <f t="shared" si="0"/>
        <v>0</v>
      </c>
      <c r="S5" s="34">
        <f t="shared" si="0"/>
        <v>0</v>
      </c>
      <c r="T5" s="34">
        <f t="shared" si="0"/>
        <v>0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44440</v>
      </c>
      <c r="B6" s="341" t="s">
        <v>428</v>
      </c>
      <c r="C6" s="168" t="s">
        <v>429</v>
      </c>
      <c r="D6" s="169">
        <v>3</v>
      </c>
      <c r="E6" s="169">
        <v>0</v>
      </c>
      <c r="F6" s="169">
        <v>0</v>
      </c>
      <c r="G6" s="169">
        <v>3</v>
      </c>
      <c r="H6" s="169">
        <v>0</v>
      </c>
      <c r="I6" s="309" t="s">
        <v>447</v>
      </c>
      <c r="J6" s="178" t="s">
        <v>449</v>
      </c>
      <c r="K6" s="346" t="s">
        <v>451</v>
      </c>
      <c r="L6" s="342"/>
      <c r="M6" s="157"/>
      <c r="O6" s="47" t="s">
        <v>50</v>
      </c>
      <c r="P6" s="48"/>
      <c r="Q6" s="2">
        <f t="shared" si="0"/>
        <v>169</v>
      </c>
      <c r="R6" s="2">
        <f t="shared" si="0"/>
        <v>24</v>
      </c>
      <c r="S6" s="2">
        <f t="shared" si="0"/>
        <v>14</v>
      </c>
      <c r="T6" s="2">
        <f t="shared" si="0"/>
        <v>164</v>
      </c>
      <c r="U6" s="2">
        <f t="shared" si="0"/>
        <v>0</v>
      </c>
      <c r="V6" s="49"/>
    </row>
    <row r="7" spans="1:22" ht="20.100000000000001" customHeight="1" thickTop="1" thickBot="1" x14ac:dyDescent="0.35">
      <c r="A7" s="177">
        <v>44440</v>
      </c>
      <c r="B7" s="341" t="s">
        <v>430</v>
      </c>
      <c r="C7" s="168" t="s">
        <v>431</v>
      </c>
      <c r="D7" s="169">
        <v>2</v>
      </c>
      <c r="E7" s="169">
        <v>0</v>
      </c>
      <c r="F7" s="169">
        <v>0</v>
      </c>
      <c r="G7" s="169">
        <v>2</v>
      </c>
      <c r="H7" s="169">
        <v>0</v>
      </c>
      <c r="I7" s="309" t="s">
        <v>448</v>
      </c>
      <c r="J7" s="178" t="s">
        <v>449</v>
      </c>
      <c r="K7" s="346" t="s">
        <v>452</v>
      </c>
      <c r="L7" s="342"/>
      <c r="M7" s="157"/>
      <c r="O7" s="50" t="s">
        <v>51</v>
      </c>
      <c r="P7" s="51"/>
      <c r="Q7" s="3">
        <f>D76</f>
        <v>0</v>
      </c>
      <c r="R7" s="3">
        <f>E76</f>
        <v>0</v>
      </c>
      <c r="S7" s="3">
        <f>F76</f>
        <v>0</v>
      </c>
      <c r="T7" s="3">
        <f>G76</f>
        <v>0</v>
      </c>
      <c r="U7" s="3">
        <f>H76</f>
        <v>0</v>
      </c>
      <c r="V7" s="52"/>
    </row>
    <row r="8" spans="1:22" ht="20.100000000000001" customHeight="1" thickBot="1" x14ac:dyDescent="0.35">
      <c r="A8" s="177">
        <v>44440</v>
      </c>
      <c r="B8" s="341" t="s">
        <v>432</v>
      </c>
      <c r="C8" s="168" t="s">
        <v>433</v>
      </c>
      <c r="D8" s="169">
        <v>4</v>
      </c>
      <c r="E8" s="169">
        <v>0</v>
      </c>
      <c r="F8" s="169">
        <v>0</v>
      </c>
      <c r="G8" s="169">
        <v>4</v>
      </c>
      <c r="H8" s="169">
        <v>0</v>
      </c>
      <c r="I8" s="309" t="s">
        <v>448</v>
      </c>
      <c r="J8" s="178" t="s">
        <v>450</v>
      </c>
      <c r="K8" s="346" t="s">
        <v>452</v>
      </c>
      <c r="L8" s="342"/>
      <c r="M8" s="157"/>
      <c r="O8" s="53" t="s">
        <v>95</v>
      </c>
      <c r="P8" s="54"/>
      <c r="Q8" s="4">
        <f>SUM(Q6:Q7)</f>
        <v>169</v>
      </c>
      <c r="R8" s="4">
        <f>SUM(R6:R7)</f>
        <v>24</v>
      </c>
      <c r="S8" s="4">
        <f>SUM(S6:S7)</f>
        <v>14</v>
      </c>
      <c r="T8" s="4">
        <f>SUM(T6:T7)</f>
        <v>164</v>
      </c>
      <c r="U8" s="4">
        <f>SUM(U6:U7)</f>
        <v>0</v>
      </c>
      <c r="V8" s="55"/>
    </row>
    <row r="9" spans="1:22" ht="20.100000000000001" customHeight="1" x14ac:dyDescent="0.3">
      <c r="A9" s="173">
        <v>44440</v>
      </c>
      <c r="B9" s="160" t="s">
        <v>434</v>
      </c>
      <c r="C9" s="161" t="s">
        <v>435</v>
      </c>
      <c r="D9" s="162">
        <v>2</v>
      </c>
      <c r="E9" s="162">
        <v>0</v>
      </c>
      <c r="F9" s="162">
        <v>0</v>
      </c>
      <c r="G9" s="162">
        <v>2</v>
      </c>
      <c r="H9" s="162">
        <v>0</v>
      </c>
      <c r="I9" s="303" t="s">
        <v>448</v>
      </c>
      <c r="J9" s="171" t="s">
        <v>449</v>
      </c>
      <c r="K9" s="344" t="s">
        <v>452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67">
        <v>44440</v>
      </c>
      <c r="B10" s="158" t="s">
        <v>434</v>
      </c>
      <c r="C10" s="159" t="s">
        <v>436</v>
      </c>
      <c r="D10" s="165">
        <v>1</v>
      </c>
      <c r="E10" s="165">
        <v>0</v>
      </c>
      <c r="F10" s="165">
        <v>0</v>
      </c>
      <c r="G10" s="165">
        <v>1</v>
      </c>
      <c r="H10" s="165">
        <v>0</v>
      </c>
      <c r="I10" s="305" t="s">
        <v>447</v>
      </c>
      <c r="J10" s="166" t="s">
        <v>449</v>
      </c>
      <c r="K10" s="345" t="s">
        <v>452</v>
      </c>
      <c r="L10" s="343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7">
        <v>44440</v>
      </c>
      <c r="B11" s="341" t="s">
        <v>437</v>
      </c>
      <c r="C11" s="168" t="s">
        <v>438</v>
      </c>
      <c r="D11" s="169">
        <v>5</v>
      </c>
      <c r="E11" s="169">
        <v>0</v>
      </c>
      <c r="F11" s="169">
        <v>0</v>
      </c>
      <c r="G11" s="169">
        <v>5</v>
      </c>
      <c r="H11" s="169">
        <v>0</v>
      </c>
      <c r="I11" s="309" t="s">
        <v>448</v>
      </c>
      <c r="J11" s="178" t="s">
        <v>449</v>
      </c>
      <c r="K11" s="346" t="s">
        <v>452</v>
      </c>
      <c r="L11" s="342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7">
        <v>44440</v>
      </c>
      <c r="B12" s="341" t="s">
        <v>439</v>
      </c>
      <c r="C12" s="168" t="s">
        <v>440</v>
      </c>
      <c r="D12" s="169">
        <v>1</v>
      </c>
      <c r="E12" s="169">
        <v>0</v>
      </c>
      <c r="F12" s="169">
        <v>0</v>
      </c>
      <c r="G12" s="169">
        <v>1</v>
      </c>
      <c r="H12" s="169">
        <v>0</v>
      </c>
      <c r="I12" s="309" t="s">
        <v>448</v>
      </c>
      <c r="J12" s="178" t="s">
        <v>449</v>
      </c>
      <c r="K12" s="346" t="s">
        <v>452</v>
      </c>
      <c r="L12" s="342"/>
      <c r="M12" s="157"/>
      <c r="O12" s="479" t="s">
        <v>53</v>
      </c>
      <c r="P12" s="477"/>
      <c r="Q12" s="118">
        <f>T12+V12</f>
        <v>169</v>
      </c>
      <c r="R12" s="58"/>
      <c r="S12" s="59" t="s">
        <v>39</v>
      </c>
      <c r="T12" s="60">
        <f>SUM(P14:V14,P17:V17,P20:V20,P23:V23,P26:V26,V29,U29,T29)</f>
        <v>157</v>
      </c>
      <c r="U12" s="61" t="s">
        <v>40</v>
      </c>
      <c r="V12" s="62">
        <f>SUM(P29:S29)</f>
        <v>12</v>
      </c>
    </row>
    <row r="13" spans="1:22" ht="20.100000000000001" customHeight="1" thickBot="1" x14ac:dyDescent="0.35">
      <c r="A13" s="177">
        <v>44440</v>
      </c>
      <c r="B13" s="341" t="s">
        <v>441</v>
      </c>
      <c r="C13" s="168" t="s">
        <v>442</v>
      </c>
      <c r="D13" s="169">
        <v>4</v>
      </c>
      <c r="E13" s="169">
        <v>0</v>
      </c>
      <c r="F13" s="169">
        <v>0</v>
      </c>
      <c r="G13" s="169">
        <v>4</v>
      </c>
      <c r="H13" s="169">
        <v>0</v>
      </c>
      <c r="I13" s="309" t="s">
        <v>448</v>
      </c>
      <c r="J13" s="178" t="s">
        <v>450</v>
      </c>
      <c r="K13" s="346" t="s">
        <v>451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77">
        <v>44440</v>
      </c>
      <c r="B14" s="341" t="s">
        <v>443</v>
      </c>
      <c r="C14" s="168" t="s">
        <v>444</v>
      </c>
      <c r="D14" s="169">
        <v>4</v>
      </c>
      <c r="E14" s="169">
        <v>0</v>
      </c>
      <c r="F14" s="169">
        <v>0</v>
      </c>
      <c r="G14" s="169">
        <v>4</v>
      </c>
      <c r="H14" s="169">
        <v>0</v>
      </c>
      <c r="I14" s="309" t="s">
        <v>448</v>
      </c>
      <c r="J14" s="178" t="s">
        <v>450</v>
      </c>
      <c r="K14" s="346" t="s">
        <v>452</v>
      </c>
      <c r="L14" s="342"/>
      <c r="M14" s="157"/>
      <c r="O14" s="119" t="s">
        <v>22</v>
      </c>
      <c r="P14" s="120">
        <f t="shared" ref="P14:V14" si="1">SUMIF($C$4:$C$51,P13,$D$4:$D$51)+SUMIF($C$61:$C$63,P13,$D$61:$D$63)+SUMIF($C$81:$C$82,P13,$D$81:$D$82)</f>
        <v>19</v>
      </c>
      <c r="Q14" s="120">
        <f t="shared" si="1"/>
        <v>8</v>
      </c>
      <c r="R14" s="120">
        <f t="shared" si="1"/>
        <v>49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3</v>
      </c>
    </row>
    <row r="15" spans="1:22" ht="20.100000000000001" customHeight="1" x14ac:dyDescent="0.3">
      <c r="A15" s="173">
        <v>44440</v>
      </c>
      <c r="B15" s="160" t="s">
        <v>445</v>
      </c>
      <c r="C15" s="161" t="s">
        <v>436</v>
      </c>
      <c r="D15" s="162">
        <v>0</v>
      </c>
      <c r="E15" s="162">
        <v>0</v>
      </c>
      <c r="F15" s="162">
        <v>0</v>
      </c>
      <c r="G15" s="162">
        <v>1</v>
      </c>
      <c r="H15" s="162">
        <v>0</v>
      </c>
      <c r="I15" s="303" t="s">
        <v>448</v>
      </c>
      <c r="J15" s="171" t="s">
        <v>449</v>
      </c>
      <c r="K15" s="344" t="s">
        <v>451</v>
      </c>
      <c r="L15" s="170"/>
      <c r="M15" s="157"/>
      <c r="O15" s="66" t="s">
        <v>25</v>
      </c>
      <c r="P15" s="67">
        <f t="shared" ref="P15:V15" si="2">SUMIF($C$4:$C$51,P13,$G$4:$G$51)+SUMIF($C$61:$C$63,P13,$G$61:$G$63)+SUMIF($C$81:$C$82,P13,$G$81:$G$82)</f>
        <v>19</v>
      </c>
      <c r="Q15" s="67">
        <f t="shared" si="2"/>
        <v>9</v>
      </c>
      <c r="R15" s="67">
        <f t="shared" si="2"/>
        <v>52</v>
      </c>
      <c r="S15" s="67">
        <f t="shared" si="2"/>
        <v>0</v>
      </c>
      <c r="T15" s="67">
        <f t="shared" si="2"/>
        <v>15</v>
      </c>
      <c r="U15" s="67">
        <f t="shared" si="2"/>
        <v>5</v>
      </c>
      <c r="V15" s="68">
        <f t="shared" si="2"/>
        <v>4</v>
      </c>
    </row>
    <row r="16" spans="1:22" ht="20.100000000000001" customHeight="1" thickBot="1" x14ac:dyDescent="0.35">
      <c r="A16" s="167">
        <v>44440</v>
      </c>
      <c r="B16" s="158" t="s">
        <v>445</v>
      </c>
      <c r="C16" s="159" t="s">
        <v>444</v>
      </c>
      <c r="D16" s="165">
        <v>9</v>
      </c>
      <c r="E16" s="165">
        <v>0</v>
      </c>
      <c r="F16" s="165">
        <v>0</v>
      </c>
      <c r="G16" s="165">
        <v>12</v>
      </c>
      <c r="H16" s="165">
        <v>0</v>
      </c>
      <c r="I16" s="305" t="s">
        <v>448</v>
      </c>
      <c r="J16" s="166" t="s">
        <v>449</v>
      </c>
      <c r="K16" s="345" t="s">
        <v>452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44440</v>
      </c>
      <c r="B17" s="160" t="s">
        <v>446</v>
      </c>
      <c r="C17" s="161" t="s">
        <v>438</v>
      </c>
      <c r="D17" s="162">
        <v>5</v>
      </c>
      <c r="E17" s="162">
        <v>0</v>
      </c>
      <c r="F17" s="162">
        <v>0</v>
      </c>
      <c r="G17" s="162">
        <v>5</v>
      </c>
      <c r="H17" s="162">
        <v>0</v>
      </c>
      <c r="I17" s="303" t="s">
        <v>448</v>
      </c>
      <c r="J17" s="171" t="s">
        <v>449</v>
      </c>
      <c r="K17" s="344" t="s">
        <v>451</v>
      </c>
      <c r="L17" s="170"/>
      <c r="M17" s="157"/>
      <c r="O17" s="122" t="s">
        <v>22</v>
      </c>
      <c r="P17" s="120">
        <f t="shared" ref="P17:V17" si="3">SUMIF($C$4:$C$51,P16,$D$4:$D$51)+SUMIF($C$61:$C$63,P16,$D$61:$D$63)+SUMIF($C$81:$C$82,P16,$D$81:$D$82)</f>
        <v>34</v>
      </c>
      <c r="Q17" s="120">
        <f t="shared" si="3"/>
        <v>2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67">
        <v>44440</v>
      </c>
      <c r="B18" s="158" t="s">
        <v>446</v>
      </c>
      <c r="C18" s="159" t="s">
        <v>440</v>
      </c>
      <c r="D18" s="165">
        <v>1</v>
      </c>
      <c r="E18" s="165">
        <v>0</v>
      </c>
      <c r="F18" s="165">
        <v>0</v>
      </c>
      <c r="G18" s="165">
        <v>2</v>
      </c>
      <c r="H18" s="165">
        <v>0</v>
      </c>
      <c r="I18" s="305" t="s">
        <v>448</v>
      </c>
      <c r="J18" s="166" t="s">
        <v>449</v>
      </c>
      <c r="K18" s="345" t="s">
        <v>453</v>
      </c>
      <c r="L18" s="343"/>
      <c r="M18" s="157"/>
      <c r="O18" s="73" t="s">
        <v>25</v>
      </c>
      <c r="P18" s="74">
        <f t="shared" ref="P18:V18" si="4">SUMIF($C$4:$C$51,P16,$G$4:$G$51)+SUMIF($C$61:$C$63,P16,$G$61:$G$63)+SUMIF($C$81:$C$82,P16,$G$81:$G$82)</f>
        <v>37</v>
      </c>
      <c r="Q18" s="74">
        <f t="shared" si="4"/>
        <v>2</v>
      </c>
      <c r="R18" s="74">
        <f t="shared" si="4"/>
        <v>0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x14ac:dyDescent="0.3">
      <c r="A19" s="173">
        <v>44440</v>
      </c>
      <c r="B19" s="160" t="s">
        <v>455</v>
      </c>
      <c r="C19" s="161" t="s">
        <v>456</v>
      </c>
      <c r="D19" s="162">
        <v>6</v>
      </c>
      <c r="E19" s="162">
        <v>0</v>
      </c>
      <c r="F19" s="162">
        <v>0</v>
      </c>
      <c r="G19" s="162">
        <v>6</v>
      </c>
      <c r="H19" s="162">
        <v>0</v>
      </c>
      <c r="I19" s="303" t="s">
        <v>470</v>
      </c>
      <c r="J19" s="171" t="s">
        <v>473</v>
      </c>
      <c r="K19" s="171" t="s">
        <v>475</v>
      </c>
      <c r="L19" s="170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4">
        <v>44440</v>
      </c>
      <c r="B20" s="196" t="s">
        <v>460</v>
      </c>
      <c r="C20" s="163" t="s">
        <v>457</v>
      </c>
      <c r="D20" s="164">
        <v>2</v>
      </c>
      <c r="E20" s="164">
        <v>0</v>
      </c>
      <c r="F20" s="164">
        <v>0</v>
      </c>
      <c r="G20" s="164">
        <v>2</v>
      </c>
      <c r="H20" s="164">
        <v>0</v>
      </c>
      <c r="I20" s="304" t="s">
        <v>470</v>
      </c>
      <c r="J20" s="172" t="s">
        <v>474</v>
      </c>
      <c r="K20" s="172" t="s">
        <v>475</v>
      </c>
      <c r="L20" s="197"/>
      <c r="M20" s="157" t="s">
        <v>127</v>
      </c>
      <c r="O20" s="122" t="s">
        <v>22</v>
      </c>
      <c r="P20" s="120">
        <f t="shared" ref="P20:V20" si="5">SUMIF($C$4:$C$51,P19,$D$4:$D$51)+SUMIF($C$61:$C$63,P19,$D$61:$D$63)+SUMIF($C$81:$C$82,P19,$D$81:$D$82)</f>
        <v>5</v>
      </c>
      <c r="Q20" s="120">
        <f t="shared" si="5"/>
        <v>0</v>
      </c>
      <c r="R20" s="120">
        <f t="shared" si="5"/>
        <v>10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44440</v>
      </c>
      <c r="B21" s="196" t="s">
        <v>460</v>
      </c>
      <c r="C21" s="163" t="s">
        <v>458</v>
      </c>
      <c r="D21" s="164">
        <v>0</v>
      </c>
      <c r="E21" s="164">
        <v>0</v>
      </c>
      <c r="F21" s="164">
        <v>0</v>
      </c>
      <c r="G21" s="164">
        <v>1</v>
      </c>
      <c r="H21" s="164">
        <v>0</v>
      </c>
      <c r="I21" s="304" t="s">
        <v>470</v>
      </c>
      <c r="J21" s="172" t="s">
        <v>474</v>
      </c>
      <c r="K21" s="172" t="s">
        <v>476</v>
      </c>
      <c r="L21" s="197"/>
      <c r="M21" s="157"/>
      <c r="O21" s="79" t="s">
        <v>25</v>
      </c>
      <c r="P21" s="80">
        <f t="shared" ref="P21:V21" si="6">SUMIF($C$4:$C$51,P19,$G$4:$G$51)+SUMIF($C$61:$C$63,P19,$G$61:$G$63)+SUMIF($C$81:$C$82,P19,$G$81:$G$82)</f>
        <v>0</v>
      </c>
      <c r="Q21" s="80">
        <f t="shared" si="6"/>
        <v>0</v>
      </c>
      <c r="R21" s="80">
        <f t="shared" si="6"/>
        <v>2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44440</v>
      </c>
      <c r="B22" s="158" t="s">
        <v>460</v>
      </c>
      <c r="C22" s="159" t="s">
        <v>459</v>
      </c>
      <c r="D22" s="165">
        <v>0</v>
      </c>
      <c r="E22" s="165">
        <v>0</v>
      </c>
      <c r="F22" s="165">
        <v>0</v>
      </c>
      <c r="G22" s="165">
        <v>3</v>
      </c>
      <c r="H22" s="165">
        <v>0</v>
      </c>
      <c r="I22" s="305" t="s">
        <v>471</v>
      </c>
      <c r="J22" s="166" t="s">
        <v>473</v>
      </c>
      <c r="K22" s="166" t="s">
        <v>475</v>
      </c>
      <c r="L22" s="343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77">
        <v>44440</v>
      </c>
      <c r="B23" s="341" t="s">
        <v>461</v>
      </c>
      <c r="C23" s="168" t="s">
        <v>462</v>
      </c>
      <c r="D23" s="169">
        <v>3</v>
      </c>
      <c r="E23" s="169">
        <v>0</v>
      </c>
      <c r="F23" s="169">
        <v>0</v>
      </c>
      <c r="G23" s="169">
        <v>3</v>
      </c>
      <c r="H23" s="169">
        <v>0</v>
      </c>
      <c r="I23" s="309" t="s">
        <v>472</v>
      </c>
      <c r="J23" s="178" t="s">
        <v>473</v>
      </c>
      <c r="K23" s="178" t="s">
        <v>475</v>
      </c>
      <c r="L23" s="342"/>
      <c r="M23" s="157"/>
      <c r="O23" s="122" t="s">
        <v>22</v>
      </c>
      <c r="P23" s="120">
        <f t="shared" ref="P23:V23" si="7">SUMIF($C$4:$C$51,P22,$D$4:$D$51)+SUMIF($C$61:$C$63,P22,$D$61:$D$63)+SUMIF($C$81:$C$82,P22,$D$81:$D$82)</f>
        <v>0</v>
      </c>
      <c r="Q23" s="120">
        <f t="shared" si="7"/>
        <v>1</v>
      </c>
      <c r="R23" s="120">
        <f t="shared" si="7"/>
        <v>1</v>
      </c>
      <c r="S23" s="120">
        <f t="shared" si="7"/>
        <v>0</v>
      </c>
      <c r="T23" s="120">
        <f t="shared" si="7"/>
        <v>0</v>
      </c>
      <c r="U23" s="120">
        <f t="shared" si="7"/>
        <v>8</v>
      </c>
      <c r="V23" s="121">
        <f t="shared" si="7"/>
        <v>0</v>
      </c>
    </row>
    <row r="24" spans="1:22" ht="20.100000000000001" customHeight="1" x14ac:dyDescent="0.3">
      <c r="A24" s="173">
        <v>44440</v>
      </c>
      <c r="B24" s="160" t="s">
        <v>463</v>
      </c>
      <c r="C24" s="161" t="s">
        <v>456</v>
      </c>
      <c r="D24" s="162">
        <v>3</v>
      </c>
      <c r="E24" s="162">
        <v>0</v>
      </c>
      <c r="F24" s="162">
        <v>0</v>
      </c>
      <c r="G24" s="162">
        <v>3</v>
      </c>
      <c r="H24" s="162">
        <v>0</v>
      </c>
      <c r="I24" s="303" t="s">
        <v>472</v>
      </c>
      <c r="J24" s="171" t="s">
        <v>473</v>
      </c>
      <c r="K24" s="171" t="s">
        <v>475</v>
      </c>
      <c r="L24" s="170"/>
      <c r="M24" s="157"/>
      <c r="O24" s="73" t="s">
        <v>25</v>
      </c>
      <c r="P24" s="74">
        <f t="shared" ref="P24:V24" si="8">SUMIF($C$4:$C$51,P22,$G$4:$G$51)+SUMIF($C$61:$C$63,P22,$G$61:$G$63)+SUMIF($C$81:$C$82,P22,$G$81:$G$82)</f>
        <v>0</v>
      </c>
      <c r="Q24" s="74">
        <f t="shared" si="8"/>
        <v>1</v>
      </c>
      <c r="R24" s="74">
        <f t="shared" si="8"/>
        <v>1</v>
      </c>
      <c r="S24" s="74">
        <f t="shared" si="8"/>
        <v>0</v>
      </c>
      <c r="T24" s="74">
        <f t="shared" si="8"/>
        <v>0</v>
      </c>
      <c r="U24" s="74">
        <f t="shared" si="8"/>
        <v>2</v>
      </c>
      <c r="V24" s="75">
        <f t="shared" si="8"/>
        <v>0</v>
      </c>
    </row>
    <row r="25" spans="1:22" ht="20.100000000000001" customHeight="1" thickBot="1" x14ac:dyDescent="0.35">
      <c r="A25" s="167">
        <v>44440</v>
      </c>
      <c r="B25" s="158" t="s">
        <v>463</v>
      </c>
      <c r="C25" s="159" t="s">
        <v>462</v>
      </c>
      <c r="D25" s="165">
        <v>1</v>
      </c>
      <c r="E25" s="165">
        <v>0</v>
      </c>
      <c r="F25" s="165">
        <v>0</v>
      </c>
      <c r="G25" s="165">
        <v>1</v>
      </c>
      <c r="H25" s="165">
        <v>0</v>
      </c>
      <c r="I25" s="305" t="s">
        <v>472</v>
      </c>
      <c r="J25" s="166" t="s">
        <v>473</v>
      </c>
      <c r="K25" s="166" t="s">
        <v>475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44440</v>
      </c>
      <c r="B26" s="160" t="s">
        <v>464</v>
      </c>
      <c r="C26" s="161" t="s">
        <v>465</v>
      </c>
      <c r="D26" s="162">
        <v>1</v>
      </c>
      <c r="E26" s="162">
        <v>0</v>
      </c>
      <c r="F26" s="162">
        <v>0</v>
      </c>
      <c r="G26" s="162">
        <v>1</v>
      </c>
      <c r="H26" s="162">
        <v>0</v>
      </c>
      <c r="I26" s="303" t="s">
        <v>472</v>
      </c>
      <c r="J26" s="171" t="s">
        <v>473</v>
      </c>
      <c r="K26" s="171" t="s">
        <v>476</v>
      </c>
      <c r="L26" s="170"/>
      <c r="M26" s="157"/>
      <c r="O26" s="122" t="s">
        <v>22</v>
      </c>
      <c r="P26" s="120">
        <f t="shared" ref="P26:V26" si="9">SUMIF($C$4:$C$51,P25,$D$4:$D$51)+SUMIF($C$61:$C$63,P25,$D$61:$D$63)+SUMIF($C$81:$C$82,P25,$D$81:$D$82)</f>
        <v>2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4">
        <v>44440</v>
      </c>
      <c r="B27" s="196" t="s">
        <v>464</v>
      </c>
      <c r="C27" s="163" t="s">
        <v>466</v>
      </c>
      <c r="D27" s="164">
        <v>2</v>
      </c>
      <c r="E27" s="164">
        <v>0</v>
      </c>
      <c r="F27" s="164">
        <v>0</v>
      </c>
      <c r="G27" s="164">
        <v>2</v>
      </c>
      <c r="H27" s="164">
        <v>0</v>
      </c>
      <c r="I27" s="304" t="s">
        <v>470</v>
      </c>
      <c r="J27" s="172" t="s">
        <v>473</v>
      </c>
      <c r="K27" s="172" t="s">
        <v>477</v>
      </c>
      <c r="L27" s="197"/>
      <c r="M27" s="157"/>
      <c r="O27" s="79" t="s">
        <v>25</v>
      </c>
      <c r="P27" s="84">
        <f t="shared" ref="P27:V27" si="10">SUMIF($C$4:$C$51,P25,$G$4:$G$51)+SUMIF($C$61:$C$63,P25,$G$61:$G$63)+SUMIF($C$81:$C$82,P25,$G$81:$G$82)</f>
        <v>2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44440</v>
      </c>
      <c r="B28" s="158" t="s">
        <v>464</v>
      </c>
      <c r="C28" s="159" t="s">
        <v>467</v>
      </c>
      <c r="D28" s="165">
        <v>2</v>
      </c>
      <c r="E28" s="165">
        <v>0</v>
      </c>
      <c r="F28" s="165">
        <v>0</v>
      </c>
      <c r="G28" s="165">
        <v>2</v>
      </c>
      <c r="H28" s="165">
        <v>0</v>
      </c>
      <c r="I28" s="305" t="s">
        <v>470</v>
      </c>
      <c r="J28" s="166" t="s">
        <v>473</v>
      </c>
      <c r="K28" s="166" t="s">
        <v>476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44440</v>
      </c>
      <c r="B29" s="341" t="s">
        <v>468</v>
      </c>
      <c r="C29" s="168" t="s">
        <v>469</v>
      </c>
      <c r="D29" s="169">
        <v>15</v>
      </c>
      <c r="E29" s="169">
        <v>0</v>
      </c>
      <c r="F29" s="169">
        <v>0</v>
      </c>
      <c r="G29" s="169">
        <v>15</v>
      </c>
      <c r="H29" s="169">
        <v>0</v>
      </c>
      <c r="I29" s="309" t="s">
        <v>471</v>
      </c>
      <c r="J29" s="178" t="s">
        <v>473</v>
      </c>
      <c r="K29" s="178" t="s">
        <v>476</v>
      </c>
      <c r="L29" s="342"/>
      <c r="M29" s="157"/>
      <c r="O29" s="122" t="s">
        <v>22</v>
      </c>
      <c r="P29" s="120">
        <f t="shared" ref="P29:V29" si="11">SUMIF($C$4:$C$51,P28,$D$4:$D$51)+SUMIF($C$61:$C$63,P28,$D$61:$D$63)+SUMIF($C$81:$C$82,P28,$D$81:$D$82)</f>
        <v>4</v>
      </c>
      <c r="Q29" s="120">
        <f t="shared" si="11"/>
        <v>6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3">
        <v>44440</v>
      </c>
      <c r="B30" s="160" t="s">
        <v>478</v>
      </c>
      <c r="C30" s="161" t="s">
        <v>479</v>
      </c>
      <c r="D30" s="162">
        <v>1</v>
      </c>
      <c r="E30" s="162">
        <v>0</v>
      </c>
      <c r="F30" s="162">
        <v>0</v>
      </c>
      <c r="G30" s="162">
        <v>1</v>
      </c>
      <c r="H30" s="162">
        <v>0</v>
      </c>
      <c r="I30" s="303" t="s">
        <v>493</v>
      </c>
      <c r="J30" s="171" t="s">
        <v>496</v>
      </c>
      <c r="K30" s="344" t="s">
        <v>499</v>
      </c>
      <c r="L30" s="170"/>
      <c r="M30" s="157"/>
      <c r="O30" s="86" t="s">
        <v>25</v>
      </c>
      <c r="P30" s="87">
        <f t="shared" ref="P30:V30" si="12">SUMIF($C$4:$C$51,P28,$G$4:$G$51)+SUMIF($C$61:$C$63,P28,$G$61:$G$63)+SUMIF($C$81:$C$82,P28,$G$81:$G$82)</f>
        <v>4</v>
      </c>
      <c r="Q30" s="87">
        <f t="shared" si="12"/>
        <v>7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44440</v>
      </c>
      <c r="B31" s="158" t="s">
        <v>478</v>
      </c>
      <c r="C31" s="159" t="s">
        <v>422</v>
      </c>
      <c r="D31" s="165">
        <v>2</v>
      </c>
      <c r="E31" s="165">
        <v>0</v>
      </c>
      <c r="F31" s="165">
        <v>0</v>
      </c>
      <c r="G31" s="165">
        <v>2</v>
      </c>
      <c r="H31" s="165">
        <v>0</v>
      </c>
      <c r="I31" s="305" t="s">
        <v>494</v>
      </c>
      <c r="J31" s="166" t="s">
        <v>496</v>
      </c>
      <c r="K31" s="345" t="s">
        <v>500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164</v>
      </c>
    </row>
    <row r="32" spans="1:22" ht="20.100000000000001" customHeight="1" thickBot="1" x14ac:dyDescent="0.35">
      <c r="A32" s="177">
        <v>44440</v>
      </c>
      <c r="B32" s="341" t="s">
        <v>480</v>
      </c>
      <c r="C32" s="168" t="s">
        <v>422</v>
      </c>
      <c r="D32" s="169">
        <v>6</v>
      </c>
      <c r="E32" s="169">
        <v>0</v>
      </c>
      <c r="F32" s="169">
        <v>0</v>
      </c>
      <c r="G32" s="169">
        <v>6</v>
      </c>
      <c r="H32" s="169">
        <v>0</v>
      </c>
      <c r="I32" s="309" t="s">
        <v>493</v>
      </c>
      <c r="J32" s="178" t="s">
        <v>496</v>
      </c>
      <c r="K32" s="346" t="s">
        <v>499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44440</v>
      </c>
      <c r="B33" s="341" t="s">
        <v>481</v>
      </c>
      <c r="C33" s="168" t="s">
        <v>438</v>
      </c>
      <c r="D33" s="169">
        <v>2</v>
      </c>
      <c r="E33" s="169">
        <v>0</v>
      </c>
      <c r="F33" s="169">
        <v>0</v>
      </c>
      <c r="G33" s="169">
        <v>2</v>
      </c>
      <c r="H33" s="169">
        <v>0</v>
      </c>
      <c r="I33" s="309" t="s">
        <v>494</v>
      </c>
      <c r="J33" s="178" t="s">
        <v>496</v>
      </c>
      <c r="K33" s="346" t="s">
        <v>501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44440</v>
      </c>
      <c r="B34" s="341" t="s">
        <v>482</v>
      </c>
      <c r="C34" s="168" t="s">
        <v>444</v>
      </c>
      <c r="D34" s="169">
        <v>5</v>
      </c>
      <c r="E34" s="169">
        <v>0</v>
      </c>
      <c r="F34" s="169">
        <v>0</v>
      </c>
      <c r="G34" s="169">
        <v>5</v>
      </c>
      <c r="H34" s="169">
        <v>0</v>
      </c>
      <c r="I34" s="309" t="s">
        <v>495</v>
      </c>
      <c r="J34" s="178" t="s">
        <v>497</v>
      </c>
      <c r="K34" s="346" t="s">
        <v>500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44440</v>
      </c>
      <c r="B35" s="160" t="s">
        <v>483</v>
      </c>
      <c r="C35" s="161" t="s">
        <v>435</v>
      </c>
      <c r="D35" s="162">
        <v>2</v>
      </c>
      <c r="E35" s="162">
        <v>0</v>
      </c>
      <c r="F35" s="162">
        <v>0</v>
      </c>
      <c r="G35" s="162">
        <v>2</v>
      </c>
      <c r="H35" s="162">
        <v>0</v>
      </c>
      <c r="I35" s="303" t="s">
        <v>494</v>
      </c>
      <c r="J35" s="171" t="s">
        <v>496</v>
      </c>
      <c r="K35" s="344" t="s">
        <v>500</v>
      </c>
      <c r="L35" s="170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44440</v>
      </c>
      <c r="B36" s="196" t="s">
        <v>483</v>
      </c>
      <c r="C36" s="163" t="s">
        <v>484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4" t="s">
        <v>495</v>
      </c>
      <c r="J36" s="172" t="s">
        <v>496</v>
      </c>
      <c r="K36" s="38" t="s">
        <v>499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44440</v>
      </c>
      <c r="B37" s="158" t="s">
        <v>483</v>
      </c>
      <c r="C37" s="159" t="s">
        <v>467</v>
      </c>
      <c r="D37" s="165">
        <v>2</v>
      </c>
      <c r="E37" s="165">
        <v>0</v>
      </c>
      <c r="F37" s="165">
        <v>0</v>
      </c>
      <c r="G37" s="165">
        <v>3</v>
      </c>
      <c r="H37" s="165">
        <v>0</v>
      </c>
      <c r="I37" s="305" t="s">
        <v>493</v>
      </c>
      <c r="J37" s="166" t="s">
        <v>496</v>
      </c>
      <c r="K37" s="345" t="s">
        <v>500</v>
      </c>
      <c r="L37" s="343"/>
      <c r="M37" s="194" t="s">
        <v>454</v>
      </c>
      <c r="N37" s="192">
        <v>0.50694444444444442</v>
      </c>
      <c r="O37" s="335">
        <v>6396</v>
      </c>
      <c r="P37" s="182">
        <v>41</v>
      </c>
      <c r="Q37" s="182">
        <v>37</v>
      </c>
      <c r="R37" s="182">
        <v>5</v>
      </c>
      <c r="S37" s="182">
        <v>4</v>
      </c>
      <c r="T37" s="180">
        <f>SUM(P37:S37)</f>
        <v>87</v>
      </c>
      <c r="U37" s="183"/>
      <c r="V37" s="184">
        <v>10</v>
      </c>
    </row>
    <row r="38" spans="1:24" s="124" customFormat="1" ht="20.100000000000001" customHeight="1" x14ac:dyDescent="0.3">
      <c r="A38" s="173">
        <v>44440</v>
      </c>
      <c r="B38" s="160" t="s">
        <v>485</v>
      </c>
      <c r="C38" s="161" t="s">
        <v>435</v>
      </c>
      <c r="D38" s="162">
        <v>4</v>
      </c>
      <c r="E38" s="162">
        <v>0</v>
      </c>
      <c r="F38" s="162">
        <v>0</v>
      </c>
      <c r="G38" s="162">
        <v>4</v>
      </c>
      <c r="H38" s="162">
        <v>0</v>
      </c>
      <c r="I38" s="303" t="s">
        <v>495</v>
      </c>
      <c r="J38" s="171" t="s">
        <v>496</v>
      </c>
      <c r="K38" s="344" t="s">
        <v>501</v>
      </c>
      <c r="L38" s="170"/>
      <c r="M38" s="194" t="s">
        <v>496</v>
      </c>
      <c r="N38" s="192">
        <v>0.60625000000000007</v>
      </c>
      <c r="O38" s="335" t="s">
        <v>141</v>
      </c>
      <c r="P38" s="182">
        <v>39</v>
      </c>
      <c r="Q38" s="182">
        <v>39</v>
      </c>
      <c r="R38" s="182">
        <v>4</v>
      </c>
      <c r="S38" s="182">
        <v>3</v>
      </c>
      <c r="T38" s="180">
        <f t="shared" ref="T38:T43" si="13">SUM(P38:S38)</f>
        <v>85</v>
      </c>
      <c r="U38" s="186"/>
      <c r="V38" s="179">
        <v>10</v>
      </c>
      <c r="W38" s="282"/>
    </row>
    <row r="39" spans="1:24" ht="20.100000000000001" customHeight="1" x14ac:dyDescent="0.3">
      <c r="A39" s="174">
        <v>44440</v>
      </c>
      <c r="B39" s="196" t="s">
        <v>485</v>
      </c>
      <c r="C39" s="163" t="s">
        <v>486</v>
      </c>
      <c r="D39" s="164">
        <v>2</v>
      </c>
      <c r="E39" s="164">
        <v>0</v>
      </c>
      <c r="F39" s="164">
        <v>0</v>
      </c>
      <c r="G39" s="164">
        <v>2</v>
      </c>
      <c r="H39" s="164">
        <v>0</v>
      </c>
      <c r="I39" s="304" t="s">
        <v>495</v>
      </c>
      <c r="J39" s="172" t="s">
        <v>498</v>
      </c>
      <c r="K39" s="38" t="s">
        <v>501</v>
      </c>
      <c r="L39" s="197"/>
      <c r="M39" s="194" t="s">
        <v>474</v>
      </c>
      <c r="N39" s="192">
        <v>0.54722222222222217</v>
      </c>
      <c r="O39" s="335" t="s">
        <v>140</v>
      </c>
      <c r="P39" s="182">
        <v>37</v>
      </c>
      <c r="Q39" s="182">
        <v>33</v>
      </c>
      <c r="R39" s="182">
        <v>2</v>
      </c>
      <c r="S39" s="182">
        <v>2</v>
      </c>
      <c r="T39" s="180">
        <f t="shared" si="13"/>
        <v>74</v>
      </c>
      <c r="U39" s="186"/>
      <c r="V39" s="179">
        <v>5</v>
      </c>
    </row>
    <row r="40" spans="1:24" ht="20.100000000000001" customHeight="1" thickBot="1" x14ac:dyDescent="0.35">
      <c r="A40" s="167">
        <v>44440</v>
      </c>
      <c r="B40" s="158" t="s">
        <v>485</v>
      </c>
      <c r="C40" s="159" t="s">
        <v>487</v>
      </c>
      <c r="D40" s="165">
        <v>1</v>
      </c>
      <c r="E40" s="165">
        <v>0</v>
      </c>
      <c r="F40" s="165">
        <v>0</v>
      </c>
      <c r="G40" s="165">
        <v>1</v>
      </c>
      <c r="H40" s="165">
        <v>0</v>
      </c>
      <c r="I40" s="305" t="s">
        <v>494</v>
      </c>
      <c r="J40" s="166" t="s">
        <v>498</v>
      </c>
      <c r="K40" s="345" t="s">
        <v>501</v>
      </c>
      <c r="L40" s="343"/>
      <c r="M40" s="194"/>
      <c r="N40" s="192"/>
      <c r="O40" s="335" t="s">
        <v>142</v>
      </c>
      <c r="P40" s="182">
        <v>0</v>
      </c>
      <c r="Q40" s="182">
        <v>0</v>
      </c>
      <c r="R40" s="182">
        <v>0</v>
      </c>
      <c r="S40" s="182">
        <v>0</v>
      </c>
      <c r="T40" s="180">
        <f t="shared" si="13"/>
        <v>0</v>
      </c>
      <c r="U40" s="195"/>
      <c r="V40" s="179"/>
      <c r="W40" s="107"/>
      <c r="X40" s="107"/>
    </row>
    <row r="41" spans="1:24" ht="20.100000000000001" customHeight="1" x14ac:dyDescent="0.3">
      <c r="A41" s="173">
        <v>44440</v>
      </c>
      <c r="B41" s="160" t="s">
        <v>488</v>
      </c>
      <c r="C41" s="161" t="s">
        <v>435</v>
      </c>
      <c r="D41" s="162">
        <v>1</v>
      </c>
      <c r="E41" s="162">
        <v>0</v>
      </c>
      <c r="F41" s="162">
        <v>0</v>
      </c>
      <c r="G41" s="162">
        <v>1</v>
      </c>
      <c r="H41" s="162">
        <v>0</v>
      </c>
      <c r="I41" s="303" t="s">
        <v>495</v>
      </c>
      <c r="J41" s="171" t="s">
        <v>496</v>
      </c>
      <c r="K41" s="344" t="s">
        <v>502</v>
      </c>
      <c r="L41" s="170"/>
      <c r="M41" s="194" t="s">
        <v>426</v>
      </c>
      <c r="N41" s="192">
        <v>0.48958333333333331</v>
      </c>
      <c r="O41" s="335" t="s">
        <v>139</v>
      </c>
      <c r="P41" s="182">
        <f>2+61</f>
        <v>63</v>
      </c>
      <c r="Q41" s="182">
        <f>7+69</f>
        <v>76</v>
      </c>
      <c r="R41" s="182">
        <v>0</v>
      </c>
      <c r="S41" s="182">
        <v>0</v>
      </c>
      <c r="T41" s="180">
        <f t="shared" si="13"/>
        <v>139</v>
      </c>
      <c r="U41" s="195"/>
      <c r="V41" s="179">
        <v>3</v>
      </c>
      <c r="W41" s="107"/>
      <c r="X41" s="107"/>
    </row>
    <row r="42" spans="1:24" ht="20.100000000000001" customHeight="1" thickBot="1" x14ac:dyDescent="0.35">
      <c r="A42" s="167">
        <v>44440</v>
      </c>
      <c r="B42" s="158" t="s">
        <v>488</v>
      </c>
      <c r="C42" s="159" t="s">
        <v>489</v>
      </c>
      <c r="D42" s="165">
        <v>3</v>
      </c>
      <c r="E42" s="165">
        <v>0</v>
      </c>
      <c r="F42" s="165">
        <v>0</v>
      </c>
      <c r="G42" s="165">
        <v>3</v>
      </c>
      <c r="H42" s="165">
        <v>0</v>
      </c>
      <c r="I42" s="305" t="s">
        <v>495</v>
      </c>
      <c r="J42" s="166" t="s">
        <v>497</v>
      </c>
      <c r="K42" s="345" t="s">
        <v>499</v>
      </c>
      <c r="L42" s="343"/>
      <c r="M42" s="194" t="s">
        <v>518</v>
      </c>
      <c r="N42" s="192">
        <v>0.63611111111111118</v>
      </c>
      <c r="O42" s="335" t="s">
        <v>143</v>
      </c>
      <c r="P42" s="182">
        <v>32</v>
      </c>
      <c r="Q42" s="182">
        <v>41</v>
      </c>
      <c r="R42" s="182">
        <v>2</v>
      </c>
      <c r="S42" s="182">
        <v>2</v>
      </c>
      <c r="T42" s="180">
        <f t="shared" si="13"/>
        <v>77</v>
      </c>
      <c r="U42" s="186"/>
      <c r="V42" s="179">
        <v>2</v>
      </c>
    </row>
    <row r="43" spans="1:24" ht="20.100000000000001" customHeight="1" thickBot="1" x14ac:dyDescent="0.35">
      <c r="A43" s="173">
        <v>44440</v>
      </c>
      <c r="B43" s="160" t="s">
        <v>490</v>
      </c>
      <c r="C43" s="161" t="s">
        <v>436</v>
      </c>
      <c r="D43" s="162">
        <v>4</v>
      </c>
      <c r="E43" s="162">
        <v>0</v>
      </c>
      <c r="F43" s="162">
        <v>0</v>
      </c>
      <c r="G43" s="162">
        <v>4</v>
      </c>
      <c r="H43" s="162">
        <v>0</v>
      </c>
      <c r="I43" s="303" t="s">
        <v>495</v>
      </c>
      <c r="J43" s="171" t="s">
        <v>496</v>
      </c>
      <c r="K43" s="344" t="s">
        <v>499</v>
      </c>
      <c r="L43" s="170"/>
      <c r="M43" s="194"/>
      <c r="N43" s="192"/>
      <c r="O43" s="335" t="s">
        <v>138</v>
      </c>
      <c r="P43" s="182">
        <v>0</v>
      </c>
      <c r="Q43" s="182">
        <v>0</v>
      </c>
      <c r="R43" s="182">
        <v>0</v>
      </c>
      <c r="S43" s="182">
        <v>0</v>
      </c>
      <c r="T43" s="180">
        <f t="shared" si="13"/>
        <v>0</v>
      </c>
      <c r="U43" s="186"/>
      <c r="V43" s="179"/>
    </row>
    <row r="44" spans="1:24" ht="20.100000000000001" customHeight="1" thickTop="1" thickBot="1" x14ac:dyDescent="0.35">
      <c r="A44" s="167">
        <v>44440</v>
      </c>
      <c r="B44" s="158" t="s">
        <v>490</v>
      </c>
      <c r="C44" s="159" t="s">
        <v>444</v>
      </c>
      <c r="D44" s="165">
        <v>2</v>
      </c>
      <c r="E44" s="165">
        <v>0</v>
      </c>
      <c r="F44" s="165">
        <v>0</v>
      </c>
      <c r="G44" s="165">
        <v>2</v>
      </c>
      <c r="H44" s="165">
        <v>0</v>
      </c>
      <c r="I44" s="305" t="s">
        <v>495</v>
      </c>
      <c r="J44" s="166" t="s">
        <v>496</v>
      </c>
      <c r="K44" s="345" t="s">
        <v>499</v>
      </c>
      <c r="L44" s="343"/>
      <c r="M44" s="194"/>
      <c r="N44" s="192"/>
      <c r="O44" s="187" t="s">
        <v>126</v>
      </c>
      <c r="P44" s="188">
        <f>SUM(P37:P43)</f>
        <v>212</v>
      </c>
      <c r="Q44" s="188">
        <f>SUM(Q37:Q43)</f>
        <v>226</v>
      </c>
      <c r="R44" s="188">
        <f>SUM(R37:R43)</f>
        <v>13</v>
      </c>
      <c r="S44" s="188">
        <f>SUM(S37:S43)</f>
        <v>11</v>
      </c>
      <c r="T44" s="188">
        <f>SUM(T37:T43)</f>
        <v>462</v>
      </c>
      <c r="U44" s="189"/>
      <c r="V44" s="190"/>
    </row>
    <row r="45" spans="1:24" ht="20.100000000000001" customHeight="1" thickBot="1" x14ac:dyDescent="0.35">
      <c r="A45" s="177">
        <v>44440</v>
      </c>
      <c r="B45" s="341" t="s">
        <v>491</v>
      </c>
      <c r="C45" s="168" t="s">
        <v>422</v>
      </c>
      <c r="D45" s="169">
        <v>1</v>
      </c>
      <c r="E45" s="169">
        <v>0</v>
      </c>
      <c r="F45" s="169">
        <v>0</v>
      </c>
      <c r="G45" s="169">
        <v>1</v>
      </c>
      <c r="H45" s="169">
        <v>0</v>
      </c>
      <c r="I45" s="309" t="s">
        <v>494</v>
      </c>
      <c r="J45" s="178" t="s">
        <v>496</v>
      </c>
      <c r="K45" s="346" t="s">
        <v>499</v>
      </c>
      <c r="L45" s="342"/>
      <c r="M45" s="194"/>
      <c r="N45" s="192"/>
      <c r="O45" s="191" t="s">
        <v>504</v>
      </c>
      <c r="P45" s="182">
        <v>0</v>
      </c>
      <c r="Q45" s="182">
        <v>0</v>
      </c>
      <c r="R45" s="182">
        <v>0</v>
      </c>
      <c r="S45" s="182">
        <v>1</v>
      </c>
      <c r="T45" s="182">
        <f>SUM(P45:S45)</f>
        <v>1</v>
      </c>
      <c r="U45" s="185"/>
      <c r="V45" s="248"/>
    </row>
    <row r="46" spans="1:24" ht="20.100000000000001" customHeight="1" thickBot="1" x14ac:dyDescent="0.35">
      <c r="A46" s="177">
        <v>44440</v>
      </c>
      <c r="B46" s="341" t="s">
        <v>492</v>
      </c>
      <c r="C46" s="168" t="s">
        <v>436</v>
      </c>
      <c r="D46" s="169">
        <v>3</v>
      </c>
      <c r="E46" s="169">
        <v>0</v>
      </c>
      <c r="F46" s="169">
        <v>0</v>
      </c>
      <c r="G46" s="169">
        <v>3</v>
      </c>
      <c r="H46" s="169">
        <v>0</v>
      </c>
      <c r="I46" s="309" t="s">
        <v>495</v>
      </c>
      <c r="J46" s="178" t="s">
        <v>498</v>
      </c>
      <c r="K46" s="346" t="s">
        <v>501</v>
      </c>
      <c r="L46" s="342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3">
        <v>44440</v>
      </c>
      <c r="B47" s="160" t="s">
        <v>508</v>
      </c>
      <c r="C47" s="161" t="s">
        <v>444</v>
      </c>
      <c r="D47" s="162">
        <v>23</v>
      </c>
      <c r="E47" s="162">
        <v>0</v>
      </c>
      <c r="F47" s="162">
        <v>0</v>
      </c>
      <c r="G47" s="162">
        <v>23</v>
      </c>
      <c r="H47" s="162">
        <v>0</v>
      </c>
      <c r="I47" s="303" t="s">
        <v>511</v>
      </c>
      <c r="J47" s="171" t="s">
        <v>514</v>
      </c>
      <c r="K47" s="171" t="s">
        <v>516</v>
      </c>
      <c r="L47" s="170"/>
      <c r="M47" s="194"/>
      <c r="N47" s="193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4">
        <v>44440</v>
      </c>
      <c r="B48" s="196" t="s">
        <v>509</v>
      </c>
      <c r="C48" s="163" t="s">
        <v>506</v>
      </c>
      <c r="D48" s="164">
        <v>0</v>
      </c>
      <c r="E48" s="164">
        <v>0</v>
      </c>
      <c r="F48" s="164">
        <v>0</v>
      </c>
      <c r="G48" s="164">
        <v>5</v>
      </c>
      <c r="H48" s="164">
        <v>0</v>
      </c>
      <c r="I48" s="304" t="s">
        <v>512</v>
      </c>
      <c r="J48" s="172" t="s">
        <v>515</v>
      </c>
      <c r="K48" s="172" t="s">
        <v>517</v>
      </c>
      <c r="L48" s="197"/>
      <c r="M48" s="302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4">
        <v>44440</v>
      </c>
      <c r="B49" s="196" t="s">
        <v>509</v>
      </c>
      <c r="C49" s="163" t="s">
        <v>507</v>
      </c>
      <c r="D49" s="164">
        <v>8</v>
      </c>
      <c r="E49" s="164">
        <v>0</v>
      </c>
      <c r="F49" s="164">
        <v>0</v>
      </c>
      <c r="G49" s="164">
        <v>2</v>
      </c>
      <c r="H49" s="164">
        <v>0</v>
      </c>
      <c r="I49" s="304" t="s">
        <v>511</v>
      </c>
      <c r="J49" s="172" t="s">
        <v>514</v>
      </c>
      <c r="K49" s="172" t="s">
        <v>516</v>
      </c>
      <c r="L49" s="197"/>
      <c r="M49" s="302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1</v>
      </c>
      <c r="T49" s="188">
        <f>SUM(T45:T48)</f>
        <v>1</v>
      </c>
      <c r="U49" s="93"/>
      <c r="V49" s="94"/>
    </row>
    <row r="50" spans="1:22" ht="20.100000000000001" customHeight="1" thickBot="1" x14ac:dyDescent="0.35">
      <c r="A50" s="167">
        <v>44440</v>
      </c>
      <c r="B50" s="158" t="s">
        <v>509</v>
      </c>
      <c r="C50" s="159" t="s">
        <v>42</v>
      </c>
      <c r="D50" s="165">
        <v>10</v>
      </c>
      <c r="E50" s="165">
        <v>0</v>
      </c>
      <c r="F50" s="165">
        <v>0</v>
      </c>
      <c r="G50" s="165">
        <v>2</v>
      </c>
      <c r="H50" s="165">
        <v>0</v>
      </c>
      <c r="I50" s="305" t="s">
        <v>513</v>
      </c>
      <c r="J50" s="166" t="s">
        <v>514</v>
      </c>
      <c r="K50" s="166" t="s">
        <v>516</v>
      </c>
      <c r="L50" s="343"/>
      <c r="M50" s="302"/>
      <c r="N50" s="107"/>
      <c r="O50" s="95" t="s">
        <v>89</v>
      </c>
      <c r="P50" s="97">
        <f>P44+P49</f>
        <v>212</v>
      </c>
      <c r="Q50" s="96">
        <f>Q44+Q49</f>
        <v>226</v>
      </c>
      <c r="R50" s="97">
        <f>R44+R49</f>
        <v>13</v>
      </c>
      <c r="S50" s="96">
        <f>S44+S49</f>
        <v>12</v>
      </c>
      <c r="T50" s="97">
        <f>T44+T49</f>
        <v>463</v>
      </c>
      <c r="U50" s="98">
        <f>SUM(U44:U45)</f>
        <v>0</v>
      </c>
      <c r="V50" s="99"/>
    </row>
    <row r="51" spans="1:22" ht="20.100000000000001" customHeight="1" thickBot="1" x14ac:dyDescent="0.35">
      <c r="A51" s="177">
        <v>44440</v>
      </c>
      <c r="B51" s="341" t="s">
        <v>510</v>
      </c>
      <c r="C51" s="168" t="s">
        <v>467</v>
      </c>
      <c r="D51" s="169">
        <v>2</v>
      </c>
      <c r="E51" s="169">
        <v>0</v>
      </c>
      <c r="F51" s="169">
        <v>0</v>
      </c>
      <c r="G51" s="169">
        <v>2</v>
      </c>
      <c r="H51" s="169">
        <v>0</v>
      </c>
      <c r="I51" s="309" t="s">
        <v>511</v>
      </c>
      <c r="J51" s="178" t="s">
        <v>515</v>
      </c>
      <c r="K51" s="178" t="s">
        <v>517</v>
      </c>
      <c r="L51" s="342"/>
      <c r="M51" s="194"/>
      <c r="N51" s="107"/>
      <c r="O51" s="172" t="s">
        <v>132</v>
      </c>
      <c r="P51" s="100">
        <v>-61</v>
      </c>
      <c r="Q51" s="153">
        <v>-69</v>
      </c>
      <c r="R51" s="153"/>
      <c r="S51" s="153"/>
      <c r="T51" s="153">
        <f>SUM(P51:S51)</f>
        <v>-130</v>
      </c>
      <c r="U51" s="152"/>
      <c r="V51" s="152"/>
    </row>
    <row r="52" spans="1:22" ht="20.100000000000001" customHeight="1" x14ac:dyDescent="0.3">
      <c r="A52" s="208" t="s">
        <v>11</v>
      </c>
      <c r="B52" s="209"/>
      <c r="C52" s="210"/>
      <c r="D52" s="211">
        <f>SUM(D4:D51)</f>
        <v>168</v>
      </c>
      <c r="E52" s="211">
        <f>SUM(E4:E51)</f>
        <v>0</v>
      </c>
      <c r="F52" s="211">
        <f>SUM(F4:F51)</f>
        <v>0</v>
      </c>
      <c r="G52" s="211">
        <f>SUM(G4:G51)</f>
        <v>164</v>
      </c>
      <c r="H52" s="211">
        <f>SUM(H4:H51)</f>
        <v>0</v>
      </c>
      <c r="I52" s="310"/>
      <c r="J52" s="150"/>
      <c r="K52" s="150"/>
      <c r="L52" s="212"/>
      <c r="M52" s="194"/>
      <c r="N52" s="107"/>
      <c r="O52" s="172" t="s">
        <v>90</v>
      </c>
      <c r="P52" s="39"/>
      <c r="Q52" s="39"/>
      <c r="R52" s="153"/>
      <c r="S52" s="153"/>
      <c r="T52" s="153">
        <f>SUM(P52:S52)</f>
        <v>0</v>
      </c>
      <c r="U52" s="152"/>
      <c r="V52" s="152"/>
    </row>
    <row r="53" spans="1:22" ht="20.100000000000001" customHeight="1" x14ac:dyDescent="0.3">
      <c r="A53" s="213" t="s">
        <v>12</v>
      </c>
      <c r="B53" s="214"/>
      <c r="C53" s="215"/>
      <c r="D53" s="216">
        <v>0</v>
      </c>
      <c r="E53" s="216">
        <v>0</v>
      </c>
      <c r="F53" s="216">
        <v>0</v>
      </c>
      <c r="G53" s="216">
        <v>0</v>
      </c>
      <c r="H53" s="216">
        <v>0</v>
      </c>
      <c r="I53" s="311"/>
      <c r="J53" s="129"/>
      <c r="K53" s="129"/>
      <c r="L53" s="217"/>
      <c r="M53" s="194"/>
      <c r="N53" s="107"/>
      <c r="O53" s="172"/>
      <c r="P53" s="39"/>
      <c r="Q53" s="39"/>
      <c r="R53" s="153"/>
      <c r="S53" s="153"/>
      <c r="T53" s="153"/>
      <c r="U53" s="152"/>
      <c r="V53" s="152"/>
    </row>
    <row r="54" spans="1:22" ht="20.100000000000001" customHeight="1" thickBot="1" x14ac:dyDescent="0.35">
      <c r="A54" s="218" t="s">
        <v>13</v>
      </c>
      <c r="B54" s="219"/>
      <c r="C54" s="220"/>
      <c r="D54" s="221">
        <f>D52+D53</f>
        <v>168</v>
      </c>
      <c r="E54" s="221">
        <f>E52+E53</f>
        <v>0</v>
      </c>
      <c r="F54" s="221">
        <f>F52+F53</f>
        <v>0</v>
      </c>
      <c r="G54" s="221">
        <f>G52+G53</f>
        <v>164</v>
      </c>
      <c r="H54" s="221">
        <f>H52+H53</f>
        <v>0</v>
      </c>
      <c r="I54" s="312"/>
      <c r="J54" s="130"/>
      <c r="K54" s="130"/>
      <c r="L54" s="222"/>
      <c r="M54" s="194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x14ac:dyDescent="0.3">
      <c r="A55" s="223" t="s">
        <v>14</v>
      </c>
      <c r="B55" s="224">
        <f t="array" ref="B55">SUM(1/COUNTIF(B4:B51,B4:B51))</f>
        <v>28.999999999999993</v>
      </c>
      <c r="C55" s="225"/>
      <c r="D55" s="152"/>
      <c r="E55" s="152"/>
      <c r="F55" s="152"/>
      <c r="G55" s="152"/>
      <c r="H55" s="152"/>
      <c r="I55" s="313"/>
      <c r="J55" s="131"/>
      <c r="K55" s="131"/>
      <c r="L55" s="135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x14ac:dyDescent="0.3">
      <c r="A56" s="223"/>
      <c r="B56" s="224"/>
      <c r="C56" s="225"/>
      <c r="D56" s="152"/>
      <c r="E56" s="152"/>
      <c r="F56" s="152"/>
      <c r="G56" s="152"/>
      <c r="H56" s="152"/>
      <c r="I56" s="313"/>
      <c r="J56" s="131"/>
      <c r="K56" s="40"/>
      <c r="L56" s="40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x14ac:dyDescent="0.3">
      <c r="A57" s="226" t="s">
        <v>15</v>
      </c>
      <c r="B57" s="227"/>
      <c r="C57" s="227"/>
      <c r="D57" s="132"/>
      <c r="E57" s="132"/>
      <c r="F57" s="132"/>
      <c r="G57" s="132"/>
      <c r="H57" s="132"/>
      <c r="I57" s="314"/>
      <c r="J57" s="132"/>
      <c r="K57" s="149"/>
      <c r="L57" s="149"/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x14ac:dyDescent="0.3">
      <c r="A58" s="228" t="s">
        <v>131</v>
      </c>
      <c r="B58" s="227"/>
      <c r="C58" s="227"/>
      <c r="D58" s="132"/>
      <c r="E58" s="132"/>
      <c r="F58" s="132"/>
      <c r="G58" s="132"/>
      <c r="H58" s="132"/>
      <c r="I58" s="314"/>
      <c r="J58" s="132"/>
      <c r="K58" s="132"/>
      <c r="L58" s="149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thickBot="1" x14ac:dyDescent="0.35">
      <c r="A59" s="229"/>
      <c r="B59" s="227"/>
      <c r="C59" s="230"/>
      <c r="D59" s="132"/>
      <c r="E59" s="132"/>
      <c r="F59" s="132"/>
      <c r="G59" s="132"/>
      <c r="H59" s="132"/>
      <c r="I59" s="315"/>
      <c r="J59" s="133"/>
      <c r="K59" s="133"/>
      <c r="L59" s="231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 t="s">
        <v>0</v>
      </c>
      <c r="B60" s="178" t="s">
        <v>1</v>
      </c>
      <c r="C60" s="178" t="s">
        <v>2</v>
      </c>
      <c r="D60" s="364" t="s">
        <v>16</v>
      </c>
      <c r="E60" s="232" t="s">
        <v>27</v>
      </c>
      <c r="F60" s="364" t="s">
        <v>18</v>
      </c>
      <c r="G60" s="364" t="s">
        <v>19</v>
      </c>
      <c r="H60" s="364" t="s">
        <v>120</v>
      </c>
      <c r="I60" s="316" t="s">
        <v>8</v>
      </c>
      <c r="J60" s="364" t="s">
        <v>9</v>
      </c>
      <c r="K60" s="475" t="s">
        <v>10</v>
      </c>
      <c r="L60" s="476"/>
      <c r="M60" s="194"/>
      <c r="N60" s="107"/>
      <c r="O60" s="172"/>
      <c r="P60" s="39"/>
      <c r="Q60" s="39"/>
      <c r="R60" s="153"/>
      <c r="S60" s="153"/>
      <c r="T60" s="153"/>
      <c r="U60" s="152"/>
      <c r="V60" s="152"/>
    </row>
    <row r="61" spans="1:22" ht="20.100000000000001" customHeight="1" x14ac:dyDescent="0.3">
      <c r="A61" s="331">
        <v>44440</v>
      </c>
      <c r="B61" s="233" t="s">
        <v>417</v>
      </c>
      <c r="C61" s="233" t="s">
        <v>415</v>
      </c>
      <c r="D61" s="332">
        <v>0</v>
      </c>
      <c r="E61" s="332">
        <v>13</v>
      </c>
      <c r="F61" s="332">
        <v>8</v>
      </c>
      <c r="G61" s="332">
        <v>0</v>
      </c>
      <c r="H61" s="332">
        <v>0</v>
      </c>
      <c r="I61" s="333" t="s">
        <v>419</v>
      </c>
      <c r="J61" s="334"/>
      <c r="K61" s="171"/>
      <c r="L61" s="244"/>
      <c r="M61" s="194"/>
      <c r="N61" s="107"/>
      <c r="O61" s="172"/>
      <c r="P61" s="39"/>
      <c r="Q61" s="39"/>
      <c r="R61" s="153"/>
      <c r="S61" s="153"/>
      <c r="T61" s="153"/>
      <c r="U61" s="152"/>
      <c r="V61" s="152"/>
    </row>
    <row r="62" spans="1:22" ht="20.100000000000001" customHeight="1" thickBot="1" x14ac:dyDescent="0.35">
      <c r="A62" s="367">
        <v>44440</v>
      </c>
      <c r="B62" s="368" t="s">
        <v>418</v>
      </c>
      <c r="C62" s="368" t="s">
        <v>416</v>
      </c>
      <c r="D62" s="369">
        <v>0</v>
      </c>
      <c r="E62" s="369">
        <v>11</v>
      </c>
      <c r="F62" s="369">
        <v>6</v>
      </c>
      <c r="G62" s="369">
        <v>0</v>
      </c>
      <c r="H62" s="369">
        <v>0</v>
      </c>
      <c r="I62" s="370" t="s">
        <v>419</v>
      </c>
      <c r="J62" s="371"/>
      <c r="K62" s="172"/>
      <c r="L62" s="372"/>
      <c r="M62" s="194"/>
      <c r="N62" s="107"/>
      <c r="O62" s="172"/>
      <c r="P62" s="39"/>
      <c r="Q62" s="39"/>
      <c r="R62" s="153"/>
      <c r="S62" s="153"/>
      <c r="T62" s="153"/>
      <c r="U62" s="152"/>
      <c r="V62" s="152"/>
    </row>
    <row r="63" spans="1:22" ht="20.100000000000001" customHeight="1" thickBot="1" x14ac:dyDescent="0.35">
      <c r="A63" s="347">
        <v>44440</v>
      </c>
      <c r="B63" s="348" t="s">
        <v>519</v>
      </c>
      <c r="C63" s="348" t="s">
        <v>487</v>
      </c>
      <c r="D63" s="349">
        <v>1</v>
      </c>
      <c r="E63" s="349">
        <v>0</v>
      </c>
      <c r="F63" s="349">
        <v>0</v>
      </c>
      <c r="G63" s="349">
        <v>0</v>
      </c>
      <c r="H63" s="349">
        <v>0</v>
      </c>
      <c r="I63" s="357" t="s">
        <v>505</v>
      </c>
      <c r="J63" s="350"/>
      <c r="K63" s="178"/>
      <c r="L63" s="351"/>
      <c r="M63" s="194"/>
      <c r="N63" s="107"/>
      <c r="O63" s="172"/>
      <c r="P63" s="39"/>
      <c r="Q63" s="39"/>
      <c r="R63" s="153"/>
      <c r="S63" s="153"/>
      <c r="T63" s="153"/>
      <c r="U63" s="152"/>
      <c r="V63" s="152"/>
    </row>
    <row r="64" spans="1:22" ht="20.100000000000001" customHeight="1" x14ac:dyDescent="0.3">
      <c r="A64" s="208" t="s">
        <v>20</v>
      </c>
      <c r="B64" s="209"/>
      <c r="C64" s="210"/>
      <c r="D64" s="236">
        <f>SUM(D61:D63)</f>
        <v>1</v>
      </c>
      <c r="E64" s="236">
        <f>SUM(E61:E63)</f>
        <v>24</v>
      </c>
      <c r="F64" s="236">
        <f>SUM(F61:F63)</f>
        <v>14</v>
      </c>
      <c r="G64" s="236">
        <f>SUM(G61:G63)</f>
        <v>0</v>
      </c>
      <c r="H64" s="236">
        <f>SUM(H61:H63)</f>
        <v>0</v>
      </c>
      <c r="I64" s="310"/>
      <c r="J64" s="35"/>
      <c r="K64" s="35"/>
      <c r="L64" s="237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38" t="s">
        <v>12</v>
      </c>
      <c r="B65" s="239"/>
      <c r="C65" s="116"/>
      <c r="D65" s="240">
        <v>0</v>
      </c>
      <c r="E65" s="240">
        <v>0</v>
      </c>
      <c r="F65" s="240">
        <v>0</v>
      </c>
      <c r="G65" s="240">
        <v>0</v>
      </c>
      <c r="H65" s="240">
        <v>0</v>
      </c>
      <c r="I65" s="317"/>
      <c r="J65" s="134"/>
      <c r="K65" s="134"/>
      <c r="L65" s="241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218" t="s">
        <v>13</v>
      </c>
      <c r="B66" s="219"/>
      <c r="C66" s="220"/>
      <c r="D66" s="242">
        <f>SUM(D64:D65)</f>
        <v>1</v>
      </c>
      <c r="E66" s="242">
        <f>SUM(E64:E65)</f>
        <v>24</v>
      </c>
      <c r="F66" s="242">
        <f>SUM(F64:F65)</f>
        <v>14</v>
      </c>
      <c r="G66" s="242">
        <f>SUM(G64:G65)</f>
        <v>0</v>
      </c>
      <c r="H66" s="242">
        <f>SUM(H64:H65)</f>
        <v>0</v>
      </c>
      <c r="I66" s="312"/>
      <c r="J66" s="130"/>
      <c r="K66" s="130"/>
      <c r="L66" s="222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23"/>
      <c r="B67" s="224"/>
      <c r="C67" s="243"/>
      <c r="D67" s="152"/>
      <c r="E67" s="152"/>
      <c r="F67" s="152"/>
      <c r="G67" s="152"/>
      <c r="H67" s="152"/>
      <c r="I67" s="313"/>
      <c r="J67" s="131"/>
      <c r="K67" s="131"/>
      <c r="L67" s="131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226" t="s">
        <v>21</v>
      </c>
      <c r="B68" s="227"/>
      <c r="C68" s="227"/>
      <c r="D68" s="132"/>
      <c r="E68" s="132"/>
      <c r="F68" s="132"/>
      <c r="G68" s="132"/>
      <c r="H68" s="132"/>
      <c r="I68" s="314"/>
      <c r="J68" s="132"/>
      <c r="K68" s="132"/>
      <c r="L68" s="132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26" t="s">
        <v>125</v>
      </c>
      <c r="B69" s="227"/>
      <c r="C69" s="227"/>
      <c r="D69" s="132"/>
      <c r="E69" s="132"/>
      <c r="F69" s="132"/>
      <c r="G69" s="132"/>
      <c r="H69" s="132"/>
      <c r="I69" s="314"/>
      <c r="J69" s="132"/>
      <c r="K69" s="132"/>
      <c r="L69" s="132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229"/>
      <c r="B70" s="227"/>
      <c r="C70" s="230"/>
      <c r="D70" s="132"/>
      <c r="E70" s="132"/>
      <c r="F70" s="132"/>
      <c r="G70" s="132"/>
      <c r="H70" s="132"/>
      <c r="I70" s="315"/>
      <c r="J70" s="133"/>
      <c r="K70" s="133"/>
      <c r="L70" s="231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177" t="s">
        <v>0</v>
      </c>
      <c r="B71" s="178" t="s">
        <v>1</v>
      </c>
      <c r="C71" s="178" t="s">
        <v>2</v>
      </c>
      <c r="D71" s="364" t="s">
        <v>22</v>
      </c>
      <c r="E71" s="364" t="s">
        <v>23</v>
      </c>
      <c r="F71" s="364" t="s">
        <v>24</v>
      </c>
      <c r="G71" s="364" t="s">
        <v>25</v>
      </c>
      <c r="H71" s="364" t="s">
        <v>7</v>
      </c>
      <c r="I71" s="316" t="s">
        <v>8</v>
      </c>
      <c r="J71" s="364" t="s">
        <v>9</v>
      </c>
      <c r="K71" s="475" t="s">
        <v>10</v>
      </c>
      <c r="L71" s="476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173"/>
      <c r="B72" s="142"/>
      <c r="C72" s="161"/>
      <c r="D72" s="162"/>
      <c r="E72" s="162"/>
      <c r="F72" s="162"/>
      <c r="G72" s="162"/>
      <c r="H72" s="162"/>
      <c r="I72" s="303"/>
      <c r="J72" s="171"/>
      <c r="K72" s="171"/>
      <c r="L72" s="143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167"/>
      <c r="B73" s="297"/>
      <c r="C73" s="159"/>
      <c r="D73" s="165"/>
      <c r="E73" s="165"/>
      <c r="F73" s="165"/>
      <c r="G73" s="165"/>
      <c r="H73" s="165"/>
      <c r="I73" s="305"/>
      <c r="J73" s="166"/>
      <c r="K73" s="166"/>
      <c r="L73" s="298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08" t="s">
        <v>20</v>
      </c>
      <c r="B74" s="209"/>
      <c r="C74" s="210"/>
      <c r="D74" s="236">
        <f>SUM(D72:D73)</f>
        <v>0</v>
      </c>
      <c r="E74" s="236">
        <f>SUM(E72:E73)</f>
        <v>0</v>
      </c>
      <c r="F74" s="236">
        <f>SUM(F72:F73)</f>
        <v>0</v>
      </c>
      <c r="G74" s="236">
        <f>SUM(G72:G73)</f>
        <v>0</v>
      </c>
      <c r="H74" s="236">
        <f>SUM(H72:H73)</f>
        <v>0</v>
      </c>
      <c r="I74" s="310"/>
      <c r="J74" s="35"/>
      <c r="K74" s="35"/>
      <c r="L74" s="237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38" t="s">
        <v>12</v>
      </c>
      <c r="B75" s="239"/>
      <c r="C75" s="116"/>
      <c r="D75" s="240">
        <v>0</v>
      </c>
      <c r="E75" s="240">
        <v>0</v>
      </c>
      <c r="F75" s="240">
        <v>0</v>
      </c>
      <c r="G75" s="240">
        <v>0</v>
      </c>
      <c r="H75" s="240">
        <v>0</v>
      </c>
      <c r="I75" s="317"/>
      <c r="J75" s="134"/>
      <c r="K75" s="134"/>
      <c r="L75" s="241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218" t="s">
        <v>13</v>
      </c>
      <c r="B76" s="219"/>
      <c r="C76" s="220"/>
      <c r="D76" s="242">
        <f>SUM(D74:D75)</f>
        <v>0</v>
      </c>
      <c r="E76" s="242">
        <f>SUM(E74:E75)</f>
        <v>0</v>
      </c>
      <c r="F76" s="242">
        <f>SUM(F74:F75)</f>
        <v>0</v>
      </c>
      <c r="G76" s="242">
        <f>SUM(G74:G75)</f>
        <v>0</v>
      </c>
      <c r="H76" s="242">
        <f>SUM(H74:H75)</f>
        <v>0</v>
      </c>
      <c r="I76" s="312"/>
      <c r="J76" s="130"/>
      <c r="K76" s="130"/>
      <c r="L76" s="222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23"/>
      <c r="B77" s="224"/>
      <c r="C77" s="243"/>
      <c r="D77" s="152"/>
      <c r="E77" s="152"/>
      <c r="F77" s="152"/>
      <c r="G77" s="152"/>
      <c r="H77" s="152"/>
      <c r="I77" s="313"/>
      <c r="J77" s="131"/>
      <c r="K77" s="131"/>
      <c r="L77" s="131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226" t="s">
        <v>121</v>
      </c>
      <c r="B78" s="227"/>
      <c r="C78" s="227"/>
      <c r="D78" s="132"/>
      <c r="E78" s="132"/>
      <c r="F78" s="132"/>
      <c r="G78" s="132"/>
      <c r="H78" s="132"/>
      <c r="I78" s="314"/>
      <c r="J78" s="132"/>
      <c r="K78" s="132"/>
      <c r="L78" s="132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229"/>
      <c r="B79" s="227"/>
      <c r="C79" s="230"/>
      <c r="D79" s="132"/>
      <c r="E79" s="132"/>
      <c r="F79" s="132"/>
      <c r="G79" s="132"/>
      <c r="H79" s="132"/>
      <c r="I79" s="315"/>
      <c r="J79" s="133"/>
      <c r="K79" s="133"/>
      <c r="L79" s="132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thickBot="1" x14ac:dyDescent="0.35">
      <c r="A80" s="177" t="s">
        <v>0</v>
      </c>
      <c r="B80" s="178" t="s">
        <v>1</v>
      </c>
      <c r="C80" s="178" t="s">
        <v>2</v>
      </c>
      <c r="D80" s="364" t="s">
        <v>26</v>
      </c>
      <c r="E80" s="364" t="s">
        <v>27</v>
      </c>
      <c r="F80" s="364" t="s">
        <v>28</v>
      </c>
      <c r="G80" s="364" t="s">
        <v>25</v>
      </c>
      <c r="H80" s="364" t="s">
        <v>22</v>
      </c>
      <c r="I80" s="316" t="s">
        <v>8</v>
      </c>
      <c r="J80" s="364" t="s">
        <v>9</v>
      </c>
      <c r="K80" s="475" t="s">
        <v>10</v>
      </c>
      <c r="L80" s="476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173"/>
      <c r="B81" s="161"/>
      <c r="C81" s="161"/>
      <c r="D81" s="336"/>
      <c r="E81" s="336"/>
      <c r="F81" s="336"/>
      <c r="G81" s="336"/>
      <c r="H81" s="336"/>
      <c r="I81" s="318"/>
      <c r="J81" s="135"/>
      <c r="K81" s="135"/>
      <c r="L81" s="301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174"/>
      <c r="B82" s="163"/>
      <c r="C82" s="163"/>
      <c r="D82" s="337"/>
      <c r="E82" s="337"/>
      <c r="F82" s="337"/>
      <c r="G82" s="337"/>
      <c r="H82" s="337"/>
      <c r="I82" s="319"/>
      <c r="J82" s="40"/>
      <c r="K82" s="40"/>
      <c r="L82" s="179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08" t="s">
        <v>20</v>
      </c>
      <c r="B83" s="209"/>
      <c r="C83" s="210"/>
      <c r="D83" s="338">
        <f>SUM(D81:D82)</f>
        <v>0</v>
      </c>
      <c r="E83" s="338">
        <f>SUM(E81:E82)</f>
        <v>0</v>
      </c>
      <c r="F83" s="338">
        <f>SUM(F81:F82)</f>
        <v>0</v>
      </c>
      <c r="G83" s="338">
        <f>SUM(G81:G82)</f>
        <v>0</v>
      </c>
      <c r="H83" s="338">
        <f>SUM(H81:H82)</f>
        <v>0</v>
      </c>
      <c r="I83" s="310"/>
      <c r="J83" s="35"/>
      <c r="K83" s="35"/>
      <c r="L83" s="237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38" t="s">
        <v>12</v>
      </c>
      <c r="B84" s="239"/>
      <c r="C84" s="116"/>
      <c r="D84" s="339">
        <v>0</v>
      </c>
      <c r="E84" s="339">
        <v>0</v>
      </c>
      <c r="F84" s="339">
        <v>0</v>
      </c>
      <c r="G84" s="339">
        <v>0</v>
      </c>
      <c r="H84" s="339">
        <v>0</v>
      </c>
      <c r="I84" s="317"/>
      <c r="J84" s="134"/>
      <c r="K84" s="134"/>
      <c r="L84" s="241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218" t="s">
        <v>13</v>
      </c>
      <c r="B85" s="219"/>
      <c r="C85" s="220"/>
      <c r="D85" s="340">
        <f>D83+D84</f>
        <v>0</v>
      </c>
      <c r="E85" s="340">
        <f>E83+E84</f>
        <v>0</v>
      </c>
      <c r="F85" s="340">
        <f>F83+F84</f>
        <v>0</v>
      </c>
      <c r="G85" s="340">
        <f>G83+G84</f>
        <v>0</v>
      </c>
      <c r="H85" s="340">
        <f>H83+H84</f>
        <v>0</v>
      </c>
      <c r="I85" s="312"/>
      <c r="J85" s="130"/>
      <c r="K85" s="130"/>
      <c r="L85" s="222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45"/>
      <c r="B86" s="224"/>
      <c r="C86" s="225"/>
      <c r="D86" s="152"/>
      <c r="E86" s="152"/>
      <c r="F86" s="152"/>
      <c r="G86" s="152"/>
      <c r="H86" s="152"/>
      <c r="I86" s="313"/>
      <c r="J86" s="131"/>
      <c r="K86" s="131"/>
      <c r="L86" s="131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226" t="s">
        <v>118</v>
      </c>
      <c r="B87" s="227"/>
      <c r="C87" s="227"/>
      <c r="D87" s="132"/>
      <c r="E87" s="132"/>
      <c r="F87" s="132"/>
      <c r="G87" s="132"/>
      <c r="H87" s="132"/>
      <c r="I87" s="314"/>
      <c r="J87" s="132"/>
      <c r="K87" s="132"/>
      <c r="L87" s="13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229"/>
      <c r="B88" s="227"/>
      <c r="C88" s="230"/>
      <c r="D88" s="132"/>
      <c r="E88" s="132"/>
      <c r="F88" s="132"/>
      <c r="G88" s="132"/>
      <c r="H88" s="132"/>
      <c r="I88" s="315"/>
      <c r="J88" s="133"/>
      <c r="K88" s="133"/>
      <c r="L88" s="132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7" t="s">
        <v>0</v>
      </c>
      <c r="B89" s="178" t="s">
        <v>1</v>
      </c>
      <c r="C89" s="178" t="s">
        <v>2</v>
      </c>
      <c r="D89" s="364" t="s">
        <v>29</v>
      </c>
      <c r="E89" s="364" t="s">
        <v>17</v>
      </c>
      <c r="F89" s="364" t="s">
        <v>30</v>
      </c>
      <c r="G89" s="364" t="s">
        <v>19</v>
      </c>
      <c r="H89" s="364" t="s">
        <v>7</v>
      </c>
      <c r="I89" s="316" t="s">
        <v>8</v>
      </c>
      <c r="J89" s="364" t="s">
        <v>9</v>
      </c>
      <c r="K89" s="364"/>
      <c r="L89" s="365" t="s">
        <v>10</v>
      </c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173"/>
      <c r="B90" s="161"/>
      <c r="C90" s="161"/>
      <c r="D90" s="162"/>
      <c r="E90" s="162"/>
      <c r="F90" s="162"/>
      <c r="G90" s="162"/>
      <c r="H90" s="162"/>
      <c r="I90" s="303"/>
      <c r="J90" s="171"/>
      <c r="K90" s="171"/>
      <c r="L90" s="244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167"/>
      <c r="B91" s="159"/>
      <c r="C91" s="159"/>
      <c r="D91" s="165"/>
      <c r="E91" s="165"/>
      <c r="F91" s="165"/>
      <c r="G91" s="165"/>
      <c r="H91" s="165"/>
      <c r="I91" s="305"/>
      <c r="J91" s="166"/>
      <c r="K91" s="166"/>
      <c r="L91" s="246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08" t="s">
        <v>20</v>
      </c>
      <c r="B92" s="210"/>
      <c r="C92" s="210"/>
      <c r="D92" s="236">
        <f>SUM(D90:D91)</f>
        <v>0</v>
      </c>
      <c r="E92" s="236">
        <f>SUM(E90:E91)</f>
        <v>0</v>
      </c>
      <c r="F92" s="236">
        <f>SUM(F90:F91)</f>
        <v>0</v>
      </c>
      <c r="G92" s="236">
        <f>SUM(G90:G91)</f>
        <v>0</v>
      </c>
      <c r="H92" s="236">
        <f>SUM(H90:H91)</f>
        <v>0</v>
      </c>
      <c r="I92" s="310"/>
      <c r="J92" s="35"/>
      <c r="K92" s="35"/>
      <c r="L92" s="237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38" t="s">
        <v>12</v>
      </c>
      <c r="B93" s="116"/>
      <c r="C93" s="116"/>
      <c r="D93" s="240">
        <v>0</v>
      </c>
      <c r="E93" s="240">
        <v>0</v>
      </c>
      <c r="F93" s="240">
        <v>0</v>
      </c>
      <c r="G93" s="240">
        <v>0</v>
      </c>
      <c r="H93" s="240">
        <v>0</v>
      </c>
      <c r="I93" s="317"/>
      <c r="J93" s="134"/>
      <c r="K93" s="134"/>
      <c r="L93" s="241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thickBot="1" x14ac:dyDescent="0.35">
      <c r="A94" s="218" t="s">
        <v>13</v>
      </c>
      <c r="B94" s="220"/>
      <c r="C94" s="220"/>
      <c r="D94" s="242">
        <f>SUM(D92:D93)</f>
        <v>0</v>
      </c>
      <c r="E94" s="242">
        <f>SUM(E92:E93)</f>
        <v>0</v>
      </c>
      <c r="F94" s="242">
        <f>SUM(F92:F93)</f>
        <v>0</v>
      </c>
      <c r="G94" s="242">
        <f>SUM(G92:G93)</f>
        <v>0</v>
      </c>
      <c r="H94" s="242">
        <f>SUM(H92:H93)</f>
        <v>0</v>
      </c>
      <c r="I94" s="312"/>
      <c r="J94" s="130"/>
      <c r="K94" s="130"/>
      <c r="L94" s="247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3"/>
      <c r="B95" s="224"/>
      <c r="C95" s="225"/>
      <c r="D95" s="152"/>
      <c r="E95" s="152"/>
      <c r="F95" s="152"/>
      <c r="G95" s="152"/>
      <c r="H95" s="152"/>
      <c r="I95" s="313"/>
      <c r="J95" s="131"/>
      <c r="K95" s="131"/>
      <c r="L95" s="131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26" t="s">
        <v>31</v>
      </c>
      <c r="B96" s="227"/>
      <c r="C96" s="227"/>
      <c r="D96" s="132"/>
      <c r="E96" s="132"/>
      <c r="F96" s="132"/>
      <c r="G96" s="132"/>
      <c r="H96" s="132"/>
      <c r="I96" s="314"/>
      <c r="J96" s="132"/>
      <c r="K96" s="132"/>
      <c r="L96" s="13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26" t="s">
        <v>32</v>
      </c>
      <c r="B97" s="227"/>
      <c r="C97" s="227"/>
      <c r="D97" s="132"/>
      <c r="E97" s="132"/>
      <c r="F97" s="132"/>
      <c r="G97" s="132"/>
      <c r="H97" s="132"/>
      <c r="I97" s="314"/>
      <c r="J97" s="132"/>
      <c r="K97" s="132"/>
      <c r="L97" s="13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229"/>
      <c r="B98" s="227"/>
      <c r="C98" s="230"/>
      <c r="D98" s="132"/>
      <c r="E98" s="132"/>
      <c r="F98" s="132"/>
      <c r="G98" s="132"/>
      <c r="H98" s="132"/>
      <c r="I98" s="315"/>
      <c r="J98" s="133"/>
      <c r="K98" s="133"/>
      <c r="L98" s="132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77" t="s">
        <v>0</v>
      </c>
      <c r="B99" s="178" t="s">
        <v>1</v>
      </c>
      <c r="C99" s="178" t="s">
        <v>2</v>
      </c>
      <c r="D99" s="364" t="s">
        <v>33</v>
      </c>
      <c r="E99" s="364" t="s">
        <v>34</v>
      </c>
      <c r="F99" s="364" t="s">
        <v>35</v>
      </c>
      <c r="G99" s="364" t="s">
        <v>36</v>
      </c>
      <c r="H99" s="364" t="s">
        <v>135</v>
      </c>
      <c r="I99" s="316" t="s">
        <v>8</v>
      </c>
      <c r="J99" s="364" t="s">
        <v>9</v>
      </c>
      <c r="K99" s="364"/>
      <c r="L99" s="365" t="s">
        <v>10</v>
      </c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174">
        <v>44440</v>
      </c>
      <c r="B100" s="163" t="s">
        <v>410</v>
      </c>
      <c r="C100" s="163" t="s">
        <v>405</v>
      </c>
      <c r="D100" s="164">
        <v>0</v>
      </c>
      <c r="E100" s="164">
        <v>16</v>
      </c>
      <c r="F100" s="164">
        <v>0</v>
      </c>
      <c r="G100" s="164">
        <v>12</v>
      </c>
      <c r="H100" s="164">
        <v>0</v>
      </c>
      <c r="I100" s="319" t="s">
        <v>411</v>
      </c>
      <c r="J100" s="172" t="s">
        <v>413</v>
      </c>
      <c r="K100" s="204" t="s">
        <v>503</v>
      </c>
      <c r="L100" s="248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174">
        <v>44440</v>
      </c>
      <c r="B101" s="163" t="s">
        <v>410</v>
      </c>
      <c r="C101" s="163" t="s">
        <v>406</v>
      </c>
      <c r="D101" s="164">
        <v>0</v>
      </c>
      <c r="E101" s="164">
        <v>2</v>
      </c>
      <c r="F101" s="164">
        <v>0</v>
      </c>
      <c r="G101" s="164">
        <v>1</v>
      </c>
      <c r="H101" s="164">
        <v>0</v>
      </c>
      <c r="I101" s="319" t="s">
        <v>411</v>
      </c>
      <c r="J101" s="172" t="s">
        <v>413</v>
      </c>
      <c r="K101" s="204"/>
      <c r="L101" s="248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174">
        <v>44440</v>
      </c>
      <c r="B102" s="163" t="s">
        <v>410</v>
      </c>
      <c r="C102" s="163" t="s">
        <v>407</v>
      </c>
      <c r="D102" s="164">
        <v>0</v>
      </c>
      <c r="E102" s="164">
        <v>7</v>
      </c>
      <c r="F102" s="164">
        <v>0</v>
      </c>
      <c r="G102" s="164">
        <v>8</v>
      </c>
      <c r="H102" s="164">
        <v>0</v>
      </c>
      <c r="I102" s="319" t="s">
        <v>411</v>
      </c>
      <c r="J102" s="172" t="s">
        <v>413</v>
      </c>
      <c r="K102" s="204"/>
      <c r="L102" s="248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174">
        <v>44440</v>
      </c>
      <c r="B103" s="163" t="s">
        <v>410</v>
      </c>
      <c r="C103" s="163" t="s">
        <v>408</v>
      </c>
      <c r="D103" s="164">
        <v>0</v>
      </c>
      <c r="E103" s="164">
        <v>2</v>
      </c>
      <c r="F103" s="164">
        <v>0</v>
      </c>
      <c r="G103" s="164">
        <v>1</v>
      </c>
      <c r="H103" s="164">
        <v>0</v>
      </c>
      <c r="I103" s="319" t="s">
        <v>411</v>
      </c>
      <c r="J103" s="172" t="s">
        <v>414</v>
      </c>
      <c r="K103" s="204"/>
      <c r="L103" s="248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174">
        <v>44440</v>
      </c>
      <c r="B104" s="163" t="s">
        <v>410</v>
      </c>
      <c r="C104" s="163" t="s">
        <v>409</v>
      </c>
      <c r="D104" s="164">
        <v>0</v>
      </c>
      <c r="E104" s="164">
        <v>33</v>
      </c>
      <c r="F104" s="164">
        <v>0</v>
      </c>
      <c r="G104" s="164">
        <v>34</v>
      </c>
      <c r="H104" s="164">
        <v>0</v>
      </c>
      <c r="I104" s="319" t="s">
        <v>412</v>
      </c>
      <c r="J104" s="172" t="s">
        <v>414</v>
      </c>
      <c r="K104" s="204"/>
      <c r="L104" s="248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174">
        <v>44440</v>
      </c>
      <c r="B105" s="163" t="s">
        <v>410</v>
      </c>
      <c r="C105" s="163" t="s">
        <v>42</v>
      </c>
      <c r="D105" s="164">
        <v>0</v>
      </c>
      <c r="E105" s="164">
        <v>8</v>
      </c>
      <c r="F105" s="164">
        <v>0</v>
      </c>
      <c r="G105" s="164">
        <v>0</v>
      </c>
      <c r="H105" s="164">
        <v>0</v>
      </c>
      <c r="I105" s="319" t="s">
        <v>411</v>
      </c>
      <c r="J105" s="172" t="s">
        <v>413</v>
      </c>
      <c r="K105" s="204"/>
      <c r="L105" s="248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174">
        <v>44440</v>
      </c>
      <c r="B106" s="163" t="s">
        <v>410</v>
      </c>
      <c r="C106" s="163" t="s">
        <v>2646</v>
      </c>
      <c r="D106" s="164">
        <v>0</v>
      </c>
      <c r="E106" s="164">
        <v>1</v>
      </c>
      <c r="F106" s="164">
        <v>0</v>
      </c>
      <c r="G106" s="164">
        <v>0</v>
      </c>
      <c r="H106" s="164">
        <v>0</v>
      </c>
      <c r="I106" s="319" t="s">
        <v>411</v>
      </c>
      <c r="J106" s="172" t="s">
        <v>414</v>
      </c>
      <c r="K106" s="204"/>
      <c r="L106" s="248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49" t="s">
        <v>20</v>
      </c>
      <c r="B107" s="250"/>
      <c r="C107" s="250"/>
      <c r="D107" s="251">
        <f>SUM(D100:D106)</f>
        <v>0</v>
      </c>
      <c r="E107" s="251">
        <f>SUM(E100:E106)</f>
        <v>69</v>
      </c>
      <c r="F107" s="251">
        <f>SUM(F100:F106)</f>
        <v>0</v>
      </c>
      <c r="G107" s="251">
        <f>SUM(G100:G106)</f>
        <v>56</v>
      </c>
      <c r="H107" s="251">
        <f>SUM(H100:H106)</f>
        <v>0</v>
      </c>
      <c r="I107" s="320"/>
      <c r="J107" s="36"/>
      <c r="K107" s="36"/>
      <c r="L107" s="25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53" t="s">
        <v>12</v>
      </c>
      <c r="B108" s="254"/>
      <c r="C108" s="254"/>
      <c r="D108" s="255">
        <v>0</v>
      </c>
      <c r="E108" s="255">
        <v>0</v>
      </c>
      <c r="F108" s="255">
        <v>0</v>
      </c>
      <c r="G108" s="255">
        <v>0</v>
      </c>
      <c r="H108" s="255">
        <v>0</v>
      </c>
      <c r="I108" s="321"/>
      <c r="J108" s="136"/>
      <c r="K108" s="136"/>
      <c r="L108" s="256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257" t="s">
        <v>13</v>
      </c>
      <c r="B109" s="258"/>
      <c r="C109" s="258"/>
      <c r="D109" s="259">
        <f>D107+D108</f>
        <v>0</v>
      </c>
      <c r="E109" s="259">
        <f>E107+E108</f>
        <v>69</v>
      </c>
      <c r="F109" s="259">
        <f>F107+F108</f>
        <v>0</v>
      </c>
      <c r="G109" s="259">
        <f>G107+G108</f>
        <v>56</v>
      </c>
      <c r="H109" s="259">
        <f>H107+H108</f>
        <v>0</v>
      </c>
      <c r="I109" s="322"/>
      <c r="J109" s="137"/>
      <c r="K109" s="137"/>
      <c r="L109" s="260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61"/>
      <c r="B110" s="43"/>
      <c r="C110" s="125"/>
      <c r="D110" s="1"/>
      <c r="E110" s="1"/>
      <c r="F110" s="1"/>
      <c r="G110" s="1"/>
      <c r="H110" s="1"/>
      <c r="I110" s="323"/>
      <c r="J110" s="44"/>
      <c r="K110" s="44"/>
      <c r="L110" s="44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6" t="s">
        <v>37</v>
      </c>
      <c r="B111" s="227"/>
      <c r="C111" s="227"/>
      <c r="D111" s="132"/>
      <c r="E111" s="132"/>
      <c r="F111" s="132"/>
      <c r="G111" s="132"/>
      <c r="H111" s="132"/>
      <c r="I111" s="314"/>
      <c r="J111" s="132"/>
      <c r="K111" s="132"/>
      <c r="L111" s="13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26" t="s">
        <v>117</v>
      </c>
      <c r="B112" s="227"/>
      <c r="C112" s="227"/>
      <c r="D112" s="132"/>
      <c r="E112" s="132"/>
      <c r="F112" s="132"/>
      <c r="G112" s="132"/>
      <c r="H112" s="132"/>
      <c r="I112" s="314"/>
      <c r="J112" s="132"/>
      <c r="K112" s="132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229"/>
      <c r="B113" s="227"/>
      <c r="C113" s="230"/>
      <c r="D113" s="132"/>
      <c r="E113" s="132"/>
      <c r="F113" s="132"/>
      <c r="G113" s="132"/>
      <c r="H113" s="132"/>
      <c r="I113" s="315"/>
      <c r="J113" s="133"/>
      <c r="K113" s="133"/>
      <c r="L113" s="13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thickBot="1" x14ac:dyDescent="0.35">
      <c r="A114" s="177" t="s">
        <v>0</v>
      </c>
      <c r="B114" s="178" t="s">
        <v>1</v>
      </c>
      <c r="C114" s="178" t="s">
        <v>2</v>
      </c>
      <c r="D114" s="364" t="s">
        <v>33</v>
      </c>
      <c r="E114" s="364" t="s">
        <v>27</v>
      </c>
      <c r="F114" s="364" t="s">
        <v>24</v>
      </c>
      <c r="G114" s="364" t="s">
        <v>25</v>
      </c>
      <c r="H114" s="364" t="s">
        <v>7</v>
      </c>
      <c r="I114" s="316" t="s">
        <v>8</v>
      </c>
      <c r="J114" s="364" t="s">
        <v>9</v>
      </c>
      <c r="K114" s="364"/>
      <c r="L114" s="365" t="s">
        <v>10</v>
      </c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173"/>
      <c r="B115" s="161"/>
      <c r="C115" s="161"/>
      <c r="D115" s="162"/>
      <c r="E115" s="162"/>
      <c r="F115" s="162"/>
      <c r="G115" s="162"/>
      <c r="H115" s="162"/>
      <c r="I115" s="303"/>
      <c r="J115" s="171"/>
      <c r="K115" s="171"/>
      <c r="L115" s="234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thickBot="1" x14ac:dyDescent="0.35">
      <c r="A116" s="174"/>
      <c r="B116" s="163"/>
      <c r="C116" s="163"/>
      <c r="D116" s="164"/>
      <c r="E116" s="164"/>
      <c r="F116" s="164"/>
      <c r="G116" s="164"/>
      <c r="H116" s="164"/>
      <c r="I116" s="304"/>
      <c r="J116" s="172"/>
      <c r="K116" s="172"/>
      <c r="L116" s="235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49" t="s">
        <v>20</v>
      </c>
      <c r="B117" s="250"/>
      <c r="C117" s="250"/>
      <c r="D117" s="251">
        <f>SUM(D115:D116)</f>
        <v>0</v>
      </c>
      <c r="E117" s="251">
        <f>SUM(E115:E116)</f>
        <v>0</v>
      </c>
      <c r="F117" s="251">
        <f>SUM(F115:F116)</f>
        <v>0</v>
      </c>
      <c r="G117" s="251">
        <f>SUM(G115:G116)</f>
        <v>0</v>
      </c>
      <c r="H117" s="251">
        <f>SUM(H115:H116)</f>
        <v>0</v>
      </c>
      <c r="I117" s="320"/>
      <c r="J117" s="36"/>
      <c r="K117" s="36"/>
      <c r="L117" s="25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53" t="s">
        <v>12</v>
      </c>
      <c r="B118" s="254"/>
      <c r="C118" s="254"/>
      <c r="D118" s="255">
        <v>0</v>
      </c>
      <c r="E118" s="255">
        <v>0</v>
      </c>
      <c r="F118" s="255">
        <v>0</v>
      </c>
      <c r="G118" s="255">
        <v>0</v>
      </c>
      <c r="H118" s="255">
        <v>0</v>
      </c>
      <c r="I118" s="321"/>
      <c r="J118" s="136"/>
      <c r="K118" s="136"/>
      <c r="L118" s="256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thickBot="1" x14ac:dyDescent="0.35">
      <c r="A119" s="257" t="s">
        <v>13</v>
      </c>
      <c r="B119" s="258"/>
      <c r="C119" s="258"/>
      <c r="D119" s="259">
        <f>D117+D118</f>
        <v>0</v>
      </c>
      <c r="E119" s="259">
        <f>E117+E118</f>
        <v>0</v>
      </c>
      <c r="F119" s="259">
        <f>F117+F118</f>
        <v>0</v>
      </c>
      <c r="G119" s="259">
        <f>G117+G118</f>
        <v>0</v>
      </c>
      <c r="H119" s="259">
        <f>H117+H118</f>
        <v>0</v>
      </c>
      <c r="I119" s="322"/>
      <c r="J119" s="137"/>
      <c r="K119" s="137"/>
      <c r="L119" s="260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61"/>
      <c r="B120" s="43"/>
      <c r="C120" s="125"/>
      <c r="D120" s="1"/>
      <c r="E120" s="1"/>
      <c r="F120" s="1"/>
      <c r="G120" s="1"/>
      <c r="H120" s="1"/>
      <c r="I120" s="323"/>
      <c r="J120" s="44"/>
      <c r="K120" s="44"/>
      <c r="L120" s="44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226" t="s">
        <v>122</v>
      </c>
      <c r="B121" s="227"/>
      <c r="C121" s="227"/>
      <c r="D121" s="132"/>
      <c r="E121" s="132"/>
      <c r="F121" s="132"/>
      <c r="G121" s="132"/>
      <c r="H121" s="132"/>
      <c r="I121" s="314"/>
      <c r="J121" s="132"/>
      <c r="K121" s="132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226" t="s">
        <v>124</v>
      </c>
      <c r="B122" s="227"/>
      <c r="C122" s="227"/>
      <c r="D122" s="132"/>
      <c r="E122" s="132"/>
      <c r="F122" s="132"/>
      <c r="G122" s="132"/>
      <c r="H122" s="132"/>
      <c r="I122" s="314"/>
      <c r="J122" s="132"/>
      <c r="K122" s="132"/>
      <c r="L122" s="132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thickBot="1" x14ac:dyDescent="0.35">
      <c r="A123" s="229"/>
      <c r="B123" s="227"/>
      <c r="C123" s="230"/>
      <c r="D123" s="132"/>
      <c r="E123" s="132"/>
      <c r="F123" s="132"/>
      <c r="G123" s="132"/>
      <c r="H123" s="132"/>
      <c r="I123" s="315"/>
      <c r="J123" s="133"/>
      <c r="K123" s="133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thickBot="1" x14ac:dyDescent="0.35">
      <c r="A124" s="177" t="s">
        <v>0</v>
      </c>
      <c r="B124" s="178" t="s">
        <v>1</v>
      </c>
      <c r="C124" s="178" t="s">
        <v>2</v>
      </c>
      <c r="D124" s="364" t="s">
        <v>22</v>
      </c>
      <c r="E124" s="364" t="s">
        <v>27</v>
      </c>
      <c r="F124" s="364" t="s">
        <v>24</v>
      </c>
      <c r="G124" s="364" t="s">
        <v>25</v>
      </c>
      <c r="H124" s="364" t="s">
        <v>7</v>
      </c>
      <c r="I124" s="316" t="s">
        <v>8</v>
      </c>
      <c r="J124" s="364" t="s">
        <v>9</v>
      </c>
      <c r="K124" s="364"/>
      <c r="L124" s="365" t="s">
        <v>10</v>
      </c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x14ac:dyDescent="0.3">
      <c r="A125" s="173"/>
      <c r="B125" s="161"/>
      <c r="C125" s="161"/>
      <c r="D125" s="262"/>
      <c r="E125" s="162"/>
      <c r="F125" s="262"/>
      <c r="G125" s="262"/>
      <c r="H125" s="262"/>
      <c r="I125" s="303"/>
      <c r="J125" s="171"/>
      <c r="K125" s="171"/>
      <c r="L125" s="234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thickBot="1" x14ac:dyDescent="0.35">
      <c r="A126" s="174"/>
      <c r="B126" s="163"/>
      <c r="C126" s="163"/>
      <c r="D126" s="263"/>
      <c r="E126" s="164"/>
      <c r="F126" s="263"/>
      <c r="G126" s="263"/>
      <c r="H126" s="263"/>
      <c r="I126" s="304"/>
      <c r="J126" s="172"/>
      <c r="K126" s="172"/>
      <c r="L126" s="235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x14ac:dyDescent="0.3">
      <c r="A127" s="249" t="s">
        <v>20</v>
      </c>
      <c r="B127" s="250"/>
      <c r="C127" s="250"/>
      <c r="D127" s="251">
        <f>SUM(D125:D126)</f>
        <v>0</v>
      </c>
      <c r="E127" s="251">
        <f>SUM(E125:E126)</f>
        <v>0</v>
      </c>
      <c r="F127" s="251">
        <f>SUM(F125:F126)</f>
        <v>0</v>
      </c>
      <c r="G127" s="251">
        <f>SUM(G125:G126)</f>
        <v>0</v>
      </c>
      <c r="H127" s="251">
        <f>SUM(H125:H126)</f>
        <v>0</v>
      </c>
      <c r="I127" s="320"/>
      <c r="J127" s="36"/>
      <c r="K127" s="36"/>
      <c r="L127" s="25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53" t="s">
        <v>12</v>
      </c>
      <c r="B128" s="254"/>
      <c r="C128" s="254"/>
      <c r="D128" s="255">
        <v>0</v>
      </c>
      <c r="E128" s="255">
        <v>0</v>
      </c>
      <c r="F128" s="255">
        <v>0</v>
      </c>
      <c r="G128" s="255">
        <v>0</v>
      </c>
      <c r="H128" s="255">
        <v>0</v>
      </c>
      <c r="I128" s="321"/>
      <c r="J128" s="136"/>
      <c r="K128" s="136"/>
      <c r="L128" s="256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thickBot="1" x14ac:dyDescent="0.35">
      <c r="A129" s="257" t="s">
        <v>13</v>
      </c>
      <c r="B129" s="258"/>
      <c r="C129" s="258"/>
      <c r="D129" s="259">
        <f>D127+D128</f>
        <v>0</v>
      </c>
      <c r="E129" s="259">
        <f>E127+E128</f>
        <v>0</v>
      </c>
      <c r="F129" s="259">
        <f>F127+F128</f>
        <v>0</v>
      </c>
      <c r="G129" s="259">
        <f>G127+G128</f>
        <v>0</v>
      </c>
      <c r="H129" s="259">
        <f>H127+H128</f>
        <v>0</v>
      </c>
      <c r="I129" s="322"/>
      <c r="J129" s="137"/>
      <c r="K129" s="137"/>
      <c r="L129" s="260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x14ac:dyDescent="0.3">
      <c r="A130" s="264"/>
      <c r="B130" s="43"/>
      <c r="C130" s="43"/>
      <c r="D130" s="1"/>
      <c r="E130" s="1"/>
      <c r="F130" s="1"/>
      <c r="G130" s="1"/>
      <c r="H130" s="1"/>
      <c r="I130" s="323"/>
      <c r="J130" s="44"/>
      <c r="K130" s="44"/>
      <c r="L130" s="44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x14ac:dyDescent="0.3">
      <c r="A131" s="226" t="s">
        <v>38</v>
      </c>
      <c r="B131" s="45"/>
      <c r="C131" s="45"/>
      <c r="D131" s="46"/>
      <c r="E131" s="46"/>
      <c r="F131" s="46"/>
      <c r="G131" s="46"/>
      <c r="H131" s="46"/>
      <c r="I131" s="324"/>
      <c r="J131" s="46"/>
      <c r="K131" s="46"/>
      <c r="L131" s="46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thickBot="1" x14ac:dyDescent="0.35">
      <c r="A132" s="223"/>
      <c r="B132" s="224"/>
      <c r="C132" s="225"/>
      <c r="D132" s="152"/>
      <c r="E132" s="152"/>
      <c r="F132" s="152"/>
      <c r="G132" s="152"/>
      <c r="H132" s="152"/>
      <c r="I132" s="313"/>
      <c r="J132" s="131"/>
      <c r="K132" s="131"/>
      <c r="L132" s="131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thickBot="1" x14ac:dyDescent="0.35">
      <c r="A133" s="265" t="s">
        <v>0</v>
      </c>
      <c r="B133" s="266" t="s">
        <v>1</v>
      </c>
      <c r="C133" s="266" t="s">
        <v>2</v>
      </c>
      <c r="D133" s="138" t="s">
        <v>3</v>
      </c>
      <c r="E133" s="138" t="s">
        <v>4</v>
      </c>
      <c r="F133" s="138" t="s">
        <v>5</v>
      </c>
      <c r="G133" s="138" t="s">
        <v>6</v>
      </c>
      <c r="H133" s="138" t="s">
        <v>7</v>
      </c>
      <c r="I133" s="325" t="s">
        <v>8</v>
      </c>
      <c r="J133" s="138" t="s">
        <v>9</v>
      </c>
      <c r="K133" s="138"/>
      <c r="L133" s="267" t="s">
        <v>10</v>
      </c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x14ac:dyDescent="0.3">
      <c r="A134" s="268" t="s">
        <v>20</v>
      </c>
      <c r="B134" s="269"/>
      <c r="C134" s="269"/>
      <c r="D134" s="270">
        <f t="shared" ref="D134:H136" si="14">SUM(D52,D64,D83,D92)</f>
        <v>169</v>
      </c>
      <c r="E134" s="270">
        <f t="shared" si="14"/>
        <v>24</v>
      </c>
      <c r="F134" s="270">
        <f t="shared" si="14"/>
        <v>14</v>
      </c>
      <c r="G134" s="270">
        <f t="shared" si="14"/>
        <v>164</v>
      </c>
      <c r="H134" s="270">
        <f t="shared" si="14"/>
        <v>0</v>
      </c>
      <c r="I134" s="326"/>
      <c r="J134" s="37"/>
      <c r="K134" s="37"/>
      <c r="L134" s="271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x14ac:dyDescent="0.3">
      <c r="A135" s="272" t="s">
        <v>12</v>
      </c>
      <c r="B135" s="273"/>
      <c r="C135" s="273"/>
      <c r="D135" s="274">
        <f t="shared" si="14"/>
        <v>0</v>
      </c>
      <c r="E135" s="274">
        <f t="shared" si="14"/>
        <v>0</v>
      </c>
      <c r="F135" s="274">
        <f t="shared" si="14"/>
        <v>0</v>
      </c>
      <c r="G135" s="274">
        <f t="shared" si="14"/>
        <v>0</v>
      </c>
      <c r="H135" s="274">
        <f t="shared" si="14"/>
        <v>0</v>
      </c>
      <c r="I135" s="327"/>
      <c r="J135" s="139"/>
      <c r="K135" s="139"/>
      <c r="L135" s="275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thickBot="1" x14ac:dyDescent="0.35">
      <c r="A136" s="276" t="s">
        <v>13</v>
      </c>
      <c r="B136" s="277"/>
      <c r="C136" s="277"/>
      <c r="D136" s="278">
        <f t="shared" si="14"/>
        <v>169</v>
      </c>
      <c r="E136" s="278">
        <f t="shared" si="14"/>
        <v>24</v>
      </c>
      <c r="F136" s="278">
        <f t="shared" si="14"/>
        <v>14</v>
      </c>
      <c r="G136" s="278">
        <f t="shared" si="14"/>
        <v>164</v>
      </c>
      <c r="H136" s="278">
        <f t="shared" si="14"/>
        <v>0</v>
      </c>
      <c r="I136" s="328"/>
      <c r="J136" s="140"/>
      <c r="K136" s="140"/>
      <c r="L136" s="279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20.100000000000001" customHeight="1" x14ac:dyDescent="0.3"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20.100000000000001" customHeight="1" x14ac:dyDescent="0.3"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20.100000000000001" customHeight="1" x14ac:dyDescent="0.3"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x14ac:dyDescent="0.3"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x14ac:dyDescent="0.3"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20.100000000000001" customHeight="1" x14ac:dyDescent="0.3"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20.100000000000001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20.100000000000001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19.5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19.5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3:22" ht="19.5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3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3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3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3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3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3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3:22" ht="19.5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3:22" ht="19.5" customHeight="1" x14ac:dyDescent="0.3"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3:22" ht="19.5" customHeight="1" x14ac:dyDescent="0.3"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3:22" ht="19.5" customHeight="1" x14ac:dyDescent="0.3"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3:22" ht="19.5" customHeight="1" x14ac:dyDescent="0.3"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3:22" ht="19.5" customHeight="1" x14ac:dyDescent="0.3"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3:22" ht="19.5" customHeight="1" x14ac:dyDescent="0.3"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3:22" ht="19.5" customHeight="1" x14ac:dyDescent="0.3"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3:22" ht="19.5" customHeight="1" x14ac:dyDescent="0.3"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3:22" ht="19.5" customHeight="1" x14ac:dyDescent="0.3"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3:22" ht="19.5" customHeight="1" x14ac:dyDescent="0.3"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3:22" ht="19.5" customHeight="1" x14ac:dyDescent="0.3"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3:22" ht="19.5" customHeight="1" x14ac:dyDescent="0.3"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3:22" ht="19.5" customHeight="1" x14ac:dyDescent="0.3">
      <c r="M168" s="194"/>
      <c r="N168" s="28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N169" s="28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N170" s="28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N171" s="28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N172" s="28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N173" s="28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N174" s="28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N175" s="28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:26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:26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:26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:26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:26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:26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:26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:26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  <c r="Z363" s="146"/>
    </row>
    <row r="364" spans="1:26" s="146" customFormat="1" ht="20.100000000000001" customHeight="1" x14ac:dyDescent="0.3">
      <c r="A364" s="280"/>
      <c r="B364" s="124"/>
      <c r="C364" s="124"/>
      <c r="D364" s="124"/>
      <c r="E364" s="124"/>
      <c r="F364" s="124"/>
      <c r="G364" s="124"/>
      <c r="H364" s="124"/>
      <c r="I364" s="329"/>
      <c r="J364" s="124"/>
      <c r="K364" s="124"/>
      <c r="L364" s="124"/>
      <c r="M364" s="194"/>
      <c r="N364" s="151"/>
      <c r="O364" s="157"/>
      <c r="P364" s="281"/>
      <c r="Q364" s="281"/>
      <c r="R364" s="155"/>
      <c r="S364" s="155"/>
      <c r="T364" s="155"/>
      <c r="U364" s="56"/>
      <c r="V364" s="56"/>
      <c r="X364" s="151"/>
    </row>
    <row r="365" spans="1:26" s="146" customFormat="1" ht="20.100000000000001" customHeight="1" x14ac:dyDescent="0.3">
      <c r="A365" s="280"/>
      <c r="B365" s="124"/>
      <c r="C365" s="124"/>
      <c r="D365" s="124"/>
      <c r="E365" s="124"/>
      <c r="F365" s="124"/>
      <c r="G365" s="124"/>
      <c r="H365" s="124"/>
      <c r="I365" s="329"/>
      <c r="J365" s="124"/>
      <c r="K365" s="124"/>
      <c r="L365" s="124"/>
      <c r="M365" s="194"/>
      <c r="N365" s="151"/>
      <c r="O365" s="157"/>
      <c r="P365" s="281"/>
      <c r="Q365" s="281"/>
      <c r="R365" s="155"/>
      <c r="S365" s="155"/>
      <c r="T365" s="155"/>
      <c r="U365" s="56"/>
      <c r="V365" s="56"/>
      <c r="Z365" s="151"/>
    </row>
    <row r="366" spans="1:26" ht="20.100000000000001" customHeight="1" x14ac:dyDescent="0.3">
      <c r="M366" s="194"/>
      <c r="N366" s="146"/>
      <c r="O366" s="157"/>
      <c r="P366" s="198"/>
      <c r="Q366" s="198"/>
      <c r="R366" s="153"/>
      <c r="S366" s="153"/>
      <c r="T366" s="153"/>
      <c r="U366" s="152"/>
      <c r="V366" s="152"/>
      <c r="X366" s="146"/>
      <c r="Y366" s="146"/>
    </row>
    <row r="367" spans="1:26" ht="20.100000000000001" customHeight="1" x14ac:dyDescent="0.3">
      <c r="M367" s="194"/>
      <c r="N367" s="146"/>
      <c r="O367" s="157"/>
      <c r="P367" s="198"/>
      <c r="Q367" s="198"/>
      <c r="R367" s="153"/>
      <c r="S367" s="153"/>
      <c r="T367" s="153"/>
      <c r="U367" s="152"/>
      <c r="V367" s="152"/>
      <c r="X367" s="146"/>
      <c r="Y367" s="146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  <c r="X368" s="146"/>
      <c r="Y368" s="146"/>
    </row>
    <row r="369" spans="13:25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  <c r="X369" s="146"/>
      <c r="Y369" s="146"/>
    </row>
    <row r="370" spans="13:25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  <c r="X370" s="146"/>
      <c r="Y370" s="146"/>
    </row>
    <row r="371" spans="13:25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  <c r="X371" s="146"/>
      <c r="Y371" s="146"/>
    </row>
    <row r="372" spans="13:25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  <c r="X372" s="146"/>
      <c r="Y372" s="146"/>
    </row>
    <row r="373" spans="13:25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  <c r="X373" s="146"/>
    </row>
    <row r="374" spans="13:25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5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5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5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5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5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5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5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5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5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5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O407" s="157"/>
      <c r="P407" s="198"/>
      <c r="Q407" s="198"/>
      <c r="R407" s="153"/>
      <c r="S407" s="153"/>
      <c r="T407" s="153"/>
      <c r="U407" s="152"/>
      <c r="V407" s="152"/>
    </row>
    <row r="408" spans="13:22" ht="20.100000000000001" customHeight="1" x14ac:dyDescent="0.3">
      <c r="M408" s="194"/>
      <c r="O408" s="157"/>
      <c r="P408" s="198"/>
      <c r="Q408" s="198"/>
      <c r="R408" s="153"/>
      <c r="S408" s="153"/>
      <c r="T408" s="153"/>
      <c r="U408" s="152"/>
      <c r="V408" s="152"/>
    </row>
    <row r="409" spans="13:22" ht="20.100000000000001" customHeight="1" x14ac:dyDescent="0.3">
      <c r="M409" s="194"/>
      <c r="O409" s="157"/>
      <c r="P409" s="198"/>
      <c r="Q409" s="198"/>
      <c r="R409" s="153"/>
      <c r="S409" s="153"/>
      <c r="T409" s="153"/>
      <c r="U409" s="152"/>
      <c r="V409" s="152"/>
    </row>
    <row r="410" spans="13:22" ht="20.100000000000001" customHeight="1" x14ac:dyDescent="0.3">
      <c r="M410" s="194"/>
      <c r="O410" s="157"/>
      <c r="P410" s="198"/>
      <c r="Q410" s="198"/>
      <c r="R410" s="153"/>
      <c r="S410" s="153"/>
      <c r="T410" s="153"/>
      <c r="U410" s="152"/>
      <c r="V410" s="152"/>
    </row>
    <row r="411" spans="13:22" ht="20.100000000000001" customHeight="1" x14ac:dyDescent="0.3">
      <c r="M411" s="194"/>
      <c r="O411" s="157"/>
      <c r="P411" s="198"/>
      <c r="Q411" s="198"/>
      <c r="R411" s="153"/>
      <c r="S411" s="153"/>
      <c r="T411" s="153"/>
      <c r="U411" s="152"/>
      <c r="V411" s="152"/>
    </row>
    <row r="412" spans="13:22" ht="20.100000000000001" customHeight="1" x14ac:dyDescent="0.3">
      <c r="M412" s="194"/>
      <c r="O412" s="157"/>
      <c r="P412" s="198"/>
      <c r="Q412" s="198"/>
      <c r="R412" s="153"/>
      <c r="S412" s="153"/>
      <c r="T412" s="153"/>
      <c r="U412" s="152"/>
      <c r="V412" s="152"/>
    </row>
    <row r="413" spans="13:22" ht="20.100000000000001" customHeight="1" x14ac:dyDescent="0.3">
      <c r="M413" s="194"/>
      <c r="O413" s="157"/>
      <c r="P413" s="198"/>
      <c r="Q413" s="198"/>
      <c r="R413" s="153"/>
      <c r="S413" s="153"/>
      <c r="T413" s="153"/>
      <c r="U413" s="152"/>
      <c r="V413" s="152"/>
    </row>
    <row r="414" spans="13:22" ht="20.100000000000001" customHeight="1" x14ac:dyDescent="0.3">
      <c r="M414" s="194"/>
      <c r="O414" s="157"/>
      <c r="P414" s="198"/>
      <c r="Q414" s="198"/>
      <c r="R414" s="153"/>
      <c r="S414" s="153"/>
      <c r="T414" s="153"/>
      <c r="U414" s="152"/>
      <c r="V414" s="152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94"/>
      <c r="P420" s="39"/>
      <c r="Q420" s="39"/>
      <c r="R420" s="39"/>
      <c r="S420" s="39"/>
      <c r="T420" s="39"/>
    </row>
    <row r="421" spans="13:20" ht="20.100000000000001" customHeight="1" x14ac:dyDescent="0.3">
      <c r="M421" s="194"/>
      <c r="P421" s="39"/>
      <c r="Q421" s="39"/>
      <c r="R421" s="39"/>
      <c r="S421" s="39"/>
      <c r="T421" s="39"/>
    </row>
    <row r="422" spans="13:20" ht="20.100000000000001" customHeight="1" x14ac:dyDescent="0.3">
      <c r="M422" s="194"/>
      <c r="P422" s="39"/>
      <c r="Q422" s="39"/>
      <c r="R422" s="39"/>
      <c r="S422" s="39"/>
      <c r="T422" s="39"/>
    </row>
    <row r="423" spans="13:20" ht="20.100000000000001" customHeight="1" x14ac:dyDescent="0.3">
      <c r="M423" s="194"/>
      <c r="P423" s="39"/>
      <c r="Q423" s="39"/>
      <c r="R423" s="39"/>
      <c r="S423" s="39"/>
      <c r="T423" s="39"/>
    </row>
    <row r="424" spans="13:20" ht="20.100000000000001" customHeight="1" x14ac:dyDescent="0.3">
      <c r="M424" s="194"/>
      <c r="P424" s="39"/>
      <c r="Q424" s="39"/>
      <c r="R424" s="39"/>
      <c r="S424" s="39"/>
      <c r="T424" s="39"/>
    </row>
    <row r="425" spans="13:20" ht="20.100000000000001" customHeight="1" x14ac:dyDescent="0.3">
      <c r="M425" s="194"/>
      <c r="P425" s="39"/>
      <c r="Q425" s="39"/>
      <c r="R425" s="39"/>
      <c r="S425" s="39"/>
      <c r="T425" s="39"/>
    </row>
    <row r="426" spans="13:20" ht="20.100000000000001" customHeight="1" x14ac:dyDescent="0.3">
      <c r="M426" s="194"/>
      <c r="P426" s="39"/>
      <c r="Q426" s="39"/>
      <c r="R426" s="39"/>
      <c r="S426" s="39"/>
      <c r="T426" s="39"/>
    </row>
    <row r="427" spans="13:20" ht="20.100000000000001" customHeight="1" x14ac:dyDescent="0.3">
      <c r="M427" s="194"/>
      <c r="P427" s="39"/>
      <c r="Q427" s="39"/>
      <c r="R427" s="39"/>
      <c r="S427" s="39"/>
      <c r="T427" s="39"/>
    </row>
    <row r="428" spans="13:20" ht="20.100000000000001" customHeight="1" x14ac:dyDescent="0.3">
      <c r="M428" s="194"/>
      <c r="P428" s="39"/>
      <c r="Q428" s="39"/>
      <c r="R428" s="39"/>
      <c r="S428" s="39"/>
      <c r="T428" s="39"/>
    </row>
    <row r="429" spans="13:20" ht="20.100000000000001" customHeight="1" x14ac:dyDescent="0.3">
      <c r="M429" s="194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0" ht="20.100000000000001" customHeight="1" x14ac:dyDescent="0.3">
      <c r="M529" s="151"/>
      <c r="P529" s="39"/>
      <c r="Q529" s="39"/>
      <c r="R529" s="39"/>
      <c r="S529" s="39"/>
      <c r="T529" s="39"/>
    </row>
    <row r="530" spans="13:20" ht="20.100000000000001" customHeight="1" x14ac:dyDescent="0.3">
      <c r="M530" s="151"/>
      <c r="P530" s="39"/>
      <c r="Q530" s="39"/>
      <c r="R530" s="39"/>
      <c r="S530" s="39"/>
      <c r="T530" s="39"/>
    </row>
    <row r="531" spans="13:20" ht="20.100000000000001" customHeight="1" x14ac:dyDescent="0.3">
      <c r="M531" s="151"/>
      <c r="P531" s="39"/>
      <c r="Q531" s="39"/>
      <c r="R531" s="39"/>
      <c r="S531" s="39"/>
      <c r="T531" s="39"/>
    </row>
    <row r="532" spans="13:20" ht="20.100000000000001" customHeight="1" x14ac:dyDescent="0.3">
      <c r="M532" s="151"/>
      <c r="P532" s="39"/>
      <c r="Q532" s="39"/>
      <c r="R532" s="39"/>
      <c r="S532" s="39"/>
      <c r="T532" s="39"/>
    </row>
    <row r="533" spans="13:20" ht="20.100000000000001" customHeight="1" x14ac:dyDescent="0.3">
      <c r="M533" s="151"/>
      <c r="P533" s="39"/>
      <c r="Q533" s="39"/>
      <c r="R533" s="39"/>
      <c r="S533" s="39"/>
      <c r="T533" s="39"/>
    </row>
    <row r="534" spans="13:20" ht="20.100000000000001" customHeight="1" x14ac:dyDescent="0.3">
      <c r="M534" s="151"/>
      <c r="P534" s="39"/>
      <c r="Q534" s="39"/>
      <c r="R534" s="39"/>
      <c r="S534" s="39"/>
      <c r="T534" s="39"/>
    </row>
    <row r="535" spans="13:20" ht="20.100000000000001" customHeight="1" x14ac:dyDescent="0.3">
      <c r="M535" s="151"/>
      <c r="P535" s="39"/>
      <c r="Q535" s="39"/>
      <c r="R535" s="39"/>
      <c r="S535" s="39"/>
      <c r="T535" s="39"/>
    </row>
    <row r="536" spans="13:20" ht="20.100000000000001" customHeight="1" x14ac:dyDescent="0.3">
      <c r="M536" s="151"/>
      <c r="P536" s="39"/>
      <c r="Q536" s="39"/>
      <c r="R536" s="39"/>
      <c r="S536" s="39"/>
      <c r="T536" s="39"/>
    </row>
    <row r="537" spans="13:20" ht="20.100000000000001" customHeight="1" x14ac:dyDescent="0.3">
      <c r="M537" s="151"/>
      <c r="P537" s="39"/>
      <c r="Q537" s="39"/>
      <c r="R537" s="39"/>
      <c r="S537" s="39"/>
      <c r="T537" s="39"/>
    </row>
    <row r="538" spans="13:20" ht="20.100000000000001" customHeight="1" x14ac:dyDescent="0.3">
      <c r="M538" s="151"/>
      <c r="P538" s="39"/>
      <c r="Q538" s="39"/>
      <c r="R538" s="39"/>
      <c r="S538" s="39"/>
      <c r="T538" s="39"/>
    </row>
    <row r="539" spans="13:20" ht="20.100000000000001" customHeight="1" x14ac:dyDescent="0.3">
      <c r="M539" s="151"/>
      <c r="P539" s="39"/>
      <c r="Q539" s="39"/>
      <c r="R539" s="39"/>
      <c r="S539" s="39"/>
      <c r="T539" s="39"/>
    </row>
    <row r="540" spans="13:20" ht="20.100000000000001" customHeight="1" x14ac:dyDescent="0.3">
      <c r="M540" s="151"/>
      <c r="P540" s="39"/>
      <c r="Q540" s="39"/>
      <c r="R540" s="39"/>
      <c r="S540" s="39"/>
      <c r="T540" s="39"/>
    </row>
    <row r="541" spans="13:20" ht="20.100000000000001" customHeight="1" x14ac:dyDescent="0.3">
      <c r="M541" s="151"/>
      <c r="P541" s="39"/>
      <c r="Q541" s="39"/>
      <c r="R541" s="39"/>
      <c r="S541" s="39"/>
      <c r="T541" s="39"/>
    </row>
    <row r="542" spans="13:20" ht="20.100000000000001" customHeight="1" x14ac:dyDescent="0.3">
      <c r="M542" s="151"/>
      <c r="P542" s="39"/>
      <c r="Q542" s="39"/>
      <c r="R542" s="39"/>
      <c r="S542" s="39"/>
      <c r="T542" s="39"/>
    </row>
    <row r="543" spans="13:20" ht="20.100000000000001" customHeight="1" x14ac:dyDescent="0.3">
      <c r="M543" s="151"/>
      <c r="P543" s="39"/>
      <c r="Q543" s="39"/>
      <c r="R543" s="39"/>
      <c r="S543" s="39"/>
      <c r="T543" s="39"/>
    </row>
    <row r="544" spans="13:20" ht="20.100000000000001" customHeight="1" x14ac:dyDescent="0.3">
      <c r="M544" s="151"/>
      <c r="P544" s="39"/>
      <c r="Q544" s="39"/>
      <c r="R544" s="39"/>
      <c r="S544" s="39"/>
      <c r="T544" s="39"/>
    </row>
    <row r="545" spans="13:22" ht="20.100000000000001" customHeight="1" x14ac:dyDescent="0.3">
      <c r="M545" s="151"/>
      <c r="P545" s="39"/>
      <c r="Q545" s="39"/>
      <c r="R545" s="39"/>
      <c r="S545" s="39"/>
      <c r="T545" s="39"/>
    </row>
    <row r="546" spans="13:22" ht="20.100000000000001" customHeight="1" x14ac:dyDescent="0.3">
      <c r="M546" s="151"/>
      <c r="P546" s="39"/>
      <c r="Q546" s="39"/>
      <c r="R546" s="39"/>
      <c r="S546" s="39"/>
      <c r="T546" s="39"/>
    </row>
    <row r="547" spans="13:22" ht="20.100000000000001" customHeight="1" x14ac:dyDescent="0.3">
      <c r="M547" s="151"/>
      <c r="P547" s="39"/>
      <c r="Q547" s="39"/>
      <c r="R547" s="39"/>
      <c r="S547" s="39"/>
      <c r="T547" s="39"/>
    </row>
    <row r="548" spans="13:22" ht="20.100000000000001" customHeight="1" x14ac:dyDescent="0.3">
      <c r="M548" s="151"/>
      <c r="U548" s="152"/>
      <c r="V548" s="152"/>
    </row>
    <row r="549" spans="13:22" ht="20.100000000000001" customHeight="1" x14ac:dyDescent="0.3">
      <c r="M549" s="151"/>
      <c r="U549" s="152"/>
      <c r="V549" s="152"/>
    </row>
    <row r="550" spans="13:22" ht="20.100000000000001" customHeight="1" x14ac:dyDescent="0.3">
      <c r="M550" s="151"/>
      <c r="U550" s="152"/>
      <c r="V550" s="152"/>
    </row>
    <row r="551" spans="13:22" ht="20.100000000000001" customHeight="1" x14ac:dyDescent="0.3">
      <c r="M551" s="151"/>
      <c r="U551" s="152"/>
      <c r="V551" s="152"/>
    </row>
    <row r="552" spans="13:22" ht="20.100000000000001" customHeight="1" x14ac:dyDescent="0.3">
      <c r="M552" s="151"/>
      <c r="U552" s="152"/>
      <c r="V552" s="152"/>
    </row>
    <row r="553" spans="13:22" ht="20.100000000000001" customHeight="1" x14ac:dyDescent="0.3">
      <c r="M553" s="151"/>
      <c r="U553" s="152"/>
      <c r="V553" s="152"/>
    </row>
    <row r="554" spans="13:22" ht="20.100000000000001" customHeight="1" x14ac:dyDescent="0.3">
      <c r="M554" s="151"/>
      <c r="U554" s="152"/>
      <c r="V554" s="152"/>
    </row>
    <row r="555" spans="13:22" ht="20.100000000000001" customHeight="1" x14ac:dyDescent="0.3">
      <c r="M555" s="151"/>
      <c r="U555" s="152"/>
      <c r="V555" s="152"/>
    </row>
    <row r="556" spans="13:22" ht="20.100000000000001" customHeight="1" x14ac:dyDescent="0.3">
      <c r="M556" s="151"/>
      <c r="U556" s="152"/>
      <c r="V556" s="152"/>
    </row>
    <row r="557" spans="13:22" ht="20.100000000000001" customHeight="1" x14ac:dyDescent="0.3">
      <c r="M557" s="151"/>
      <c r="U557" s="152"/>
      <c r="V557" s="152"/>
    </row>
    <row r="558" spans="13:22" ht="20.100000000000001" customHeight="1" x14ac:dyDescent="0.3">
      <c r="M558" s="151"/>
      <c r="U558" s="152"/>
      <c r="V558" s="152"/>
    </row>
    <row r="559" spans="13:22" ht="20.100000000000001" customHeight="1" x14ac:dyDescent="0.3">
      <c r="M559" s="151"/>
      <c r="U559" s="152"/>
      <c r="V559" s="152"/>
    </row>
    <row r="560" spans="13:22" ht="20.100000000000001" customHeight="1" x14ac:dyDescent="0.3">
      <c r="M560" s="151"/>
      <c r="U560" s="152"/>
      <c r="V560" s="152"/>
    </row>
    <row r="561" spans="13:22" ht="20.100000000000001" customHeight="1" x14ac:dyDescent="0.3">
      <c r="M561" s="151"/>
      <c r="U561" s="152"/>
      <c r="V561" s="152"/>
    </row>
    <row r="562" spans="13:22" ht="20.100000000000001" customHeight="1" x14ac:dyDescent="0.3">
      <c r="M562" s="147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4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4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4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4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4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4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4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:28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:28" ht="20.100000000000001" customHeight="1" x14ac:dyDescent="0.3">
      <c r="M786" s="157"/>
      <c r="O786" s="156"/>
      <c r="P786" s="155"/>
      <c r="Q786" s="153"/>
      <c r="R786" s="153"/>
      <c r="S786" s="153"/>
      <c r="T786" s="154"/>
      <c r="U786" s="152"/>
      <c r="V786" s="152"/>
    </row>
    <row r="787" spans="1:28" ht="20.100000000000001" customHeight="1" x14ac:dyDescent="0.3">
      <c r="M787" s="157"/>
      <c r="O787" s="156"/>
      <c r="P787" s="155"/>
      <c r="Q787" s="153"/>
      <c r="R787" s="153"/>
      <c r="S787" s="153"/>
      <c r="T787" s="154"/>
      <c r="U787" s="152"/>
      <c r="V787" s="152"/>
    </row>
    <row r="788" spans="1:28" ht="20.100000000000001" customHeight="1" x14ac:dyDescent="0.3">
      <c r="M788" s="157"/>
      <c r="O788" s="156"/>
      <c r="P788" s="155"/>
      <c r="Q788" s="153"/>
      <c r="R788" s="153"/>
      <c r="S788" s="153"/>
      <c r="T788" s="154"/>
      <c r="U788" s="152"/>
      <c r="V788" s="152"/>
    </row>
    <row r="789" spans="1:28" ht="20.100000000000001" customHeight="1" x14ac:dyDescent="0.3">
      <c r="M789" s="157"/>
      <c r="O789" s="156"/>
      <c r="P789" s="155"/>
      <c r="Q789" s="153"/>
      <c r="R789" s="153"/>
      <c r="S789" s="153"/>
      <c r="T789" s="154"/>
      <c r="U789" s="152"/>
      <c r="V789" s="152"/>
    </row>
    <row r="790" spans="1:28" ht="20.100000000000001" customHeight="1" x14ac:dyDescent="0.3">
      <c r="M790" s="157"/>
      <c r="O790" s="156"/>
      <c r="P790" s="155"/>
      <c r="Q790" s="153"/>
      <c r="R790" s="153"/>
      <c r="S790" s="153"/>
      <c r="T790" s="154"/>
      <c r="U790" s="152"/>
      <c r="V790" s="152"/>
    </row>
    <row r="791" spans="1:28" ht="20.100000000000001" customHeight="1" x14ac:dyDescent="0.3">
      <c r="M791" s="157"/>
      <c r="O791" s="156"/>
      <c r="P791" s="155"/>
      <c r="Q791" s="153"/>
      <c r="R791" s="153"/>
      <c r="S791" s="153"/>
      <c r="T791" s="154"/>
      <c r="U791" s="152"/>
      <c r="V791" s="152"/>
    </row>
    <row r="792" spans="1:28" ht="20.100000000000001" customHeight="1" x14ac:dyDescent="0.3">
      <c r="M792" s="157"/>
      <c r="O792" s="156"/>
      <c r="P792" s="155"/>
      <c r="Q792" s="153"/>
      <c r="R792" s="153"/>
      <c r="S792" s="153"/>
      <c r="T792" s="154"/>
      <c r="U792" s="152"/>
      <c r="V792" s="152"/>
    </row>
    <row r="793" spans="1:28" ht="20.100000000000001" customHeight="1" x14ac:dyDescent="0.3">
      <c r="M793" s="157"/>
      <c r="O793" s="156"/>
      <c r="P793" s="155"/>
      <c r="Q793" s="153"/>
      <c r="R793" s="153"/>
      <c r="S793" s="153"/>
      <c r="T793" s="154"/>
      <c r="U793" s="152"/>
      <c r="V793" s="152"/>
    </row>
    <row r="794" spans="1:28" ht="20.100000000000001" customHeight="1" x14ac:dyDescent="0.3">
      <c r="M794" s="157"/>
      <c r="O794" s="156"/>
      <c r="P794" s="155"/>
      <c r="Q794" s="153"/>
      <c r="R794" s="153"/>
      <c r="S794" s="153"/>
      <c r="T794" s="154"/>
      <c r="V794" s="152"/>
    </row>
    <row r="795" spans="1:28" ht="20.100000000000001" customHeight="1" x14ac:dyDescent="0.3">
      <c r="M795" s="157"/>
      <c r="S795" s="153"/>
      <c r="T795" s="154"/>
      <c r="V795" s="152"/>
    </row>
    <row r="796" spans="1:28" ht="20.100000000000001" customHeight="1" x14ac:dyDescent="0.3">
      <c r="M796" s="157"/>
      <c r="V796" s="152"/>
    </row>
    <row r="797" spans="1:28" ht="20.100000000000001" customHeight="1" x14ac:dyDescent="0.3">
      <c r="M797" s="157"/>
      <c r="V797" s="152"/>
    </row>
    <row r="798" spans="1:28" ht="20.100000000000001" customHeight="1" x14ac:dyDescent="0.3">
      <c r="M798" s="157"/>
      <c r="V798" s="152"/>
      <c r="AA798" s="103"/>
      <c r="AB798" s="103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2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2"/>
      <c r="W800" s="151"/>
      <c r="X800" s="151"/>
      <c r="Y800" s="151"/>
      <c r="Z800" s="151"/>
    </row>
    <row r="801" spans="1:28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46"/>
      <c r="P801" s="146"/>
      <c r="Q801" s="146"/>
      <c r="R801" s="146"/>
      <c r="S801" s="151"/>
      <c r="T801" s="151"/>
      <c r="U801" s="151"/>
      <c r="V801" s="151"/>
      <c r="W801" s="151"/>
      <c r="X801" s="151"/>
      <c r="Y801" s="151"/>
      <c r="Z801" s="151"/>
    </row>
    <row r="802" spans="1:28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46"/>
      <c r="P802" s="146"/>
      <c r="Q802" s="146"/>
      <c r="R802" s="146"/>
      <c r="S802" s="151"/>
      <c r="T802" s="151"/>
      <c r="U802" s="151"/>
      <c r="V802" s="151"/>
      <c r="W802" s="151"/>
      <c r="X802" s="151"/>
      <c r="Y802" s="151"/>
      <c r="Z802" s="151"/>
    </row>
    <row r="803" spans="1:28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75"/>
      <c r="P803" s="176"/>
      <c r="Q803" s="176"/>
      <c r="R803" s="146"/>
      <c r="S803" s="151"/>
      <c r="T803" s="151"/>
      <c r="U803" s="151"/>
      <c r="V803" s="151"/>
      <c r="W803" s="151"/>
      <c r="X803" s="151"/>
      <c r="Y803" s="151"/>
      <c r="Z803" s="151"/>
    </row>
    <row r="804" spans="1:28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75"/>
      <c r="P804" s="176"/>
      <c r="Q804" s="176"/>
      <c r="R804" s="146"/>
      <c r="S804" s="151"/>
      <c r="T804" s="151"/>
      <c r="U804" s="151"/>
      <c r="V804" s="151"/>
      <c r="W804" s="151"/>
      <c r="X804" s="151"/>
      <c r="Y804" s="151"/>
      <c r="Z804" s="151"/>
    </row>
    <row r="805" spans="1:28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75"/>
      <c r="P805" s="176"/>
      <c r="Q805" s="176"/>
      <c r="R805" s="146"/>
      <c r="S805" s="151"/>
      <c r="T805" s="151"/>
      <c r="U805" s="151"/>
      <c r="V805" s="151"/>
      <c r="W805" s="151"/>
      <c r="X805" s="151"/>
      <c r="Y805" s="151"/>
      <c r="Z805" s="151"/>
    </row>
    <row r="806" spans="1:28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51"/>
      <c r="O806" s="175"/>
      <c r="P806" s="176"/>
      <c r="Q806" s="176"/>
      <c r="R806" s="146"/>
      <c r="S806" s="151"/>
      <c r="T806" s="151"/>
      <c r="U806" s="151"/>
      <c r="V806" s="151"/>
      <c r="W806" s="151"/>
      <c r="X806" s="151"/>
      <c r="Y806" s="151"/>
      <c r="Z806" s="151"/>
    </row>
    <row r="807" spans="1:28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46"/>
      <c r="O807" s="175"/>
      <c r="P807" s="176"/>
      <c r="Q807" s="176"/>
      <c r="R807" s="146"/>
      <c r="S807" s="151"/>
      <c r="T807" s="151"/>
      <c r="U807" s="151"/>
      <c r="V807" s="151"/>
      <c r="W807" s="151"/>
      <c r="X807" s="151"/>
      <c r="Y807" s="151"/>
      <c r="Z807" s="151"/>
    </row>
    <row r="808" spans="1:28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46"/>
      <c r="O808" s="175"/>
      <c r="P808" s="176"/>
      <c r="Q808" s="176"/>
      <c r="R808" s="146"/>
      <c r="S808" s="151"/>
      <c r="T808" s="151"/>
      <c r="U808" s="151"/>
      <c r="V808" s="151"/>
      <c r="W808" s="151"/>
      <c r="X808" s="151"/>
      <c r="Y808" s="151"/>
      <c r="Z808" s="151"/>
    </row>
    <row r="809" spans="1:28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75"/>
      <c r="O809" s="175"/>
      <c r="P809" s="176"/>
      <c r="Q809" s="176"/>
      <c r="R809" s="146"/>
      <c r="S809" s="151"/>
      <c r="T809" s="151"/>
      <c r="U809" s="151"/>
      <c r="V809" s="151"/>
      <c r="W809" s="151"/>
      <c r="X809" s="151"/>
      <c r="Y809" s="151"/>
      <c r="Z809" s="151"/>
      <c r="AA809" s="151"/>
      <c r="AB809" s="151"/>
    </row>
    <row r="810" spans="1:28" ht="20.100000000000001" customHeight="1" x14ac:dyDescent="0.3">
      <c r="M810" s="157"/>
      <c r="N810" s="175"/>
      <c r="O810" s="146"/>
      <c r="P810" s="146"/>
      <c r="Q810" s="146"/>
      <c r="R810" s="146"/>
      <c r="AA810" s="103"/>
      <c r="AB810" s="103"/>
    </row>
    <row r="811" spans="1:28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75"/>
      <c r="O811" s="146"/>
      <c r="P811" s="146"/>
      <c r="Q811" s="146"/>
      <c r="R811" s="146"/>
      <c r="S811" s="151"/>
      <c r="T811" s="151"/>
      <c r="U811" s="151"/>
      <c r="V811" s="151"/>
      <c r="W811" s="151"/>
      <c r="X811" s="151"/>
      <c r="Y811" s="151"/>
      <c r="Z811" s="151"/>
    </row>
    <row r="812" spans="1:28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75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8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75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8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57"/>
      <c r="N814" s="175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8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57"/>
      <c r="N815" s="175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8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57"/>
      <c r="N816" s="146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57"/>
      <c r="N817" s="146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57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57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57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6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8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8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  <c r="AA850" s="151"/>
      <c r="AB850" s="151"/>
    </row>
    <row r="853" spans="1:28" ht="20.100000000000001" customHeight="1" x14ac:dyDescent="0.3">
      <c r="AA853" s="103"/>
      <c r="AB853" s="103"/>
    </row>
    <row r="854" spans="1:28" s="103" customFormat="1" ht="20.100000000000001" customHeight="1" x14ac:dyDescent="0.3">
      <c r="A854" s="280"/>
      <c r="B854" s="124"/>
      <c r="C854" s="124"/>
      <c r="D854" s="124"/>
      <c r="E854" s="124"/>
      <c r="F854" s="124"/>
      <c r="G854" s="124"/>
      <c r="H854" s="124"/>
      <c r="I854" s="329"/>
      <c r="J854" s="124"/>
      <c r="K854" s="124"/>
      <c r="L854" s="124"/>
      <c r="M854" s="148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8" s="103" customFormat="1" ht="20.100000000000001" customHeight="1" x14ac:dyDescent="0.3">
      <c r="A855" s="280"/>
      <c r="B855" s="124"/>
      <c r="C855" s="124"/>
      <c r="D855" s="124"/>
      <c r="E855" s="124"/>
      <c r="F855" s="124"/>
      <c r="G855" s="124"/>
      <c r="H855" s="124"/>
      <c r="I855" s="329"/>
      <c r="J855" s="124"/>
      <c r="K855" s="124"/>
      <c r="L855" s="124"/>
      <c r="M855" s="148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8" s="103" customFormat="1" ht="20.100000000000001" customHeight="1" x14ac:dyDescent="0.3">
      <c r="A856" s="280"/>
      <c r="B856" s="124"/>
      <c r="C856" s="124"/>
      <c r="D856" s="124"/>
      <c r="E856" s="124"/>
      <c r="F856" s="124"/>
      <c r="G856" s="124"/>
      <c r="H856" s="124"/>
      <c r="I856" s="329"/>
      <c r="J856" s="124"/>
      <c r="K856" s="124"/>
      <c r="L856" s="124"/>
      <c r="M856" s="148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8" s="103" customFormat="1" ht="20.100000000000001" customHeight="1" x14ac:dyDescent="0.3">
      <c r="A857" s="280"/>
      <c r="B857" s="124"/>
      <c r="C857" s="124"/>
      <c r="D857" s="124"/>
      <c r="E857" s="124"/>
      <c r="F857" s="124"/>
      <c r="G857" s="124"/>
      <c r="H857" s="124"/>
      <c r="I857" s="329"/>
      <c r="J857" s="124"/>
      <c r="K857" s="124"/>
      <c r="L857" s="124"/>
      <c r="M857" s="148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8" s="103" customFormat="1" ht="20.100000000000001" customHeight="1" x14ac:dyDescent="0.3">
      <c r="A858" s="280"/>
      <c r="B858" s="124"/>
      <c r="C858" s="124"/>
      <c r="D858" s="124"/>
      <c r="E858" s="124"/>
      <c r="F858" s="124"/>
      <c r="G858" s="124"/>
      <c r="H858" s="124"/>
      <c r="I858" s="329"/>
      <c r="J858" s="124"/>
      <c r="K858" s="124"/>
      <c r="L858" s="124"/>
      <c r="M858" s="148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8" s="103" customFormat="1" ht="20.100000000000001" customHeight="1" x14ac:dyDescent="0.3">
      <c r="A859" s="280"/>
      <c r="B859" s="124"/>
      <c r="C859" s="124"/>
      <c r="D859" s="124"/>
      <c r="E859" s="124"/>
      <c r="F859" s="124"/>
      <c r="G859" s="124"/>
      <c r="H859" s="124"/>
      <c r="I859" s="329"/>
      <c r="J859" s="124"/>
      <c r="K859" s="124"/>
      <c r="L859" s="124"/>
      <c r="M859" s="148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8" s="103" customFormat="1" ht="20.100000000000001" customHeight="1" x14ac:dyDescent="0.3">
      <c r="A860" s="280"/>
      <c r="B860" s="124"/>
      <c r="C860" s="124"/>
      <c r="D860" s="124"/>
      <c r="E860" s="124"/>
      <c r="F860" s="124"/>
      <c r="G860" s="124"/>
      <c r="H860" s="124"/>
      <c r="I860" s="329"/>
      <c r="J860" s="124"/>
      <c r="K860" s="124"/>
      <c r="L860" s="124"/>
      <c r="M860" s="148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8" s="103" customFormat="1" ht="20.100000000000001" customHeight="1" x14ac:dyDescent="0.3">
      <c r="A861" s="280"/>
      <c r="B861" s="124"/>
      <c r="C861" s="124"/>
      <c r="D861" s="124"/>
      <c r="E861" s="124"/>
      <c r="F861" s="124"/>
      <c r="G861" s="124"/>
      <c r="H861" s="124"/>
      <c r="I861" s="329"/>
      <c r="J861" s="124"/>
      <c r="K861" s="124"/>
      <c r="L861" s="124"/>
      <c r="M861" s="148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8" s="103" customFormat="1" ht="20.100000000000001" customHeight="1" x14ac:dyDescent="0.3">
      <c r="A862" s="280"/>
      <c r="B862" s="124"/>
      <c r="C862" s="124"/>
      <c r="D862" s="124"/>
      <c r="E862" s="124"/>
      <c r="F862" s="124"/>
      <c r="G862" s="124"/>
      <c r="H862" s="124"/>
      <c r="I862" s="329"/>
      <c r="J862" s="124"/>
      <c r="K862" s="124"/>
      <c r="L862" s="124"/>
      <c r="M862" s="148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  <c r="AA862" s="151"/>
      <c r="AB862" s="151"/>
    </row>
  </sheetData>
  <autoFilter ref="A3:V740"/>
  <mergeCells count="10">
    <mergeCell ref="V35:V36"/>
    <mergeCell ref="K60:L60"/>
    <mergeCell ref="K71:L71"/>
    <mergeCell ref="K80:L80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0:H91 D125:H126 D115:H116 E81:H82 D72:H73 D4:H51">
    <cfRule type="cellIs" dxfId="361" priority="12" operator="greaterThan">
      <formula>0</formula>
    </cfRule>
  </conditionalFormatting>
  <conditionalFormatting sqref="D90:H91 D125:H126 D115:H116 D72:H73">
    <cfRule type="cellIs" dxfId="360" priority="10" operator="greaterThan">
      <formula>0</formula>
    </cfRule>
    <cfRule type="expression" dxfId="359" priority="11">
      <formula>"&gt;0"</formula>
    </cfRule>
  </conditionalFormatting>
  <conditionalFormatting sqref="D100:H106">
    <cfRule type="cellIs" dxfId="358" priority="2" operator="greaterThan">
      <formula>0</formula>
    </cfRule>
    <cfRule type="cellIs" dxfId="357" priority="3" operator="greaterThan">
      <formula>0</formula>
    </cfRule>
    <cfRule type="expression" dxfId="356" priority="7">
      <formula>"&gt;=1"</formula>
    </cfRule>
    <cfRule type="cellIs" dxfId="355" priority="8" operator="greaterThan">
      <formula>1</formula>
    </cfRule>
    <cfRule type="cellIs" dxfId="354" priority="9" operator="greaterThan">
      <formula>1</formula>
    </cfRule>
  </conditionalFormatting>
  <conditionalFormatting sqref="P803:Q809">
    <cfRule type="expression" dxfId="353" priority="4">
      <formula>"&gt;=1"</formula>
    </cfRule>
    <cfRule type="cellIs" dxfId="352" priority="5" operator="greaterThan">
      <formula>1</formula>
    </cfRule>
    <cfRule type="cellIs" dxfId="351" priority="6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B850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75" t="s">
        <v>3</v>
      </c>
      <c r="E3" s="375" t="s">
        <v>4</v>
      </c>
      <c r="F3" s="375" t="s">
        <v>5</v>
      </c>
      <c r="G3" s="375" t="s">
        <v>6</v>
      </c>
      <c r="H3" s="375" t="s">
        <v>120</v>
      </c>
      <c r="I3" s="308" t="s">
        <v>8</v>
      </c>
      <c r="J3" s="375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44441</v>
      </c>
      <c r="B4" s="341" t="s">
        <v>520</v>
      </c>
      <c r="C4" s="168" t="s">
        <v>521</v>
      </c>
      <c r="D4" s="169">
        <v>2</v>
      </c>
      <c r="E4" s="169">
        <v>0</v>
      </c>
      <c r="F4" s="169">
        <v>0</v>
      </c>
      <c r="G4" s="169">
        <v>2</v>
      </c>
      <c r="H4" s="169">
        <v>0</v>
      </c>
      <c r="I4" s="309" t="s">
        <v>527</v>
      </c>
      <c r="J4" s="178" t="s">
        <v>529</v>
      </c>
      <c r="K4" s="178" t="s">
        <v>530</v>
      </c>
      <c r="L4" s="342"/>
      <c r="M4" s="102"/>
      <c r="O4" s="112" t="s">
        <v>94</v>
      </c>
      <c r="P4" s="113"/>
      <c r="Q4" s="33">
        <f t="shared" ref="Q4:U6" si="0">D136</f>
        <v>209</v>
      </c>
      <c r="R4" s="33">
        <f t="shared" si="0"/>
        <v>42</v>
      </c>
      <c r="S4" s="33">
        <f t="shared" si="0"/>
        <v>54</v>
      </c>
      <c r="T4" s="33">
        <f t="shared" si="0"/>
        <v>177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44441</v>
      </c>
      <c r="B5" s="341" t="s">
        <v>522</v>
      </c>
      <c r="C5" s="168" t="s">
        <v>523</v>
      </c>
      <c r="D5" s="169">
        <v>2</v>
      </c>
      <c r="E5" s="169">
        <v>0</v>
      </c>
      <c r="F5" s="169">
        <v>0</v>
      </c>
      <c r="G5" s="169">
        <v>2</v>
      </c>
      <c r="H5" s="169">
        <v>0</v>
      </c>
      <c r="I5" s="309" t="s">
        <v>527</v>
      </c>
      <c r="J5" s="178" t="s">
        <v>529</v>
      </c>
      <c r="K5" s="178" t="s">
        <v>530</v>
      </c>
      <c r="L5" s="342"/>
      <c r="M5" s="157"/>
      <c r="O5" s="115" t="s">
        <v>49</v>
      </c>
      <c r="P5" s="116"/>
      <c r="Q5" s="34">
        <f t="shared" si="0"/>
        <v>169</v>
      </c>
      <c r="R5" s="34">
        <f t="shared" si="0"/>
        <v>24</v>
      </c>
      <c r="S5" s="34">
        <f t="shared" si="0"/>
        <v>14</v>
      </c>
      <c r="T5" s="34">
        <f t="shared" si="0"/>
        <v>164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44441</v>
      </c>
      <c r="B6" s="341" t="s">
        <v>524</v>
      </c>
      <c r="C6" s="168" t="s">
        <v>525</v>
      </c>
      <c r="D6" s="169">
        <v>3</v>
      </c>
      <c r="E6" s="169">
        <v>0</v>
      </c>
      <c r="F6" s="169">
        <v>0</v>
      </c>
      <c r="G6" s="169">
        <v>2</v>
      </c>
      <c r="H6" s="169">
        <v>0</v>
      </c>
      <c r="I6" s="309" t="s">
        <v>528</v>
      </c>
      <c r="J6" s="178" t="s">
        <v>529</v>
      </c>
      <c r="K6" s="178" t="s">
        <v>530</v>
      </c>
      <c r="L6" s="342"/>
      <c r="M6" s="157"/>
      <c r="O6" s="47" t="s">
        <v>50</v>
      </c>
      <c r="P6" s="48"/>
      <c r="Q6" s="2">
        <f t="shared" si="0"/>
        <v>378</v>
      </c>
      <c r="R6" s="2">
        <f t="shared" si="0"/>
        <v>66</v>
      </c>
      <c r="S6" s="2">
        <f t="shared" si="0"/>
        <v>68</v>
      </c>
      <c r="T6" s="2">
        <f t="shared" si="0"/>
        <v>341</v>
      </c>
      <c r="U6" s="2">
        <f t="shared" si="0"/>
        <v>0</v>
      </c>
      <c r="V6" s="49"/>
    </row>
    <row r="7" spans="1:22" ht="20.100000000000001" customHeight="1" thickTop="1" thickBot="1" x14ac:dyDescent="0.35">
      <c r="A7" s="177">
        <v>44441</v>
      </c>
      <c r="B7" s="341" t="s">
        <v>526</v>
      </c>
      <c r="C7" s="168" t="s">
        <v>521</v>
      </c>
      <c r="D7" s="169">
        <v>3</v>
      </c>
      <c r="E7" s="169">
        <v>0</v>
      </c>
      <c r="F7" s="169">
        <v>0</v>
      </c>
      <c r="G7" s="169">
        <v>3</v>
      </c>
      <c r="H7" s="169">
        <v>0</v>
      </c>
      <c r="I7" s="309" t="s">
        <v>527</v>
      </c>
      <c r="J7" s="178" t="s">
        <v>529</v>
      </c>
      <c r="K7" s="178" t="s">
        <v>530</v>
      </c>
      <c r="L7" s="342"/>
      <c r="M7" s="157"/>
      <c r="O7" s="50" t="s">
        <v>51</v>
      </c>
      <c r="P7" s="51"/>
      <c r="Q7" s="3">
        <f>D83</f>
        <v>0</v>
      </c>
      <c r="R7" s="3">
        <f>E83</f>
        <v>0</v>
      </c>
      <c r="S7" s="3">
        <f>F83</f>
        <v>0</v>
      </c>
      <c r="T7" s="3">
        <f>G83</f>
        <v>0</v>
      </c>
      <c r="U7" s="3">
        <f>H83</f>
        <v>0</v>
      </c>
      <c r="V7" s="52"/>
    </row>
    <row r="8" spans="1:22" ht="20.100000000000001" customHeight="1" thickBot="1" x14ac:dyDescent="0.35">
      <c r="A8" s="177">
        <v>44441</v>
      </c>
      <c r="B8" s="341" t="s">
        <v>531</v>
      </c>
      <c r="C8" s="168" t="s">
        <v>532</v>
      </c>
      <c r="D8" s="169">
        <v>6</v>
      </c>
      <c r="E8" s="169">
        <v>0</v>
      </c>
      <c r="F8" s="169">
        <v>0</v>
      </c>
      <c r="G8" s="169">
        <v>6</v>
      </c>
      <c r="H8" s="169">
        <v>0</v>
      </c>
      <c r="I8" s="309" t="s">
        <v>542</v>
      </c>
      <c r="J8" s="178" t="s">
        <v>545</v>
      </c>
      <c r="K8" s="346" t="s">
        <v>548</v>
      </c>
      <c r="L8" s="342"/>
      <c r="M8" s="157"/>
      <c r="O8" s="53" t="s">
        <v>95</v>
      </c>
      <c r="P8" s="54"/>
      <c r="Q8" s="4">
        <f>SUM(Q6:Q7)</f>
        <v>378</v>
      </c>
      <c r="R8" s="4">
        <f>SUM(R6:R7)</f>
        <v>66</v>
      </c>
      <c r="S8" s="4">
        <f>SUM(S6:S7)</f>
        <v>68</v>
      </c>
      <c r="T8" s="4">
        <f>SUM(T6:T7)</f>
        <v>341</v>
      </c>
      <c r="U8" s="4">
        <f>SUM(U6:U7)</f>
        <v>0</v>
      </c>
      <c r="V8" s="55"/>
    </row>
    <row r="9" spans="1:22" ht="20.100000000000001" customHeight="1" x14ac:dyDescent="0.3">
      <c r="A9" s="173">
        <v>44441</v>
      </c>
      <c r="B9" s="160" t="s">
        <v>533</v>
      </c>
      <c r="C9" s="161" t="s">
        <v>534</v>
      </c>
      <c r="D9" s="162">
        <v>1</v>
      </c>
      <c r="E9" s="162">
        <v>0</v>
      </c>
      <c r="F9" s="162">
        <v>0</v>
      </c>
      <c r="G9" s="162">
        <v>1</v>
      </c>
      <c r="H9" s="162">
        <v>0</v>
      </c>
      <c r="I9" s="303" t="s">
        <v>543</v>
      </c>
      <c r="J9" s="171" t="s">
        <v>546</v>
      </c>
      <c r="K9" s="344" t="s">
        <v>548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44441</v>
      </c>
      <c r="B10" s="196" t="s">
        <v>533</v>
      </c>
      <c r="C10" s="163" t="s">
        <v>535</v>
      </c>
      <c r="D10" s="164">
        <v>2</v>
      </c>
      <c r="E10" s="164">
        <v>0</v>
      </c>
      <c r="F10" s="164">
        <v>0</v>
      </c>
      <c r="G10" s="164">
        <v>2</v>
      </c>
      <c r="H10" s="164">
        <v>0</v>
      </c>
      <c r="I10" s="304" t="s">
        <v>542</v>
      </c>
      <c r="J10" s="172" t="s">
        <v>545</v>
      </c>
      <c r="K10" s="38" t="s">
        <v>548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44441</v>
      </c>
      <c r="B11" s="196" t="s">
        <v>533</v>
      </c>
      <c r="C11" s="163" t="s">
        <v>536</v>
      </c>
      <c r="D11" s="164">
        <v>1</v>
      </c>
      <c r="E11" s="164">
        <v>0</v>
      </c>
      <c r="F11" s="164">
        <v>0</v>
      </c>
      <c r="G11" s="164">
        <v>1</v>
      </c>
      <c r="H11" s="164">
        <v>0</v>
      </c>
      <c r="I11" s="304" t="s">
        <v>542</v>
      </c>
      <c r="J11" s="172" t="s">
        <v>547</v>
      </c>
      <c r="K11" s="38" t="s">
        <v>548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44441</v>
      </c>
      <c r="B12" s="158" t="s">
        <v>533</v>
      </c>
      <c r="C12" s="159" t="s">
        <v>537</v>
      </c>
      <c r="D12" s="165">
        <v>2</v>
      </c>
      <c r="E12" s="165">
        <v>0</v>
      </c>
      <c r="F12" s="165">
        <v>0</v>
      </c>
      <c r="G12" s="165">
        <v>2</v>
      </c>
      <c r="H12" s="165">
        <v>0</v>
      </c>
      <c r="I12" s="305" t="s">
        <v>544</v>
      </c>
      <c r="J12" s="166" t="s">
        <v>547</v>
      </c>
      <c r="K12" s="345" t="s">
        <v>548</v>
      </c>
      <c r="L12" s="343"/>
      <c r="M12" s="157"/>
      <c r="O12" s="479" t="s">
        <v>53</v>
      </c>
      <c r="P12" s="477"/>
      <c r="Q12" s="118">
        <f>T12+V12</f>
        <v>209</v>
      </c>
      <c r="R12" s="58"/>
      <c r="S12" s="59" t="s">
        <v>39</v>
      </c>
      <c r="T12" s="60">
        <f>SUM(P14:V14,P17:V17,P20:V20,P23:V23,P26:V26,V29,U29,T29)</f>
        <v>195</v>
      </c>
      <c r="U12" s="61" t="s">
        <v>40</v>
      </c>
      <c r="V12" s="62">
        <f>SUM(P29:S29)</f>
        <v>14</v>
      </c>
    </row>
    <row r="13" spans="1:22" ht="20.100000000000001" customHeight="1" thickBot="1" x14ac:dyDescent="0.35">
      <c r="A13" s="177">
        <v>44441</v>
      </c>
      <c r="B13" s="341" t="s">
        <v>538</v>
      </c>
      <c r="C13" s="168" t="s">
        <v>523</v>
      </c>
      <c r="D13" s="169">
        <v>16</v>
      </c>
      <c r="E13" s="169">
        <v>0</v>
      </c>
      <c r="F13" s="169">
        <v>0</v>
      </c>
      <c r="G13" s="169">
        <v>16</v>
      </c>
      <c r="H13" s="169">
        <v>0</v>
      </c>
      <c r="I13" s="309" t="s">
        <v>544</v>
      </c>
      <c r="J13" s="178" t="s">
        <v>546</v>
      </c>
      <c r="K13" s="346" t="s">
        <v>548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3">
        <v>44441</v>
      </c>
      <c r="B14" s="160" t="s">
        <v>539</v>
      </c>
      <c r="C14" s="161" t="s">
        <v>540</v>
      </c>
      <c r="D14" s="162">
        <v>2</v>
      </c>
      <c r="E14" s="162">
        <v>0</v>
      </c>
      <c r="F14" s="162">
        <v>0</v>
      </c>
      <c r="G14" s="162">
        <v>2</v>
      </c>
      <c r="H14" s="162">
        <v>0</v>
      </c>
      <c r="I14" s="303" t="s">
        <v>542</v>
      </c>
      <c r="J14" s="171" t="s">
        <v>545</v>
      </c>
      <c r="K14" s="344" t="s">
        <v>548</v>
      </c>
      <c r="L14" s="170"/>
      <c r="M14" s="157"/>
      <c r="O14" s="119" t="s">
        <v>22</v>
      </c>
      <c r="P14" s="120">
        <f t="shared" ref="P14:V14" si="1">SUMIF($C$4:$C$59,P13,$D$4:$D$59)+SUMIF($C$69:$C$70,P13,$D$69:$D$70)+SUMIF($C$88:$C$89,P13,$D$88:$D$89)</f>
        <v>29</v>
      </c>
      <c r="Q14" s="120">
        <f t="shared" si="1"/>
        <v>1</v>
      </c>
      <c r="R14" s="120">
        <f t="shared" si="1"/>
        <v>12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x14ac:dyDescent="0.3">
      <c r="A15" s="174">
        <v>44441</v>
      </c>
      <c r="B15" s="196" t="s">
        <v>539</v>
      </c>
      <c r="C15" s="163" t="s">
        <v>537</v>
      </c>
      <c r="D15" s="164">
        <v>1</v>
      </c>
      <c r="E15" s="164">
        <v>0</v>
      </c>
      <c r="F15" s="164">
        <v>0</v>
      </c>
      <c r="G15" s="164">
        <v>1</v>
      </c>
      <c r="H15" s="164">
        <v>0</v>
      </c>
      <c r="I15" s="304" t="s">
        <v>543</v>
      </c>
      <c r="J15" s="172" t="s">
        <v>545</v>
      </c>
      <c r="K15" s="38" t="s">
        <v>548</v>
      </c>
      <c r="L15" s="197"/>
      <c r="M15" s="157"/>
      <c r="O15" s="66" t="s">
        <v>25</v>
      </c>
      <c r="P15" s="67">
        <f t="shared" ref="P15:V15" si="2">SUMIF($C$4:$C$59,P13,$G$4:$G$59)+SUMIF($C$69:$C$70,P13,$G$69:$G$70)+SUMIF($C$88:$C$89,P13,$G$88:$G$89)</f>
        <v>22</v>
      </c>
      <c r="Q15" s="67">
        <f t="shared" si="2"/>
        <v>1</v>
      </c>
      <c r="R15" s="67">
        <f t="shared" si="2"/>
        <v>12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0</v>
      </c>
    </row>
    <row r="16" spans="1:22" ht="20.100000000000001" customHeight="1" thickBot="1" x14ac:dyDescent="0.35">
      <c r="A16" s="167">
        <v>44441</v>
      </c>
      <c r="B16" s="158" t="s">
        <v>539</v>
      </c>
      <c r="C16" s="159" t="s">
        <v>541</v>
      </c>
      <c r="D16" s="165">
        <v>1</v>
      </c>
      <c r="E16" s="165">
        <v>0</v>
      </c>
      <c r="F16" s="165">
        <v>0</v>
      </c>
      <c r="G16" s="165">
        <v>1</v>
      </c>
      <c r="H16" s="165">
        <v>0</v>
      </c>
      <c r="I16" s="305" t="s">
        <v>542</v>
      </c>
      <c r="J16" s="166" t="s">
        <v>545</v>
      </c>
      <c r="K16" s="345" t="s">
        <v>548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44441</v>
      </c>
      <c r="B17" s="160" t="s">
        <v>550</v>
      </c>
      <c r="C17" s="161" t="s">
        <v>523</v>
      </c>
      <c r="D17" s="162">
        <v>8</v>
      </c>
      <c r="E17" s="162">
        <v>0</v>
      </c>
      <c r="F17" s="162">
        <v>0</v>
      </c>
      <c r="G17" s="162">
        <v>0</v>
      </c>
      <c r="H17" s="162">
        <v>0</v>
      </c>
      <c r="I17" s="303" t="s">
        <v>555</v>
      </c>
      <c r="J17" s="171" t="s">
        <v>557</v>
      </c>
      <c r="K17" s="171" t="s">
        <v>561</v>
      </c>
      <c r="L17" s="170"/>
      <c r="M17" s="157"/>
      <c r="O17" s="122" t="s">
        <v>22</v>
      </c>
      <c r="P17" s="120">
        <f t="shared" ref="P17:V17" si="3">SUMIF($C$4:$C$59,P16,$D$4:$D$59)+SUMIF($C$69:$C$70,P16,$D$69:$D$70)+SUMIF($C$88:$C$89,P16,$D$88:$D$89)</f>
        <v>102</v>
      </c>
      <c r="Q17" s="120">
        <f t="shared" si="3"/>
        <v>8</v>
      </c>
      <c r="R17" s="120">
        <f t="shared" si="3"/>
        <v>2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4">
        <v>44441</v>
      </c>
      <c r="B18" s="196" t="s">
        <v>552</v>
      </c>
      <c r="C18" s="163" t="s">
        <v>551</v>
      </c>
      <c r="D18" s="164">
        <v>1</v>
      </c>
      <c r="E18" s="164">
        <v>0</v>
      </c>
      <c r="F18" s="164">
        <v>0</v>
      </c>
      <c r="G18" s="164">
        <v>0</v>
      </c>
      <c r="H18" s="164">
        <v>0</v>
      </c>
      <c r="I18" s="304" t="s">
        <v>555</v>
      </c>
      <c r="J18" s="172" t="s">
        <v>558</v>
      </c>
      <c r="K18" s="172" t="s">
        <v>562</v>
      </c>
      <c r="L18" s="197"/>
      <c r="M18" s="157"/>
      <c r="O18" s="73" t="s">
        <v>25</v>
      </c>
      <c r="P18" s="74">
        <f t="shared" ref="P18:V18" si="4">SUMIF($C$4:$C$59,P16,$G$4:$G$59)+SUMIF($C$69:$C$70,P16,$G$69:$G$70)+SUMIF($C$88:$C$89,P16,$G$88:$G$89)</f>
        <v>82</v>
      </c>
      <c r="Q18" s="74">
        <f t="shared" si="4"/>
        <v>6</v>
      </c>
      <c r="R18" s="74">
        <f t="shared" si="4"/>
        <v>1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67">
        <v>44441</v>
      </c>
      <c r="B19" s="158" t="s">
        <v>552</v>
      </c>
      <c r="C19" s="159" t="s">
        <v>537</v>
      </c>
      <c r="D19" s="165">
        <v>1</v>
      </c>
      <c r="E19" s="165">
        <v>0</v>
      </c>
      <c r="F19" s="165">
        <v>0</v>
      </c>
      <c r="G19" s="165">
        <v>0</v>
      </c>
      <c r="H19" s="165">
        <v>0</v>
      </c>
      <c r="I19" s="305" t="s">
        <v>556</v>
      </c>
      <c r="J19" s="166" t="s">
        <v>558</v>
      </c>
      <c r="K19" s="166" t="s">
        <v>561</v>
      </c>
      <c r="L19" s="343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3">
        <v>44441</v>
      </c>
      <c r="B20" s="160" t="s">
        <v>553</v>
      </c>
      <c r="C20" s="161" t="s">
        <v>521</v>
      </c>
      <c r="D20" s="162">
        <v>3</v>
      </c>
      <c r="E20" s="162">
        <v>0</v>
      </c>
      <c r="F20" s="162">
        <v>0</v>
      </c>
      <c r="G20" s="162">
        <v>3</v>
      </c>
      <c r="H20" s="162">
        <v>0</v>
      </c>
      <c r="I20" s="303" t="s">
        <v>555</v>
      </c>
      <c r="J20" s="171" t="s">
        <v>559</v>
      </c>
      <c r="K20" s="171" t="s">
        <v>562</v>
      </c>
      <c r="L20" s="170"/>
      <c r="M20" s="157" t="s">
        <v>127</v>
      </c>
      <c r="O20" s="122" t="s">
        <v>22</v>
      </c>
      <c r="P20" s="120">
        <f t="shared" ref="P20:V20" si="5">SUMIF($C$4:$C$59,P19,$D$4:$D$59)+SUMIF($C$69:$C$70,P19,$D$69:$D$70)+SUMIF($C$88:$C$89,P19,$D$88:$D$89)</f>
        <v>8</v>
      </c>
      <c r="Q20" s="120">
        <f t="shared" si="5"/>
        <v>0</v>
      </c>
      <c r="R20" s="120">
        <f t="shared" si="5"/>
        <v>27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67">
        <v>44441</v>
      </c>
      <c r="B21" s="158" t="s">
        <v>553</v>
      </c>
      <c r="C21" s="159" t="s">
        <v>540</v>
      </c>
      <c r="D21" s="165">
        <v>1</v>
      </c>
      <c r="E21" s="165">
        <v>0</v>
      </c>
      <c r="F21" s="165">
        <v>0</v>
      </c>
      <c r="G21" s="165">
        <v>1</v>
      </c>
      <c r="H21" s="165">
        <v>0</v>
      </c>
      <c r="I21" s="305" t="s">
        <v>556</v>
      </c>
      <c r="J21" s="166" t="s">
        <v>557</v>
      </c>
      <c r="K21" s="166" t="s">
        <v>562</v>
      </c>
      <c r="L21" s="343"/>
      <c r="M21" s="157"/>
      <c r="O21" s="79" t="s">
        <v>25</v>
      </c>
      <c r="P21" s="80">
        <f t="shared" ref="P21:V21" si="6">SUMIF($C$4:$C$59,P19,$G$4:$G$59)+SUMIF($C$69:$C$70,P19,$G$69:$G$70)+SUMIF($C$88:$C$89,P19,$G$88:$G$89)</f>
        <v>8</v>
      </c>
      <c r="Q21" s="80">
        <f t="shared" si="6"/>
        <v>0</v>
      </c>
      <c r="R21" s="80">
        <f t="shared" si="6"/>
        <v>24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44441</v>
      </c>
      <c r="B22" s="160" t="s">
        <v>554</v>
      </c>
      <c r="C22" s="161" t="s">
        <v>521</v>
      </c>
      <c r="D22" s="162">
        <v>7</v>
      </c>
      <c r="E22" s="162">
        <v>0</v>
      </c>
      <c r="F22" s="162">
        <v>0</v>
      </c>
      <c r="G22" s="162">
        <v>0</v>
      </c>
      <c r="H22" s="162">
        <v>0</v>
      </c>
      <c r="I22" s="303" t="s">
        <v>555</v>
      </c>
      <c r="J22" s="171" t="s">
        <v>560</v>
      </c>
      <c r="K22" s="171" t="s">
        <v>561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4">
        <v>44441</v>
      </c>
      <c r="B23" s="196" t="s">
        <v>554</v>
      </c>
      <c r="C23" s="163" t="s">
        <v>523</v>
      </c>
      <c r="D23" s="164">
        <v>10</v>
      </c>
      <c r="E23" s="164">
        <v>0</v>
      </c>
      <c r="F23" s="164">
        <v>0</v>
      </c>
      <c r="G23" s="164">
        <v>0</v>
      </c>
      <c r="H23" s="164">
        <v>0</v>
      </c>
      <c r="I23" s="304" t="s">
        <v>555</v>
      </c>
      <c r="J23" s="172" t="s">
        <v>557</v>
      </c>
      <c r="K23" s="172" t="s">
        <v>562</v>
      </c>
      <c r="L23" s="197"/>
      <c r="M23" s="157"/>
      <c r="O23" s="122" t="s">
        <v>22</v>
      </c>
      <c r="P23" s="120">
        <f t="shared" ref="P23:V23" si="7">SUMIF($C$4:$C$59,P22,$D$4:$D$59)+SUMIF($C$69:$C$70,P22,$D$69:$D$70)+SUMIF($C$88:$C$89,P22,$D$88:$D$89)</f>
        <v>0</v>
      </c>
      <c r="Q23" s="120">
        <f t="shared" si="7"/>
        <v>4</v>
      </c>
      <c r="R23" s="120">
        <f t="shared" si="7"/>
        <v>0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thickBot="1" x14ac:dyDescent="0.35">
      <c r="A24" s="167">
        <v>44441</v>
      </c>
      <c r="B24" s="158" t="s">
        <v>554</v>
      </c>
      <c r="C24" s="159" t="s">
        <v>540</v>
      </c>
      <c r="D24" s="165">
        <v>2</v>
      </c>
      <c r="E24" s="165">
        <v>0</v>
      </c>
      <c r="F24" s="165">
        <v>0</v>
      </c>
      <c r="G24" s="165">
        <v>0</v>
      </c>
      <c r="H24" s="165">
        <v>0</v>
      </c>
      <c r="I24" s="305" t="s">
        <v>555</v>
      </c>
      <c r="J24" s="166" t="s">
        <v>558</v>
      </c>
      <c r="K24" s="166" t="s">
        <v>561</v>
      </c>
      <c r="L24" s="343"/>
      <c r="M24" s="157"/>
      <c r="O24" s="73" t="s">
        <v>25</v>
      </c>
      <c r="P24" s="74">
        <f t="shared" ref="P24:V24" si="8">SUMIF($C$4:$C$59,P22,$G$4:$G$59)+SUMIF($C$69:$C$70,P22,$G$69:$G$70)+SUMIF($C$88:$C$89,P22,$G$88:$G$89)</f>
        <v>0</v>
      </c>
      <c r="Q24" s="74">
        <f t="shared" si="8"/>
        <v>4</v>
      </c>
      <c r="R24" s="74">
        <f t="shared" si="8"/>
        <v>0</v>
      </c>
      <c r="S24" s="74">
        <f t="shared" si="8"/>
        <v>0</v>
      </c>
      <c r="T24" s="74">
        <f t="shared" si="8"/>
        <v>3</v>
      </c>
      <c r="U24" s="74">
        <f t="shared" si="8"/>
        <v>0</v>
      </c>
      <c r="V24" s="75">
        <f t="shared" si="8"/>
        <v>0</v>
      </c>
    </row>
    <row r="25" spans="1:22" ht="20.100000000000001" customHeight="1" x14ac:dyDescent="0.3">
      <c r="A25" s="173">
        <v>44441</v>
      </c>
      <c r="B25" s="160" t="s">
        <v>563</v>
      </c>
      <c r="C25" s="161" t="s">
        <v>2646</v>
      </c>
      <c r="D25" s="162">
        <v>4</v>
      </c>
      <c r="E25" s="162">
        <v>0</v>
      </c>
      <c r="F25" s="162">
        <v>0</v>
      </c>
      <c r="G25" s="162">
        <v>4</v>
      </c>
      <c r="H25" s="162">
        <v>0</v>
      </c>
      <c r="I25" s="303" t="s">
        <v>566</v>
      </c>
      <c r="J25" s="171" t="s">
        <v>569</v>
      </c>
      <c r="K25" s="344" t="s">
        <v>572</v>
      </c>
      <c r="L25" s="170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67">
        <v>44441</v>
      </c>
      <c r="B26" s="158" t="s">
        <v>563</v>
      </c>
      <c r="C26" s="159" t="s">
        <v>537</v>
      </c>
      <c r="D26" s="165">
        <v>1</v>
      </c>
      <c r="E26" s="165">
        <v>0</v>
      </c>
      <c r="F26" s="165">
        <v>0</v>
      </c>
      <c r="G26" s="165">
        <v>1</v>
      </c>
      <c r="H26" s="165">
        <v>0</v>
      </c>
      <c r="I26" s="305" t="s">
        <v>567</v>
      </c>
      <c r="J26" s="166" t="s">
        <v>570</v>
      </c>
      <c r="K26" s="345" t="s">
        <v>573</v>
      </c>
      <c r="L26" s="343"/>
      <c r="M26" s="157"/>
      <c r="O26" s="122" t="s">
        <v>22</v>
      </c>
      <c r="P26" s="120">
        <f t="shared" ref="P26:V26" si="9">SUMIF($C$4:$C$59,P25,$D$4:$D$59)+SUMIF($C$69:$C$70,P25,$D$69:$D$70)+SUMIF($C$88:$C$89,P25,$D$88:$D$89)</f>
        <v>2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77">
        <v>44441</v>
      </c>
      <c r="B27" s="341" t="s">
        <v>563</v>
      </c>
      <c r="C27" s="168" t="s">
        <v>2646</v>
      </c>
      <c r="D27" s="169">
        <v>4</v>
      </c>
      <c r="E27" s="169">
        <v>0</v>
      </c>
      <c r="F27" s="169">
        <v>0</v>
      </c>
      <c r="G27" s="169">
        <v>4</v>
      </c>
      <c r="H27" s="169">
        <v>0</v>
      </c>
      <c r="I27" s="309" t="s">
        <v>568</v>
      </c>
      <c r="J27" s="178" t="s">
        <v>569</v>
      </c>
      <c r="K27" s="346" t="s">
        <v>573</v>
      </c>
      <c r="L27" s="342"/>
      <c r="M27" s="157"/>
      <c r="O27" s="79" t="s">
        <v>25</v>
      </c>
      <c r="P27" s="84">
        <f t="shared" ref="P27:V27" si="10">SUMIF($C$4:$C$59,P25,$G$4:$G$59)+SUMIF($C$69:$C$70,P25,$G$69:$G$70)+SUMIF($C$88:$C$89,P25,$G$88:$G$89)</f>
        <v>2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x14ac:dyDescent="0.3">
      <c r="A28" s="173">
        <v>44441</v>
      </c>
      <c r="B28" s="160" t="s">
        <v>564</v>
      </c>
      <c r="C28" s="161" t="s">
        <v>565</v>
      </c>
      <c r="D28" s="162">
        <v>4</v>
      </c>
      <c r="E28" s="162">
        <v>0</v>
      </c>
      <c r="F28" s="162">
        <v>0</v>
      </c>
      <c r="G28" s="162">
        <v>4</v>
      </c>
      <c r="H28" s="162">
        <v>0</v>
      </c>
      <c r="I28" s="303" t="s">
        <v>567</v>
      </c>
      <c r="J28" s="171" t="s">
        <v>570</v>
      </c>
      <c r="K28" s="344" t="s">
        <v>572</v>
      </c>
      <c r="L28" s="170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67">
        <v>44441</v>
      </c>
      <c r="B29" s="158" t="s">
        <v>564</v>
      </c>
      <c r="C29" s="159" t="s">
        <v>42</v>
      </c>
      <c r="D29" s="165">
        <v>4</v>
      </c>
      <c r="E29" s="165">
        <v>0</v>
      </c>
      <c r="F29" s="165">
        <v>0</v>
      </c>
      <c r="G29" s="165">
        <v>4</v>
      </c>
      <c r="H29" s="165">
        <v>0</v>
      </c>
      <c r="I29" s="305" t="s">
        <v>566</v>
      </c>
      <c r="J29" s="166" t="s">
        <v>571</v>
      </c>
      <c r="K29" s="345" t="s">
        <v>573</v>
      </c>
      <c r="L29" s="343"/>
      <c r="M29" s="157"/>
      <c r="O29" s="122" t="s">
        <v>22</v>
      </c>
      <c r="P29" s="120">
        <f t="shared" ref="P29:V29" si="11">SUMIF($C$4:$C$59,P28,$D$4:$D$59)+SUMIF($C$69:$C$70,P28,$D$69:$D$70)+SUMIF($C$88:$C$89,P28,$D$88:$D$89)</f>
        <v>8</v>
      </c>
      <c r="Q29" s="120">
        <f t="shared" si="11"/>
        <v>3</v>
      </c>
      <c r="R29" s="120">
        <f t="shared" si="11"/>
        <v>3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3">
        <v>44441</v>
      </c>
      <c r="B30" s="160" t="s">
        <v>575</v>
      </c>
      <c r="C30" s="161" t="s">
        <v>576</v>
      </c>
      <c r="D30" s="162">
        <v>4</v>
      </c>
      <c r="E30" s="162">
        <v>0</v>
      </c>
      <c r="F30" s="162">
        <v>0</v>
      </c>
      <c r="G30" s="162">
        <v>4</v>
      </c>
      <c r="H30" s="162">
        <v>0</v>
      </c>
      <c r="I30" s="303" t="s">
        <v>579</v>
      </c>
      <c r="J30" s="171" t="s">
        <v>580</v>
      </c>
      <c r="K30" s="171" t="s">
        <v>582</v>
      </c>
      <c r="L30" s="170"/>
      <c r="M30" s="157"/>
      <c r="O30" s="86" t="s">
        <v>25</v>
      </c>
      <c r="P30" s="87">
        <f t="shared" ref="P30:V30" si="12">SUMIF($C$4:$C$59,P28,$G$4:$G$59)+SUMIF($C$69:$C$70,P28,$G$69:$G$70)+SUMIF($C$88:$C$89,P28,$G$88:$G$89)</f>
        <v>8</v>
      </c>
      <c r="Q30" s="87">
        <f t="shared" si="12"/>
        <v>2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4">
        <v>44441</v>
      </c>
      <c r="B31" s="196" t="s">
        <v>575</v>
      </c>
      <c r="C31" s="163" t="s">
        <v>577</v>
      </c>
      <c r="D31" s="164">
        <v>0</v>
      </c>
      <c r="E31" s="164">
        <v>0</v>
      </c>
      <c r="F31" s="164">
        <v>0</v>
      </c>
      <c r="G31" s="164">
        <v>3</v>
      </c>
      <c r="H31" s="164">
        <v>0</v>
      </c>
      <c r="I31" s="304" t="s">
        <v>579</v>
      </c>
      <c r="J31" s="172" t="s">
        <v>581</v>
      </c>
      <c r="K31" s="172" t="s">
        <v>583</v>
      </c>
      <c r="L31" s="197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177</v>
      </c>
    </row>
    <row r="32" spans="1:22" ht="20.100000000000001" customHeight="1" thickTop="1" thickBot="1" x14ac:dyDescent="0.35">
      <c r="A32" s="167">
        <v>44441</v>
      </c>
      <c r="B32" s="158" t="s">
        <v>575</v>
      </c>
      <c r="C32" s="159" t="s">
        <v>578</v>
      </c>
      <c r="D32" s="165">
        <v>2</v>
      </c>
      <c r="E32" s="165">
        <v>0</v>
      </c>
      <c r="F32" s="165">
        <v>0</v>
      </c>
      <c r="G32" s="165">
        <v>2</v>
      </c>
      <c r="H32" s="165">
        <v>0</v>
      </c>
      <c r="I32" s="305" t="s">
        <v>579</v>
      </c>
      <c r="J32" s="166" t="s">
        <v>580</v>
      </c>
      <c r="K32" s="166" t="s">
        <v>582</v>
      </c>
      <c r="L32" s="343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44441</v>
      </c>
      <c r="B33" s="341" t="s">
        <v>585</v>
      </c>
      <c r="C33" s="168" t="s">
        <v>586</v>
      </c>
      <c r="D33" s="169">
        <v>2</v>
      </c>
      <c r="E33" s="169">
        <v>0</v>
      </c>
      <c r="F33" s="169">
        <v>0</v>
      </c>
      <c r="G33" s="169">
        <v>1</v>
      </c>
      <c r="H33" s="169">
        <v>0</v>
      </c>
      <c r="I33" s="309" t="s">
        <v>596</v>
      </c>
      <c r="J33" s="178" t="s">
        <v>598</v>
      </c>
      <c r="K33" s="346" t="s">
        <v>603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3">
        <v>44441</v>
      </c>
      <c r="B34" s="160" t="s">
        <v>587</v>
      </c>
      <c r="C34" s="161" t="s">
        <v>521</v>
      </c>
      <c r="D34" s="162">
        <v>2</v>
      </c>
      <c r="E34" s="162">
        <v>0</v>
      </c>
      <c r="F34" s="162">
        <v>0</v>
      </c>
      <c r="G34" s="162">
        <v>2</v>
      </c>
      <c r="H34" s="162">
        <v>0</v>
      </c>
      <c r="I34" s="303" t="s">
        <v>596</v>
      </c>
      <c r="J34" s="171" t="s">
        <v>599</v>
      </c>
      <c r="K34" s="344" t="s">
        <v>603</v>
      </c>
      <c r="L34" s="170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4">
        <v>44441</v>
      </c>
      <c r="B35" s="196" t="s">
        <v>587</v>
      </c>
      <c r="C35" s="163" t="s">
        <v>565</v>
      </c>
      <c r="D35" s="164">
        <v>1</v>
      </c>
      <c r="E35" s="164">
        <v>0</v>
      </c>
      <c r="F35" s="164">
        <v>0</v>
      </c>
      <c r="G35" s="164">
        <v>1</v>
      </c>
      <c r="H35" s="164">
        <v>0</v>
      </c>
      <c r="I35" s="304" t="s">
        <v>596</v>
      </c>
      <c r="J35" s="172" t="s">
        <v>600</v>
      </c>
      <c r="K35" s="38" t="s">
        <v>603</v>
      </c>
      <c r="L35" s="197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44441</v>
      </c>
      <c r="B36" s="196" t="s">
        <v>587</v>
      </c>
      <c r="C36" s="163" t="s">
        <v>523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4" t="s">
        <v>596</v>
      </c>
      <c r="J36" s="172" t="s">
        <v>599</v>
      </c>
      <c r="K36" s="38" t="s">
        <v>603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44441</v>
      </c>
      <c r="B37" s="158" t="s">
        <v>587</v>
      </c>
      <c r="C37" s="159" t="s">
        <v>588</v>
      </c>
      <c r="D37" s="165">
        <v>1</v>
      </c>
      <c r="E37" s="165">
        <v>0</v>
      </c>
      <c r="F37" s="165">
        <v>0</v>
      </c>
      <c r="G37" s="165">
        <v>1</v>
      </c>
      <c r="H37" s="165">
        <v>0</v>
      </c>
      <c r="I37" s="305" t="s">
        <v>596</v>
      </c>
      <c r="J37" s="166" t="s">
        <v>601</v>
      </c>
      <c r="K37" s="345" t="s">
        <v>603</v>
      </c>
      <c r="L37" s="343"/>
      <c r="M37" s="194" t="s">
        <v>546</v>
      </c>
      <c r="N37" s="192">
        <v>0.43611111111111112</v>
      </c>
      <c r="O37" s="335">
        <v>6396</v>
      </c>
      <c r="P37" s="182">
        <v>28</v>
      </c>
      <c r="Q37" s="182">
        <v>28</v>
      </c>
      <c r="R37" s="182">
        <v>4</v>
      </c>
      <c r="S37" s="182">
        <v>4</v>
      </c>
      <c r="T37" s="180">
        <f>SUM(P37:S37)</f>
        <v>64</v>
      </c>
      <c r="U37" s="183"/>
      <c r="V37" s="184">
        <v>4</v>
      </c>
    </row>
    <row r="38" spans="1:24" s="124" customFormat="1" ht="20.100000000000001" customHeight="1" x14ac:dyDescent="0.3">
      <c r="A38" s="173">
        <v>44441</v>
      </c>
      <c r="B38" s="160" t="s">
        <v>589</v>
      </c>
      <c r="C38" s="161" t="s">
        <v>590</v>
      </c>
      <c r="D38" s="162">
        <v>1</v>
      </c>
      <c r="E38" s="162">
        <v>0</v>
      </c>
      <c r="F38" s="162">
        <v>0</v>
      </c>
      <c r="G38" s="162">
        <v>1</v>
      </c>
      <c r="H38" s="162">
        <v>0</v>
      </c>
      <c r="I38" s="303" t="s">
        <v>597</v>
      </c>
      <c r="J38" s="171" t="s">
        <v>602</v>
      </c>
      <c r="K38" s="344" t="s">
        <v>603</v>
      </c>
      <c r="L38" s="170"/>
      <c r="M38" s="194" t="s">
        <v>598</v>
      </c>
      <c r="N38" s="192">
        <v>0.54166666666666663</v>
      </c>
      <c r="O38" s="335" t="s">
        <v>141</v>
      </c>
      <c r="P38" s="182">
        <v>29</v>
      </c>
      <c r="Q38" s="182">
        <v>29</v>
      </c>
      <c r="R38" s="182">
        <v>1</v>
      </c>
      <c r="S38" s="182">
        <v>2</v>
      </c>
      <c r="T38" s="180">
        <f t="shared" ref="T38:T44" si="13">SUM(P38:S38)</f>
        <v>61</v>
      </c>
      <c r="U38" s="186"/>
      <c r="V38" s="179">
        <v>7</v>
      </c>
      <c r="W38" s="282"/>
    </row>
    <row r="39" spans="1:24" ht="20.100000000000001" customHeight="1" thickBot="1" x14ac:dyDescent="0.35">
      <c r="A39" s="167">
        <v>44441</v>
      </c>
      <c r="B39" s="158" t="s">
        <v>589</v>
      </c>
      <c r="C39" s="159" t="s">
        <v>565</v>
      </c>
      <c r="D39" s="165">
        <v>1</v>
      </c>
      <c r="E39" s="165">
        <v>0</v>
      </c>
      <c r="F39" s="165">
        <v>0</v>
      </c>
      <c r="G39" s="165">
        <v>1</v>
      </c>
      <c r="H39" s="165">
        <v>0</v>
      </c>
      <c r="I39" s="305" t="s">
        <v>596</v>
      </c>
      <c r="J39" s="166" t="s">
        <v>599</v>
      </c>
      <c r="K39" s="345" t="s">
        <v>603</v>
      </c>
      <c r="L39" s="343"/>
      <c r="M39" s="194" t="s">
        <v>549</v>
      </c>
      <c r="N39" s="192">
        <v>0.4236111111111111</v>
      </c>
      <c r="O39" s="335" t="s">
        <v>140</v>
      </c>
      <c r="P39" s="182">
        <v>7</v>
      </c>
      <c r="Q39" s="182">
        <v>7</v>
      </c>
      <c r="R39" s="182">
        <v>2</v>
      </c>
      <c r="S39" s="182">
        <v>3</v>
      </c>
      <c r="T39" s="180">
        <f t="shared" si="13"/>
        <v>19</v>
      </c>
      <c r="U39" s="186"/>
      <c r="V39" s="179">
        <v>4</v>
      </c>
    </row>
    <row r="40" spans="1:24" ht="20.100000000000001" customHeight="1" thickBot="1" x14ac:dyDescent="0.35">
      <c r="A40" s="177">
        <v>44441</v>
      </c>
      <c r="B40" s="341" t="s">
        <v>591</v>
      </c>
      <c r="C40" s="168" t="s">
        <v>592</v>
      </c>
      <c r="D40" s="169">
        <v>3</v>
      </c>
      <c r="E40" s="169">
        <v>0</v>
      </c>
      <c r="F40" s="169">
        <v>0</v>
      </c>
      <c r="G40" s="169">
        <v>3</v>
      </c>
      <c r="H40" s="169">
        <v>0</v>
      </c>
      <c r="I40" s="309" t="s">
        <v>596</v>
      </c>
      <c r="J40" s="178" t="s">
        <v>598</v>
      </c>
      <c r="K40" s="346" t="s">
        <v>603</v>
      </c>
      <c r="L40" s="342"/>
      <c r="M40" s="194" t="s">
        <v>617</v>
      </c>
      <c r="N40" s="192">
        <v>0.57291666666666663</v>
      </c>
      <c r="O40" s="335" t="s">
        <v>142</v>
      </c>
      <c r="P40" s="182">
        <v>65</v>
      </c>
      <c r="Q40" s="182">
        <v>70</v>
      </c>
      <c r="R40" s="182">
        <v>4</v>
      </c>
      <c r="S40" s="182">
        <v>3</v>
      </c>
      <c r="T40" s="180">
        <f t="shared" si="13"/>
        <v>142</v>
      </c>
      <c r="U40" s="195"/>
      <c r="V40" s="179">
        <v>6</v>
      </c>
      <c r="W40" s="107"/>
      <c r="X40" s="107"/>
    </row>
    <row r="41" spans="1:24" ht="20.100000000000001" customHeight="1" x14ac:dyDescent="0.3">
      <c r="A41" s="173">
        <v>44441</v>
      </c>
      <c r="B41" s="160" t="s">
        <v>593</v>
      </c>
      <c r="C41" s="161" t="s">
        <v>521</v>
      </c>
      <c r="D41" s="162">
        <v>2</v>
      </c>
      <c r="E41" s="162">
        <v>0</v>
      </c>
      <c r="F41" s="162">
        <v>0</v>
      </c>
      <c r="G41" s="162">
        <v>2</v>
      </c>
      <c r="H41" s="162">
        <v>0</v>
      </c>
      <c r="I41" s="303" t="s">
        <v>597</v>
      </c>
      <c r="J41" s="171" t="s">
        <v>598</v>
      </c>
      <c r="K41" s="344" t="s">
        <v>603</v>
      </c>
      <c r="L41" s="170"/>
      <c r="M41" s="194" t="s">
        <v>558</v>
      </c>
      <c r="N41" s="192">
        <v>0.4513888888888889</v>
      </c>
      <c r="O41" s="335" t="s">
        <v>139</v>
      </c>
      <c r="P41" s="182">
        <v>4</v>
      </c>
      <c r="Q41" s="182">
        <v>32</v>
      </c>
      <c r="R41" s="182">
        <v>0</v>
      </c>
      <c r="S41" s="182">
        <v>1</v>
      </c>
      <c r="T41" s="180">
        <f t="shared" si="13"/>
        <v>37</v>
      </c>
      <c r="U41" s="195"/>
      <c r="V41" s="179">
        <v>3</v>
      </c>
      <c r="W41" s="107"/>
      <c r="X41" s="107"/>
    </row>
    <row r="42" spans="1:24" ht="20.100000000000001" customHeight="1" x14ac:dyDescent="0.3">
      <c r="A42" s="174">
        <v>44441</v>
      </c>
      <c r="B42" s="196" t="s">
        <v>593</v>
      </c>
      <c r="C42" s="163" t="s">
        <v>523</v>
      </c>
      <c r="D42" s="164">
        <v>8</v>
      </c>
      <c r="E42" s="164">
        <v>0</v>
      </c>
      <c r="F42" s="164">
        <v>0</v>
      </c>
      <c r="G42" s="164">
        <v>8</v>
      </c>
      <c r="H42" s="164">
        <v>0</v>
      </c>
      <c r="I42" s="304" t="s">
        <v>596</v>
      </c>
      <c r="J42" s="172" t="s">
        <v>600</v>
      </c>
      <c r="K42" s="38" t="s">
        <v>603</v>
      </c>
      <c r="L42" s="197"/>
      <c r="M42" s="194" t="s">
        <v>574</v>
      </c>
      <c r="N42" s="192">
        <v>0.47222222222222227</v>
      </c>
      <c r="O42" s="335" t="s">
        <v>143</v>
      </c>
      <c r="P42" s="182">
        <v>16</v>
      </c>
      <c r="Q42" s="182">
        <v>16</v>
      </c>
      <c r="R42" s="182">
        <v>1</v>
      </c>
      <c r="S42" s="182">
        <v>1</v>
      </c>
      <c r="T42" s="180">
        <f t="shared" si="13"/>
        <v>34</v>
      </c>
      <c r="U42" s="186"/>
      <c r="V42" s="179">
        <v>3</v>
      </c>
    </row>
    <row r="43" spans="1:24" ht="20.100000000000001" customHeight="1" thickBot="1" x14ac:dyDescent="0.35">
      <c r="A43" s="167">
        <v>44441</v>
      </c>
      <c r="B43" s="158" t="s">
        <v>593</v>
      </c>
      <c r="C43" s="159" t="s">
        <v>540</v>
      </c>
      <c r="D43" s="165">
        <v>1</v>
      </c>
      <c r="E43" s="165">
        <v>0</v>
      </c>
      <c r="F43" s="165">
        <v>0</v>
      </c>
      <c r="G43" s="165">
        <v>1</v>
      </c>
      <c r="H43" s="165">
        <v>0</v>
      </c>
      <c r="I43" s="305" t="s">
        <v>596</v>
      </c>
      <c r="J43" s="166" t="s">
        <v>598</v>
      </c>
      <c r="K43" s="345" t="s">
        <v>604</v>
      </c>
      <c r="L43" s="343"/>
      <c r="M43" s="194" t="s">
        <v>557</v>
      </c>
      <c r="N43" s="192">
        <v>0.59722222222222221</v>
      </c>
      <c r="O43" s="335" t="s">
        <v>579</v>
      </c>
      <c r="P43" s="182">
        <v>7</v>
      </c>
      <c r="Q43" s="182">
        <v>7</v>
      </c>
      <c r="R43" s="182">
        <v>0</v>
      </c>
      <c r="S43" s="182">
        <v>0</v>
      </c>
      <c r="T43" s="180">
        <f t="shared" si="13"/>
        <v>14</v>
      </c>
      <c r="U43" s="186"/>
      <c r="V43" s="179">
        <v>1</v>
      </c>
    </row>
    <row r="44" spans="1:24" ht="20.100000000000001" customHeight="1" thickBot="1" x14ac:dyDescent="0.35">
      <c r="A44" s="177">
        <v>44441</v>
      </c>
      <c r="B44" s="341" t="s">
        <v>594</v>
      </c>
      <c r="C44" s="168" t="s">
        <v>523</v>
      </c>
      <c r="D44" s="169">
        <v>2</v>
      </c>
      <c r="E44" s="169">
        <v>0</v>
      </c>
      <c r="F44" s="169">
        <v>0</v>
      </c>
      <c r="G44" s="169">
        <v>2</v>
      </c>
      <c r="H44" s="169">
        <v>0</v>
      </c>
      <c r="I44" s="309" t="s">
        <v>596</v>
      </c>
      <c r="J44" s="178" t="s">
        <v>601</v>
      </c>
      <c r="K44" s="346" t="s">
        <v>603</v>
      </c>
      <c r="L44" s="342"/>
      <c r="M44" s="194" t="s">
        <v>584</v>
      </c>
      <c r="N44" s="192">
        <v>0.53819444444444442</v>
      </c>
      <c r="O44" s="335" t="s">
        <v>138</v>
      </c>
      <c r="P44" s="182">
        <v>9</v>
      </c>
      <c r="Q44" s="182">
        <v>6</v>
      </c>
      <c r="R44" s="182">
        <v>0</v>
      </c>
      <c r="S44" s="182">
        <v>0</v>
      </c>
      <c r="T44" s="180">
        <f t="shared" si="13"/>
        <v>15</v>
      </c>
      <c r="U44" s="186"/>
      <c r="V44" s="179">
        <v>1</v>
      </c>
    </row>
    <row r="45" spans="1:24" ht="20.100000000000001" customHeight="1" thickTop="1" x14ac:dyDescent="0.3">
      <c r="A45" s="173">
        <v>44441</v>
      </c>
      <c r="B45" s="160" t="s">
        <v>595</v>
      </c>
      <c r="C45" s="161" t="s">
        <v>521</v>
      </c>
      <c r="D45" s="162">
        <v>4</v>
      </c>
      <c r="E45" s="162">
        <v>0</v>
      </c>
      <c r="F45" s="162">
        <v>0</v>
      </c>
      <c r="G45" s="162">
        <v>4</v>
      </c>
      <c r="H45" s="162">
        <v>0</v>
      </c>
      <c r="I45" s="303" t="s">
        <v>596</v>
      </c>
      <c r="J45" s="171" t="s">
        <v>600</v>
      </c>
      <c r="K45" s="344" t="s">
        <v>603</v>
      </c>
      <c r="L45" s="170"/>
      <c r="M45" s="194"/>
      <c r="N45" s="192"/>
      <c r="O45" s="187" t="s">
        <v>126</v>
      </c>
      <c r="P45" s="188">
        <f>SUM(P37:P44)</f>
        <v>165</v>
      </c>
      <c r="Q45" s="188">
        <f>SUM(Q37:Q44)</f>
        <v>195</v>
      </c>
      <c r="R45" s="188">
        <f>SUM(R37:R44)</f>
        <v>12</v>
      </c>
      <c r="S45" s="188">
        <f>SUM(S37:S44)</f>
        <v>14</v>
      </c>
      <c r="T45" s="188">
        <f>SUM(T37:T44)</f>
        <v>386</v>
      </c>
      <c r="U45" s="189"/>
      <c r="V45" s="190"/>
    </row>
    <row r="46" spans="1:24" ht="20.100000000000001" customHeight="1" thickBot="1" x14ac:dyDescent="0.35">
      <c r="A46" s="167">
        <v>44441</v>
      </c>
      <c r="B46" s="158" t="s">
        <v>595</v>
      </c>
      <c r="C46" s="159" t="s">
        <v>523</v>
      </c>
      <c r="D46" s="165">
        <v>2</v>
      </c>
      <c r="E46" s="165">
        <v>0</v>
      </c>
      <c r="F46" s="165">
        <v>0</v>
      </c>
      <c r="G46" s="165">
        <v>2</v>
      </c>
      <c r="H46" s="165">
        <v>0</v>
      </c>
      <c r="I46" s="305" t="s">
        <v>596</v>
      </c>
      <c r="J46" s="166" t="s">
        <v>598</v>
      </c>
      <c r="K46" s="345" t="s">
        <v>603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248"/>
    </row>
    <row r="47" spans="1:24" ht="20.100000000000001" customHeight="1" x14ac:dyDescent="0.3">
      <c r="A47" s="173">
        <v>44441</v>
      </c>
      <c r="B47" s="160" t="s">
        <v>605</v>
      </c>
      <c r="C47" s="161" t="s">
        <v>523</v>
      </c>
      <c r="D47" s="162">
        <v>3</v>
      </c>
      <c r="E47" s="162">
        <v>0</v>
      </c>
      <c r="F47" s="162">
        <v>0</v>
      </c>
      <c r="G47" s="162">
        <v>3</v>
      </c>
      <c r="H47" s="162">
        <v>0</v>
      </c>
      <c r="I47" s="303" t="s">
        <v>614</v>
      </c>
      <c r="J47" s="171" t="s">
        <v>616</v>
      </c>
      <c r="K47" s="171" t="s">
        <v>618</v>
      </c>
      <c r="L47" s="170"/>
      <c r="M47" s="194"/>
      <c r="N47" s="192"/>
      <c r="O47" s="191"/>
      <c r="P47" s="182"/>
      <c r="Q47" s="182"/>
      <c r="R47" s="182"/>
      <c r="S47" s="182"/>
      <c r="T47" s="182">
        <f>SUM(P47:S47)</f>
        <v>0</v>
      </c>
      <c r="U47" s="185"/>
      <c r="V47" s="179"/>
    </row>
    <row r="48" spans="1:24" ht="20.100000000000001" customHeight="1" thickBot="1" x14ac:dyDescent="0.35">
      <c r="A48" s="167">
        <v>44441</v>
      </c>
      <c r="B48" s="158" t="s">
        <v>605</v>
      </c>
      <c r="C48" s="159" t="s">
        <v>606</v>
      </c>
      <c r="D48" s="165">
        <v>0</v>
      </c>
      <c r="E48" s="165">
        <v>0</v>
      </c>
      <c r="F48" s="165">
        <v>0</v>
      </c>
      <c r="G48" s="165">
        <v>1</v>
      </c>
      <c r="H48" s="165">
        <v>0</v>
      </c>
      <c r="I48" s="305" t="s">
        <v>614</v>
      </c>
      <c r="J48" s="166" t="s">
        <v>617</v>
      </c>
      <c r="K48" s="166" t="s">
        <v>619</v>
      </c>
      <c r="L48" s="343"/>
      <c r="M48" s="194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Bot="1" x14ac:dyDescent="0.35">
      <c r="A49" s="173">
        <v>44441</v>
      </c>
      <c r="B49" s="160" t="s">
        <v>1177</v>
      </c>
      <c r="C49" s="161" t="s">
        <v>592</v>
      </c>
      <c r="D49" s="162">
        <v>5</v>
      </c>
      <c r="E49" s="162">
        <v>0</v>
      </c>
      <c r="F49" s="162">
        <v>0</v>
      </c>
      <c r="G49" s="162">
        <v>5</v>
      </c>
      <c r="H49" s="162">
        <v>0</v>
      </c>
      <c r="I49" s="303" t="s">
        <v>615</v>
      </c>
      <c r="J49" s="171" t="s">
        <v>617</v>
      </c>
      <c r="K49" s="171" t="s">
        <v>620</v>
      </c>
      <c r="L49" s="170"/>
      <c r="M49" s="302"/>
      <c r="N49" s="193"/>
      <c r="O49" s="191"/>
      <c r="P49" s="182"/>
      <c r="Q49" s="182"/>
      <c r="R49" s="182"/>
      <c r="S49" s="182"/>
      <c r="T49" s="182"/>
      <c r="U49" s="185"/>
      <c r="V49" s="179"/>
    </row>
    <row r="50" spans="1:22" ht="20.100000000000001" customHeight="1" thickTop="1" thickBot="1" x14ac:dyDescent="0.35">
      <c r="A50" s="167">
        <v>44441</v>
      </c>
      <c r="B50" s="158" t="s">
        <v>1177</v>
      </c>
      <c r="C50" s="159" t="s">
        <v>607</v>
      </c>
      <c r="D50" s="165">
        <v>3</v>
      </c>
      <c r="E50" s="165">
        <v>0</v>
      </c>
      <c r="F50" s="165">
        <v>0</v>
      </c>
      <c r="G50" s="165">
        <v>3</v>
      </c>
      <c r="H50" s="165">
        <v>0</v>
      </c>
      <c r="I50" s="305" t="s">
        <v>615</v>
      </c>
      <c r="J50" s="166" t="s">
        <v>617</v>
      </c>
      <c r="K50" s="166" t="s">
        <v>620</v>
      </c>
      <c r="L50" s="343"/>
      <c r="M50" s="302"/>
      <c r="N50" s="107"/>
      <c r="O50" s="187" t="s">
        <v>88</v>
      </c>
      <c r="P50" s="188">
        <f>SUM(P46:P49)</f>
        <v>0</v>
      </c>
      <c r="Q50" s="92">
        <f>SUM(Q46:Q49)</f>
        <v>0</v>
      </c>
      <c r="R50" s="188">
        <f>SUM(R46:R49)</f>
        <v>0</v>
      </c>
      <c r="S50" s="92">
        <f>SUM(S46:S49)</f>
        <v>0</v>
      </c>
      <c r="T50" s="188">
        <f>SUM(T46:T49)</f>
        <v>0</v>
      </c>
      <c r="U50" s="93"/>
      <c r="V50" s="94"/>
    </row>
    <row r="51" spans="1:22" ht="20.100000000000001" customHeight="1" thickBot="1" x14ac:dyDescent="0.35">
      <c r="A51" s="173">
        <v>44441</v>
      </c>
      <c r="B51" s="160" t="s">
        <v>608</v>
      </c>
      <c r="C51" s="161" t="s">
        <v>609</v>
      </c>
      <c r="D51" s="162">
        <v>5</v>
      </c>
      <c r="E51" s="162">
        <v>0</v>
      </c>
      <c r="F51" s="162">
        <v>0</v>
      </c>
      <c r="G51" s="162">
        <v>5</v>
      </c>
      <c r="H51" s="162">
        <v>0</v>
      </c>
      <c r="I51" s="303" t="s">
        <v>615</v>
      </c>
      <c r="J51" s="171" t="s">
        <v>616</v>
      </c>
      <c r="K51" s="171" t="s">
        <v>620</v>
      </c>
      <c r="L51" s="170"/>
      <c r="M51" s="302"/>
      <c r="N51" s="107"/>
      <c r="O51" s="95" t="s">
        <v>89</v>
      </c>
      <c r="P51" s="97">
        <f>P45+P50</f>
        <v>165</v>
      </c>
      <c r="Q51" s="96">
        <f>Q45+Q50</f>
        <v>195</v>
      </c>
      <c r="R51" s="97">
        <f>R45+R50</f>
        <v>12</v>
      </c>
      <c r="S51" s="96">
        <f>S45+S50</f>
        <v>14</v>
      </c>
      <c r="T51" s="97">
        <f>T45+T50</f>
        <v>386</v>
      </c>
      <c r="U51" s="98">
        <f>SUM(U45:U46)</f>
        <v>0</v>
      </c>
      <c r="V51" s="99"/>
    </row>
    <row r="52" spans="1:22" ht="20.100000000000001" customHeight="1" thickBot="1" x14ac:dyDescent="0.35">
      <c r="A52" s="167">
        <v>44441</v>
      </c>
      <c r="B52" s="158" t="s">
        <v>608</v>
      </c>
      <c r="C52" s="159" t="s">
        <v>42</v>
      </c>
      <c r="D52" s="165">
        <v>13</v>
      </c>
      <c r="E52" s="165">
        <v>0</v>
      </c>
      <c r="F52" s="165">
        <v>0</v>
      </c>
      <c r="G52" s="165">
        <v>10</v>
      </c>
      <c r="H52" s="165">
        <v>0</v>
      </c>
      <c r="I52" s="305" t="s">
        <v>614</v>
      </c>
      <c r="J52" s="166" t="s">
        <v>616</v>
      </c>
      <c r="K52" s="166" t="s">
        <v>620</v>
      </c>
      <c r="L52" s="343"/>
      <c r="M52" s="194"/>
      <c r="N52" s="107"/>
      <c r="O52" s="172" t="s">
        <v>132</v>
      </c>
      <c r="P52" s="100"/>
      <c r="Q52" s="153"/>
      <c r="R52" s="153"/>
      <c r="S52" s="153"/>
      <c r="T52" s="153">
        <f>SUM(P52:S52)</f>
        <v>0</v>
      </c>
      <c r="U52" s="152"/>
      <c r="V52" s="152"/>
    </row>
    <row r="53" spans="1:22" ht="20.100000000000001" customHeight="1" x14ac:dyDescent="0.3">
      <c r="A53" s="173">
        <v>44441</v>
      </c>
      <c r="B53" s="160" t="s">
        <v>610</v>
      </c>
      <c r="C53" s="161" t="s">
        <v>592</v>
      </c>
      <c r="D53" s="162">
        <v>15</v>
      </c>
      <c r="E53" s="162">
        <v>0</v>
      </c>
      <c r="F53" s="162">
        <v>0</v>
      </c>
      <c r="G53" s="162">
        <v>15</v>
      </c>
      <c r="H53" s="162">
        <v>0</v>
      </c>
      <c r="I53" s="303" t="s">
        <v>614</v>
      </c>
      <c r="J53" s="171" t="s">
        <v>617</v>
      </c>
      <c r="K53" s="171" t="s">
        <v>621</v>
      </c>
      <c r="L53" s="170"/>
      <c r="M53" s="194"/>
      <c r="N53" s="107"/>
      <c r="O53" s="172" t="s">
        <v>90</v>
      </c>
      <c r="P53" s="39"/>
      <c r="Q53" s="39"/>
      <c r="R53" s="153"/>
      <c r="S53" s="153"/>
      <c r="T53" s="153">
        <f>SUM(P53:S53)</f>
        <v>0</v>
      </c>
      <c r="U53" s="152"/>
      <c r="V53" s="152"/>
    </row>
    <row r="54" spans="1:22" ht="20.100000000000001" customHeight="1" thickBot="1" x14ac:dyDescent="0.35">
      <c r="A54" s="167">
        <v>44441</v>
      </c>
      <c r="B54" s="158" t="s">
        <v>610</v>
      </c>
      <c r="C54" s="159" t="s">
        <v>42</v>
      </c>
      <c r="D54" s="165">
        <v>10</v>
      </c>
      <c r="E54" s="165">
        <v>0</v>
      </c>
      <c r="F54" s="165">
        <v>0</v>
      </c>
      <c r="G54" s="165">
        <v>10</v>
      </c>
      <c r="H54" s="165">
        <v>0</v>
      </c>
      <c r="I54" s="305" t="s">
        <v>615</v>
      </c>
      <c r="J54" s="166" t="s">
        <v>617</v>
      </c>
      <c r="K54" s="166" t="s">
        <v>621</v>
      </c>
      <c r="L54" s="343"/>
      <c r="M54" s="194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thickBot="1" x14ac:dyDescent="0.35">
      <c r="A55" s="177">
        <v>44441</v>
      </c>
      <c r="B55" s="341" t="s">
        <v>611</v>
      </c>
      <c r="C55" s="168" t="s">
        <v>523</v>
      </c>
      <c r="D55" s="169">
        <v>7</v>
      </c>
      <c r="E55" s="169">
        <v>0</v>
      </c>
      <c r="F55" s="169">
        <v>0</v>
      </c>
      <c r="G55" s="169">
        <v>5</v>
      </c>
      <c r="H55" s="169">
        <v>0</v>
      </c>
      <c r="I55" s="309" t="s">
        <v>614</v>
      </c>
      <c r="J55" s="178" t="s">
        <v>616</v>
      </c>
      <c r="K55" s="178" t="s">
        <v>620</v>
      </c>
      <c r="L55" s="342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x14ac:dyDescent="0.3">
      <c r="A56" s="173">
        <v>44441</v>
      </c>
      <c r="B56" s="160" t="s">
        <v>612</v>
      </c>
      <c r="C56" s="161" t="s">
        <v>521</v>
      </c>
      <c r="D56" s="162">
        <v>5</v>
      </c>
      <c r="E56" s="162">
        <v>0</v>
      </c>
      <c r="F56" s="162">
        <v>0</v>
      </c>
      <c r="G56" s="162">
        <v>5</v>
      </c>
      <c r="H56" s="162">
        <v>0</v>
      </c>
      <c r="I56" s="303" t="s">
        <v>614</v>
      </c>
      <c r="J56" s="171" t="s">
        <v>617</v>
      </c>
      <c r="K56" s="171" t="s">
        <v>621</v>
      </c>
      <c r="L56" s="170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x14ac:dyDescent="0.3">
      <c r="A57" s="174">
        <v>44441</v>
      </c>
      <c r="B57" s="196" t="s">
        <v>612</v>
      </c>
      <c r="C57" s="163" t="s">
        <v>523</v>
      </c>
      <c r="D57" s="164">
        <v>6</v>
      </c>
      <c r="E57" s="164">
        <v>0</v>
      </c>
      <c r="F57" s="164">
        <v>0</v>
      </c>
      <c r="G57" s="164">
        <v>6</v>
      </c>
      <c r="H57" s="164">
        <v>0</v>
      </c>
      <c r="I57" s="304" t="s">
        <v>615</v>
      </c>
      <c r="J57" s="172" t="s">
        <v>616</v>
      </c>
      <c r="K57" s="172" t="s">
        <v>620</v>
      </c>
      <c r="L57" s="197"/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thickBot="1" x14ac:dyDescent="0.35">
      <c r="A58" s="167">
        <v>44441</v>
      </c>
      <c r="B58" s="158" t="s">
        <v>612</v>
      </c>
      <c r="C58" s="159" t="s">
        <v>613</v>
      </c>
      <c r="D58" s="165">
        <v>1</v>
      </c>
      <c r="E58" s="165">
        <v>0</v>
      </c>
      <c r="F58" s="165">
        <v>0</v>
      </c>
      <c r="G58" s="165">
        <v>1</v>
      </c>
      <c r="H58" s="165">
        <v>0</v>
      </c>
      <c r="I58" s="305" t="s">
        <v>614</v>
      </c>
      <c r="J58" s="166" t="s">
        <v>616</v>
      </c>
      <c r="K58" s="166" t="s">
        <v>620</v>
      </c>
      <c r="L58" s="343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44441</v>
      </c>
      <c r="B59" s="341" t="s">
        <v>622</v>
      </c>
      <c r="C59" s="168" t="s">
        <v>623</v>
      </c>
      <c r="D59" s="169">
        <v>7</v>
      </c>
      <c r="E59" s="169">
        <v>0</v>
      </c>
      <c r="F59" s="169">
        <v>0</v>
      </c>
      <c r="G59" s="169">
        <v>7</v>
      </c>
      <c r="H59" s="169">
        <v>0</v>
      </c>
      <c r="I59" s="309" t="s">
        <v>579</v>
      </c>
      <c r="J59" s="178" t="s">
        <v>624</v>
      </c>
      <c r="K59" s="178" t="s">
        <v>625</v>
      </c>
      <c r="L59" s="342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x14ac:dyDescent="0.3">
      <c r="A60" s="208" t="s">
        <v>11</v>
      </c>
      <c r="B60" s="209"/>
      <c r="C60" s="210"/>
      <c r="D60" s="211">
        <f>SUM(D4:D59)</f>
        <v>209</v>
      </c>
      <c r="E60" s="211">
        <f>SUM(E4:E59)</f>
        <v>0</v>
      </c>
      <c r="F60" s="211">
        <f>SUM(F4:F59)</f>
        <v>0</v>
      </c>
      <c r="G60" s="211">
        <f>SUM(G4:G59)</f>
        <v>177</v>
      </c>
      <c r="H60" s="211">
        <f>SUM(H4:H59)</f>
        <v>0</v>
      </c>
      <c r="I60" s="310"/>
      <c r="J60" s="150"/>
      <c r="K60" s="150"/>
      <c r="L60" s="212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213" t="s">
        <v>12</v>
      </c>
      <c r="B61" s="214"/>
      <c r="C61" s="215"/>
      <c r="D61" s="216">
        <v>168</v>
      </c>
      <c r="E61" s="216">
        <v>0</v>
      </c>
      <c r="F61" s="216">
        <v>0</v>
      </c>
      <c r="G61" s="216">
        <v>164</v>
      </c>
      <c r="H61" s="216">
        <v>0</v>
      </c>
      <c r="I61" s="311"/>
      <c r="J61" s="129"/>
      <c r="K61" s="129"/>
      <c r="L61" s="217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218" t="s">
        <v>13</v>
      </c>
      <c r="B62" s="219"/>
      <c r="C62" s="220"/>
      <c r="D62" s="221">
        <f>D60+D61</f>
        <v>377</v>
      </c>
      <c r="E62" s="221">
        <f>E60+E61</f>
        <v>0</v>
      </c>
      <c r="F62" s="221">
        <f>F60+F61</f>
        <v>0</v>
      </c>
      <c r="G62" s="221">
        <f>G60+G61</f>
        <v>341</v>
      </c>
      <c r="H62" s="221">
        <f>H60+H61</f>
        <v>0</v>
      </c>
      <c r="I62" s="312"/>
      <c r="J62" s="130"/>
      <c r="K62" s="130"/>
      <c r="L62" s="22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223" t="s">
        <v>14</v>
      </c>
      <c r="B63" s="224">
        <f t="array" ref="B63">SUM(1/COUNTIF(B4:B59,B4:B59))</f>
        <v>28</v>
      </c>
      <c r="C63" s="225"/>
      <c r="D63" s="152"/>
      <c r="E63" s="152"/>
      <c r="F63" s="152"/>
      <c r="G63" s="152"/>
      <c r="H63" s="152"/>
      <c r="I63" s="313"/>
      <c r="J63" s="131"/>
      <c r="K63" s="131"/>
      <c r="L63" s="135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223"/>
      <c r="B64" s="224"/>
      <c r="C64" s="225"/>
      <c r="D64" s="152"/>
      <c r="E64" s="152"/>
      <c r="F64" s="152"/>
      <c r="G64" s="152"/>
      <c r="H64" s="152"/>
      <c r="I64" s="313"/>
      <c r="J64" s="131"/>
      <c r="K64" s="40"/>
      <c r="L64" s="40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26" t="s">
        <v>15</v>
      </c>
      <c r="B65" s="227"/>
      <c r="C65" s="227"/>
      <c r="D65" s="132"/>
      <c r="E65" s="132"/>
      <c r="F65" s="132"/>
      <c r="G65" s="132"/>
      <c r="H65" s="132"/>
      <c r="I65" s="314"/>
      <c r="J65" s="132"/>
      <c r="K65" s="149"/>
      <c r="L65" s="149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28" t="s">
        <v>131</v>
      </c>
      <c r="B66" s="227"/>
      <c r="C66" s="227"/>
      <c r="D66" s="132"/>
      <c r="E66" s="132"/>
      <c r="F66" s="132"/>
      <c r="G66" s="132"/>
      <c r="H66" s="132"/>
      <c r="I66" s="314"/>
      <c r="J66" s="132"/>
      <c r="K66" s="132"/>
      <c r="L66" s="149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229"/>
      <c r="B67" s="227"/>
      <c r="C67" s="230"/>
      <c r="D67" s="132"/>
      <c r="E67" s="132"/>
      <c r="F67" s="132"/>
      <c r="G67" s="132"/>
      <c r="H67" s="132"/>
      <c r="I67" s="315"/>
      <c r="J67" s="133"/>
      <c r="K67" s="133"/>
      <c r="L67" s="231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177" t="s">
        <v>0</v>
      </c>
      <c r="B68" s="178" t="s">
        <v>1</v>
      </c>
      <c r="C68" s="178" t="s">
        <v>2</v>
      </c>
      <c r="D68" s="373" t="s">
        <v>16</v>
      </c>
      <c r="E68" s="232" t="s">
        <v>27</v>
      </c>
      <c r="F68" s="373" t="s">
        <v>18</v>
      </c>
      <c r="G68" s="373" t="s">
        <v>19</v>
      </c>
      <c r="H68" s="373" t="s">
        <v>120</v>
      </c>
      <c r="I68" s="316" t="s">
        <v>8</v>
      </c>
      <c r="J68" s="373" t="s">
        <v>9</v>
      </c>
      <c r="K68" s="475" t="s">
        <v>10</v>
      </c>
      <c r="L68" s="476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331">
        <v>44441</v>
      </c>
      <c r="B69" s="233" t="s">
        <v>626</v>
      </c>
      <c r="C69" s="233" t="s">
        <v>627</v>
      </c>
      <c r="D69" s="332">
        <v>0</v>
      </c>
      <c r="E69" s="332">
        <v>42</v>
      </c>
      <c r="F69" s="332">
        <v>54</v>
      </c>
      <c r="G69" s="332">
        <v>0</v>
      </c>
      <c r="H69" s="332">
        <v>0</v>
      </c>
      <c r="I69" s="333" t="s">
        <v>628</v>
      </c>
      <c r="J69" s="334"/>
      <c r="K69" s="171"/>
      <c r="L69" s="244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367"/>
      <c r="B70" s="368"/>
      <c r="C70" s="368"/>
      <c r="D70" s="369"/>
      <c r="E70" s="369"/>
      <c r="F70" s="369"/>
      <c r="G70" s="369"/>
      <c r="H70" s="369"/>
      <c r="I70" s="370"/>
      <c r="J70" s="371"/>
      <c r="K70" s="172"/>
      <c r="L70" s="372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08" t="s">
        <v>20</v>
      </c>
      <c r="B71" s="209"/>
      <c r="C71" s="210"/>
      <c r="D71" s="236">
        <f>SUM(D69:D70)</f>
        <v>0</v>
      </c>
      <c r="E71" s="236">
        <f>SUM(E69:E70)</f>
        <v>42</v>
      </c>
      <c r="F71" s="236">
        <f>SUM(F69:F70)</f>
        <v>54</v>
      </c>
      <c r="G71" s="236">
        <f>SUM(G69:G70)</f>
        <v>0</v>
      </c>
      <c r="H71" s="236">
        <f>SUM(H69:H70)</f>
        <v>0</v>
      </c>
      <c r="I71" s="310"/>
      <c r="J71" s="35"/>
      <c r="K71" s="35"/>
      <c r="L71" s="237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38" t="s">
        <v>12</v>
      </c>
      <c r="B72" s="239"/>
      <c r="C72" s="116"/>
      <c r="D72" s="240">
        <v>1</v>
      </c>
      <c r="E72" s="240">
        <v>24</v>
      </c>
      <c r="F72" s="240">
        <v>14</v>
      </c>
      <c r="G72" s="240">
        <v>0</v>
      </c>
      <c r="H72" s="240">
        <v>0</v>
      </c>
      <c r="I72" s="317"/>
      <c r="J72" s="134"/>
      <c r="K72" s="134"/>
      <c r="L72" s="241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218" t="s">
        <v>13</v>
      </c>
      <c r="B73" s="219"/>
      <c r="C73" s="220"/>
      <c r="D73" s="242">
        <f>SUM(D71:D72)</f>
        <v>1</v>
      </c>
      <c r="E73" s="242">
        <f>SUM(E71:E72)</f>
        <v>66</v>
      </c>
      <c r="F73" s="242">
        <f>SUM(F71:F72)</f>
        <v>68</v>
      </c>
      <c r="G73" s="242">
        <f>SUM(G71:G72)</f>
        <v>0</v>
      </c>
      <c r="H73" s="242">
        <f>SUM(H71:H72)</f>
        <v>0</v>
      </c>
      <c r="I73" s="312"/>
      <c r="J73" s="130"/>
      <c r="K73" s="130"/>
      <c r="L73" s="222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3"/>
      <c r="B74" s="224"/>
      <c r="C74" s="243"/>
      <c r="D74" s="152"/>
      <c r="E74" s="152"/>
      <c r="F74" s="152"/>
      <c r="G74" s="152"/>
      <c r="H74" s="152"/>
      <c r="I74" s="313"/>
      <c r="J74" s="131"/>
      <c r="K74" s="131"/>
      <c r="L74" s="131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6" t="s">
        <v>21</v>
      </c>
      <c r="B75" s="227"/>
      <c r="C75" s="227"/>
      <c r="D75" s="132"/>
      <c r="E75" s="132"/>
      <c r="F75" s="132"/>
      <c r="G75" s="132"/>
      <c r="H75" s="132"/>
      <c r="I75" s="314"/>
      <c r="J75" s="132"/>
      <c r="K75" s="132"/>
      <c r="L75" s="132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26" t="s">
        <v>125</v>
      </c>
      <c r="B76" s="227"/>
      <c r="C76" s="227"/>
      <c r="D76" s="132"/>
      <c r="E76" s="132"/>
      <c r="F76" s="132"/>
      <c r="G76" s="132"/>
      <c r="H76" s="132"/>
      <c r="I76" s="314"/>
      <c r="J76" s="132"/>
      <c r="K76" s="132"/>
      <c r="L76" s="132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229"/>
      <c r="B77" s="227"/>
      <c r="C77" s="230"/>
      <c r="D77" s="132"/>
      <c r="E77" s="132"/>
      <c r="F77" s="132"/>
      <c r="G77" s="132"/>
      <c r="H77" s="132"/>
      <c r="I77" s="315"/>
      <c r="J77" s="133"/>
      <c r="K77" s="133"/>
      <c r="L77" s="231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177" t="s">
        <v>0</v>
      </c>
      <c r="B78" s="178" t="s">
        <v>1</v>
      </c>
      <c r="C78" s="178" t="s">
        <v>2</v>
      </c>
      <c r="D78" s="373" t="s">
        <v>22</v>
      </c>
      <c r="E78" s="373" t="s">
        <v>23</v>
      </c>
      <c r="F78" s="373" t="s">
        <v>24</v>
      </c>
      <c r="G78" s="373" t="s">
        <v>25</v>
      </c>
      <c r="H78" s="373" t="s">
        <v>7</v>
      </c>
      <c r="I78" s="316" t="s">
        <v>8</v>
      </c>
      <c r="J78" s="373" t="s">
        <v>9</v>
      </c>
      <c r="K78" s="475" t="s">
        <v>10</v>
      </c>
      <c r="L78" s="476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173"/>
      <c r="B79" s="142"/>
      <c r="C79" s="161"/>
      <c r="D79" s="162"/>
      <c r="E79" s="162"/>
      <c r="F79" s="162"/>
      <c r="G79" s="162"/>
      <c r="H79" s="162"/>
      <c r="I79" s="303"/>
      <c r="J79" s="171"/>
      <c r="K79" s="171"/>
      <c r="L79" s="143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thickBot="1" x14ac:dyDescent="0.35">
      <c r="A80" s="167"/>
      <c r="B80" s="297"/>
      <c r="C80" s="159"/>
      <c r="D80" s="165"/>
      <c r="E80" s="165"/>
      <c r="F80" s="165"/>
      <c r="G80" s="165"/>
      <c r="H80" s="165"/>
      <c r="I80" s="305"/>
      <c r="J80" s="166"/>
      <c r="K80" s="166"/>
      <c r="L80" s="298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208" t="s">
        <v>20</v>
      </c>
      <c r="B81" s="209"/>
      <c r="C81" s="210"/>
      <c r="D81" s="236">
        <f>SUM(D79:D80)</f>
        <v>0</v>
      </c>
      <c r="E81" s="236">
        <f>SUM(E79:E80)</f>
        <v>0</v>
      </c>
      <c r="F81" s="236">
        <f>SUM(F79:F80)</f>
        <v>0</v>
      </c>
      <c r="G81" s="236">
        <f>SUM(G79:G80)</f>
        <v>0</v>
      </c>
      <c r="H81" s="236">
        <f>SUM(H79:H80)</f>
        <v>0</v>
      </c>
      <c r="I81" s="310"/>
      <c r="J81" s="35"/>
      <c r="K81" s="35"/>
      <c r="L81" s="237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38" t="s">
        <v>12</v>
      </c>
      <c r="B82" s="239"/>
      <c r="C82" s="116"/>
      <c r="D82" s="240">
        <v>0</v>
      </c>
      <c r="E82" s="240">
        <v>0</v>
      </c>
      <c r="F82" s="240">
        <v>0</v>
      </c>
      <c r="G82" s="240">
        <v>0</v>
      </c>
      <c r="H82" s="240">
        <v>0</v>
      </c>
      <c r="I82" s="317"/>
      <c r="J82" s="134"/>
      <c r="K82" s="134"/>
      <c r="L82" s="241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thickBot="1" x14ac:dyDescent="0.35">
      <c r="A83" s="218" t="s">
        <v>13</v>
      </c>
      <c r="B83" s="219"/>
      <c r="C83" s="220"/>
      <c r="D83" s="242">
        <f>SUM(D81:D82)</f>
        <v>0</v>
      </c>
      <c r="E83" s="242">
        <f>SUM(E81:E82)</f>
        <v>0</v>
      </c>
      <c r="F83" s="242">
        <f>SUM(F81:F82)</f>
        <v>0</v>
      </c>
      <c r="G83" s="242">
        <f>SUM(G81:G82)</f>
        <v>0</v>
      </c>
      <c r="H83" s="242">
        <f>SUM(H81:H82)</f>
        <v>0</v>
      </c>
      <c r="I83" s="312"/>
      <c r="J83" s="130"/>
      <c r="K83" s="130"/>
      <c r="L83" s="222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23"/>
      <c r="B84" s="224"/>
      <c r="C84" s="243"/>
      <c r="D84" s="152"/>
      <c r="E84" s="152"/>
      <c r="F84" s="152"/>
      <c r="G84" s="152"/>
      <c r="H84" s="152"/>
      <c r="I84" s="313"/>
      <c r="J84" s="131"/>
      <c r="K84" s="131"/>
      <c r="L84" s="131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6" t="s">
        <v>121</v>
      </c>
      <c r="B85" s="227"/>
      <c r="C85" s="227"/>
      <c r="D85" s="132"/>
      <c r="E85" s="132"/>
      <c r="F85" s="132"/>
      <c r="G85" s="132"/>
      <c r="H85" s="132"/>
      <c r="I85" s="314"/>
      <c r="J85" s="132"/>
      <c r="K85" s="132"/>
      <c r="L85" s="132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229"/>
      <c r="B86" s="227"/>
      <c r="C86" s="230"/>
      <c r="D86" s="132"/>
      <c r="E86" s="132"/>
      <c r="F86" s="132"/>
      <c r="G86" s="132"/>
      <c r="H86" s="132"/>
      <c r="I86" s="315"/>
      <c r="J86" s="133"/>
      <c r="K86" s="133"/>
      <c r="L86" s="13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177" t="s">
        <v>0</v>
      </c>
      <c r="B87" s="178" t="s">
        <v>1</v>
      </c>
      <c r="C87" s="178" t="s">
        <v>2</v>
      </c>
      <c r="D87" s="373" t="s">
        <v>26</v>
      </c>
      <c r="E87" s="373" t="s">
        <v>27</v>
      </c>
      <c r="F87" s="373" t="s">
        <v>28</v>
      </c>
      <c r="G87" s="373" t="s">
        <v>25</v>
      </c>
      <c r="H87" s="373" t="s">
        <v>22</v>
      </c>
      <c r="I87" s="316" t="s">
        <v>8</v>
      </c>
      <c r="J87" s="373" t="s">
        <v>9</v>
      </c>
      <c r="K87" s="475" t="s">
        <v>10</v>
      </c>
      <c r="L87" s="476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173"/>
      <c r="B88" s="161"/>
      <c r="C88" s="161"/>
      <c r="D88" s="336"/>
      <c r="E88" s="336"/>
      <c r="F88" s="336"/>
      <c r="G88" s="336"/>
      <c r="H88" s="336"/>
      <c r="I88" s="318"/>
      <c r="J88" s="135"/>
      <c r="K88" s="135"/>
      <c r="L88" s="301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4"/>
      <c r="B89" s="163"/>
      <c r="C89" s="163"/>
      <c r="D89" s="337"/>
      <c r="E89" s="337"/>
      <c r="F89" s="337"/>
      <c r="G89" s="337"/>
      <c r="H89" s="337"/>
      <c r="I89" s="319"/>
      <c r="J89" s="40"/>
      <c r="K89" s="40"/>
      <c r="L89" s="179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208" t="s">
        <v>20</v>
      </c>
      <c r="B90" s="209"/>
      <c r="C90" s="210"/>
      <c r="D90" s="338">
        <f>SUM(D88:D89)</f>
        <v>0</v>
      </c>
      <c r="E90" s="338">
        <f>SUM(E88:E89)</f>
        <v>0</v>
      </c>
      <c r="F90" s="338">
        <f>SUM(F88:F89)</f>
        <v>0</v>
      </c>
      <c r="G90" s="338">
        <f>SUM(G88:G89)</f>
        <v>0</v>
      </c>
      <c r="H90" s="338">
        <f>SUM(H88:H89)</f>
        <v>0</v>
      </c>
      <c r="I90" s="310"/>
      <c r="J90" s="35"/>
      <c r="K90" s="35"/>
      <c r="L90" s="237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38" t="s">
        <v>12</v>
      </c>
      <c r="B91" s="239"/>
      <c r="C91" s="116"/>
      <c r="D91" s="339">
        <v>0</v>
      </c>
      <c r="E91" s="339">
        <v>0</v>
      </c>
      <c r="F91" s="339">
        <v>0</v>
      </c>
      <c r="G91" s="339">
        <v>0</v>
      </c>
      <c r="H91" s="339">
        <v>0</v>
      </c>
      <c r="I91" s="317"/>
      <c r="J91" s="134"/>
      <c r="K91" s="134"/>
      <c r="L91" s="241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thickBot="1" x14ac:dyDescent="0.35">
      <c r="A92" s="218" t="s">
        <v>13</v>
      </c>
      <c r="B92" s="219"/>
      <c r="C92" s="220"/>
      <c r="D92" s="340">
        <f>D90+D91</f>
        <v>0</v>
      </c>
      <c r="E92" s="340">
        <f>E90+E91</f>
        <v>0</v>
      </c>
      <c r="F92" s="340">
        <f>F90+F91</f>
        <v>0</v>
      </c>
      <c r="G92" s="340">
        <f>G90+G91</f>
        <v>0</v>
      </c>
      <c r="H92" s="340">
        <f>H90+H91</f>
        <v>0</v>
      </c>
      <c r="I92" s="312"/>
      <c r="J92" s="130"/>
      <c r="K92" s="130"/>
      <c r="L92" s="222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45"/>
      <c r="B93" s="224"/>
      <c r="C93" s="225"/>
      <c r="D93" s="152"/>
      <c r="E93" s="152"/>
      <c r="F93" s="152"/>
      <c r="G93" s="152"/>
      <c r="H93" s="152"/>
      <c r="I93" s="313"/>
      <c r="J93" s="131"/>
      <c r="K93" s="131"/>
      <c r="L93" s="131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6" t="s">
        <v>118</v>
      </c>
      <c r="B94" s="227"/>
      <c r="C94" s="227"/>
      <c r="D94" s="132"/>
      <c r="E94" s="132"/>
      <c r="F94" s="132"/>
      <c r="G94" s="132"/>
      <c r="H94" s="132"/>
      <c r="I94" s="314"/>
      <c r="J94" s="132"/>
      <c r="K94" s="132"/>
      <c r="L94" s="132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229"/>
      <c r="B95" s="227"/>
      <c r="C95" s="230"/>
      <c r="D95" s="132"/>
      <c r="E95" s="132"/>
      <c r="F95" s="132"/>
      <c r="G95" s="132"/>
      <c r="H95" s="132"/>
      <c r="I95" s="315"/>
      <c r="J95" s="133"/>
      <c r="K95" s="133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177" t="s">
        <v>0</v>
      </c>
      <c r="B96" s="178" t="s">
        <v>1</v>
      </c>
      <c r="C96" s="178" t="s">
        <v>2</v>
      </c>
      <c r="D96" s="373" t="s">
        <v>29</v>
      </c>
      <c r="E96" s="373" t="s">
        <v>17</v>
      </c>
      <c r="F96" s="373" t="s">
        <v>30</v>
      </c>
      <c r="G96" s="373" t="s">
        <v>19</v>
      </c>
      <c r="H96" s="373" t="s">
        <v>7</v>
      </c>
      <c r="I96" s="316" t="s">
        <v>8</v>
      </c>
      <c r="J96" s="373" t="s">
        <v>9</v>
      </c>
      <c r="K96" s="373"/>
      <c r="L96" s="374" t="s">
        <v>10</v>
      </c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173"/>
      <c r="B97" s="161"/>
      <c r="C97" s="161"/>
      <c r="D97" s="162"/>
      <c r="E97" s="162"/>
      <c r="F97" s="162"/>
      <c r="G97" s="162"/>
      <c r="H97" s="162"/>
      <c r="I97" s="303"/>
      <c r="J97" s="171"/>
      <c r="K97" s="171"/>
      <c r="L97" s="244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167"/>
      <c r="B98" s="159"/>
      <c r="C98" s="159"/>
      <c r="D98" s="165"/>
      <c r="E98" s="165"/>
      <c r="F98" s="165"/>
      <c r="G98" s="165"/>
      <c r="H98" s="165"/>
      <c r="I98" s="305"/>
      <c r="J98" s="166"/>
      <c r="K98" s="166"/>
      <c r="L98" s="246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08" t="s">
        <v>20</v>
      </c>
      <c r="B99" s="210"/>
      <c r="C99" s="210"/>
      <c r="D99" s="236">
        <f>SUM(D97:D98)</f>
        <v>0</v>
      </c>
      <c r="E99" s="236">
        <f>SUM(E97:E98)</f>
        <v>0</v>
      </c>
      <c r="F99" s="236">
        <f>SUM(F97:F98)</f>
        <v>0</v>
      </c>
      <c r="G99" s="236">
        <f>SUM(G97:G98)</f>
        <v>0</v>
      </c>
      <c r="H99" s="236">
        <f>SUM(H97:H98)</f>
        <v>0</v>
      </c>
      <c r="I99" s="310"/>
      <c r="J99" s="35"/>
      <c r="K99" s="35"/>
      <c r="L99" s="237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38" t="s">
        <v>12</v>
      </c>
      <c r="B100" s="116"/>
      <c r="C100" s="116"/>
      <c r="D100" s="240">
        <v>0</v>
      </c>
      <c r="E100" s="240">
        <v>0</v>
      </c>
      <c r="F100" s="240">
        <v>0</v>
      </c>
      <c r="G100" s="240">
        <v>0</v>
      </c>
      <c r="H100" s="240">
        <v>0</v>
      </c>
      <c r="I100" s="317"/>
      <c r="J100" s="134"/>
      <c r="K100" s="134"/>
      <c r="L100" s="241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218" t="s">
        <v>13</v>
      </c>
      <c r="B101" s="220"/>
      <c r="C101" s="220"/>
      <c r="D101" s="242">
        <f>SUM(D99:D100)</f>
        <v>0</v>
      </c>
      <c r="E101" s="242">
        <f>SUM(E99:E100)</f>
        <v>0</v>
      </c>
      <c r="F101" s="242">
        <f>SUM(F99:F100)</f>
        <v>0</v>
      </c>
      <c r="G101" s="242">
        <f>SUM(G99:G100)</f>
        <v>0</v>
      </c>
      <c r="H101" s="242">
        <f>SUM(H99:H100)</f>
        <v>0</v>
      </c>
      <c r="I101" s="312"/>
      <c r="J101" s="130"/>
      <c r="K101" s="130"/>
      <c r="L101" s="247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23"/>
      <c r="B102" s="224"/>
      <c r="C102" s="225"/>
      <c r="D102" s="152"/>
      <c r="E102" s="152"/>
      <c r="F102" s="152"/>
      <c r="G102" s="152"/>
      <c r="H102" s="152"/>
      <c r="I102" s="313"/>
      <c r="J102" s="131"/>
      <c r="K102" s="131"/>
      <c r="L102" s="131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26" t="s">
        <v>31</v>
      </c>
      <c r="B103" s="227"/>
      <c r="C103" s="227"/>
      <c r="D103" s="132"/>
      <c r="E103" s="132"/>
      <c r="F103" s="132"/>
      <c r="G103" s="132"/>
      <c r="H103" s="132"/>
      <c r="I103" s="314"/>
      <c r="J103" s="132"/>
      <c r="K103" s="132"/>
      <c r="L103" s="132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26" t="s">
        <v>32</v>
      </c>
      <c r="B104" s="227"/>
      <c r="C104" s="227"/>
      <c r="D104" s="132"/>
      <c r="E104" s="132"/>
      <c r="F104" s="132"/>
      <c r="G104" s="132"/>
      <c r="H104" s="132"/>
      <c r="I104" s="314"/>
      <c r="J104" s="132"/>
      <c r="K104" s="132"/>
      <c r="L104" s="13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thickBot="1" x14ac:dyDescent="0.35">
      <c r="A105" s="229"/>
      <c r="B105" s="227"/>
      <c r="C105" s="230"/>
      <c r="D105" s="132"/>
      <c r="E105" s="132"/>
      <c r="F105" s="132"/>
      <c r="G105" s="132"/>
      <c r="H105" s="132"/>
      <c r="I105" s="315"/>
      <c r="J105" s="133"/>
      <c r="K105" s="133"/>
      <c r="L105" s="132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177" t="s">
        <v>0</v>
      </c>
      <c r="B106" s="178" t="s">
        <v>1</v>
      </c>
      <c r="C106" s="178" t="s">
        <v>2</v>
      </c>
      <c r="D106" s="373" t="s">
        <v>33</v>
      </c>
      <c r="E106" s="373" t="s">
        <v>34</v>
      </c>
      <c r="F106" s="373" t="s">
        <v>35</v>
      </c>
      <c r="G106" s="373" t="s">
        <v>36</v>
      </c>
      <c r="H106" s="373" t="s">
        <v>135</v>
      </c>
      <c r="I106" s="316" t="s">
        <v>8</v>
      </c>
      <c r="J106" s="373" t="s">
        <v>9</v>
      </c>
      <c r="K106" s="373"/>
      <c r="L106" s="374" t="s">
        <v>10</v>
      </c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174"/>
      <c r="B107" s="163"/>
      <c r="C107" s="163"/>
      <c r="D107" s="164"/>
      <c r="E107" s="164"/>
      <c r="F107" s="164"/>
      <c r="G107" s="164"/>
      <c r="H107" s="164"/>
      <c r="I107" s="319"/>
      <c r="J107" s="172"/>
      <c r="K107" s="204"/>
      <c r="L107" s="248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174"/>
      <c r="B108" s="163"/>
      <c r="C108" s="163"/>
      <c r="D108" s="164"/>
      <c r="E108" s="164"/>
      <c r="F108" s="164"/>
      <c r="G108" s="164"/>
      <c r="H108" s="164"/>
      <c r="I108" s="319"/>
      <c r="J108" s="172"/>
      <c r="K108" s="204"/>
      <c r="L108" s="248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49" t="s">
        <v>20</v>
      </c>
      <c r="B109" s="250"/>
      <c r="C109" s="250"/>
      <c r="D109" s="251">
        <f>SUM(D107:D108)</f>
        <v>0</v>
      </c>
      <c r="E109" s="251">
        <f>SUM(E107:E108)</f>
        <v>0</v>
      </c>
      <c r="F109" s="251">
        <f>SUM(F107:F108)</f>
        <v>0</v>
      </c>
      <c r="G109" s="251">
        <f>SUM(G107:G108)</f>
        <v>0</v>
      </c>
      <c r="H109" s="251">
        <f>SUM(H107:H108)</f>
        <v>0</v>
      </c>
      <c r="I109" s="320"/>
      <c r="J109" s="36"/>
      <c r="K109" s="36"/>
      <c r="L109" s="25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53" t="s">
        <v>12</v>
      </c>
      <c r="B110" s="254"/>
      <c r="C110" s="254"/>
      <c r="D110" s="255">
        <v>0</v>
      </c>
      <c r="E110" s="255">
        <v>69</v>
      </c>
      <c r="F110" s="255">
        <v>0</v>
      </c>
      <c r="G110" s="255">
        <v>56</v>
      </c>
      <c r="H110" s="255">
        <v>0</v>
      </c>
      <c r="I110" s="321"/>
      <c r="J110" s="136"/>
      <c r="K110" s="136"/>
      <c r="L110" s="256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thickBot="1" x14ac:dyDescent="0.35">
      <c r="A111" s="257" t="s">
        <v>13</v>
      </c>
      <c r="B111" s="258"/>
      <c r="C111" s="258"/>
      <c r="D111" s="259">
        <f>D109+D110</f>
        <v>0</v>
      </c>
      <c r="E111" s="259">
        <f>E109+E110</f>
        <v>69</v>
      </c>
      <c r="F111" s="259">
        <f>F109+F110</f>
        <v>0</v>
      </c>
      <c r="G111" s="259">
        <f>G109+G110</f>
        <v>56</v>
      </c>
      <c r="H111" s="259">
        <f>H109+H110</f>
        <v>0</v>
      </c>
      <c r="I111" s="322"/>
      <c r="J111" s="137"/>
      <c r="K111" s="137"/>
      <c r="L111" s="260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61"/>
      <c r="B112" s="43"/>
      <c r="C112" s="125"/>
      <c r="D112" s="1"/>
      <c r="E112" s="1"/>
      <c r="F112" s="1"/>
      <c r="G112" s="1"/>
      <c r="H112" s="1"/>
      <c r="I112" s="323"/>
      <c r="J112" s="44"/>
      <c r="K112" s="44"/>
      <c r="L112" s="44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26" t="s">
        <v>37</v>
      </c>
      <c r="B113" s="227"/>
      <c r="C113" s="227"/>
      <c r="D113" s="132"/>
      <c r="E113" s="132"/>
      <c r="F113" s="132"/>
      <c r="G113" s="132"/>
      <c r="H113" s="132"/>
      <c r="I113" s="314"/>
      <c r="J113" s="132"/>
      <c r="K113" s="132"/>
      <c r="L113" s="13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26" t="s">
        <v>117</v>
      </c>
      <c r="B114" s="227"/>
      <c r="C114" s="227"/>
      <c r="D114" s="132"/>
      <c r="E114" s="132"/>
      <c r="F114" s="132"/>
      <c r="G114" s="132"/>
      <c r="H114" s="132"/>
      <c r="I114" s="314"/>
      <c r="J114" s="132"/>
      <c r="K114" s="132"/>
      <c r="L114" s="132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229"/>
      <c r="B115" s="227"/>
      <c r="C115" s="230"/>
      <c r="D115" s="132"/>
      <c r="E115" s="132"/>
      <c r="F115" s="132"/>
      <c r="G115" s="132"/>
      <c r="H115" s="132"/>
      <c r="I115" s="315"/>
      <c r="J115" s="133"/>
      <c r="K115" s="133"/>
      <c r="L115" s="132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thickBot="1" x14ac:dyDescent="0.35">
      <c r="A116" s="177" t="s">
        <v>0</v>
      </c>
      <c r="B116" s="178" t="s">
        <v>1</v>
      </c>
      <c r="C116" s="178" t="s">
        <v>2</v>
      </c>
      <c r="D116" s="373" t="s">
        <v>33</v>
      </c>
      <c r="E116" s="373" t="s">
        <v>27</v>
      </c>
      <c r="F116" s="373" t="s">
        <v>24</v>
      </c>
      <c r="G116" s="373" t="s">
        <v>25</v>
      </c>
      <c r="H116" s="373" t="s">
        <v>7</v>
      </c>
      <c r="I116" s="316" t="s">
        <v>8</v>
      </c>
      <c r="J116" s="373" t="s">
        <v>9</v>
      </c>
      <c r="K116" s="373"/>
      <c r="L116" s="374" t="s">
        <v>10</v>
      </c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173"/>
      <c r="B117" s="161"/>
      <c r="C117" s="161"/>
      <c r="D117" s="162"/>
      <c r="E117" s="162"/>
      <c r="F117" s="162"/>
      <c r="G117" s="162"/>
      <c r="H117" s="162"/>
      <c r="I117" s="303"/>
      <c r="J117" s="171"/>
      <c r="K117" s="171"/>
      <c r="L117" s="234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174"/>
      <c r="B118" s="163"/>
      <c r="C118" s="163"/>
      <c r="D118" s="164"/>
      <c r="E118" s="164"/>
      <c r="F118" s="164"/>
      <c r="G118" s="164"/>
      <c r="H118" s="164"/>
      <c r="I118" s="304"/>
      <c r="J118" s="172"/>
      <c r="K118" s="172"/>
      <c r="L118" s="235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49" t="s">
        <v>20</v>
      </c>
      <c r="B119" s="250"/>
      <c r="C119" s="250"/>
      <c r="D119" s="251">
        <f>SUM(D117:D118)</f>
        <v>0</v>
      </c>
      <c r="E119" s="251">
        <f>SUM(E117:E118)</f>
        <v>0</v>
      </c>
      <c r="F119" s="251">
        <f>SUM(F117:F118)</f>
        <v>0</v>
      </c>
      <c r="G119" s="251">
        <f>SUM(G117:G118)</f>
        <v>0</v>
      </c>
      <c r="H119" s="251">
        <f>SUM(H117:H118)</f>
        <v>0</v>
      </c>
      <c r="I119" s="320"/>
      <c r="J119" s="36"/>
      <c r="K119" s="36"/>
      <c r="L119" s="25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53" t="s">
        <v>12</v>
      </c>
      <c r="B120" s="254"/>
      <c r="C120" s="254"/>
      <c r="D120" s="255">
        <v>0</v>
      </c>
      <c r="E120" s="255">
        <v>0</v>
      </c>
      <c r="F120" s="255">
        <v>0</v>
      </c>
      <c r="G120" s="255">
        <v>0</v>
      </c>
      <c r="H120" s="255">
        <v>0</v>
      </c>
      <c r="I120" s="321"/>
      <c r="J120" s="136"/>
      <c r="K120" s="136"/>
      <c r="L120" s="256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257" t="s">
        <v>13</v>
      </c>
      <c r="B121" s="258"/>
      <c r="C121" s="258"/>
      <c r="D121" s="259">
        <f>D119+D120</f>
        <v>0</v>
      </c>
      <c r="E121" s="259">
        <f>E119+E120</f>
        <v>0</v>
      </c>
      <c r="F121" s="259">
        <f>F119+F120</f>
        <v>0</v>
      </c>
      <c r="G121" s="259">
        <f>G119+G120</f>
        <v>0</v>
      </c>
      <c r="H121" s="259">
        <f>H119+H120</f>
        <v>0</v>
      </c>
      <c r="I121" s="322"/>
      <c r="J121" s="137"/>
      <c r="K121" s="137"/>
      <c r="L121" s="260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261"/>
      <c r="B122" s="43"/>
      <c r="C122" s="125"/>
      <c r="D122" s="1"/>
      <c r="E122" s="1"/>
      <c r="F122" s="1"/>
      <c r="G122" s="1"/>
      <c r="H122" s="1"/>
      <c r="I122" s="323"/>
      <c r="J122" s="44"/>
      <c r="K122" s="44"/>
      <c r="L122" s="44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x14ac:dyDescent="0.3">
      <c r="A123" s="226" t="s">
        <v>122</v>
      </c>
      <c r="B123" s="227"/>
      <c r="C123" s="227"/>
      <c r="D123" s="132"/>
      <c r="E123" s="132"/>
      <c r="F123" s="132"/>
      <c r="G123" s="132"/>
      <c r="H123" s="132"/>
      <c r="I123" s="314"/>
      <c r="J123" s="132"/>
      <c r="K123" s="132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x14ac:dyDescent="0.3">
      <c r="A124" s="226" t="s">
        <v>124</v>
      </c>
      <c r="B124" s="227"/>
      <c r="C124" s="227"/>
      <c r="D124" s="132"/>
      <c r="E124" s="132"/>
      <c r="F124" s="132"/>
      <c r="G124" s="132"/>
      <c r="H124" s="132"/>
      <c r="I124" s="314"/>
      <c r="J124" s="132"/>
      <c r="K124" s="132"/>
      <c r="L124" s="132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thickBot="1" x14ac:dyDescent="0.35">
      <c r="A125" s="229"/>
      <c r="B125" s="227"/>
      <c r="C125" s="230"/>
      <c r="D125" s="132"/>
      <c r="E125" s="132"/>
      <c r="F125" s="132"/>
      <c r="G125" s="132"/>
      <c r="H125" s="132"/>
      <c r="I125" s="315"/>
      <c r="J125" s="133"/>
      <c r="K125" s="133"/>
      <c r="L125" s="13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thickBot="1" x14ac:dyDescent="0.35">
      <c r="A126" s="177" t="s">
        <v>0</v>
      </c>
      <c r="B126" s="178" t="s">
        <v>1</v>
      </c>
      <c r="C126" s="178" t="s">
        <v>2</v>
      </c>
      <c r="D126" s="373" t="s">
        <v>22</v>
      </c>
      <c r="E126" s="373" t="s">
        <v>27</v>
      </c>
      <c r="F126" s="373" t="s">
        <v>24</v>
      </c>
      <c r="G126" s="373" t="s">
        <v>25</v>
      </c>
      <c r="H126" s="373" t="s">
        <v>7</v>
      </c>
      <c r="I126" s="316" t="s">
        <v>8</v>
      </c>
      <c r="J126" s="373" t="s">
        <v>9</v>
      </c>
      <c r="K126" s="373"/>
      <c r="L126" s="374" t="s">
        <v>10</v>
      </c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x14ac:dyDescent="0.3">
      <c r="A127" s="173"/>
      <c r="B127" s="161"/>
      <c r="C127" s="161"/>
      <c r="D127" s="262"/>
      <c r="E127" s="162"/>
      <c r="F127" s="262"/>
      <c r="G127" s="262"/>
      <c r="H127" s="262"/>
      <c r="I127" s="303"/>
      <c r="J127" s="171"/>
      <c r="K127" s="171"/>
      <c r="L127" s="234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thickBot="1" x14ac:dyDescent="0.35">
      <c r="A128" s="174"/>
      <c r="B128" s="163"/>
      <c r="C128" s="163"/>
      <c r="D128" s="263"/>
      <c r="E128" s="164"/>
      <c r="F128" s="263"/>
      <c r="G128" s="263"/>
      <c r="H128" s="263"/>
      <c r="I128" s="304"/>
      <c r="J128" s="172"/>
      <c r="K128" s="172"/>
      <c r="L128" s="235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x14ac:dyDescent="0.3">
      <c r="A129" s="249" t="s">
        <v>20</v>
      </c>
      <c r="B129" s="250"/>
      <c r="C129" s="250"/>
      <c r="D129" s="251">
        <f>SUM(D127:D128)</f>
        <v>0</v>
      </c>
      <c r="E129" s="251">
        <f>SUM(E127:E128)</f>
        <v>0</v>
      </c>
      <c r="F129" s="251">
        <f>SUM(F127:F128)</f>
        <v>0</v>
      </c>
      <c r="G129" s="251">
        <f>SUM(G127:G128)</f>
        <v>0</v>
      </c>
      <c r="H129" s="251">
        <f>SUM(H127:H128)</f>
        <v>0</v>
      </c>
      <c r="I129" s="320"/>
      <c r="J129" s="36"/>
      <c r="K129" s="36"/>
      <c r="L129" s="25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x14ac:dyDescent="0.3">
      <c r="A130" s="253" t="s">
        <v>12</v>
      </c>
      <c r="B130" s="254"/>
      <c r="C130" s="254"/>
      <c r="D130" s="255">
        <v>0</v>
      </c>
      <c r="E130" s="255">
        <v>0</v>
      </c>
      <c r="F130" s="255">
        <v>0</v>
      </c>
      <c r="G130" s="255">
        <v>0</v>
      </c>
      <c r="H130" s="255">
        <v>0</v>
      </c>
      <c r="I130" s="321"/>
      <c r="J130" s="136"/>
      <c r="K130" s="136"/>
      <c r="L130" s="256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thickBot="1" x14ac:dyDescent="0.35">
      <c r="A131" s="257" t="s">
        <v>13</v>
      </c>
      <c r="B131" s="258"/>
      <c r="C131" s="258"/>
      <c r="D131" s="259">
        <f>D129+D130</f>
        <v>0</v>
      </c>
      <c r="E131" s="259">
        <f>E129+E130</f>
        <v>0</v>
      </c>
      <c r="F131" s="259">
        <f>F129+F130</f>
        <v>0</v>
      </c>
      <c r="G131" s="259">
        <f>G129+G130</f>
        <v>0</v>
      </c>
      <c r="H131" s="259">
        <f>H129+H130</f>
        <v>0</v>
      </c>
      <c r="I131" s="322"/>
      <c r="J131" s="137"/>
      <c r="K131" s="137"/>
      <c r="L131" s="260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x14ac:dyDescent="0.3">
      <c r="A132" s="264"/>
      <c r="B132" s="43"/>
      <c r="C132" s="43"/>
      <c r="D132" s="1"/>
      <c r="E132" s="1"/>
      <c r="F132" s="1"/>
      <c r="G132" s="1"/>
      <c r="H132" s="1"/>
      <c r="I132" s="323"/>
      <c r="J132" s="44"/>
      <c r="K132" s="44"/>
      <c r="L132" s="44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x14ac:dyDescent="0.3">
      <c r="A133" s="226" t="s">
        <v>38</v>
      </c>
      <c r="B133" s="45"/>
      <c r="C133" s="45"/>
      <c r="D133" s="46"/>
      <c r="E133" s="46"/>
      <c r="F133" s="46"/>
      <c r="G133" s="46"/>
      <c r="H133" s="46"/>
      <c r="I133" s="324"/>
      <c r="J133" s="46"/>
      <c r="K133" s="46"/>
      <c r="L133" s="46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thickBot="1" x14ac:dyDescent="0.35">
      <c r="A134" s="223"/>
      <c r="B134" s="224"/>
      <c r="C134" s="225"/>
      <c r="D134" s="152"/>
      <c r="E134" s="152"/>
      <c r="F134" s="152"/>
      <c r="G134" s="152"/>
      <c r="H134" s="152"/>
      <c r="I134" s="313"/>
      <c r="J134" s="131"/>
      <c r="K134" s="131"/>
      <c r="L134" s="131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265" t="s">
        <v>0</v>
      </c>
      <c r="B135" s="266" t="s">
        <v>1</v>
      </c>
      <c r="C135" s="266" t="s">
        <v>2</v>
      </c>
      <c r="D135" s="138" t="s">
        <v>3</v>
      </c>
      <c r="E135" s="138" t="s">
        <v>4</v>
      </c>
      <c r="F135" s="138" t="s">
        <v>5</v>
      </c>
      <c r="G135" s="138" t="s">
        <v>6</v>
      </c>
      <c r="H135" s="138" t="s">
        <v>7</v>
      </c>
      <c r="I135" s="325" t="s">
        <v>8</v>
      </c>
      <c r="J135" s="138" t="s">
        <v>9</v>
      </c>
      <c r="K135" s="138"/>
      <c r="L135" s="267" t="s">
        <v>10</v>
      </c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68" t="s">
        <v>20</v>
      </c>
      <c r="B136" s="269"/>
      <c r="C136" s="269"/>
      <c r="D136" s="270">
        <f t="shared" ref="D136:H138" si="14">SUM(D60,D71,D90,D99)</f>
        <v>209</v>
      </c>
      <c r="E136" s="270">
        <f t="shared" si="14"/>
        <v>42</v>
      </c>
      <c r="F136" s="270">
        <f t="shared" si="14"/>
        <v>54</v>
      </c>
      <c r="G136" s="270">
        <f t="shared" si="14"/>
        <v>177</v>
      </c>
      <c r="H136" s="270">
        <f t="shared" si="14"/>
        <v>0</v>
      </c>
      <c r="I136" s="326"/>
      <c r="J136" s="37"/>
      <c r="K136" s="37"/>
      <c r="L136" s="271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72" t="s">
        <v>12</v>
      </c>
      <c r="B137" s="273"/>
      <c r="C137" s="273"/>
      <c r="D137" s="274">
        <f t="shared" si="14"/>
        <v>169</v>
      </c>
      <c r="E137" s="274">
        <f t="shared" si="14"/>
        <v>24</v>
      </c>
      <c r="F137" s="274">
        <f t="shared" si="14"/>
        <v>14</v>
      </c>
      <c r="G137" s="274">
        <f t="shared" si="14"/>
        <v>164</v>
      </c>
      <c r="H137" s="274">
        <f t="shared" si="14"/>
        <v>0</v>
      </c>
      <c r="I137" s="327"/>
      <c r="J137" s="139"/>
      <c r="K137" s="139"/>
      <c r="L137" s="275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76" t="s">
        <v>13</v>
      </c>
      <c r="B138" s="277"/>
      <c r="C138" s="277"/>
      <c r="D138" s="278">
        <f t="shared" si="14"/>
        <v>378</v>
      </c>
      <c r="E138" s="278">
        <f t="shared" si="14"/>
        <v>66</v>
      </c>
      <c r="F138" s="278">
        <f t="shared" si="14"/>
        <v>68</v>
      </c>
      <c r="G138" s="278">
        <f t="shared" si="14"/>
        <v>341</v>
      </c>
      <c r="H138" s="278">
        <f t="shared" si="14"/>
        <v>0</v>
      </c>
      <c r="I138" s="328"/>
      <c r="J138" s="140"/>
      <c r="K138" s="140"/>
      <c r="L138" s="279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19.5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19.5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19.5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3:22" ht="19.5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3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3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3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3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3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3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3:22" ht="19.5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3:22" ht="19.5" customHeight="1" x14ac:dyDescent="0.3"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3:22" ht="20.100000000000001" customHeight="1" x14ac:dyDescent="0.3"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3:22" ht="20.100000000000001" customHeight="1" x14ac:dyDescent="0.3"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3:22" ht="20.100000000000001" customHeight="1" x14ac:dyDescent="0.3"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:26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:26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:26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Z351" s="146"/>
    </row>
    <row r="352" spans="1:26" s="146" customFormat="1" ht="20.100000000000001" customHeight="1" x14ac:dyDescent="0.3">
      <c r="A352" s="280"/>
      <c r="B352" s="124"/>
      <c r="C352" s="124"/>
      <c r="D352" s="124"/>
      <c r="E352" s="124"/>
      <c r="F352" s="124"/>
      <c r="G352" s="124"/>
      <c r="H352" s="124"/>
      <c r="I352" s="329"/>
      <c r="J352" s="124"/>
      <c r="K352" s="124"/>
      <c r="L352" s="124"/>
      <c r="M352" s="194"/>
      <c r="N352" s="151"/>
      <c r="O352" s="157"/>
      <c r="P352" s="198"/>
      <c r="Q352" s="198"/>
      <c r="R352" s="153"/>
      <c r="S352" s="153"/>
      <c r="T352" s="153"/>
      <c r="U352" s="152"/>
      <c r="V352" s="152"/>
      <c r="W352" s="151"/>
      <c r="X352" s="151"/>
    </row>
    <row r="353" spans="1:26" s="146" customFormat="1" ht="20.100000000000001" customHeight="1" x14ac:dyDescent="0.3">
      <c r="A353" s="280"/>
      <c r="B353" s="124"/>
      <c r="C353" s="124"/>
      <c r="D353" s="124"/>
      <c r="E353" s="124"/>
      <c r="F353" s="124"/>
      <c r="G353" s="124"/>
      <c r="H353" s="124"/>
      <c r="I353" s="329"/>
      <c r="J353" s="124"/>
      <c r="K353" s="124"/>
      <c r="L353" s="124"/>
      <c r="M353" s="194"/>
      <c r="N353" s="151"/>
      <c r="O353" s="157"/>
      <c r="P353" s="281"/>
      <c r="Q353" s="281"/>
      <c r="R353" s="155"/>
      <c r="S353" s="155"/>
      <c r="T353" s="155"/>
      <c r="U353" s="56"/>
      <c r="V353" s="56"/>
      <c r="X353" s="151"/>
      <c r="Z353" s="151"/>
    </row>
    <row r="354" spans="1:26" ht="20.100000000000001" customHeight="1" x14ac:dyDescent="0.3">
      <c r="M354" s="194"/>
      <c r="O354" s="157"/>
      <c r="P354" s="281"/>
      <c r="Q354" s="281"/>
      <c r="R354" s="155"/>
      <c r="S354" s="155"/>
      <c r="T354" s="155"/>
      <c r="U354" s="56"/>
      <c r="V354" s="56"/>
      <c r="W354" s="146"/>
      <c r="X354" s="146"/>
      <c r="Y354" s="146"/>
    </row>
    <row r="355" spans="1:26" ht="20.100000000000001" customHeight="1" x14ac:dyDescent="0.3">
      <c r="M355" s="194"/>
      <c r="N355" s="146"/>
      <c r="O355" s="157"/>
      <c r="P355" s="198"/>
      <c r="Q355" s="198"/>
      <c r="R355" s="153"/>
      <c r="S355" s="153"/>
      <c r="T355" s="153"/>
      <c r="U355" s="152"/>
      <c r="V355" s="152"/>
      <c r="X355" s="146"/>
      <c r="Y355" s="146"/>
    </row>
    <row r="356" spans="1:26" ht="20.100000000000001" customHeight="1" x14ac:dyDescent="0.3">
      <c r="M356" s="194"/>
      <c r="N356" s="146"/>
      <c r="O356" s="157"/>
      <c r="P356" s="198"/>
      <c r="Q356" s="198"/>
      <c r="R356" s="153"/>
      <c r="S356" s="153"/>
      <c r="T356" s="153"/>
      <c r="U356" s="152"/>
      <c r="V356" s="152"/>
      <c r="X356" s="146"/>
      <c r="Y356" s="146"/>
    </row>
    <row r="357" spans="1:26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  <c r="X357" s="146"/>
      <c r="Y357" s="146"/>
    </row>
    <row r="358" spans="1:26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  <c r="X358" s="146"/>
      <c r="Y358" s="146"/>
    </row>
    <row r="359" spans="1:26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  <c r="X359" s="146"/>
      <c r="Y359" s="146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  <c r="X360" s="146"/>
      <c r="Y360" s="146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  <c r="X361" s="146"/>
    </row>
    <row r="362" spans="1:26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  <c r="X362" s="146"/>
    </row>
    <row r="363" spans="1:26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:26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:26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:26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P404" s="39"/>
      <c r="Q404" s="39"/>
      <c r="R404" s="39"/>
      <c r="S404" s="39"/>
      <c r="T404" s="39"/>
    </row>
    <row r="405" spans="13:22" ht="20.100000000000001" customHeight="1" x14ac:dyDescent="0.3">
      <c r="M405" s="194"/>
      <c r="P405" s="39"/>
      <c r="Q405" s="39"/>
      <c r="R405" s="39"/>
      <c r="S405" s="39"/>
      <c r="T405" s="39"/>
    </row>
    <row r="406" spans="13:22" ht="20.100000000000001" customHeight="1" x14ac:dyDescent="0.3">
      <c r="M406" s="194"/>
      <c r="P406" s="39"/>
      <c r="Q406" s="39"/>
      <c r="R406" s="39"/>
      <c r="S406" s="39"/>
      <c r="T406" s="39"/>
    </row>
    <row r="407" spans="13:22" ht="20.100000000000001" customHeight="1" x14ac:dyDescent="0.3">
      <c r="M407" s="194"/>
      <c r="P407" s="39"/>
      <c r="Q407" s="39"/>
      <c r="R407" s="39"/>
      <c r="S407" s="39"/>
      <c r="T407" s="39"/>
    </row>
    <row r="408" spans="13:22" ht="20.100000000000001" customHeight="1" x14ac:dyDescent="0.3">
      <c r="M408" s="194"/>
      <c r="P408" s="39"/>
      <c r="Q408" s="39"/>
      <c r="R408" s="39"/>
      <c r="S408" s="39"/>
      <c r="T408" s="39"/>
    </row>
    <row r="409" spans="13:22" ht="20.100000000000001" customHeight="1" x14ac:dyDescent="0.3">
      <c r="M409" s="194"/>
      <c r="P409" s="39"/>
      <c r="Q409" s="39"/>
      <c r="R409" s="39"/>
      <c r="S409" s="39"/>
      <c r="T409" s="39"/>
    </row>
    <row r="410" spans="13:22" ht="20.100000000000001" customHeight="1" x14ac:dyDescent="0.3">
      <c r="M410" s="194"/>
      <c r="P410" s="39"/>
      <c r="Q410" s="39"/>
      <c r="R410" s="39"/>
      <c r="S410" s="39"/>
      <c r="T410" s="39"/>
    </row>
    <row r="411" spans="13:22" ht="20.100000000000001" customHeight="1" x14ac:dyDescent="0.3">
      <c r="M411" s="194"/>
      <c r="P411" s="39"/>
      <c r="Q411" s="39"/>
      <c r="R411" s="39"/>
      <c r="S411" s="39"/>
      <c r="T411" s="39"/>
    </row>
    <row r="412" spans="13:22" ht="20.100000000000001" customHeight="1" x14ac:dyDescent="0.3">
      <c r="M412" s="194"/>
      <c r="P412" s="39"/>
      <c r="Q412" s="39"/>
      <c r="R412" s="39"/>
      <c r="S412" s="39"/>
      <c r="T412" s="39"/>
    </row>
    <row r="413" spans="13:22" ht="20.100000000000001" customHeight="1" x14ac:dyDescent="0.3">
      <c r="M413" s="194"/>
      <c r="P413" s="39"/>
      <c r="Q413" s="39"/>
      <c r="R413" s="39"/>
      <c r="S413" s="39"/>
      <c r="T413" s="39"/>
    </row>
    <row r="414" spans="13:22" ht="20.100000000000001" customHeight="1" x14ac:dyDescent="0.3">
      <c r="M414" s="194"/>
      <c r="P414" s="39"/>
      <c r="Q414" s="39"/>
      <c r="R414" s="39"/>
      <c r="S414" s="39"/>
      <c r="T414" s="39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2" ht="20.100000000000001" customHeight="1" x14ac:dyDescent="0.3">
      <c r="M529" s="151"/>
      <c r="P529" s="39"/>
      <c r="Q529" s="39"/>
      <c r="R529" s="39"/>
      <c r="S529" s="39"/>
      <c r="T529" s="39"/>
    </row>
    <row r="530" spans="13:22" ht="20.100000000000001" customHeight="1" x14ac:dyDescent="0.3">
      <c r="M530" s="151"/>
      <c r="P530" s="39"/>
      <c r="Q530" s="39"/>
      <c r="R530" s="39"/>
      <c r="S530" s="39"/>
      <c r="T530" s="39"/>
    </row>
    <row r="531" spans="13:22" ht="20.100000000000001" customHeight="1" x14ac:dyDescent="0.3">
      <c r="M531" s="151"/>
      <c r="P531" s="39"/>
      <c r="Q531" s="39"/>
      <c r="R531" s="39"/>
      <c r="S531" s="39"/>
      <c r="T531" s="39"/>
    </row>
    <row r="532" spans="13:22" ht="20.100000000000001" customHeight="1" x14ac:dyDescent="0.3">
      <c r="M532" s="151"/>
      <c r="P532" s="39"/>
      <c r="Q532" s="39"/>
      <c r="R532" s="39"/>
      <c r="S532" s="39"/>
      <c r="T532" s="39"/>
    </row>
    <row r="533" spans="13:22" ht="20.100000000000001" customHeight="1" x14ac:dyDescent="0.3">
      <c r="M533" s="151"/>
      <c r="P533" s="39"/>
      <c r="Q533" s="39"/>
      <c r="R533" s="39"/>
      <c r="S533" s="39"/>
      <c r="T533" s="39"/>
    </row>
    <row r="534" spans="13:22" ht="20.100000000000001" customHeight="1" x14ac:dyDescent="0.3">
      <c r="M534" s="151"/>
      <c r="P534" s="39"/>
      <c r="Q534" s="39"/>
      <c r="R534" s="39"/>
      <c r="S534" s="39"/>
      <c r="T534" s="39"/>
    </row>
    <row r="535" spans="13:22" ht="20.100000000000001" customHeight="1" x14ac:dyDescent="0.3">
      <c r="M535" s="151"/>
      <c r="P535" s="39"/>
      <c r="Q535" s="39"/>
      <c r="R535" s="39"/>
      <c r="S535" s="39"/>
      <c r="T535" s="39"/>
    </row>
    <row r="536" spans="13:22" ht="20.100000000000001" customHeight="1" x14ac:dyDescent="0.3">
      <c r="M536" s="151"/>
      <c r="P536" s="39"/>
      <c r="Q536" s="39"/>
      <c r="R536" s="39"/>
      <c r="S536" s="39"/>
      <c r="T536" s="39"/>
    </row>
    <row r="537" spans="13:22" ht="20.100000000000001" customHeight="1" x14ac:dyDescent="0.3">
      <c r="M537" s="151"/>
      <c r="U537" s="152"/>
      <c r="V537" s="152"/>
    </row>
    <row r="538" spans="13:22" ht="20.100000000000001" customHeight="1" x14ac:dyDescent="0.3">
      <c r="M538" s="151"/>
      <c r="U538" s="152"/>
      <c r="V538" s="152"/>
    </row>
    <row r="539" spans="13:22" ht="20.100000000000001" customHeight="1" x14ac:dyDescent="0.3">
      <c r="M539" s="151"/>
      <c r="U539" s="152"/>
      <c r="V539" s="152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U541" s="152"/>
      <c r="V541" s="152"/>
    </row>
    <row r="542" spans="13:22" ht="20.100000000000001" customHeight="1" x14ac:dyDescent="0.3">
      <c r="M542" s="151"/>
      <c r="U542" s="152"/>
      <c r="V542" s="152"/>
    </row>
    <row r="543" spans="13:22" ht="20.100000000000001" customHeight="1" x14ac:dyDescent="0.3">
      <c r="M543" s="151"/>
      <c r="U543" s="152"/>
      <c r="V543" s="152"/>
    </row>
    <row r="544" spans="13:22" ht="20.100000000000001" customHeight="1" x14ac:dyDescent="0.3">
      <c r="M544" s="151"/>
      <c r="U544" s="152"/>
      <c r="V544" s="152"/>
    </row>
    <row r="545" spans="13:22" ht="20.100000000000001" customHeight="1" x14ac:dyDescent="0.3">
      <c r="M545" s="151"/>
      <c r="U545" s="152"/>
      <c r="V545" s="152"/>
    </row>
    <row r="546" spans="13:22" ht="20.100000000000001" customHeight="1" x14ac:dyDescent="0.3">
      <c r="M546" s="151"/>
      <c r="U546" s="152"/>
      <c r="V546" s="152"/>
    </row>
    <row r="547" spans="13:22" ht="20.100000000000001" customHeight="1" x14ac:dyDescent="0.3">
      <c r="M547" s="151"/>
      <c r="U547" s="152"/>
      <c r="V547" s="152"/>
    </row>
    <row r="548" spans="13:22" ht="20.100000000000001" customHeight="1" x14ac:dyDescent="0.3">
      <c r="M548" s="151"/>
      <c r="U548" s="152"/>
      <c r="V548" s="152"/>
    </row>
    <row r="549" spans="13:22" ht="20.100000000000001" customHeight="1" x14ac:dyDescent="0.3">
      <c r="M549" s="151"/>
      <c r="U549" s="152"/>
      <c r="V549" s="152"/>
    </row>
    <row r="550" spans="13:22" ht="20.100000000000001" customHeight="1" x14ac:dyDescent="0.3">
      <c r="M550" s="151"/>
      <c r="U550" s="152"/>
      <c r="V550" s="152"/>
    </row>
    <row r="551" spans="13:22" ht="20.100000000000001" customHeight="1" x14ac:dyDescent="0.3">
      <c r="M551" s="147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V783" s="152"/>
    </row>
    <row r="784" spans="13:22" ht="20.100000000000001" customHeight="1" x14ac:dyDescent="0.3">
      <c r="M784" s="157"/>
      <c r="S784" s="153"/>
      <c r="T784" s="154"/>
      <c r="V784" s="152"/>
    </row>
    <row r="785" spans="1:28" ht="20.100000000000001" customHeight="1" x14ac:dyDescent="0.3">
      <c r="M785" s="157"/>
      <c r="V785" s="152"/>
    </row>
    <row r="786" spans="1:28" ht="20.100000000000001" customHeight="1" x14ac:dyDescent="0.3">
      <c r="M786" s="157"/>
      <c r="V786" s="152"/>
      <c r="AA786" s="103"/>
      <c r="AB786" s="103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51"/>
      <c r="O787" s="151"/>
      <c r="P787" s="151"/>
      <c r="Q787" s="151"/>
      <c r="R787" s="151"/>
      <c r="S787" s="151"/>
      <c r="T787" s="151"/>
      <c r="U787" s="151"/>
      <c r="V787" s="152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51"/>
      <c r="O788" s="151"/>
      <c r="P788" s="151"/>
      <c r="Q788" s="151"/>
      <c r="R788" s="151"/>
      <c r="S788" s="151"/>
      <c r="T788" s="151"/>
      <c r="U788" s="151"/>
      <c r="V788" s="152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51"/>
      <c r="O789" s="151"/>
      <c r="P789" s="151"/>
      <c r="Q789" s="151"/>
      <c r="R789" s="151"/>
      <c r="S789" s="151"/>
      <c r="T789" s="151"/>
      <c r="U789" s="151"/>
      <c r="V789" s="152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46"/>
      <c r="P790" s="146"/>
      <c r="Q790" s="146"/>
      <c r="R790" s="146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46"/>
      <c r="P791" s="146"/>
      <c r="Q791" s="146"/>
      <c r="R791" s="146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75"/>
      <c r="P792" s="176"/>
      <c r="Q792" s="176"/>
      <c r="R792" s="146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75"/>
      <c r="P793" s="176"/>
      <c r="Q793" s="176"/>
      <c r="R793" s="146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75"/>
      <c r="P794" s="176"/>
      <c r="Q794" s="176"/>
      <c r="R794" s="146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75"/>
      <c r="P795" s="176"/>
      <c r="Q795" s="176"/>
      <c r="R795" s="146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46"/>
      <c r="O796" s="175"/>
      <c r="P796" s="176"/>
      <c r="Q796" s="176"/>
      <c r="R796" s="146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46"/>
      <c r="O797" s="175"/>
      <c r="P797" s="176"/>
      <c r="Q797" s="176"/>
      <c r="R797" s="146"/>
      <c r="S797" s="151"/>
      <c r="T797" s="151"/>
      <c r="U797" s="151"/>
      <c r="V797" s="151"/>
      <c r="W797" s="151"/>
      <c r="X797" s="151"/>
      <c r="Y797" s="151"/>
      <c r="Z797" s="151"/>
      <c r="AA797" s="151"/>
      <c r="AB797" s="151"/>
    </row>
    <row r="798" spans="1:28" ht="20.100000000000001" customHeight="1" x14ac:dyDescent="0.3">
      <c r="M798" s="157"/>
      <c r="N798" s="175"/>
      <c r="O798" s="175"/>
      <c r="P798" s="176"/>
      <c r="Q798" s="176"/>
      <c r="R798" s="146"/>
      <c r="AA798" s="103"/>
      <c r="AB798" s="103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75"/>
      <c r="O799" s="146"/>
      <c r="P799" s="146"/>
      <c r="Q799" s="146"/>
      <c r="R799" s="146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75"/>
      <c r="O800" s="146"/>
      <c r="P800" s="146"/>
      <c r="Q800" s="146"/>
      <c r="R800" s="146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75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75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75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75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46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46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  <c r="AA838" s="151"/>
      <c r="AB838" s="151"/>
    </row>
    <row r="841" spans="1:28" ht="20.100000000000001" customHeight="1" x14ac:dyDescent="0.3">
      <c r="AA841" s="103"/>
      <c r="AB841" s="103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8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8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8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8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8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  <c r="AA850" s="151"/>
      <c r="AB850" s="151"/>
    </row>
  </sheetData>
  <autoFilter ref="A3:V728"/>
  <mergeCells count="10">
    <mergeCell ref="V35:V36"/>
    <mergeCell ref="K68:L68"/>
    <mergeCell ref="K78:L78"/>
    <mergeCell ref="K87:L8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7:H98 D127:H128 D117:H118 E88:H89 D79:H80 D4:H59">
    <cfRule type="cellIs" dxfId="350" priority="11" operator="greaterThan">
      <formula>0</formula>
    </cfRule>
  </conditionalFormatting>
  <conditionalFormatting sqref="D97:H98 D127:H128 D117:H118 D79:H80">
    <cfRule type="cellIs" dxfId="349" priority="9" operator="greaterThan">
      <formula>0</formula>
    </cfRule>
    <cfRule type="expression" dxfId="348" priority="10">
      <formula>"&gt;0"</formula>
    </cfRule>
  </conditionalFormatting>
  <conditionalFormatting sqref="D107:H108">
    <cfRule type="cellIs" dxfId="347" priority="1" operator="greaterThan">
      <formula>0</formula>
    </cfRule>
    <cfRule type="cellIs" dxfId="346" priority="2" operator="greaterThan">
      <formula>0</formula>
    </cfRule>
    <cfRule type="expression" dxfId="345" priority="6">
      <formula>"&gt;=1"</formula>
    </cfRule>
    <cfRule type="cellIs" dxfId="344" priority="7" operator="greaterThan">
      <formula>1</formula>
    </cfRule>
    <cfRule type="cellIs" dxfId="343" priority="8" operator="greaterThan">
      <formula>1</formula>
    </cfRule>
  </conditionalFormatting>
  <conditionalFormatting sqref="P792:Q798">
    <cfRule type="expression" dxfId="342" priority="3">
      <formula>"&gt;=1"</formula>
    </cfRule>
    <cfRule type="cellIs" dxfId="341" priority="4" operator="greaterThan">
      <formula>1</formula>
    </cfRule>
    <cfRule type="cellIs" dxfId="340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83"/>
  <sheetViews>
    <sheetView zoomScaleNormal="100" workbookViewId="0">
      <pane ySplit="3" topLeftCell="A4" activePane="bottomLeft" state="frozen"/>
      <selection activeCell="I82" sqref="I82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78" t="s">
        <v>3</v>
      </c>
      <c r="E3" s="378" t="s">
        <v>4</v>
      </c>
      <c r="F3" s="378" t="s">
        <v>5</v>
      </c>
      <c r="G3" s="378" t="s">
        <v>6</v>
      </c>
      <c r="H3" s="378" t="s">
        <v>120</v>
      </c>
      <c r="I3" s="308" t="s">
        <v>8</v>
      </c>
      <c r="J3" s="378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44442</v>
      </c>
      <c r="B4" s="160" t="s">
        <v>629</v>
      </c>
      <c r="C4" s="161" t="s">
        <v>630</v>
      </c>
      <c r="D4" s="162">
        <v>2</v>
      </c>
      <c r="E4" s="162">
        <v>0</v>
      </c>
      <c r="F4" s="162">
        <v>0</v>
      </c>
      <c r="G4" s="162">
        <v>0</v>
      </c>
      <c r="H4" s="162">
        <v>0</v>
      </c>
      <c r="I4" s="303" t="s">
        <v>641</v>
      </c>
      <c r="J4" s="171" t="s">
        <v>643</v>
      </c>
      <c r="K4" s="171" t="s">
        <v>645</v>
      </c>
      <c r="L4" s="170"/>
      <c r="M4" s="102"/>
      <c r="O4" s="112" t="s">
        <v>94</v>
      </c>
      <c r="P4" s="113"/>
      <c r="Q4" s="33">
        <f t="shared" ref="Q4:U6" si="0">D170</f>
        <v>308</v>
      </c>
      <c r="R4" s="33">
        <f t="shared" si="0"/>
        <v>0</v>
      </c>
      <c r="S4" s="33">
        <f t="shared" si="0"/>
        <v>0</v>
      </c>
      <c r="T4" s="33">
        <f t="shared" si="0"/>
        <v>318</v>
      </c>
      <c r="U4" s="33">
        <f t="shared" si="0"/>
        <v>0</v>
      </c>
      <c r="V4" s="114"/>
    </row>
    <row r="5" spans="1:22" ht="20.100000000000001" customHeight="1" x14ac:dyDescent="0.3">
      <c r="A5" s="174">
        <v>44442</v>
      </c>
      <c r="B5" s="196" t="s">
        <v>634</v>
      </c>
      <c r="C5" s="163" t="s">
        <v>631</v>
      </c>
      <c r="D5" s="164">
        <v>2</v>
      </c>
      <c r="E5" s="164">
        <v>0</v>
      </c>
      <c r="F5" s="164">
        <v>0</v>
      </c>
      <c r="G5" s="164">
        <v>1</v>
      </c>
      <c r="H5" s="164">
        <v>0</v>
      </c>
      <c r="I5" s="304" t="s">
        <v>642</v>
      </c>
      <c r="J5" s="172" t="s">
        <v>644</v>
      </c>
      <c r="K5" s="172" t="s">
        <v>646</v>
      </c>
      <c r="L5" s="197"/>
      <c r="M5" s="157"/>
      <c r="O5" s="115" t="s">
        <v>49</v>
      </c>
      <c r="P5" s="116"/>
      <c r="Q5" s="34">
        <f t="shared" si="0"/>
        <v>378</v>
      </c>
      <c r="R5" s="34">
        <f t="shared" si="0"/>
        <v>66</v>
      </c>
      <c r="S5" s="34">
        <f t="shared" si="0"/>
        <v>68</v>
      </c>
      <c r="T5" s="34">
        <f t="shared" si="0"/>
        <v>341</v>
      </c>
      <c r="U5" s="34">
        <f t="shared" si="0"/>
        <v>0</v>
      </c>
      <c r="V5" s="117"/>
    </row>
    <row r="6" spans="1:22" ht="20.100000000000001" customHeight="1" thickBot="1" x14ac:dyDescent="0.35">
      <c r="A6" s="174">
        <v>44442</v>
      </c>
      <c r="B6" s="196" t="s">
        <v>635</v>
      </c>
      <c r="C6" s="163" t="s">
        <v>632</v>
      </c>
      <c r="D6" s="164">
        <v>0</v>
      </c>
      <c r="E6" s="164">
        <v>0</v>
      </c>
      <c r="F6" s="164">
        <v>0</v>
      </c>
      <c r="G6" s="164">
        <v>1</v>
      </c>
      <c r="H6" s="164">
        <v>0</v>
      </c>
      <c r="I6" s="304" t="s">
        <v>642</v>
      </c>
      <c r="J6" s="172" t="s">
        <v>644</v>
      </c>
      <c r="K6" s="172" t="s">
        <v>645</v>
      </c>
      <c r="L6" s="197"/>
      <c r="M6" s="157"/>
      <c r="O6" s="47" t="s">
        <v>50</v>
      </c>
      <c r="P6" s="48"/>
      <c r="Q6" s="2">
        <f t="shared" si="0"/>
        <v>686</v>
      </c>
      <c r="R6" s="2">
        <f t="shared" si="0"/>
        <v>66</v>
      </c>
      <c r="S6" s="2">
        <f t="shared" si="0"/>
        <v>68</v>
      </c>
      <c r="T6" s="2">
        <f t="shared" si="0"/>
        <v>659</v>
      </c>
      <c r="U6" s="2">
        <f t="shared" si="0"/>
        <v>0</v>
      </c>
      <c r="V6" s="49"/>
    </row>
    <row r="7" spans="1:22" ht="20.100000000000001" customHeight="1" thickTop="1" thickBot="1" x14ac:dyDescent="0.35">
      <c r="A7" s="167">
        <v>44442</v>
      </c>
      <c r="B7" s="158" t="s">
        <v>636</v>
      </c>
      <c r="C7" s="159" t="s">
        <v>633</v>
      </c>
      <c r="D7" s="165">
        <v>3</v>
      </c>
      <c r="E7" s="165">
        <v>0</v>
      </c>
      <c r="F7" s="165">
        <v>0</v>
      </c>
      <c r="G7" s="165">
        <v>4</v>
      </c>
      <c r="H7" s="165">
        <v>0</v>
      </c>
      <c r="I7" s="305" t="s">
        <v>642</v>
      </c>
      <c r="J7" s="166" t="s">
        <v>643</v>
      </c>
      <c r="K7" s="166" t="s">
        <v>645</v>
      </c>
      <c r="L7" s="343"/>
      <c r="M7" s="157"/>
      <c r="O7" s="50" t="s">
        <v>51</v>
      </c>
      <c r="P7" s="51"/>
      <c r="Q7" s="3">
        <f>D117</f>
        <v>0</v>
      </c>
      <c r="R7" s="3">
        <f>E117</f>
        <v>0</v>
      </c>
      <c r="S7" s="3">
        <f>F117</f>
        <v>0</v>
      </c>
      <c r="T7" s="3">
        <f>G117</f>
        <v>0</v>
      </c>
      <c r="U7" s="3">
        <f>H117</f>
        <v>0</v>
      </c>
      <c r="V7" s="52"/>
    </row>
    <row r="8" spans="1:22" ht="20.100000000000001" customHeight="1" thickBot="1" x14ac:dyDescent="0.35">
      <c r="A8" s="177">
        <v>44442</v>
      </c>
      <c r="B8" s="341" t="s">
        <v>637</v>
      </c>
      <c r="C8" s="168" t="s">
        <v>638</v>
      </c>
      <c r="D8" s="169">
        <v>2</v>
      </c>
      <c r="E8" s="169">
        <v>0</v>
      </c>
      <c r="F8" s="169">
        <v>0</v>
      </c>
      <c r="G8" s="169">
        <v>2</v>
      </c>
      <c r="H8" s="169">
        <v>0</v>
      </c>
      <c r="I8" s="309" t="s">
        <v>642</v>
      </c>
      <c r="J8" s="178" t="s">
        <v>644</v>
      </c>
      <c r="K8" s="178" t="s">
        <v>645</v>
      </c>
      <c r="L8" s="342"/>
      <c r="M8" s="157"/>
      <c r="O8" s="53" t="s">
        <v>95</v>
      </c>
      <c r="P8" s="54"/>
      <c r="Q8" s="4">
        <f>SUM(Q6:Q7)</f>
        <v>686</v>
      </c>
      <c r="R8" s="4">
        <f>SUM(R6:R7)</f>
        <v>66</v>
      </c>
      <c r="S8" s="4">
        <f>SUM(S6:S7)</f>
        <v>68</v>
      </c>
      <c r="T8" s="4">
        <f>SUM(T6:T7)</f>
        <v>659</v>
      </c>
      <c r="U8" s="4">
        <f>SUM(U6:U7)</f>
        <v>0</v>
      </c>
      <c r="V8" s="55"/>
    </row>
    <row r="9" spans="1:22" ht="20.100000000000001" customHeight="1" x14ac:dyDescent="0.3">
      <c r="A9" s="173">
        <v>44442</v>
      </c>
      <c r="B9" s="160" t="s">
        <v>639</v>
      </c>
      <c r="C9" s="161" t="s">
        <v>630</v>
      </c>
      <c r="D9" s="162">
        <v>2</v>
      </c>
      <c r="E9" s="162">
        <v>0</v>
      </c>
      <c r="F9" s="162">
        <v>0</v>
      </c>
      <c r="G9" s="162">
        <v>2</v>
      </c>
      <c r="H9" s="162">
        <v>0</v>
      </c>
      <c r="I9" s="303" t="s">
        <v>642</v>
      </c>
      <c r="J9" s="171" t="s">
        <v>643</v>
      </c>
      <c r="K9" s="171" t="s">
        <v>645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67">
        <v>44442</v>
      </c>
      <c r="B10" s="158" t="s">
        <v>639</v>
      </c>
      <c r="C10" s="159" t="s">
        <v>640</v>
      </c>
      <c r="D10" s="165">
        <v>5</v>
      </c>
      <c r="E10" s="165">
        <v>0</v>
      </c>
      <c r="F10" s="165">
        <v>0</v>
      </c>
      <c r="G10" s="165">
        <v>5</v>
      </c>
      <c r="H10" s="165">
        <v>0</v>
      </c>
      <c r="I10" s="305" t="s">
        <v>642</v>
      </c>
      <c r="J10" s="166" t="s">
        <v>643</v>
      </c>
      <c r="K10" s="166" t="s">
        <v>645</v>
      </c>
      <c r="L10" s="343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3">
        <v>44442</v>
      </c>
      <c r="B11" s="160" t="s">
        <v>647</v>
      </c>
      <c r="C11" s="161" t="s">
        <v>648</v>
      </c>
      <c r="D11" s="162">
        <v>2</v>
      </c>
      <c r="E11" s="162">
        <v>0</v>
      </c>
      <c r="F11" s="162">
        <v>0</v>
      </c>
      <c r="G11" s="162">
        <v>4</v>
      </c>
      <c r="H11" s="162">
        <v>0</v>
      </c>
      <c r="I11" s="303" t="s">
        <v>671</v>
      </c>
      <c r="J11" s="171" t="s">
        <v>672</v>
      </c>
      <c r="K11" s="344" t="s">
        <v>676</v>
      </c>
      <c r="L11" s="170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44442</v>
      </c>
      <c r="B12" s="158" t="s">
        <v>647</v>
      </c>
      <c r="C12" s="159" t="s">
        <v>649</v>
      </c>
      <c r="D12" s="165">
        <v>0</v>
      </c>
      <c r="E12" s="165">
        <v>0</v>
      </c>
      <c r="F12" s="165">
        <v>0</v>
      </c>
      <c r="G12" s="165">
        <v>1</v>
      </c>
      <c r="H12" s="165">
        <v>0</v>
      </c>
      <c r="I12" s="305" t="s">
        <v>671</v>
      </c>
      <c r="J12" s="166" t="s">
        <v>672</v>
      </c>
      <c r="K12" s="345" t="s">
        <v>677</v>
      </c>
      <c r="L12" s="343"/>
      <c r="M12" s="157"/>
      <c r="O12" s="479" t="s">
        <v>53</v>
      </c>
      <c r="P12" s="477"/>
      <c r="Q12" s="118">
        <f>T12+V12</f>
        <v>308</v>
      </c>
      <c r="R12" s="58"/>
      <c r="S12" s="59" t="s">
        <v>39</v>
      </c>
      <c r="T12" s="60">
        <f>SUM(P14:V14,P17:V17,P20:V20,P23:V23,P26:V26,V29,U29,T29)</f>
        <v>280</v>
      </c>
      <c r="U12" s="61" t="s">
        <v>40</v>
      </c>
      <c r="V12" s="62">
        <f>SUM(P29:S29)</f>
        <v>28</v>
      </c>
    </row>
    <row r="13" spans="1:22" ht="20.100000000000001" customHeight="1" thickBot="1" x14ac:dyDescent="0.35">
      <c r="A13" s="177">
        <v>44442</v>
      </c>
      <c r="B13" s="341" t="s">
        <v>650</v>
      </c>
      <c r="C13" s="168" t="s">
        <v>651</v>
      </c>
      <c r="D13" s="169">
        <v>12</v>
      </c>
      <c r="E13" s="169">
        <v>0</v>
      </c>
      <c r="F13" s="169">
        <v>0</v>
      </c>
      <c r="G13" s="169">
        <v>12</v>
      </c>
      <c r="H13" s="169">
        <v>0</v>
      </c>
      <c r="I13" s="309" t="s">
        <v>671</v>
      </c>
      <c r="J13" s="178" t="s">
        <v>673</v>
      </c>
      <c r="K13" s="346" t="s">
        <v>678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3">
        <v>44442</v>
      </c>
      <c r="B14" s="160" t="s">
        <v>652</v>
      </c>
      <c r="C14" s="161" t="s">
        <v>653</v>
      </c>
      <c r="D14" s="162">
        <v>3</v>
      </c>
      <c r="E14" s="162">
        <v>0</v>
      </c>
      <c r="F14" s="162">
        <v>0</v>
      </c>
      <c r="G14" s="162">
        <v>3</v>
      </c>
      <c r="H14" s="162">
        <v>0</v>
      </c>
      <c r="I14" s="303" t="s">
        <v>671</v>
      </c>
      <c r="J14" s="171" t="s">
        <v>672</v>
      </c>
      <c r="K14" s="344" t="s">
        <v>676</v>
      </c>
      <c r="L14" s="170"/>
      <c r="M14" s="157"/>
      <c r="O14" s="119" t="s">
        <v>22</v>
      </c>
      <c r="P14" s="120">
        <f t="shared" ref="P14:V14" si="1">SUMIF($C$4:$C$93,P13,$D$4:$D$93)+SUMIF($C$103:$C$104,P13,$D$103:$D$104)+SUMIF($C$122:$C$123,P13,$D$122:$D$123)</f>
        <v>44</v>
      </c>
      <c r="Q14" s="120">
        <f t="shared" si="1"/>
        <v>2</v>
      </c>
      <c r="R14" s="120">
        <f t="shared" si="1"/>
        <v>30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0</v>
      </c>
    </row>
    <row r="15" spans="1:22" ht="20.100000000000001" customHeight="1" x14ac:dyDescent="0.3">
      <c r="A15" s="174">
        <v>44442</v>
      </c>
      <c r="B15" s="196" t="s">
        <v>652</v>
      </c>
      <c r="C15" s="163" t="s">
        <v>654</v>
      </c>
      <c r="D15" s="164">
        <v>0</v>
      </c>
      <c r="E15" s="164">
        <v>0</v>
      </c>
      <c r="F15" s="164">
        <v>0</v>
      </c>
      <c r="G15" s="164">
        <v>1</v>
      </c>
      <c r="H15" s="164">
        <v>0</v>
      </c>
      <c r="I15" s="304" t="s">
        <v>671</v>
      </c>
      <c r="J15" s="172" t="s">
        <v>674</v>
      </c>
      <c r="K15" s="38" t="s">
        <v>677</v>
      </c>
      <c r="L15" s="197"/>
      <c r="M15" s="157"/>
      <c r="O15" s="66" t="s">
        <v>25</v>
      </c>
      <c r="P15" s="67">
        <f t="shared" ref="P15:V15" si="2">SUMIF($C$4:$C$93,P13,$G$4:$G$93)+SUMIF($C$103:$C$104,P13,$G$103:$G$104)+SUMIF($C$122:$C$123,P13,$G$122:$G$123)</f>
        <v>44</v>
      </c>
      <c r="Q15" s="67">
        <f t="shared" si="2"/>
        <v>2</v>
      </c>
      <c r="R15" s="67">
        <f t="shared" si="2"/>
        <v>27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0</v>
      </c>
    </row>
    <row r="16" spans="1:22" ht="20.100000000000001" customHeight="1" thickBot="1" x14ac:dyDescent="0.35">
      <c r="A16" s="167">
        <v>44442</v>
      </c>
      <c r="B16" s="158" t="s">
        <v>652</v>
      </c>
      <c r="C16" s="159" t="s">
        <v>633</v>
      </c>
      <c r="D16" s="165">
        <v>1</v>
      </c>
      <c r="E16" s="165">
        <v>0</v>
      </c>
      <c r="F16" s="165">
        <v>0</v>
      </c>
      <c r="G16" s="165">
        <v>1</v>
      </c>
      <c r="H16" s="165">
        <v>0</v>
      </c>
      <c r="I16" s="305" t="s">
        <v>671</v>
      </c>
      <c r="J16" s="166" t="s">
        <v>672</v>
      </c>
      <c r="K16" s="345" t="s">
        <v>676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44442</v>
      </c>
      <c r="B17" s="160" t="s">
        <v>655</v>
      </c>
      <c r="C17" s="161" t="s">
        <v>656</v>
      </c>
      <c r="D17" s="162">
        <v>1</v>
      </c>
      <c r="E17" s="162">
        <v>0</v>
      </c>
      <c r="F17" s="162">
        <v>0</v>
      </c>
      <c r="G17" s="162">
        <v>1</v>
      </c>
      <c r="H17" s="162">
        <v>0</v>
      </c>
      <c r="I17" s="303" t="s">
        <v>671</v>
      </c>
      <c r="J17" s="171" t="s">
        <v>673</v>
      </c>
      <c r="K17" s="344" t="s">
        <v>677</v>
      </c>
      <c r="L17" s="170"/>
      <c r="M17" s="157"/>
      <c r="O17" s="122" t="s">
        <v>22</v>
      </c>
      <c r="P17" s="120">
        <f t="shared" ref="P17:V17" si="3">SUMIF($C$4:$C$93,P16,$D$4:$D$93)+SUMIF($C$103:$C$104,P16,$D$103:$D$104)+SUMIF($C$122:$C$123,P16,$D$122:$D$123)</f>
        <v>158</v>
      </c>
      <c r="Q17" s="120">
        <f t="shared" si="3"/>
        <v>5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4">
        <v>44442</v>
      </c>
      <c r="B18" s="196" t="s">
        <v>655</v>
      </c>
      <c r="C18" s="163" t="s">
        <v>657</v>
      </c>
      <c r="D18" s="164">
        <v>5</v>
      </c>
      <c r="E18" s="164">
        <v>0</v>
      </c>
      <c r="F18" s="164">
        <v>0</v>
      </c>
      <c r="G18" s="164">
        <v>5</v>
      </c>
      <c r="H18" s="164">
        <v>0</v>
      </c>
      <c r="I18" s="304" t="s">
        <v>671</v>
      </c>
      <c r="J18" s="172" t="s">
        <v>673</v>
      </c>
      <c r="K18" s="38" t="s">
        <v>676</v>
      </c>
      <c r="L18" s="197"/>
      <c r="M18" s="157"/>
      <c r="O18" s="73" t="s">
        <v>25</v>
      </c>
      <c r="P18" s="74">
        <f t="shared" ref="P18:V18" si="4">SUMIF($C$4:$C$93,P16,$G$4:$G$93)+SUMIF($C$103:$C$104,P16,$G$103:$G$104)+SUMIF($C$122:$C$123,P16,$G$122:$G$123)</f>
        <v>168</v>
      </c>
      <c r="Q18" s="74">
        <f t="shared" si="4"/>
        <v>5</v>
      </c>
      <c r="R18" s="74">
        <f t="shared" si="4"/>
        <v>1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67">
        <v>44442</v>
      </c>
      <c r="B19" s="158" t="s">
        <v>655</v>
      </c>
      <c r="C19" s="159" t="s">
        <v>658</v>
      </c>
      <c r="D19" s="165">
        <v>1</v>
      </c>
      <c r="E19" s="165">
        <v>0</v>
      </c>
      <c r="F19" s="165">
        <v>0</v>
      </c>
      <c r="G19" s="165">
        <v>1</v>
      </c>
      <c r="H19" s="165">
        <v>0</v>
      </c>
      <c r="I19" s="305" t="s">
        <v>671</v>
      </c>
      <c r="J19" s="166" t="s">
        <v>675</v>
      </c>
      <c r="K19" s="345" t="s">
        <v>678</v>
      </c>
      <c r="L19" s="343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74">
        <v>44442</v>
      </c>
      <c r="B20" s="196" t="s">
        <v>659</v>
      </c>
      <c r="C20" s="163" t="s">
        <v>633</v>
      </c>
      <c r="D20" s="164">
        <v>1</v>
      </c>
      <c r="E20" s="164">
        <v>0</v>
      </c>
      <c r="F20" s="164">
        <v>0</v>
      </c>
      <c r="G20" s="164">
        <v>2</v>
      </c>
      <c r="H20" s="164">
        <v>0</v>
      </c>
      <c r="I20" s="304" t="s">
        <v>671</v>
      </c>
      <c r="J20" s="172" t="s">
        <v>672</v>
      </c>
      <c r="K20" s="38" t="s">
        <v>676</v>
      </c>
      <c r="L20" s="197"/>
      <c r="M20" s="157" t="s">
        <v>127</v>
      </c>
      <c r="O20" s="122" t="s">
        <v>22</v>
      </c>
      <c r="P20" s="120">
        <f t="shared" ref="P20:V20" si="5">SUMIF($C$4:$C$93,P19,$D$4:$D$93)+SUMIF($C$103:$C$104,P19,$D$103:$D$104)+SUMIF($C$122:$C$123,P19,$D$122:$D$123)</f>
        <v>0</v>
      </c>
      <c r="Q20" s="120">
        <f t="shared" si="5"/>
        <v>0</v>
      </c>
      <c r="R20" s="120">
        <f t="shared" si="5"/>
        <v>18</v>
      </c>
      <c r="S20" s="120">
        <f t="shared" si="5"/>
        <v>0</v>
      </c>
      <c r="T20" s="120">
        <f t="shared" si="5"/>
        <v>1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77">
        <v>44442</v>
      </c>
      <c r="B21" s="341" t="s">
        <v>660</v>
      </c>
      <c r="C21" s="168" t="s">
        <v>630</v>
      </c>
      <c r="D21" s="169">
        <v>3</v>
      </c>
      <c r="E21" s="169">
        <v>0</v>
      </c>
      <c r="F21" s="169">
        <v>0</v>
      </c>
      <c r="G21" s="169">
        <v>3</v>
      </c>
      <c r="H21" s="169">
        <v>0</v>
      </c>
      <c r="I21" s="309" t="s">
        <v>671</v>
      </c>
      <c r="J21" s="178" t="s">
        <v>673</v>
      </c>
      <c r="K21" s="346" t="s">
        <v>677</v>
      </c>
      <c r="L21" s="342"/>
      <c r="M21" s="157"/>
      <c r="O21" s="79" t="s">
        <v>25</v>
      </c>
      <c r="P21" s="80">
        <f t="shared" ref="P21:V21" si="6">SUMIF($C$4:$C$93,P19,$G$4:$G$93)+SUMIF($C$103:$C$104,P19,$G$103:$G$104)+SUMIF($C$122:$C$123,P19,$G$122:$G$123)</f>
        <v>0</v>
      </c>
      <c r="Q21" s="80">
        <f t="shared" si="6"/>
        <v>0</v>
      </c>
      <c r="R21" s="80">
        <f t="shared" si="6"/>
        <v>18</v>
      </c>
      <c r="S21" s="80">
        <f t="shared" si="6"/>
        <v>0</v>
      </c>
      <c r="T21" s="80">
        <f t="shared" si="6"/>
        <v>1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77">
        <v>44442</v>
      </c>
      <c r="B22" s="341" t="s">
        <v>661</v>
      </c>
      <c r="C22" s="168" t="s">
        <v>651</v>
      </c>
      <c r="D22" s="169">
        <v>5</v>
      </c>
      <c r="E22" s="169">
        <v>0</v>
      </c>
      <c r="F22" s="169">
        <v>0</v>
      </c>
      <c r="G22" s="169">
        <v>5</v>
      </c>
      <c r="H22" s="169">
        <v>0</v>
      </c>
      <c r="I22" s="309" t="s">
        <v>671</v>
      </c>
      <c r="J22" s="178" t="s">
        <v>672</v>
      </c>
      <c r="K22" s="346" t="s">
        <v>676</v>
      </c>
      <c r="L22" s="342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77">
        <v>44442</v>
      </c>
      <c r="B23" s="341" t="s">
        <v>662</v>
      </c>
      <c r="C23" s="168" t="s">
        <v>648</v>
      </c>
      <c r="D23" s="169">
        <v>5</v>
      </c>
      <c r="E23" s="169">
        <v>0</v>
      </c>
      <c r="F23" s="169">
        <v>0</v>
      </c>
      <c r="G23" s="169">
        <v>5</v>
      </c>
      <c r="H23" s="169">
        <v>0</v>
      </c>
      <c r="I23" s="309" t="s">
        <v>671</v>
      </c>
      <c r="J23" s="178" t="s">
        <v>673</v>
      </c>
      <c r="K23" s="346" t="s">
        <v>676</v>
      </c>
      <c r="L23" s="342"/>
      <c r="M23" s="157"/>
      <c r="O23" s="122" t="s">
        <v>22</v>
      </c>
      <c r="P23" s="120">
        <f t="shared" ref="P23:V23" si="7">SUMIF($C$4:$C$93,P22,$D$4:$D$93)+SUMIF($C$103:$C$104,P22,$D$103:$D$104)+SUMIF($C$122:$C$123,P22,$D$122:$D$123)</f>
        <v>0</v>
      </c>
      <c r="Q23" s="120">
        <f t="shared" si="7"/>
        <v>1</v>
      </c>
      <c r="R23" s="120">
        <f t="shared" si="7"/>
        <v>4</v>
      </c>
      <c r="S23" s="120">
        <f t="shared" si="7"/>
        <v>0</v>
      </c>
      <c r="T23" s="120">
        <f t="shared" si="7"/>
        <v>0</v>
      </c>
      <c r="U23" s="120">
        <f t="shared" si="7"/>
        <v>2</v>
      </c>
      <c r="V23" s="121">
        <f t="shared" si="7"/>
        <v>0</v>
      </c>
    </row>
    <row r="24" spans="1:22" ht="20.100000000000001" customHeight="1" thickBot="1" x14ac:dyDescent="0.35">
      <c r="A24" s="177">
        <v>44442</v>
      </c>
      <c r="B24" s="341" t="s">
        <v>663</v>
      </c>
      <c r="C24" s="168" t="s">
        <v>648</v>
      </c>
      <c r="D24" s="169">
        <v>2</v>
      </c>
      <c r="E24" s="169">
        <v>0</v>
      </c>
      <c r="F24" s="169">
        <v>0</v>
      </c>
      <c r="G24" s="169">
        <v>2</v>
      </c>
      <c r="H24" s="169">
        <v>0</v>
      </c>
      <c r="I24" s="309" t="s">
        <v>671</v>
      </c>
      <c r="J24" s="178" t="s">
        <v>675</v>
      </c>
      <c r="K24" s="346" t="s">
        <v>678</v>
      </c>
      <c r="L24" s="342"/>
      <c r="M24" s="157"/>
      <c r="O24" s="73" t="s">
        <v>25</v>
      </c>
      <c r="P24" s="74">
        <f t="shared" ref="P24:V24" si="8">SUMIF($C$4:$C$93,P22,$G$4:$G$93)+SUMIF($C$103:$C$104,P22,$G$103:$G$104)+SUMIF($C$122:$C$123,P22,$G$122:$G$123)</f>
        <v>0</v>
      </c>
      <c r="Q24" s="74">
        <f t="shared" si="8"/>
        <v>1</v>
      </c>
      <c r="R24" s="74">
        <f t="shared" si="8"/>
        <v>6</v>
      </c>
      <c r="S24" s="74">
        <f t="shared" si="8"/>
        <v>1</v>
      </c>
      <c r="T24" s="74">
        <f t="shared" si="8"/>
        <v>0</v>
      </c>
      <c r="U24" s="74">
        <f t="shared" si="8"/>
        <v>2</v>
      </c>
      <c r="V24" s="75">
        <f t="shared" si="8"/>
        <v>0</v>
      </c>
    </row>
    <row r="25" spans="1:22" ht="20.100000000000001" customHeight="1" thickBot="1" x14ac:dyDescent="0.35">
      <c r="A25" s="177">
        <v>44442</v>
      </c>
      <c r="B25" s="341" t="s">
        <v>664</v>
      </c>
      <c r="C25" s="168" t="s">
        <v>640</v>
      </c>
      <c r="D25" s="169">
        <v>6</v>
      </c>
      <c r="E25" s="169">
        <v>0</v>
      </c>
      <c r="F25" s="169">
        <v>0</v>
      </c>
      <c r="G25" s="169">
        <v>6</v>
      </c>
      <c r="H25" s="169">
        <v>0</v>
      </c>
      <c r="I25" s="309" t="s">
        <v>671</v>
      </c>
      <c r="J25" s="178" t="s">
        <v>674</v>
      </c>
      <c r="K25" s="346" t="s">
        <v>676</v>
      </c>
      <c r="L25" s="342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44442</v>
      </c>
      <c r="B26" s="160" t="s">
        <v>665</v>
      </c>
      <c r="C26" s="161" t="s">
        <v>666</v>
      </c>
      <c r="D26" s="162">
        <v>4</v>
      </c>
      <c r="E26" s="162">
        <v>0</v>
      </c>
      <c r="F26" s="162">
        <v>0</v>
      </c>
      <c r="G26" s="162">
        <v>4</v>
      </c>
      <c r="H26" s="162">
        <v>0</v>
      </c>
      <c r="I26" s="303" t="s">
        <v>671</v>
      </c>
      <c r="J26" s="171" t="s">
        <v>673</v>
      </c>
      <c r="K26" s="344" t="s">
        <v>678</v>
      </c>
      <c r="L26" s="170"/>
      <c r="M26" s="157"/>
      <c r="O26" s="122" t="s">
        <v>22</v>
      </c>
      <c r="P26" s="120">
        <f t="shared" ref="P26:V26" si="9">SUMIF($C$4:$C$93,P25,$D$4:$D$93)+SUMIF($C$103:$C$104,P25,$D$103:$D$104)+SUMIF($C$122:$C$123,P25,$D$122:$D$123)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44442</v>
      </c>
      <c r="B27" s="158" t="s">
        <v>665</v>
      </c>
      <c r="C27" s="159" t="s">
        <v>633</v>
      </c>
      <c r="D27" s="165">
        <v>2</v>
      </c>
      <c r="E27" s="165">
        <v>0</v>
      </c>
      <c r="F27" s="165">
        <v>0</v>
      </c>
      <c r="G27" s="165">
        <v>1</v>
      </c>
      <c r="H27" s="165">
        <v>0</v>
      </c>
      <c r="I27" s="305" t="s">
        <v>671</v>
      </c>
      <c r="J27" s="166" t="s">
        <v>674</v>
      </c>
      <c r="K27" s="345" t="s">
        <v>679</v>
      </c>
      <c r="L27" s="343"/>
      <c r="M27" s="157"/>
      <c r="O27" s="79" t="s">
        <v>25</v>
      </c>
      <c r="P27" s="84">
        <f t="shared" ref="P27:V27" si="10">SUMIF($C$4:$C$93,P25,$G$4:$G$93)+SUMIF($C$103:$C$104,P25,$G$103:$G$104)+SUMIF($C$122:$C$123,P25,$G$122:$G$123)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x14ac:dyDescent="0.3">
      <c r="A28" s="173">
        <v>44442</v>
      </c>
      <c r="B28" s="160" t="s">
        <v>667</v>
      </c>
      <c r="C28" s="161" t="s">
        <v>668</v>
      </c>
      <c r="D28" s="162">
        <v>1</v>
      </c>
      <c r="E28" s="162">
        <v>0</v>
      </c>
      <c r="F28" s="162">
        <v>0</v>
      </c>
      <c r="G28" s="162">
        <v>1</v>
      </c>
      <c r="H28" s="162">
        <v>0</v>
      </c>
      <c r="I28" s="303" t="s">
        <v>671</v>
      </c>
      <c r="J28" s="171" t="s">
        <v>675</v>
      </c>
      <c r="K28" s="344" t="s">
        <v>677</v>
      </c>
      <c r="L28" s="170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4">
        <v>44442</v>
      </c>
      <c r="B29" s="196" t="s">
        <v>667</v>
      </c>
      <c r="C29" s="163" t="s">
        <v>669</v>
      </c>
      <c r="D29" s="164">
        <v>2</v>
      </c>
      <c r="E29" s="164">
        <v>0</v>
      </c>
      <c r="F29" s="164">
        <v>0</v>
      </c>
      <c r="G29" s="164">
        <v>2</v>
      </c>
      <c r="H29" s="164">
        <v>0</v>
      </c>
      <c r="I29" s="304" t="s">
        <v>671</v>
      </c>
      <c r="J29" s="172" t="s">
        <v>675</v>
      </c>
      <c r="K29" s="38" t="s">
        <v>677</v>
      </c>
      <c r="L29" s="197"/>
      <c r="M29" s="157"/>
      <c r="O29" s="122" t="s">
        <v>22</v>
      </c>
      <c r="P29" s="120">
        <f t="shared" ref="P29:V29" si="11">SUMIF($C$4:$C$93,P28,$D$4:$D$93)+SUMIF($C$103:$C$104,P28,$D$103:$D$104)+SUMIF($C$122:$C$123,P28,$D$122:$D$123)</f>
        <v>12</v>
      </c>
      <c r="Q29" s="120">
        <f t="shared" si="11"/>
        <v>12</v>
      </c>
      <c r="R29" s="120">
        <f t="shared" si="11"/>
        <v>3</v>
      </c>
      <c r="S29" s="120">
        <f t="shared" si="11"/>
        <v>1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4">
        <v>44442</v>
      </c>
      <c r="B30" s="196" t="s">
        <v>667</v>
      </c>
      <c r="C30" s="163" t="s">
        <v>640</v>
      </c>
      <c r="D30" s="164">
        <v>1</v>
      </c>
      <c r="E30" s="164">
        <v>0</v>
      </c>
      <c r="F30" s="164">
        <v>0</v>
      </c>
      <c r="G30" s="164">
        <v>0</v>
      </c>
      <c r="H30" s="164">
        <v>0</v>
      </c>
      <c r="I30" s="304" t="s">
        <v>671</v>
      </c>
      <c r="J30" s="172" t="s">
        <v>672</v>
      </c>
      <c r="K30" s="38" t="s">
        <v>678</v>
      </c>
      <c r="L30" s="197"/>
      <c r="M30" s="157"/>
      <c r="O30" s="86" t="s">
        <v>25</v>
      </c>
      <c r="P30" s="87">
        <f t="shared" ref="P30:V30" si="12">SUMIF($C$4:$C$93,P28,$G$4:$G$93)+SUMIF($C$103:$C$104,P28,$G$103:$G$104)+SUMIF($C$122:$C$123,P28,$G$122:$G$123)</f>
        <v>13</v>
      </c>
      <c r="Q30" s="87">
        <f t="shared" si="12"/>
        <v>10</v>
      </c>
      <c r="R30" s="87">
        <f t="shared" si="12"/>
        <v>3</v>
      </c>
      <c r="S30" s="87">
        <f t="shared" si="12"/>
        <v>1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44442</v>
      </c>
      <c r="B31" s="158" t="s">
        <v>667</v>
      </c>
      <c r="C31" s="159" t="s">
        <v>670</v>
      </c>
      <c r="D31" s="165">
        <v>1</v>
      </c>
      <c r="E31" s="165">
        <v>0</v>
      </c>
      <c r="F31" s="165">
        <v>0</v>
      </c>
      <c r="G31" s="165">
        <v>1</v>
      </c>
      <c r="H31" s="165">
        <v>0</v>
      </c>
      <c r="I31" s="305" t="s">
        <v>671</v>
      </c>
      <c r="J31" s="166" t="s">
        <v>675</v>
      </c>
      <c r="K31" s="345" t="s">
        <v>676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318</v>
      </c>
    </row>
    <row r="32" spans="1:22" ht="20.100000000000001" customHeight="1" x14ac:dyDescent="0.3">
      <c r="A32" s="173">
        <v>44442</v>
      </c>
      <c r="B32" s="160" t="s">
        <v>680</v>
      </c>
      <c r="C32" s="161" t="s">
        <v>2645</v>
      </c>
      <c r="D32" s="162">
        <v>1</v>
      </c>
      <c r="E32" s="162">
        <v>0</v>
      </c>
      <c r="F32" s="162">
        <v>0</v>
      </c>
      <c r="G32" s="162">
        <v>1</v>
      </c>
      <c r="H32" s="162">
        <v>0</v>
      </c>
      <c r="I32" s="303" t="s">
        <v>694</v>
      </c>
      <c r="J32" s="171" t="s">
        <v>697</v>
      </c>
      <c r="K32" s="171" t="s">
        <v>699</v>
      </c>
      <c r="L32" s="170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67">
        <v>44442</v>
      </c>
      <c r="B33" s="158" t="s">
        <v>680</v>
      </c>
      <c r="C33" s="159" t="s">
        <v>681</v>
      </c>
      <c r="D33" s="165">
        <v>1</v>
      </c>
      <c r="E33" s="165">
        <v>0</v>
      </c>
      <c r="F33" s="165">
        <v>0</v>
      </c>
      <c r="G33" s="165">
        <v>1</v>
      </c>
      <c r="H33" s="165">
        <v>0</v>
      </c>
      <c r="I33" s="305" t="s">
        <v>695</v>
      </c>
      <c r="J33" s="166" t="s">
        <v>697</v>
      </c>
      <c r="K33" s="166" t="s">
        <v>700</v>
      </c>
      <c r="L33" s="343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44442</v>
      </c>
      <c r="B34" s="341" t="s">
        <v>682</v>
      </c>
      <c r="C34" s="168" t="s">
        <v>683</v>
      </c>
      <c r="D34" s="169">
        <v>3</v>
      </c>
      <c r="E34" s="169">
        <v>0</v>
      </c>
      <c r="F34" s="169">
        <v>0</v>
      </c>
      <c r="G34" s="169">
        <v>3</v>
      </c>
      <c r="H34" s="169">
        <v>0</v>
      </c>
      <c r="I34" s="309" t="s">
        <v>696</v>
      </c>
      <c r="J34" s="178" t="s">
        <v>697</v>
      </c>
      <c r="K34" s="178" t="s">
        <v>699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44442</v>
      </c>
      <c r="B35" s="160" t="s">
        <v>684</v>
      </c>
      <c r="C35" s="161" t="s">
        <v>685</v>
      </c>
      <c r="D35" s="162">
        <v>5</v>
      </c>
      <c r="E35" s="162">
        <v>0</v>
      </c>
      <c r="F35" s="162">
        <v>0</v>
      </c>
      <c r="G35" s="162">
        <v>5</v>
      </c>
      <c r="H35" s="162">
        <v>0</v>
      </c>
      <c r="I35" s="303" t="s">
        <v>694</v>
      </c>
      <c r="J35" s="171" t="s">
        <v>697</v>
      </c>
      <c r="K35" s="171" t="s">
        <v>699</v>
      </c>
      <c r="L35" s="170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67">
        <v>44442</v>
      </c>
      <c r="B36" s="158" t="s">
        <v>684</v>
      </c>
      <c r="C36" s="159" t="s">
        <v>686</v>
      </c>
      <c r="D36" s="165">
        <v>1</v>
      </c>
      <c r="E36" s="165">
        <v>0</v>
      </c>
      <c r="F36" s="165">
        <v>0</v>
      </c>
      <c r="G36" s="165">
        <v>1</v>
      </c>
      <c r="H36" s="165">
        <v>0</v>
      </c>
      <c r="I36" s="305" t="s">
        <v>694</v>
      </c>
      <c r="J36" s="166" t="s">
        <v>697</v>
      </c>
      <c r="K36" s="166" t="s">
        <v>699</v>
      </c>
      <c r="L36" s="343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44442</v>
      </c>
      <c r="B37" s="160" t="s">
        <v>687</v>
      </c>
      <c r="C37" s="161" t="s">
        <v>686</v>
      </c>
      <c r="D37" s="162">
        <v>4</v>
      </c>
      <c r="E37" s="162">
        <v>0</v>
      </c>
      <c r="F37" s="162">
        <v>0</v>
      </c>
      <c r="G37" s="162">
        <v>4</v>
      </c>
      <c r="H37" s="162">
        <v>0</v>
      </c>
      <c r="I37" s="303" t="s">
        <v>694</v>
      </c>
      <c r="J37" s="171" t="s">
        <v>698</v>
      </c>
      <c r="K37" s="171" t="s">
        <v>699</v>
      </c>
      <c r="L37" s="170"/>
      <c r="M37" s="194" t="s">
        <v>776</v>
      </c>
      <c r="N37" s="192">
        <v>0.50138888888888888</v>
      </c>
      <c r="O37" s="335">
        <v>6396</v>
      </c>
      <c r="P37" s="182">
        <v>55</v>
      </c>
      <c r="Q37" s="182">
        <v>53</v>
      </c>
      <c r="R37" s="182">
        <v>6</v>
      </c>
      <c r="S37" s="182">
        <v>5</v>
      </c>
      <c r="T37" s="180">
        <f>SUM(P37:S37)</f>
        <v>119</v>
      </c>
      <c r="U37" s="183"/>
      <c r="V37" s="184">
        <v>12</v>
      </c>
    </row>
    <row r="38" spans="1:24" s="124" customFormat="1" ht="20.100000000000001" customHeight="1" thickBot="1" x14ac:dyDescent="0.35">
      <c r="A38" s="167">
        <v>44442</v>
      </c>
      <c r="B38" s="158" t="s">
        <v>687</v>
      </c>
      <c r="C38" s="159" t="s">
        <v>42</v>
      </c>
      <c r="D38" s="165">
        <v>2</v>
      </c>
      <c r="E38" s="165">
        <v>0</v>
      </c>
      <c r="F38" s="165">
        <v>0</v>
      </c>
      <c r="G38" s="165">
        <v>2</v>
      </c>
      <c r="H38" s="165">
        <v>0</v>
      </c>
      <c r="I38" s="305" t="s">
        <v>694</v>
      </c>
      <c r="J38" s="166" t="s">
        <v>697</v>
      </c>
      <c r="K38" s="166" t="s">
        <v>699</v>
      </c>
      <c r="L38" s="343"/>
      <c r="M38" s="194" t="s">
        <v>701</v>
      </c>
      <c r="N38" s="192">
        <v>0.54027777777777775</v>
      </c>
      <c r="O38" s="335" t="s">
        <v>141</v>
      </c>
      <c r="P38" s="182">
        <v>42</v>
      </c>
      <c r="Q38" s="182">
        <v>32</v>
      </c>
      <c r="R38" s="182">
        <v>4</v>
      </c>
      <c r="S38" s="182">
        <v>4</v>
      </c>
      <c r="T38" s="180">
        <f t="shared" ref="T38:T43" si="13">SUM(P38:S38)</f>
        <v>82</v>
      </c>
      <c r="U38" s="186"/>
      <c r="V38" s="179">
        <v>8</v>
      </c>
      <c r="W38" s="282"/>
    </row>
    <row r="39" spans="1:24" ht="20.100000000000001" customHeight="1" x14ac:dyDescent="0.3">
      <c r="A39" s="173">
        <v>44442</v>
      </c>
      <c r="B39" s="160" t="s">
        <v>688</v>
      </c>
      <c r="C39" s="161" t="s">
        <v>686</v>
      </c>
      <c r="D39" s="162">
        <v>1</v>
      </c>
      <c r="E39" s="162">
        <v>0</v>
      </c>
      <c r="F39" s="162">
        <v>0</v>
      </c>
      <c r="G39" s="162">
        <v>1</v>
      </c>
      <c r="H39" s="162">
        <v>0</v>
      </c>
      <c r="I39" s="303" t="s">
        <v>695</v>
      </c>
      <c r="J39" s="171" t="s">
        <v>697</v>
      </c>
      <c r="K39" s="171" t="s">
        <v>699</v>
      </c>
      <c r="L39" s="170"/>
      <c r="M39" s="194" t="s">
        <v>758</v>
      </c>
      <c r="N39" s="192">
        <v>0.60416666666666663</v>
      </c>
      <c r="O39" s="335" t="s">
        <v>140</v>
      </c>
      <c r="P39" s="182">
        <v>47</v>
      </c>
      <c r="Q39" s="182">
        <v>46</v>
      </c>
      <c r="R39" s="182">
        <v>7</v>
      </c>
      <c r="S39" s="182">
        <v>10</v>
      </c>
      <c r="T39" s="180">
        <f t="shared" si="13"/>
        <v>110</v>
      </c>
      <c r="U39" s="186"/>
      <c r="V39" s="179">
        <v>10</v>
      </c>
    </row>
    <row r="40" spans="1:24" ht="20.100000000000001" customHeight="1" thickBot="1" x14ac:dyDescent="0.35">
      <c r="A40" s="167">
        <v>44442</v>
      </c>
      <c r="B40" s="158" t="s">
        <v>688</v>
      </c>
      <c r="C40" s="159" t="s">
        <v>42</v>
      </c>
      <c r="D40" s="165">
        <v>2</v>
      </c>
      <c r="E40" s="165">
        <v>0</v>
      </c>
      <c r="F40" s="165">
        <v>0</v>
      </c>
      <c r="G40" s="165">
        <v>2</v>
      </c>
      <c r="H40" s="165">
        <v>0</v>
      </c>
      <c r="I40" s="305" t="s">
        <v>694</v>
      </c>
      <c r="J40" s="166" t="s">
        <v>697</v>
      </c>
      <c r="K40" s="166" t="s">
        <v>700</v>
      </c>
      <c r="L40" s="343"/>
      <c r="M40" s="194" t="s">
        <v>774</v>
      </c>
      <c r="N40" s="192">
        <v>0.61805555555555558</v>
      </c>
      <c r="O40" s="335" t="s">
        <v>142</v>
      </c>
      <c r="P40" s="182">
        <v>53</v>
      </c>
      <c r="Q40" s="182">
        <v>54</v>
      </c>
      <c r="R40" s="182">
        <v>1</v>
      </c>
      <c r="S40" s="182">
        <v>1</v>
      </c>
      <c r="T40" s="180">
        <f t="shared" si="13"/>
        <v>109</v>
      </c>
      <c r="U40" s="195"/>
      <c r="V40" s="179">
        <v>8</v>
      </c>
      <c r="W40" s="107"/>
      <c r="X40" s="107"/>
    </row>
    <row r="41" spans="1:24" ht="20.100000000000001" customHeight="1" thickBot="1" x14ac:dyDescent="0.35">
      <c r="A41" s="177">
        <v>44442</v>
      </c>
      <c r="B41" s="341" t="s">
        <v>689</v>
      </c>
      <c r="C41" s="168" t="s">
        <v>690</v>
      </c>
      <c r="D41" s="169">
        <v>0</v>
      </c>
      <c r="E41" s="169">
        <v>0</v>
      </c>
      <c r="F41" s="169">
        <v>0</v>
      </c>
      <c r="G41" s="169">
        <v>10</v>
      </c>
      <c r="H41" s="169">
        <v>0</v>
      </c>
      <c r="I41" s="309" t="s">
        <v>694</v>
      </c>
      <c r="J41" s="178" t="s">
        <v>697</v>
      </c>
      <c r="K41" s="178" t="s">
        <v>700</v>
      </c>
      <c r="L41" s="342"/>
      <c r="M41" s="194" t="s">
        <v>727</v>
      </c>
      <c r="N41" s="192">
        <v>0.57638888888888895</v>
      </c>
      <c r="O41" s="335" t="s">
        <v>139</v>
      </c>
      <c r="P41" s="182">
        <v>85</v>
      </c>
      <c r="Q41" s="182">
        <v>84</v>
      </c>
      <c r="R41" s="182">
        <v>3</v>
      </c>
      <c r="S41" s="182">
        <v>3</v>
      </c>
      <c r="T41" s="180">
        <f t="shared" si="13"/>
        <v>175</v>
      </c>
      <c r="U41" s="195"/>
      <c r="V41" s="179">
        <v>10</v>
      </c>
      <c r="W41" s="107"/>
      <c r="X41" s="107"/>
    </row>
    <row r="42" spans="1:24" ht="20.100000000000001" customHeight="1" x14ac:dyDescent="0.3">
      <c r="A42" s="173">
        <v>44442</v>
      </c>
      <c r="B42" s="160" t="s">
        <v>691</v>
      </c>
      <c r="C42" s="161" t="s">
        <v>692</v>
      </c>
      <c r="D42" s="162">
        <v>2</v>
      </c>
      <c r="E42" s="162">
        <v>0</v>
      </c>
      <c r="F42" s="162">
        <v>0</v>
      </c>
      <c r="G42" s="162">
        <v>2</v>
      </c>
      <c r="H42" s="162">
        <v>0</v>
      </c>
      <c r="I42" s="303" t="s">
        <v>694</v>
      </c>
      <c r="J42" s="171" t="s">
        <v>697</v>
      </c>
      <c r="K42" s="171" t="s">
        <v>699</v>
      </c>
      <c r="L42" s="170"/>
      <c r="M42" s="194" t="s">
        <v>644</v>
      </c>
      <c r="N42" s="192">
        <v>0.45833333333333331</v>
      </c>
      <c r="O42" s="335" t="s">
        <v>143</v>
      </c>
      <c r="P42" s="182">
        <v>9</v>
      </c>
      <c r="Q42" s="182">
        <v>11</v>
      </c>
      <c r="R42" s="182">
        <v>6</v>
      </c>
      <c r="S42" s="182">
        <v>5</v>
      </c>
      <c r="T42" s="180">
        <f t="shared" si="13"/>
        <v>31</v>
      </c>
      <c r="U42" s="186"/>
      <c r="V42" s="179">
        <v>3</v>
      </c>
    </row>
    <row r="43" spans="1:24" ht="20.100000000000001" customHeight="1" thickBot="1" x14ac:dyDescent="0.35">
      <c r="A43" s="167">
        <v>44442</v>
      </c>
      <c r="B43" s="158" t="s">
        <v>691</v>
      </c>
      <c r="C43" s="159" t="s">
        <v>686</v>
      </c>
      <c r="D43" s="165">
        <v>1</v>
      </c>
      <c r="E43" s="165">
        <v>0</v>
      </c>
      <c r="F43" s="165">
        <v>0</v>
      </c>
      <c r="G43" s="165">
        <v>1</v>
      </c>
      <c r="H43" s="165">
        <v>0</v>
      </c>
      <c r="I43" s="305" t="s">
        <v>694</v>
      </c>
      <c r="J43" s="166" t="s">
        <v>697</v>
      </c>
      <c r="K43" s="166" t="s">
        <v>699</v>
      </c>
      <c r="L43" s="343"/>
      <c r="M43" s="194"/>
      <c r="N43" s="192"/>
      <c r="O43" s="335" t="s">
        <v>138</v>
      </c>
      <c r="P43" s="182">
        <v>0</v>
      </c>
      <c r="Q43" s="182">
        <v>0</v>
      </c>
      <c r="R43" s="182">
        <v>0</v>
      </c>
      <c r="S43" s="182">
        <v>0</v>
      </c>
      <c r="T43" s="180">
        <f t="shared" si="13"/>
        <v>0</v>
      </c>
      <c r="U43" s="186"/>
      <c r="V43" s="179"/>
    </row>
    <row r="44" spans="1:24" ht="20.100000000000001" customHeight="1" thickTop="1" x14ac:dyDescent="0.3">
      <c r="A44" s="173">
        <v>44442</v>
      </c>
      <c r="B44" s="160" t="s">
        <v>693</v>
      </c>
      <c r="C44" s="161" t="s">
        <v>686</v>
      </c>
      <c r="D44" s="162">
        <v>2</v>
      </c>
      <c r="E44" s="162">
        <v>0</v>
      </c>
      <c r="F44" s="162">
        <v>0</v>
      </c>
      <c r="G44" s="162">
        <v>2</v>
      </c>
      <c r="H44" s="162">
        <v>0</v>
      </c>
      <c r="I44" s="303" t="s">
        <v>694</v>
      </c>
      <c r="J44" s="171" t="s">
        <v>697</v>
      </c>
      <c r="K44" s="171" t="s">
        <v>699</v>
      </c>
      <c r="L44" s="170"/>
      <c r="M44" s="194"/>
      <c r="N44" s="192"/>
      <c r="O44" s="187" t="s">
        <v>126</v>
      </c>
      <c r="P44" s="188">
        <f>SUM(P37:P43)</f>
        <v>291</v>
      </c>
      <c r="Q44" s="188">
        <f>SUM(Q37:Q43)</f>
        <v>280</v>
      </c>
      <c r="R44" s="188">
        <f>SUM(R37:R43)</f>
        <v>27</v>
      </c>
      <c r="S44" s="188">
        <f>SUM(S37:S43)</f>
        <v>28</v>
      </c>
      <c r="T44" s="188">
        <f>SUM(T37:T43)</f>
        <v>626</v>
      </c>
      <c r="U44" s="189"/>
      <c r="V44" s="190"/>
    </row>
    <row r="45" spans="1:24" ht="20.100000000000001" customHeight="1" thickBot="1" x14ac:dyDescent="0.35">
      <c r="A45" s="167">
        <v>44442</v>
      </c>
      <c r="B45" s="158" t="s">
        <v>693</v>
      </c>
      <c r="C45" s="159" t="s">
        <v>42</v>
      </c>
      <c r="D45" s="165">
        <v>11</v>
      </c>
      <c r="E45" s="165">
        <v>0</v>
      </c>
      <c r="F45" s="165">
        <v>0</v>
      </c>
      <c r="G45" s="165">
        <v>11</v>
      </c>
      <c r="H45" s="165">
        <v>0</v>
      </c>
      <c r="I45" s="305" t="s">
        <v>694</v>
      </c>
      <c r="J45" s="166" t="s">
        <v>698</v>
      </c>
      <c r="K45" s="166" t="s">
        <v>699</v>
      </c>
      <c r="L45" s="343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77">
        <v>44442</v>
      </c>
      <c r="B46" s="341" t="s">
        <v>702</v>
      </c>
      <c r="C46" s="168" t="s">
        <v>686</v>
      </c>
      <c r="D46" s="169">
        <v>0</v>
      </c>
      <c r="E46" s="169">
        <v>0</v>
      </c>
      <c r="F46" s="169">
        <v>0</v>
      </c>
      <c r="G46" s="169">
        <v>6</v>
      </c>
      <c r="H46" s="169">
        <v>0</v>
      </c>
      <c r="I46" s="309" t="s">
        <v>725</v>
      </c>
      <c r="J46" s="178" t="s">
        <v>727</v>
      </c>
      <c r="K46" s="346" t="s">
        <v>730</v>
      </c>
      <c r="L46" s="342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77">
        <v>44442</v>
      </c>
      <c r="B47" s="341" t="s">
        <v>703</v>
      </c>
      <c r="C47" s="168" t="s">
        <v>704</v>
      </c>
      <c r="D47" s="169">
        <v>3</v>
      </c>
      <c r="E47" s="169">
        <v>0</v>
      </c>
      <c r="F47" s="169">
        <v>0</v>
      </c>
      <c r="G47" s="169">
        <v>0</v>
      </c>
      <c r="H47" s="169">
        <v>0</v>
      </c>
      <c r="I47" s="309" t="s">
        <v>725</v>
      </c>
      <c r="J47" s="178" t="s">
        <v>727</v>
      </c>
      <c r="K47" s="346" t="s">
        <v>730</v>
      </c>
      <c r="L47" s="342"/>
      <c r="M47" s="194"/>
      <c r="N47" s="193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3">
        <v>44442</v>
      </c>
      <c r="B48" s="160" t="s">
        <v>705</v>
      </c>
      <c r="C48" s="161" t="s">
        <v>706</v>
      </c>
      <c r="D48" s="162">
        <v>3</v>
      </c>
      <c r="E48" s="162">
        <v>0</v>
      </c>
      <c r="F48" s="162">
        <v>0</v>
      </c>
      <c r="G48" s="162">
        <v>3</v>
      </c>
      <c r="H48" s="162">
        <v>0</v>
      </c>
      <c r="I48" s="303" t="s">
        <v>725</v>
      </c>
      <c r="J48" s="171" t="s">
        <v>727</v>
      </c>
      <c r="K48" s="344" t="s">
        <v>731</v>
      </c>
      <c r="L48" s="170"/>
      <c r="M48" s="194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4">
        <v>44442</v>
      </c>
      <c r="B49" s="196" t="s">
        <v>705</v>
      </c>
      <c r="C49" s="163" t="s">
        <v>707</v>
      </c>
      <c r="D49" s="164">
        <v>6</v>
      </c>
      <c r="E49" s="164">
        <v>0</v>
      </c>
      <c r="F49" s="164">
        <v>0</v>
      </c>
      <c r="G49" s="164">
        <v>6</v>
      </c>
      <c r="H49" s="164">
        <v>0</v>
      </c>
      <c r="I49" s="304" t="s">
        <v>725</v>
      </c>
      <c r="J49" s="172" t="s">
        <v>727</v>
      </c>
      <c r="K49" s="38" t="s">
        <v>730</v>
      </c>
      <c r="L49" s="197" t="s">
        <v>709</v>
      </c>
      <c r="M49" s="302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4">
        <v>44442</v>
      </c>
      <c r="B50" s="196" t="s">
        <v>705</v>
      </c>
      <c r="C50" s="163" t="s">
        <v>686</v>
      </c>
      <c r="D50" s="164">
        <v>3</v>
      </c>
      <c r="E50" s="164">
        <v>0</v>
      </c>
      <c r="F50" s="164">
        <v>0</v>
      </c>
      <c r="G50" s="164">
        <v>3</v>
      </c>
      <c r="H50" s="164">
        <v>0</v>
      </c>
      <c r="I50" s="304" t="s">
        <v>725</v>
      </c>
      <c r="J50" s="172" t="s">
        <v>727</v>
      </c>
      <c r="K50" s="38" t="s">
        <v>730</v>
      </c>
      <c r="L50" s="197"/>
      <c r="M50" s="302"/>
      <c r="N50" s="107"/>
      <c r="O50" s="95" t="s">
        <v>89</v>
      </c>
      <c r="P50" s="97">
        <f>P44+P49</f>
        <v>291</v>
      </c>
      <c r="Q50" s="96">
        <f>Q44+Q49</f>
        <v>280</v>
      </c>
      <c r="R50" s="97">
        <f>R44+R49</f>
        <v>27</v>
      </c>
      <c r="S50" s="96">
        <f>S44+S49</f>
        <v>28</v>
      </c>
      <c r="T50" s="97">
        <f>T44+T49</f>
        <v>626</v>
      </c>
      <c r="U50" s="98">
        <f>SUM(U44:U45)</f>
        <v>0</v>
      </c>
      <c r="V50" s="99"/>
    </row>
    <row r="51" spans="1:22" ht="20.100000000000001" customHeight="1" thickBot="1" x14ac:dyDescent="0.35">
      <c r="A51" s="167">
        <v>44442</v>
      </c>
      <c r="B51" s="158" t="s">
        <v>705</v>
      </c>
      <c r="C51" s="159" t="s">
        <v>708</v>
      </c>
      <c r="D51" s="165">
        <v>1</v>
      </c>
      <c r="E51" s="165">
        <v>0</v>
      </c>
      <c r="F51" s="165">
        <v>0</v>
      </c>
      <c r="G51" s="165">
        <v>1</v>
      </c>
      <c r="H51" s="165">
        <v>0</v>
      </c>
      <c r="I51" s="305" t="s">
        <v>725</v>
      </c>
      <c r="J51" s="166" t="s">
        <v>727</v>
      </c>
      <c r="K51" s="345" t="s">
        <v>730</v>
      </c>
      <c r="L51" s="343"/>
      <c r="M51" s="302"/>
      <c r="N51" s="107"/>
      <c r="O51" s="172" t="s">
        <v>132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thickBot="1" x14ac:dyDescent="0.35">
      <c r="A52" s="177">
        <v>44442</v>
      </c>
      <c r="B52" s="341" t="s">
        <v>705</v>
      </c>
      <c r="C52" s="168" t="s">
        <v>692</v>
      </c>
      <c r="D52" s="169">
        <v>2</v>
      </c>
      <c r="E52" s="169">
        <v>0</v>
      </c>
      <c r="F52" s="169">
        <v>0</v>
      </c>
      <c r="G52" s="169">
        <v>0</v>
      </c>
      <c r="H52" s="169">
        <v>0</v>
      </c>
      <c r="I52" s="309" t="s">
        <v>725</v>
      </c>
      <c r="J52" s="178" t="s">
        <v>728</v>
      </c>
      <c r="K52" s="346" t="s">
        <v>731</v>
      </c>
      <c r="L52" s="342" t="s">
        <v>719</v>
      </c>
      <c r="M52" s="194"/>
      <c r="N52" s="107"/>
      <c r="O52" s="172" t="s">
        <v>90</v>
      </c>
      <c r="P52" s="39"/>
      <c r="Q52" s="39"/>
      <c r="R52" s="153"/>
      <c r="S52" s="153"/>
      <c r="T52" s="153">
        <f>SUM(P52:S52)</f>
        <v>0</v>
      </c>
      <c r="U52" s="152"/>
      <c r="V52" s="152"/>
    </row>
    <row r="53" spans="1:22" ht="20.100000000000001" customHeight="1" thickBot="1" x14ac:dyDescent="0.35">
      <c r="A53" s="177">
        <v>44442</v>
      </c>
      <c r="B53" s="341" t="s">
        <v>710</v>
      </c>
      <c r="C53" s="168" t="s">
        <v>686</v>
      </c>
      <c r="D53" s="169">
        <v>20</v>
      </c>
      <c r="E53" s="169">
        <v>0</v>
      </c>
      <c r="F53" s="169">
        <v>0</v>
      </c>
      <c r="G53" s="169">
        <v>20</v>
      </c>
      <c r="H53" s="169">
        <v>0</v>
      </c>
      <c r="I53" s="309" t="s">
        <v>725</v>
      </c>
      <c r="J53" s="178" t="s">
        <v>728</v>
      </c>
      <c r="K53" s="346" t="s">
        <v>731</v>
      </c>
      <c r="L53" s="342"/>
      <c r="M53" s="194"/>
      <c r="N53" s="107"/>
      <c r="O53" s="172"/>
      <c r="P53" s="39"/>
      <c r="Q53" s="39"/>
      <c r="R53" s="153"/>
      <c r="S53" s="153"/>
      <c r="T53" s="153"/>
      <c r="U53" s="152"/>
      <c r="V53" s="152"/>
    </row>
    <row r="54" spans="1:22" ht="20.100000000000001" customHeight="1" x14ac:dyDescent="0.3">
      <c r="A54" s="173">
        <v>44442</v>
      </c>
      <c r="B54" s="160" t="s">
        <v>711</v>
      </c>
      <c r="C54" s="161" t="s">
        <v>712</v>
      </c>
      <c r="D54" s="162">
        <v>3</v>
      </c>
      <c r="E54" s="162">
        <v>0</v>
      </c>
      <c r="F54" s="162">
        <v>0</v>
      </c>
      <c r="G54" s="162">
        <v>3</v>
      </c>
      <c r="H54" s="162">
        <v>0</v>
      </c>
      <c r="I54" s="303" t="s">
        <v>725</v>
      </c>
      <c r="J54" s="171" t="s">
        <v>727</v>
      </c>
      <c r="K54" s="344" t="s">
        <v>730</v>
      </c>
      <c r="L54" s="170"/>
      <c r="M54" s="194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thickBot="1" x14ac:dyDescent="0.35">
      <c r="A55" s="167">
        <v>44442</v>
      </c>
      <c r="B55" s="158" t="s">
        <v>711</v>
      </c>
      <c r="C55" s="159" t="s">
        <v>713</v>
      </c>
      <c r="D55" s="165">
        <v>4</v>
      </c>
      <c r="E55" s="165">
        <v>0</v>
      </c>
      <c r="F55" s="165">
        <v>0</v>
      </c>
      <c r="G55" s="165">
        <v>4</v>
      </c>
      <c r="H55" s="165">
        <v>0</v>
      </c>
      <c r="I55" s="305" t="s">
        <v>725</v>
      </c>
      <c r="J55" s="166" t="s">
        <v>728</v>
      </c>
      <c r="K55" s="345" t="s">
        <v>730</v>
      </c>
      <c r="L55" s="343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x14ac:dyDescent="0.3">
      <c r="A56" s="173">
        <v>44442</v>
      </c>
      <c r="B56" s="160" t="s">
        <v>714</v>
      </c>
      <c r="C56" s="161" t="s">
        <v>715</v>
      </c>
      <c r="D56" s="162">
        <v>6</v>
      </c>
      <c r="E56" s="162">
        <v>0</v>
      </c>
      <c r="F56" s="162">
        <v>0</v>
      </c>
      <c r="G56" s="162">
        <v>6</v>
      </c>
      <c r="H56" s="162">
        <v>0</v>
      </c>
      <c r="I56" s="303" t="s">
        <v>726</v>
      </c>
      <c r="J56" s="171" t="s">
        <v>727</v>
      </c>
      <c r="K56" s="344" t="s">
        <v>730</v>
      </c>
      <c r="L56" s="170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x14ac:dyDescent="0.3">
      <c r="A57" s="174">
        <v>44442</v>
      </c>
      <c r="B57" s="196" t="s">
        <v>714</v>
      </c>
      <c r="C57" s="163" t="s">
        <v>716</v>
      </c>
      <c r="D57" s="164">
        <v>8</v>
      </c>
      <c r="E57" s="164">
        <v>0</v>
      </c>
      <c r="F57" s="164">
        <v>0</v>
      </c>
      <c r="G57" s="164">
        <v>8</v>
      </c>
      <c r="H57" s="164">
        <v>0</v>
      </c>
      <c r="I57" s="304" t="s">
        <v>725</v>
      </c>
      <c r="J57" s="172" t="s">
        <v>729</v>
      </c>
      <c r="K57" s="38" t="s">
        <v>730</v>
      </c>
      <c r="L57" s="197"/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x14ac:dyDescent="0.3">
      <c r="A58" s="174">
        <v>44442</v>
      </c>
      <c r="B58" s="196" t="s">
        <v>714</v>
      </c>
      <c r="C58" s="163" t="s">
        <v>717</v>
      </c>
      <c r="D58" s="164">
        <v>1</v>
      </c>
      <c r="E58" s="164">
        <v>0</v>
      </c>
      <c r="F58" s="164">
        <v>0</v>
      </c>
      <c r="G58" s="164">
        <v>1</v>
      </c>
      <c r="H58" s="164">
        <v>0</v>
      </c>
      <c r="I58" s="304" t="s">
        <v>725</v>
      </c>
      <c r="J58" s="172" t="s">
        <v>727</v>
      </c>
      <c r="K58" s="38" t="s">
        <v>730</v>
      </c>
      <c r="L58" s="197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thickBot="1" x14ac:dyDescent="0.35">
      <c r="A59" s="167">
        <v>44442</v>
      </c>
      <c r="B59" s="158" t="s">
        <v>714</v>
      </c>
      <c r="C59" s="159" t="s">
        <v>718</v>
      </c>
      <c r="D59" s="165">
        <v>1</v>
      </c>
      <c r="E59" s="165">
        <v>0</v>
      </c>
      <c r="F59" s="165">
        <v>0</v>
      </c>
      <c r="G59" s="165">
        <v>1</v>
      </c>
      <c r="H59" s="165">
        <v>0</v>
      </c>
      <c r="I59" s="305" t="s">
        <v>725</v>
      </c>
      <c r="J59" s="166" t="s">
        <v>727</v>
      </c>
      <c r="K59" s="345" t="s">
        <v>730</v>
      </c>
      <c r="L59" s="343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x14ac:dyDescent="0.3">
      <c r="A60" s="173">
        <v>44442</v>
      </c>
      <c r="B60" s="160" t="s">
        <v>720</v>
      </c>
      <c r="C60" s="161" t="s">
        <v>721</v>
      </c>
      <c r="D60" s="162">
        <v>1</v>
      </c>
      <c r="E60" s="162">
        <v>0</v>
      </c>
      <c r="F60" s="162">
        <v>0</v>
      </c>
      <c r="G60" s="162">
        <v>1</v>
      </c>
      <c r="H60" s="162">
        <v>0</v>
      </c>
      <c r="I60" s="303" t="s">
        <v>725</v>
      </c>
      <c r="J60" s="171" t="s">
        <v>727</v>
      </c>
      <c r="K60" s="344" t="s">
        <v>730</v>
      </c>
      <c r="L60" s="170"/>
      <c r="M60" s="194"/>
      <c r="N60" s="107"/>
      <c r="O60" s="172"/>
      <c r="P60" s="39"/>
      <c r="Q60" s="39"/>
      <c r="R60" s="153"/>
      <c r="S60" s="153"/>
      <c r="T60" s="153"/>
      <c r="U60" s="152"/>
      <c r="V60" s="152"/>
    </row>
    <row r="61" spans="1:22" ht="20.100000000000001" customHeight="1" x14ac:dyDescent="0.3">
      <c r="A61" s="174">
        <v>44442</v>
      </c>
      <c r="B61" s="196" t="s">
        <v>720</v>
      </c>
      <c r="C61" s="163" t="s">
        <v>62</v>
      </c>
      <c r="D61" s="164">
        <v>2</v>
      </c>
      <c r="E61" s="164">
        <v>0</v>
      </c>
      <c r="F61" s="164">
        <v>0</v>
      </c>
      <c r="G61" s="164">
        <v>2</v>
      </c>
      <c r="H61" s="164">
        <v>0</v>
      </c>
      <c r="I61" s="304" t="s">
        <v>725</v>
      </c>
      <c r="J61" s="172" t="s">
        <v>729</v>
      </c>
      <c r="K61" s="38" t="s">
        <v>730</v>
      </c>
      <c r="L61" s="197"/>
      <c r="M61" s="194"/>
      <c r="N61" s="107"/>
      <c r="O61" s="172"/>
      <c r="P61" s="39"/>
      <c r="Q61" s="39"/>
      <c r="R61" s="153"/>
      <c r="S61" s="153"/>
      <c r="T61" s="153"/>
      <c r="U61" s="152"/>
      <c r="V61" s="152"/>
    </row>
    <row r="62" spans="1:22" ht="20.100000000000001" customHeight="1" thickBot="1" x14ac:dyDescent="0.35">
      <c r="A62" s="167">
        <v>44442</v>
      </c>
      <c r="B62" s="158" t="s">
        <v>720</v>
      </c>
      <c r="C62" s="159" t="s">
        <v>42</v>
      </c>
      <c r="D62" s="165">
        <v>3</v>
      </c>
      <c r="E62" s="165">
        <v>0</v>
      </c>
      <c r="F62" s="165">
        <v>0</v>
      </c>
      <c r="G62" s="165">
        <v>3</v>
      </c>
      <c r="H62" s="165">
        <v>0</v>
      </c>
      <c r="I62" s="305" t="s">
        <v>725</v>
      </c>
      <c r="J62" s="166" t="s">
        <v>727</v>
      </c>
      <c r="K62" s="345" t="s">
        <v>730</v>
      </c>
      <c r="L62" s="343"/>
      <c r="M62" s="194"/>
      <c r="N62" s="107"/>
      <c r="O62" s="172"/>
      <c r="P62" s="39"/>
      <c r="Q62" s="39"/>
      <c r="R62" s="153"/>
      <c r="S62" s="153"/>
      <c r="T62" s="153"/>
      <c r="U62" s="152"/>
      <c r="V62" s="152"/>
    </row>
    <row r="63" spans="1:22" ht="20.100000000000001" customHeight="1" thickBot="1" x14ac:dyDescent="0.35">
      <c r="A63" s="177">
        <v>44442</v>
      </c>
      <c r="B63" s="341" t="s">
        <v>722</v>
      </c>
      <c r="C63" s="168" t="s">
        <v>723</v>
      </c>
      <c r="D63" s="169">
        <v>10</v>
      </c>
      <c r="E63" s="169">
        <v>0</v>
      </c>
      <c r="F63" s="169">
        <v>0</v>
      </c>
      <c r="G63" s="169">
        <v>10</v>
      </c>
      <c r="H63" s="169">
        <v>0</v>
      </c>
      <c r="I63" s="309" t="s">
        <v>725</v>
      </c>
      <c r="J63" s="178" t="s">
        <v>727</v>
      </c>
      <c r="K63" s="346" t="s">
        <v>730</v>
      </c>
      <c r="L63" s="342"/>
      <c r="M63" s="194"/>
      <c r="N63" s="107"/>
      <c r="O63" s="172"/>
      <c r="P63" s="39"/>
      <c r="Q63" s="39"/>
      <c r="R63" s="153"/>
      <c r="S63" s="153"/>
      <c r="T63" s="153"/>
      <c r="U63" s="152"/>
      <c r="V63" s="152"/>
    </row>
    <row r="64" spans="1:22" ht="20.100000000000001" customHeight="1" thickBot="1" x14ac:dyDescent="0.35">
      <c r="A64" s="177">
        <v>44442</v>
      </c>
      <c r="B64" s="341" t="s">
        <v>724</v>
      </c>
      <c r="C64" s="168" t="s">
        <v>62</v>
      </c>
      <c r="D64" s="169">
        <v>10</v>
      </c>
      <c r="E64" s="169">
        <v>0</v>
      </c>
      <c r="F64" s="169">
        <v>0</v>
      </c>
      <c r="G64" s="169">
        <v>10</v>
      </c>
      <c r="H64" s="169">
        <v>0</v>
      </c>
      <c r="I64" s="309" t="s">
        <v>725</v>
      </c>
      <c r="J64" s="178" t="s">
        <v>727</v>
      </c>
      <c r="K64" s="346" t="s">
        <v>730</v>
      </c>
      <c r="L64" s="342"/>
      <c r="M64" s="194"/>
      <c r="N64" s="107"/>
      <c r="O64" s="172"/>
      <c r="P64" s="39"/>
      <c r="Q64" s="39"/>
      <c r="R64" s="153"/>
      <c r="S64" s="153"/>
      <c r="T64" s="153"/>
      <c r="U64" s="152"/>
      <c r="V64" s="152"/>
    </row>
    <row r="65" spans="1:22" ht="20.100000000000001" customHeight="1" thickBot="1" x14ac:dyDescent="0.35">
      <c r="A65" s="177">
        <v>44442</v>
      </c>
      <c r="B65" s="341" t="s">
        <v>732</v>
      </c>
      <c r="C65" s="168" t="s">
        <v>733</v>
      </c>
      <c r="D65" s="169">
        <v>15</v>
      </c>
      <c r="E65" s="169">
        <v>0</v>
      </c>
      <c r="F65" s="169">
        <v>0</v>
      </c>
      <c r="G65" s="169">
        <v>15</v>
      </c>
      <c r="H65" s="169">
        <v>0</v>
      </c>
      <c r="I65" s="309" t="s">
        <v>755</v>
      </c>
      <c r="J65" s="178" t="s">
        <v>757</v>
      </c>
      <c r="K65" s="178" t="s">
        <v>759</v>
      </c>
      <c r="L65" s="342"/>
      <c r="M65" s="194"/>
      <c r="N65" s="107"/>
      <c r="O65" s="172"/>
      <c r="P65" s="39"/>
      <c r="Q65" s="39"/>
      <c r="R65" s="153"/>
      <c r="S65" s="153"/>
      <c r="T65" s="153"/>
      <c r="U65" s="152"/>
      <c r="V65" s="152"/>
    </row>
    <row r="66" spans="1:22" ht="20.100000000000001" customHeight="1" thickBot="1" x14ac:dyDescent="0.35">
      <c r="A66" s="177">
        <v>44442</v>
      </c>
      <c r="B66" s="341" t="s">
        <v>734</v>
      </c>
      <c r="C66" s="168" t="s">
        <v>735</v>
      </c>
      <c r="D66" s="169">
        <v>1</v>
      </c>
      <c r="E66" s="169">
        <v>0</v>
      </c>
      <c r="F66" s="169">
        <v>0</v>
      </c>
      <c r="G66" s="169">
        <v>1</v>
      </c>
      <c r="H66" s="169">
        <v>0</v>
      </c>
      <c r="I66" s="309" t="s">
        <v>755</v>
      </c>
      <c r="J66" s="178" t="s">
        <v>758</v>
      </c>
      <c r="K66" s="178" t="s">
        <v>759</v>
      </c>
      <c r="L66" s="342"/>
      <c r="M66" s="194"/>
      <c r="N66" s="107"/>
      <c r="O66" s="172"/>
      <c r="P66" s="39"/>
      <c r="Q66" s="39"/>
      <c r="R66" s="153"/>
      <c r="S66" s="153"/>
      <c r="T66" s="153"/>
      <c r="U66" s="152"/>
      <c r="V66" s="152"/>
    </row>
    <row r="67" spans="1:22" ht="20.100000000000001" customHeight="1" x14ac:dyDescent="0.3">
      <c r="A67" s="173">
        <v>44442</v>
      </c>
      <c r="B67" s="160" t="s">
        <v>736</v>
      </c>
      <c r="C67" s="161" t="s">
        <v>737</v>
      </c>
      <c r="D67" s="162">
        <v>2</v>
      </c>
      <c r="E67" s="162">
        <v>0</v>
      </c>
      <c r="F67" s="162">
        <v>0</v>
      </c>
      <c r="G67" s="162">
        <v>2</v>
      </c>
      <c r="H67" s="162">
        <v>0</v>
      </c>
      <c r="I67" s="303" t="s">
        <v>756</v>
      </c>
      <c r="J67" s="171" t="s">
        <v>757</v>
      </c>
      <c r="K67" s="171" t="s">
        <v>760</v>
      </c>
      <c r="L67" s="170"/>
      <c r="M67" s="194"/>
      <c r="N67" s="107"/>
      <c r="O67" s="172"/>
      <c r="P67" s="39"/>
      <c r="Q67" s="39"/>
      <c r="R67" s="153"/>
      <c r="S67" s="153"/>
      <c r="T67" s="153"/>
      <c r="U67" s="152"/>
      <c r="V67" s="152"/>
    </row>
    <row r="68" spans="1:22" ht="20.100000000000001" customHeight="1" x14ac:dyDescent="0.3">
      <c r="A68" s="174">
        <v>44442</v>
      </c>
      <c r="B68" s="196" t="s">
        <v>736</v>
      </c>
      <c r="C68" s="163" t="s">
        <v>738</v>
      </c>
      <c r="D68" s="164">
        <v>1</v>
      </c>
      <c r="E68" s="164">
        <v>0</v>
      </c>
      <c r="F68" s="164">
        <v>0</v>
      </c>
      <c r="G68" s="164">
        <v>1</v>
      </c>
      <c r="H68" s="164">
        <v>0</v>
      </c>
      <c r="I68" s="304" t="s">
        <v>756</v>
      </c>
      <c r="J68" s="172" t="s">
        <v>757</v>
      </c>
      <c r="K68" s="172" t="s">
        <v>760</v>
      </c>
      <c r="L68" s="197"/>
      <c r="M68" s="194"/>
      <c r="N68" s="107"/>
      <c r="O68" s="172"/>
      <c r="P68" s="39"/>
      <c r="Q68" s="39"/>
      <c r="R68" s="153"/>
      <c r="S68" s="153"/>
      <c r="T68" s="153"/>
      <c r="U68" s="152"/>
      <c r="V68" s="152"/>
    </row>
    <row r="69" spans="1:22" ht="20.100000000000001" customHeight="1" thickBot="1" x14ac:dyDescent="0.35">
      <c r="A69" s="167">
        <v>44442</v>
      </c>
      <c r="B69" s="158" t="s">
        <v>736</v>
      </c>
      <c r="C69" s="159" t="s">
        <v>717</v>
      </c>
      <c r="D69" s="165">
        <v>1</v>
      </c>
      <c r="E69" s="165">
        <v>0</v>
      </c>
      <c r="F69" s="165">
        <v>0</v>
      </c>
      <c r="G69" s="165">
        <v>1</v>
      </c>
      <c r="H69" s="165">
        <v>0</v>
      </c>
      <c r="I69" s="305" t="s">
        <v>755</v>
      </c>
      <c r="J69" s="166" t="s">
        <v>757</v>
      </c>
      <c r="K69" s="166" t="s">
        <v>759</v>
      </c>
      <c r="L69" s="343"/>
      <c r="M69" s="194"/>
      <c r="N69" s="107"/>
      <c r="O69" s="172"/>
      <c r="P69" s="39"/>
      <c r="Q69" s="39"/>
      <c r="R69" s="153"/>
      <c r="S69" s="153"/>
      <c r="T69" s="153"/>
      <c r="U69" s="152"/>
      <c r="V69" s="152"/>
    </row>
    <row r="70" spans="1:22" ht="20.100000000000001" customHeight="1" thickBot="1" x14ac:dyDescent="0.35">
      <c r="A70" s="177">
        <v>44442</v>
      </c>
      <c r="B70" s="341" t="s">
        <v>739</v>
      </c>
      <c r="C70" s="168" t="s">
        <v>735</v>
      </c>
      <c r="D70" s="169">
        <v>2</v>
      </c>
      <c r="E70" s="169">
        <v>0</v>
      </c>
      <c r="F70" s="169">
        <v>0</v>
      </c>
      <c r="G70" s="169">
        <v>2</v>
      </c>
      <c r="H70" s="169">
        <v>0</v>
      </c>
      <c r="I70" s="309" t="s">
        <v>756</v>
      </c>
      <c r="J70" s="178" t="s">
        <v>757</v>
      </c>
      <c r="K70" s="178" t="s">
        <v>760</v>
      </c>
      <c r="L70" s="342"/>
      <c r="M70" s="194"/>
      <c r="N70" s="107"/>
      <c r="O70" s="172"/>
      <c r="P70" s="39"/>
      <c r="Q70" s="39"/>
      <c r="R70" s="153"/>
      <c r="S70" s="153"/>
      <c r="T70" s="153"/>
      <c r="U70" s="152"/>
      <c r="V70" s="152"/>
    </row>
    <row r="71" spans="1:22" ht="20.100000000000001" customHeight="1" thickBot="1" x14ac:dyDescent="0.35">
      <c r="A71" s="177">
        <v>44442</v>
      </c>
      <c r="B71" s="341" t="s">
        <v>740</v>
      </c>
      <c r="C71" s="168" t="s">
        <v>741</v>
      </c>
      <c r="D71" s="169">
        <v>3</v>
      </c>
      <c r="E71" s="169">
        <v>0</v>
      </c>
      <c r="F71" s="169">
        <v>0</v>
      </c>
      <c r="G71" s="169">
        <v>2</v>
      </c>
      <c r="H71" s="169">
        <v>0</v>
      </c>
      <c r="I71" s="309" t="s">
        <v>755</v>
      </c>
      <c r="J71" s="178" t="s">
        <v>757</v>
      </c>
      <c r="K71" s="178" t="s">
        <v>759</v>
      </c>
      <c r="L71" s="342"/>
      <c r="M71" s="194"/>
      <c r="N71" s="107"/>
      <c r="O71" s="172"/>
      <c r="P71" s="39"/>
      <c r="Q71" s="39"/>
      <c r="R71" s="153"/>
      <c r="S71" s="153"/>
      <c r="T71" s="153"/>
      <c r="U71" s="152"/>
      <c r="V71" s="152"/>
    </row>
    <row r="72" spans="1:22" ht="20.100000000000001" customHeight="1" thickBot="1" x14ac:dyDescent="0.35">
      <c r="A72" s="177">
        <v>44442</v>
      </c>
      <c r="B72" s="341" t="s">
        <v>742</v>
      </c>
      <c r="C72" s="168" t="s">
        <v>718</v>
      </c>
      <c r="D72" s="169">
        <v>1</v>
      </c>
      <c r="E72" s="169">
        <v>0</v>
      </c>
      <c r="F72" s="169">
        <v>0</v>
      </c>
      <c r="G72" s="169">
        <v>1</v>
      </c>
      <c r="H72" s="169">
        <v>0</v>
      </c>
      <c r="I72" s="309" t="s">
        <v>755</v>
      </c>
      <c r="J72" s="178" t="s">
        <v>757</v>
      </c>
      <c r="K72" s="178" t="s">
        <v>760</v>
      </c>
      <c r="L72" s="342"/>
      <c r="M72" s="194"/>
      <c r="N72" s="107"/>
      <c r="O72" s="172"/>
      <c r="P72" s="39"/>
      <c r="Q72" s="39"/>
      <c r="R72" s="153"/>
      <c r="S72" s="153"/>
      <c r="T72" s="153"/>
      <c r="U72" s="152"/>
      <c r="V72" s="152"/>
    </row>
    <row r="73" spans="1:22" ht="20.100000000000001" customHeight="1" x14ac:dyDescent="0.3">
      <c r="A73" s="173">
        <v>44442</v>
      </c>
      <c r="B73" s="160" t="s">
        <v>743</v>
      </c>
      <c r="C73" s="161" t="s">
        <v>744</v>
      </c>
      <c r="D73" s="162">
        <v>1</v>
      </c>
      <c r="E73" s="162">
        <v>0</v>
      </c>
      <c r="F73" s="162">
        <v>0</v>
      </c>
      <c r="G73" s="162">
        <v>1</v>
      </c>
      <c r="H73" s="162">
        <v>0</v>
      </c>
      <c r="I73" s="303" t="s">
        <v>755</v>
      </c>
      <c r="J73" s="171" t="s">
        <v>757</v>
      </c>
      <c r="K73" s="171" t="s">
        <v>759</v>
      </c>
      <c r="L73" s="170"/>
      <c r="M73" s="194"/>
      <c r="N73" s="107"/>
      <c r="O73" s="172"/>
      <c r="P73" s="39"/>
      <c r="Q73" s="39"/>
      <c r="R73" s="153"/>
      <c r="S73" s="153"/>
      <c r="T73" s="153"/>
      <c r="U73" s="152"/>
      <c r="V73" s="152"/>
    </row>
    <row r="74" spans="1:22" ht="20.100000000000001" customHeight="1" x14ac:dyDescent="0.3">
      <c r="A74" s="174">
        <v>44442</v>
      </c>
      <c r="B74" s="196" t="s">
        <v>743</v>
      </c>
      <c r="C74" s="163" t="s">
        <v>745</v>
      </c>
      <c r="D74" s="164">
        <v>4</v>
      </c>
      <c r="E74" s="164">
        <v>0</v>
      </c>
      <c r="F74" s="164">
        <v>0</v>
      </c>
      <c r="G74" s="164">
        <v>4</v>
      </c>
      <c r="H74" s="164">
        <v>0</v>
      </c>
      <c r="I74" s="304" t="s">
        <v>756</v>
      </c>
      <c r="J74" s="172" t="s">
        <v>757</v>
      </c>
      <c r="K74" s="172" t="s">
        <v>759</v>
      </c>
      <c r="L74" s="197"/>
      <c r="M74" s="194"/>
      <c r="N74" s="107"/>
      <c r="O74" s="172"/>
      <c r="P74" s="39"/>
      <c r="Q74" s="39"/>
      <c r="R74" s="153"/>
      <c r="S74" s="153"/>
      <c r="T74" s="153"/>
      <c r="U74" s="152"/>
      <c r="V74" s="152"/>
    </row>
    <row r="75" spans="1:22" ht="20.100000000000001" customHeight="1" thickBot="1" x14ac:dyDescent="0.35">
      <c r="A75" s="167">
        <v>44442</v>
      </c>
      <c r="B75" s="158" t="s">
        <v>743</v>
      </c>
      <c r="C75" s="159" t="s">
        <v>746</v>
      </c>
      <c r="D75" s="165">
        <v>0</v>
      </c>
      <c r="E75" s="165">
        <v>0</v>
      </c>
      <c r="F75" s="165">
        <v>0</v>
      </c>
      <c r="G75" s="165">
        <v>1</v>
      </c>
      <c r="H75" s="165">
        <v>0</v>
      </c>
      <c r="I75" s="305" t="s">
        <v>756</v>
      </c>
      <c r="J75" s="166" t="s">
        <v>757</v>
      </c>
      <c r="K75" s="166" t="s">
        <v>759</v>
      </c>
      <c r="L75" s="343"/>
      <c r="M75" s="194"/>
      <c r="N75" s="107"/>
      <c r="O75" s="172"/>
      <c r="P75" s="39"/>
      <c r="Q75" s="39"/>
      <c r="R75" s="153"/>
      <c r="S75" s="153"/>
      <c r="T75" s="153"/>
      <c r="U75" s="152"/>
      <c r="V75" s="152"/>
    </row>
    <row r="76" spans="1:22" ht="20.100000000000001" customHeight="1" x14ac:dyDescent="0.3">
      <c r="A76" s="173">
        <v>44442</v>
      </c>
      <c r="B76" s="160" t="s">
        <v>747</v>
      </c>
      <c r="C76" s="161" t="s">
        <v>712</v>
      </c>
      <c r="D76" s="162">
        <v>8</v>
      </c>
      <c r="E76" s="162">
        <v>0</v>
      </c>
      <c r="F76" s="162">
        <v>0</v>
      </c>
      <c r="G76" s="162">
        <v>8</v>
      </c>
      <c r="H76" s="162">
        <v>0</v>
      </c>
      <c r="I76" s="303" t="s">
        <v>755</v>
      </c>
      <c r="J76" s="171" t="s">
        <v>757</v>
      </c>
      <c r="K76" s="171" t="s">
        <v>759</v>
      </c>
      <c r="L76" s="170"/>
      <c r="M76" s="194"/>
      <c r="N76" s="107"/>
      <c r="O76" s="172"/>
      <c r="P76" s="39"/>
      <c r="Q76" s="39"/>
      <c r="R76" s="153"/>
      <c r="S76" s="153"/>
      <c r="T76" s="153"/>
      <c r="U76" s="152"/>
      <c r="V76" s="152"/>
    </row>
    <row r="77" spans="1:22" ht="20.100000000000001" customHeight="1" x14ac:dyDescent="0.3">
      <c r="A77" s="174">
        <v>44442</v>
      </c>
      <c r="B77" s="196" t="s">
        <v>747</v>
      </c>
      <c r="C77" s="163" t="s">
        <v>748</v>
      </c>
      <c r="D77" s="164">
        <v>4</v>
      </c>
      <c r="E77" s="164">
        <v>0</v>
      </c>
      <c r="F77" s="164">
        <v>0</v>
      </c>
      <c r="G77" s="164">
        <v>4</v>
      </c>
      <c r="H77" s="164">
        <v>0</v>
      </c>
      <c r="I77" s="304" t="s">
        <v>756</v>
      </c>
      <c r="J77" s="172" t="s">
        <v>757</v>
      </c>
      <c r="K77" s="172" t="s">
        <v>760</v>
      </c>
      <c r="L77" s="197"/>
      <c r="M77" s="194"/>
      <c r="N77" s="107"/>
      <c r="O77" s="172"/>
      <c r="P77" s="39"/>
      <c r="Q77" s="39"/>
      <c r="R77" s="153"/>
      <c r="S77" s="153"/>
      <c r="T77" s="153"/>
      <c r="U77" s="152"/>
      <c r="V77" s="152"/>
    </row>
    <row r="78" spans="1:22" ht="20.100000000000001" customHeight="1" thickBot="1" x14ac:dyDescent="0.35">
      <c r="A78" s="167">
        <v>44442</v>
      </c>
      <c r="B78" s="158" t="s">
        <v>747</v>
      </c>
      <c r="C78" s="159" t="s">
        <v>749</v>
      </c>
      <c r="D78" s="165">
        <v>1</v>
      </c>
      <c r="E78" s="165">
        <v>0</v>
      </c>
      <c r="F78" s="165">
        <v>0</v>
      </c>
      <c r="G78" s="165">
        <v>1</v>
      </c>
      <c r="H78" s="165">
        <v>0</v>
      </c>
      <c r="I78" s="305" t="s">
        <v>755</v>
      </c>
      <c r="J78" s="166" t="s">
        <v>758</v>
      </c>
      <c r="K78" s="166" t="s">
        <v>759</v>
      </c>
      <c r="L78" s="343"/>
      <c r="M78" s="194"/>
      <c r="N78" s="107"/>
      <c r="O78" s="172"/>
      <c r="P78" s="39"/>
      <c r="Q78" s="39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>
        <v>44442</v>
      </c>
      <c r="B79" s="341" t="s">
        <v>750</v>
      </c>
      <c r="C79" s="168" t="s">
        <v>751</v>
      </c>
      <c r="D79" s="169">
        <v>1</v>
      </c>
      <c r="E79" s="169">
        <v>0</v>
      </c>
      <c r="F79" s="169">
        <v>0</v>
      </c>
      <c r="G79" s="169">
        <v>0</v>
      </c>
      <c r="H79" s="169">
        <v>0</v>
      </c>
      <c r="I79" s="309" t="s">
        <v>755</v>
      </c>
      <c r="J79" s="178" t="s">
        <v>757</v>
      </c>
      <c r="K79" s="178" t="s">
        <v>760</v>
      </c>
      <c r="L79" s="342"/>
      <c r="M79" s="194"/>
      <c r="N79" s="107"/>
      <c r="O79" s="172"/>
      <c r="P79" s="39"/>
      <c r="Q79" s="39"/>
      <c r="R79" s="153"/>
      <c r="S79" s="153"/>
      <c r="T79" s="153"/>
      <c r="U79" s="152"/>
      <c r="V79" s="152"/>
    </row>
    <row r="80" spans="1:22" ht="20.100000000000001" customHeight="1" x14ac:dyDescent="0.3">
      <c r="A80" s="173">
        <v>44442</v>
      </c>
      <c r="B80" s="160" t="s">
        <v>752</v>
      </c>
      <c r="C80" s="161" t="s">
        <v>753</v>
      </c>
      <c r="D80" s="162">
        <v>9</v>
      </c>
      <c r="E80" s="162">
        <v>0</v>
      </c>
      <c r="F80" s="162">
        <v>0</v>
      </c>
      <c r="G80" s="162">
        <v>9</v>
      </c>
      <c r="H80" s="162">
        <v>0</v>
      </c>
      <c r="I80" s="303" t="s">
        <v>756</v>
      </c>
      <c r="J80" s="171" t="s">
        <v>757</v>
      </c>
      <c r="K80" s="171" t="s">
        <v>760</v>
      </c>
      <c r="L80" s="170"/>
      <c r="M80" s="194"/>
      <c r="N80" s="107"/>
      <c r="O80" s="172"/>
      <c r="P80" s="39"/>
      <c r="Q80" s="39"/>
      <c r="R80" s="153"/>
      <c r="S80" s="153"/>
      <c r="T80" s="153"/>
      <c r="U80" s="152"/>
      <c r="V80" s="152"/>
    </row>
    <row r="81" spans="1:22" ht="20.100000000000001" customHeight="1" x14ac:dyDescent="0.3">
      <c r="A81" s="174">
        <v>44442</v>
      </c>
      <c r="B81" s="196" t="s">
        <v>752</v>
      </c>
      <c r="C81" s="163" t="s">
        <v>749</v>
      </c>
      <c r="D81" s="164">
        <v>1</v>
      </c>
      <c r="E81" s="164">
        <v>0</v>
      </c>
      <c r="F81" s="164">
        <v>0</v>
      </c>
      <c r="G81" s="164">
        <v>1</v>
      </c>
      <c r="H81" s="164">
        <v>0</v>
      </c>
      <c r="I81" s="304" t="s">
        <v>755</v>
      </c>
      <c r="J81" s="172" t="s">
        <v>757</v>
      </c>
      <c r="K81" s="172" t="s">
        <v>760</v>
      </c>
      <c r="L81" s="197"/>
      <c r="M81" s="194"/>
      <c r="N81" s="107"/>
      <c r="O81" s="172"/>
      <c r="P81" s="39"/>
      <c r="Q81" s="39"/>
      <c r="R81" s="153"/>
      <c r="S81" s="153"/>
      <c r="T81" s="153"/>
      <c r="U81" s="152"/>
      <c r="V81" s="152"/>
    </row>
    <row r="82" spans="1:22" ht="20.100000000000001" customHeight="1" thickBot="1" x14ac:dyDescent="0.35">
      <c r="A82" s="167">
        <v>44442</v>
      </c>
      <c r="B82" s="158" t="s">
        <v>752</v>
      </c>
      <c r="C82" s="159" t="s">
        <v>754</v>
      </c>
      <c r="D82" s="165">
        <v>1</v>
      </c>
      <c r="E82" s="165">
        <v>0</v>
      </c>
      <c r="F82" s="165">
        <v>0</v>
      </c>
      <c r="G82" s="165">
        <v>0</v>
      </c>
      <c r="H82" s="165">
        <v>0</v>
      </c>
      <c r="I82" s="305" t="s">
        <v>755</v>
      </c>
      <c r="J82" s="166" t="s">
        <v>757</v>
      </c>
      <c r="K82" s="166" t="s">
        <v>760</v>
      </c>
      <c r="L82" s="343"/>
      <c r="M82" s="194"/>
      <c r="N82" s="107"/>
      <c r="O82" s="172"/>
      <c r="P82" s="39"/>
      <c r="Q82" s="39"/>
      <c r="R82" s="153"/>
      <c r="S82" s="153"/>
      <c r="T82" s="153"/>
      <c r="U82" s="152"/>
      <c r="V82" s="152"/>
    </row>
    <row r="83" spans="1:22" ht="20.100000000000001" customHeight="1" thickBot="1" x14ac:dyDescent="0.35">
      <c r="A83" s="177">
        <v>44442</v>
      </c>
      <c r="B83" s="341" t="s">
        <v>647</v>
      </c>
      <c r="C83" s="168" t="s">
        <v>62</v>
      </c>
      <c r="D83" s="169">
        <v>2</v>
      </c>
      <c r="E83" s="169">
        <v>0</v>
      </c>
      <c r="F83" s="169">
        <v>0</v>
      </c>
      <c r="G83" s="169">
        <v>0</v>
      </c>
      <c r="H83" s="169">
        <v>0</v>
      </c>
      <c r="I83" s="309" t="s">
        <v>772</v>
      </c>
      <c r="J83" s="178" t="s">
        <v>774</v>
      </c>
      <c r="K83" s="346" t="s">
        <v>773</v>
      </c>
      <c r="L83" s="342"/>
      <c r="M83" s="194"/>
      <c r="N83" s="107"/>
      <c r="O83" s="172"/>
      <c r="P83" s="39"/>
      <c r="Q83" s="39"/>
      <c r="R83" s="153"/>
      <c r="S83" s="153"/>
      <c r="T83" s="153"/>
      <c r="U83" s="152"/>
      <c r="V83" s="152"/>
    </row>
    <row r="84" spans="1:22" ht="20.100000000000001" customHeight="1" thickBot="1" x14ac:dyDescent="0.35">
      <c r="A84" s="177">
        <v>44442</v>
      </c>
      <c r="B84" s="341" t="s">
        <v>761</v>
      </c>
      <c r="C84" s="168" t="s">
        <v>762</v>
      </c>
      <c r="D84" s="169">
        <v>2</v>
      </c>
      <c r="E84" s="169">
        <v>0</v>
      </c>
      <c r="F84" s="169">
        <v>0</v>
      </c>
      <c r="G84" s="169">
        <v>2</v>
      </c>
      <c r="H84" s="169">
        <v>0</v>
      </c>
      <c r="I84" s="309" t="s">
        <v>772</v>
      </c>
      <c r="J84" s="178" t="s">
        <v>774</v>
      </c>
      <c r="K84" s="346" t="s">
        <v>773</v>
      </c>
      <c r="L84" s="342"/>
      <c r="M84" s="194"/>
      <c r="N84" s="107"/>
      <c r="O84" s="172"/>
      <c r="P84" s="39"/>
      <c r="Q84" s="39"/>
      <c r="R84" s="153"/>
      <c r="S84" s="153"/>
      <c r="T84" s="153"/>
      <c r="U84" s="152"/>
      <c r="V84" s="152"/>
    </row>
    <row r="85" spans="1:22" ht="20.100000000000001" customHeight="1" x14ac:dyDescent="0.3">
      <c r="A85" s="173">
        <v>44442</v>
      </c>
      <c r="B85" s="160" t="s">
        <v>763</v>
      </c>
      <c r="C85" s="161" t="s">
        <v>721</v>
      </c>
      <c r="D85" s="162">
        <v>3</v>
      </c>
      <c r="E85" s="162">
        <v>0</v>
      </c>
      <c r="F85" s="162">
        <v>0</v>
      </c>
      <c r="G85" s="162">
        <v>4</v>
      </c>
      <c r="H85" s="162">
        <v>0</v>
      </c>
      <c r="I85" s="303" t="s">
        <v>772</v>
      </c>
      <c r="J85" s="171" t="s">
        <v>774</v>
      </c>
      <c r="K85" s="344" t="s">
        <v>773</v>
      </c>
      <c r="L85" s="170"/>
      <c r="M85" s="194"/>
      <c r="N85" s="107"/>
      <c r="O85" s="172"/>
      <c r="P85" s="39"/>
      <c r="Q85" s="39"/>
      <c r="R85" s="153"/>
      <c r="S85" s="153"/>
      <c r="T85" s="153"/>
      <c r="U85" s="152"/>
      <c r="V85" s="152"/>
    </row>
    <row r="86" spans="1:22" ht="20.100000000000001" customHeight="1" thickBot="1" x14ac:dyDescent="0.35">
      <c r="A86" s="167">
        <v>44442</v>
      </c>
      <c r="B86" s="158" t="s">
        <v>763</v>
      </c>
      <c r="C86" s="159" t="s">
        <v>748</v>
      </c>
      <c r="D86" s="165">
        <v>1</v>
      </c>
      <c r="E86" s="165">
        <v>0</v>
      </c>
      <c r="F86" s="165">
        <v>0</v>
      </c>
      <c r="G86" s="165">
        <v>1</v>
      </c>
      <c r="H86" s="165">
        <v>0</v>
      </c>
      <c r="I86" s="305" t="s">
        <v>772</v>
      </c>
      <c r="J86" s="166" t="s">
        <v>774</v>
      </c>
      <c r="K86" s="345" t="s">
        <v>773</v>
      </c>
      <c r="L86" s="343"/>
      <c r="M86" s="194"/>
      <c r="N86" s="107"/>
      <c r="O86" s="172"/>
      <c r="P86" s="39"/>
      <c r="Q86" s="39"/>
      <c r="R86" s="153"/>
      <c r="S86" s="153"/>
      <c r="T86" s="153"/>
      <c r="U86" s="152"/>
      <c r="V86" s="152"/>
    </row>
    <row r="87" spans="1:22" ht="20.100000000000001" customHeight="1" thickBot="1" x14ac:dyDescent="0.35">
      <c r="A87" s="177">
        <v>44442</v>
      </c>
      <c r="B87" s="341" t="s">
        <v>764</v>
      </c>
      <c r="C87" s="168" t="s">
        <v>765</v>
      </c>
      <c r="D87" s="169">
        <v>10</v>
      </c>
      <c r="E87" s="169">
        <v>0</v>
      </c>
      <c r="F87" s="169">
        <v>0</v>
      </c>
      <c r="G87" s="169">
        <v>7</v>
      </c>
      <c r="H87" s="169">
        <v>0</v>
      </c>
      <c r="I87" s="309" t="s">
        <v>772</v>
      </c>
      <c r="J87" s="178" t="s">
        <v>774</v>
      </c>
      <c r="K87" s="346" t="s">
        <v>773</v>
      </c>
      <c r="L87" s="34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77">
        <v>44442</v>
      </c>
      <c r="B88" s="341" t="s">
        <v>777</v>
      </c>
      <c r="C88" s="168" t="s">
        <v>62</v>
      </c>
      <c r="D88" s="169">
        <v>9</v>
      </c>
      <c r="E88" s="169">
        <v>0</v>
      </c>
      <c r="F88" s="169">
        <v>0</v>
      </c>
      <c r="G88" s="169">
        <v>9</v>
      </c>
      <c r="H88" s="169">
        <v>0</v>
      </c>
      <c r="I88" s="309" t="s">
        <v>772</v>
      </c>
      <c r="J88" s="178" t="s">
        <v>774</v>
      </c>
      <c r="K88" s="346" t="s">
        <v>773</v>
      </c>
      <c r="L88" s="342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7">
        <v>44442</v>
      </c>
      <c r="B89" s="341" t="s">
        <v>766</v>
      </c>
      <c r="C89" s="168" t="s">
        <v>748</v>
      </c>
      <c r="D89" s="169">
        <v>7</v>
      </c>
      <c r="E89" s="169">
        <v>0</v>
      </c>
      <c r="F89" s="169">
        <v>0</v>
      </c>
      <c r="G89" s="169">
        <v>7</v>
      </c>
      <c r="H89" s="169">
        <v>0</v>
      </c>
      <c r="I89" s="309" t="s">
        <v>772</v>
      </c>
      <c r="J89" s="178" t="s">
        <v>774</v>
      </c>
      <c r="K89" s="346" t="s">
        <v>773</v>
      </c>
      <c r="L89" s="342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173">
        <v>44442</v>
      </c>
      <c r="B90" s="160" t="s">
        <v>767</v>
      </c>
      <c r="C90" s="161" t="s">
        <v>712</v>
      </c>
      <c r="D90" s="162">
        <v>2</v>
      </c>
      <c r="E90" s="162">
        <v>0</v>
      </c>
      <c r="F90" s="162">
        <v>0</v>
      </c>
      <c r="G90" s="162">
        <v>3</v>
      </c>
      <c r="H90" s="162">
        <v>0</v>
      </c>
      <c r="I90" s="303" t="s">
        <v>772</v>
      </c>
      <c r="J90" s="171" t="s">
        <v>774</v>
      </c>
      <c r="K90" s="344" t="s">
        <v>773</v>
      </c>
      <c r="L90" s="170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167">
        <v>44442</v>
      </c>
      <c r="B91" s="158" t="s">
        <v>767</v>
      </c>
      <c r="C91" s="159" t="s">
        <v>768</v>
      </c>
      <c r="D91" s="165">
        <v>18</v>
      </c>
      <c r="E91" s="165">
        <v>0</v>
      </c>
      <c r="F91" s="165">
        <v>0</v>
      </c>
      <c r="G91" s="165">
        <v>18</v>
      </c>
      <c r="H91" s="165">
        <v>0</v>
      </c>
      <c r="I91" s="305" t="s">
        <v>772</v>
      </c>
      <c r="J91" s="166" t="s">
        <v>775</v>
      </c>
      <c r="K91" s="345" t="s">
        <v>773</v>
      </c>
      <c r="L91" s="343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173">
        <v>44442</v>
      </c>
      <c r="B92" s="160" t="s">
        <v>769</v>
      </c>
      <c r="C92" s="161" t="s">
        <v>770</v>
      </c>
      <c r="D92" s="162">
        <v>0</v>
      </c>
      <c r="E92" s="162">
        <v>0</v>
      </c>
      <c r="F92" s="162">
        <v>0</v>
      </c>
      <c r="G92" s="162">
        <v>2</v>
      </c>
      <c r="H92" s="162">
        <v>0</v>
      </c>
      <c r="I92" s="303" t="s">
        <v>772</v>
      </c>
      <c r="J92" s="171" t="s">
        <v>774</v>
      </c>
      <c r="K92" s="344" t="s">
        <v>773</v>
      </c>
      <c r="L92" s="170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167">
        <v>44442</v>
      </c>
      <c r="B93" s="158" t="s">
        <v>769</v>
      </c>
      <c r="C93" s="159" t="s">
        <v>771</v>
      </c>
      <c r="D93" s="165">
        <v>1</v>
      </c>
      <c r="E93" s="165">
        <v>0</v>
      </c>
      <c r="F93" s="165">
        <v>0</v>
      </c>
      <c r="G93" s="165">
        <v>1</v>
      </c>
      <c r="H93" s="165">
        <v>0</v>
      </c>
      <c r="I93" s="305" t="s">
        <v>772</v>
      </c>
      <c r="J93" s="166" t="s">
        <v>775</v>
      </c>
      <c r="K93" s="345" t="s">
        <v>773</v>
      </c>
      <c r="L93" s="343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08" t="s">
        <v>11</v>
      </c>
      <c r="B94" s="209"/>
      <c r="C94" s="210"/>
      <c r="D94" s="211">
        <f>SUM(D4:D93)</f>
        <v>308</v>
      </c>
      <c r="E94" s="211">
        <f>SUM(E4:E93)</f>
        <v>0</v>
      </c>
      <c r="F94" s="211">
        <f>SUM(F4:F93)</f>
        <v>0</v>
      </c>
      <c r="G94" s="211">
        <f>SUM(G4:G93)</f>
        <v>318</v>
      </c>
      <c r="H94" s="211">
        <f>SUM(H4:H93)</f>
        <v>0</v>
      </c>
      <c r="I94" s="310"/>
      <c r="J94" s="150"/>
      <c r="K94" s="150"/>
      <c r="L94" s="212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13" t="s">
        <v>12</v>
      </c>
      <c r="B95" s="214"/>
      <c r="C95" s="215"/>
      <c r="D95" s="216">
        <v>377</v>
      </c>
      <c r="E95" s="216">
        <v>0</v>
      </c>
      <c r="F95" s="216">
        <v>0</v>
      </c>
      <c r="G95" s="216">
        <v>341</v>
      </c>
      <c r="H95" s="216">
        <v>0</v>
      </c>
      <c r="I95" s="311"/>
      <c r="J95" s="129"/>
      <c r="K95" s="129"/>
      <c r="L95" s="217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218" t="s">
        <v>13</v>
      </c>
      <c r="B96" s="219"/>
      <c r="C96" s="220"/>
      <c r="D96" s="221">
        <f>D94+D95</f>
        <v>685</v>
      </c>
      <c r="E96" s="221">
        <f>E94+E95</f>
        <v>0</v>
      </c>
      <c r="F96" s="221">
        <f>F94+F95</f>
        <v>0</v>
      </c>
      <c r="G96" s="221">
        <f>G94+G95</f>
        <v>659</v>
      </c>
      <c r="H96" s="221">
        <f>H94+H95</f>
        <v>0</v>
      </c>
      <c r="I96" s="312"/>
      <c r="J96" s="130"/>
      <c r="K96" s="130"/>
      <c r="L96" s="22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23" t="s">
        <v>14</v>
      </c>
      <c r="B97" s="224">
        <f t="array" ref="B97">SUM(1/COUNTIF(B4:B93,B4:B93))</f>
        <v>49.000000000000021</v>
      </c>
      <c r="C97" s="225"/>
      <c r="D97" s="152"/>
      <c r="E97" s="152"/>
      <c r="F97" s="152"/>
      <c r="G97" s="152"/>
      <c r="H97" s="152"/>
      <c r="I97" s="313"/>
      <c r="J97" s="131"/>
      <c r="K97" s="131"/>
      <c r="L97" s="135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23"/>
      <c r="B98" s="224"/>
      <c r="C98" s="225"/>
      <c r="D98" s="152"/>
      <c r="E98" s="152"/>
      <c r="F98" s="152"/>
      <c r="G98" s="152"/>
      <c r="H98" s="152"/>
      <c r="I98" s="313"/>
      <c r="J98" s="131"/>
      <c r="K98" s="40"/>
      <c r="L98" s="40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26" t="s">
        <v>15</v>
      </c>
      <c r="B99" s="227"/>
      <c r="C99" s="227"/>
      <c r="D99" s="132"/>
      <c r="E99" s="132"/>
      <c r="F99" s="132"/>
      <c r="G99" s="132"/>
      <c r="H99" s="132"/>
      <c r="I99" s="314"/>
      <c r="J99" s="132"/>
      <c r="K99" s="149"/>
      <c r="L99" s="149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28" t="s">
        <v>131</v>
      </c>
      <c r="B100" s="227"/>
      <c r="C100" s="227"/>
      <c r="D100" s="132"/>
      <c r="E100" s="132"/>
      <c r="F100" s="132"/>
      <c r="G100" s="132"/>
      <c r="H100" s="132"/>
      <c r="I100" s="314"/>
      <c r="J100" s="132"/>
      <c r="K100" s="132"/>
      <c r="L100" s="149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229"/>
      <c r="B101" s="227"/>
      <c r="C101" s="230"/>
      <c r="D101" s="132"/>
      <c r="E101" s="132"/>
      <c r="F101" s="132"/>
      <c r="G101" s="132"/>
      <c r="H101" s="132"/>
      <c r="I101" s="315"/>
      <c r="J101" s="133"/>
      <c r="K101" s="133"/>
      <c r="L101" s="231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177" t="s">
        <v>0</v>
      </c>
      <c r="B102" s="178" t="s">
        <v>1</v>
      </c>
      <c r="C102" s="178" t="s">
        <v>2</v>
      </c>
      <c r="D102" s="376" t="s">
        <v>16</v>
      </c>
      <c r="E102" s="232" t="s">
        <v>27</v>
      </c>
      <c r="F102" s="376" t="s">
        <v>18</v>
      </c>
      <c r="G102" s="376" t="s">
        <v>19</v>
      </c>
      <c r="H102" s="376" t="s">
        <v>120</v>
      </c>
      <c r="I102" s="316" t="s">
        <v>8</v>
      </c>
      <c r="J102" s="376" t="s">
        <v>9</v>
      </c>
      <c r="K102" s="475" t="s">
        <v>10</v>
      </c>
      <c r="L102" s="476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331"/>
      <c r="B103" s="233"/>
      <c r="C103" s="233"/>
      <c r="D103" s="332"/>
      <c r="E103" s="332"/>
      <c r="F103" s="332"/>
      <c r="G103" s="332"/>
      <c r="H103" s="332"/>
      <c r="I103" s="333"/>
      <c r="J103" s="334"/>
      <c r="K103" s="171"/>
      <c r="L103" s="244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367"/>
      <c r="B104" s="368"/>
      <c r="C104" s="368"/>
      <c r="D104" s="369"/>
      <c r="E104" s="369"/>
      <c r="F104" s="369"/>
      <c r="G104" s="369"/>
      <c r="H104" s="369"/>
      <c r="I104" s="370"/>
      <c r="J104" s="371"/>
      <c r="K104" s="172"/>
      <c r="L104" s="37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08" t="s">
        <v>20</v>
      </c>
      <c r="B105" s="209"/>
      <c r="C105" s="210"/>
      <c r="D105" s="236">
        <f>SUM(D103:D104)</f>
        <v>0</v>
      </c>
      <c r="E105" s="236">
        <f>SUM(E103:E104)</f>
        <v>0</v>
      </c>
      <c r="F105" s="236">
        <f>SUM(F103:F104)</f>
        <v>0</v>
      </c>
      <c r="G105" s="236">
        <f>SUM(G103:G104)</f>
        <v>0</v>
      </c>
      <c r="H105" s="236">
        <f>SUM(H103:H104)</f>
        <v>0</v>
      </c>
      <c r="I105" s="310"/>
      <c r="J105" s="35"/>
      <c r="K105" s="35"/>
      <c r="L105" s="237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38" t="s">
        <v>12</v>
      </c>
      <c r="B106" s="239"/>
      <c r="C106" s="116"/>
      <c r="D106" s="240">
        <v>1</v>
      </c>
      <c r="E106" s="240">
        <v>66</v>
      </c>
      <c r="F106" s="240">
        <v>68</v>
      </c>
      <c r="G106" s="240">
        <v>0</v>
      </c>
      <c r="H106" s="240">
        <v>0</v>
      </c>
      <c r="I106" s="317"/>
      <c r="J106" s="134"/>
      <c r="K106" s="134"/>
      <c r="L106" s="241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218" t="s">
        <v>13</v>
      </c>
      <c r="B107" s="219"/>
      <c r="C107" s="220"/>
      <c r="D107" s="242">
        <f>SUM(D105:D106)</f>
        <v>1</v>
      </c>
      <c r="E107" s="242">
        <f>SUM(E105:E106)</f>
        <v>66</v>
      </c>
      <c r="F107" s="242">
        <f>SUM(F105:F106)</f>
        <v>68</v>
      </c>
      <c r="G107" s="242">
        <f>SUM(G105:G106)</f>
        <v>0</v>
      </c>
      <c r="H107" s="242">
        <f>SUM(H105:H106)</f>
        <v>0</v>
      </c>
      <c r="I107" s="312"/>
      <c r="J107" s="130"/>
      <c r="K107" s="130"/>
      <c r="L107" s="22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23"/>
      <c r="B108" s="224"/>
      <c r="C108" s="243"/>
      <c r="D108" s="152"/>
      <c r="E108" s="152"/>
      <c r="F108" s="152"/>
      <c r="G108" s="152"/>
      <c r="H108" s="152"/>
      <c r="I108" s="313"/>
      <c r="J108" s="131"/>
      <c r="K108" s="131"/>
      <c r="L108" s="131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26" t="s">
        <v>21</v>
      </c>
      <c r="B109" s="227"/>
      <c r="C109" s="227"/>
      <c r="D109" s="132"/>
      <c r="E109" s="132"/>
      <c r="F109" s="132"/>
      <c r="G109" s="132"/>
      <c r="H109" s="132"/>
      <c r="I109" s="314"/>
      <c r="J109" s="132"/>
      <c r="K109" s="132"/>
      <c r="L109" s="13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26" t="s">
        <v>125</v>
      </c>
      <c r="B110" s="227"/>
      <c r="C110" s="227"/>
      <c r="D110" s="132"/>
      <c r="E110" s="132"/>
      <c r="F110" s="132"/>
      <c r="G110" s="132"/>
      <c r="H110" s="132"/>
      <c r="I110" s="314"/>
      <c r="J110" s="132"/>
      <c r="K110" s="132"/>
      <c r="L110" s="132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thickBot="1" x14ac:dyDescent="0.35">
      <c r="A111" s="229"/>
      <c r="B111" s="227"/>
      <c r="C111" s="230"/>
      <c r="D111" s="132"/>
      <c r="E111" s="132"/>
      <c r="F111" s="132"/>
      <c r="G111" s="132"/>
      <c r="H111" s="132"/>
      <c r="I111" s="315"/>
      <c r="J111" s="133"/>
      <c r="K111" s="133"/>
      <c r="L111" s="231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177" t="s">
        <v>0</v>
      </c>
      <c r="B112" s="178" t="s">
        <v>1</v>
      </c>
      <c r="C112" s="178" t="s">
        <v>2</v>
      </c>
      <c r="D112" s="376" t="s">
        <v>22</v>
      </c>
      <c r="E112" s="376" t="s">
        <v>23</v>
      </c>
      <c r="F112" s="376" t="s">
        <v>24</v>
      </c>
      <c r="G112" s="376" t="s">
        <v>25</v>
      </c>
      <c r="H112" s="376" t="s">
        <v>7</v>
      </c>
      <c r="I112" s="316" t="s">
        <v>8</v>
      </c>
      <c r="J112" s="376" t="s">
        <v>9</v>
      </c>
      <c r="K112" s="475" t="s">
        <v>10</v>
      </c>
      <c r="L112" s="476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173"/>
      <c r="B113" s="142"/>
      <c r="C113" s="161"/>
      <c r="D113" s="162"/>
      <c r="E113" s="162"/>
      <c r="F113" s="162"/>
      <c r="G113" s="162"/>
      <c r="H113" s="162"/>
      <c r="I113" s="303"/>
      <c r="J113" s="171"/>
      <c r="K113" s="171"/>
      <c r="L113" s="143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thickBot="1" x14ac:dyDescent="0.35">
      <c r="A114" s="167"/>
      <c r="B114" s="297"/>
      <c r="C114" s="159"/>
      <c r="D114" s="165"/>
      <c r="E114" s="165"/>
      <c r="F114" s="165"/>
      <c r="G114" s="165"/>
      <c r="H114" s="165"/>
      <c r="I114" s="305"/>
      <c r="J114" s="166"/>
      <c r="K114" s="166"/>
      <c r="L114" s="298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208" t="s">
        <v>20</v>
      </c>
      <c r="B115" s="209"/>
      <c r="C115" s="210"/>
      <c r="D115" s="236">
        <f>SUM(D113:D114)</f>
        <v>0</v>
      </c>
      <c r="E115" s="236">
        <f>SUM(E113:E114)</f>
        <v>0</v>
      </c>
      <c r="F115" s="236">
        <f>SUM(F113:F114)</f>
        <v>0</v>
      </c>
      <c r="G115" s="236">
        <f>SUM(G113:G114)</f>
        <v>0</v>
      </c>
      <c r="H115" s="236">
        <f>SUM(H113:H114)</f>
        <v>0</v>
      </c>
      <c r="I115" s="310"/>
      <c r="J115" s="35"/>
      <c r="K115" s="35"/>
      <c r="L115" s="237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38" t="s">
        <v>12</v>
      </c>
      <c r="B116" s="239"/>
      <c r="C116" s="116"/>
      <c r="D116" s="240">
        <v>0</v>
      </c>
      <c r="E116" s="240">
        <v>0</v>
      </c>
      <c r="F116" s="240">
        <v>0</v>
      </c>
      <c r="G116" s="240">
        <v>0</v>
      </c>
      <c r="H116" s="240">
        <v>0</v>
      </c>
      <c r="I116" s="317"/>
      <c r="J116" s="134"/>
      <c r="K116" s="134"/>
      <c r="L116" s="241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thickBot="1" x14ac:dyDescent="0.35">
      <c r="A117" s="218" t="s">
        <v>13</v>
      </c>
      <c r="B117" s="219"/>
      <c r="C117" s="220"/>
      <c r="D117" s="242">
        <f>SUM(D115:D116)</f>
        <v>0</v>
      </c>
      <c r="E117" s="242">
        <f>SUM(E115:E116)</f>
        <v>0</v>
      </c>
      <c r="F117" s="242">
        <f>SUM(F115:F116)</f>
        <v>0</v>
      </c>
      <c r="G117" s="242">
        <f>SUM(G115:G116)</f>
        <v>0</v>
      </c>
      <c r="H117" s="242">
        <f>SUM(H115:H116)</f>
        <v>0</v>
      </c>
      <c r="I117" s="312"/>
      <c r="J117" s="130"/>
      <c r="K117" s="130"/>
      <c r="L117" s="22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23"/>
      <c r="B118" s="224"/>
      <c r="C118" s="243"/>
      <c r="D118" s="152"/>
      <c r="E118" s="152"/>
      <c r="F118" s="152"/>
      <c r="G118" s="152"/>
      <c r="H118" s="152"/>
      <c r="I118" s="313"/>
      <c r="J118" s="131"/>
      <c r="K118" s="131"/>
      <c r="L118" s="131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26" t="s">
        <v>121</v>
      </c>
      <c r="B119" s="227"/>
      <c r="C119" s="227"/>
      <c r="D119" s="132"/>
      <c r="E119" s="132"/>
      <c r="F119" s="132"/>
      <c r="G119" s="132"/>
      <c r="H119" s="132"/>
      <c r="I119" s="314"/>
      <c r="J119" s="132"/>
      <c r="K119" s="132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thickBot="1" x14ac:dyDescent="0.35">
      <c r="A120" s="229"/>
      <c r="B120" s="227"/>
      <c r="C120" s="230"/>
      <c r="D120" s="132"/>
      <c r="E120" s="132"/>
      <c r="F120" s="132"/>
      <c r="G120" s="132"/>
      <c r="H120" s="132"/>
      <c r="I120" s="315"/>
      <c r="J120" s="133"/>
      <c r="K120" s="133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177" t="s">
        <v>0</v>
      </c>
      <c r="B121" s="178" t="s">
        <v>1</v>
      </c>
      <c r="C121" s="178" t="s">
        <v>2</v>
      </c>
      <c r="D121" s="376" t="s">
        <v>26</v>
      </c>
      <c r="E121" s="376" t="s">
        <v>27</v>
      </c>
      <c r="F121" s="376" t="s">
        <v>28</v>
      </c>
      <c r="G121" s="376" t="s">
        <v>25</v>
      </c>
      <c r="H121" s="376" t="s">
        <v>22</v>
      </c>
      <c r="I121" s="316" t="s">
        <v>8</v>
      </c>
      <c r="J121" s="376" t="s">
        <v>9</v>
      </c>
      <c r="K121" s="475" t="s">
        <v>10</v>
      </c>
      <c r="L121" s="476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173"/>
      <c r="B122" s="161"/>
      <c r="C122" s="161"/>
      <c r="D122" s="336"/>
      <c r="E122" s="336"/>
      <c r="F122" s="336"/>
      <c r="G122" s="336"/>
      <c r="H122" s="336"/>
      <c r="I122" s="318"/>
      <c r="J122" s="135"/>
      <c r="K122" s="135"/>
      <c r="L122" s="301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thickBot="1" x14ac:dyDescent="0.35">
      <c r="A123" s="174"/>
      <c r="B123" s="163"/>
      <c r="C123" s="163"/>
      <c r="D123" s="337"/>
      <c r="E123" s="337"/>
      <c r="F123" s="337"/>
      <c r="G123" s="337"/>
      <c r="H123" s="337"/>
      <c r="I123" s="319"/>
      <c r="J123" s="40"/>
      <c r="K123" s="40"/>
      <c r="L123" s="179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x14ac:dyDescent="0.3">
      <c r="A124" s="208" t="s">
        <v>20</v>
      </c>
      <c r="B124" s="209"/>
      <c r="C124" s="210"/>
      <c r="D124" s="338">
        <f>SUM(D122:D123)</f>
        <v>0</v>
      </c>
      <c r="E124" s="338">
        <f>SUM(E122:E123)</f>
        <v>0</v>
      </c>
      <c r="F124" s="338">
        <f>SUM(F122:F123)</f>
        <v>0</v>
      </c>
      <c r="G124" s="338">
        <f>SUM(G122:G123)</f>
        <v>0</v>
      </c>
      <c r="H124" s="338">
        <f>SUM(H122:H123)</f>
        <v>0</v>
      </c>
      <c r="I124" s="310"/>
      <c r="J124" s="35"/>
      <c r="K124" s="35"/>
      <c r="L124" s="237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x14ac:dyDescent="0.3">
      <c r="A125" s="238" t="s">
        <v>12</v>
      </c>
      <c r="B125" s="239"/>
      <c r="C125" s="116"/>
      <c r="D125" s="339">
        <v>0</v>
      </c>
      <c r="E125" s="339">
        <v>0</v>
      </c>
      <c r="F125" s="339">
        <v>0</v>
      </c>
      <c r="G125" s="339">
        <v>0</v>
      </c>
      <c r="H125" s="339">
        <v>0</v>
      </c>
      <c r="I125" s="317"/>
      <c r="J125" s="134"/>
      <c r="K125" s="134"/>
      <c r="L125" s="241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thickBot="1" x14ac:dyDescent="0.35">
      <c r="A126" s="218" t="s">
        <v>13</v>
      </c>
      <c r="B126" s="219"/>
      <c r="C126" s="220"/>
      <c r="D126" s="340">
        <f>D124+D125</f>
        <v>0</v>
      </c>
      <c r="E126" s="340">
        <f>E124+E125</f>
        <v>0</v>
      </c>
      <c r="F126" s="340">
        <f>F124+F125</f>
        <v>0</v>
      </c>
      <c r="G126" s="340">
        <f>G124+G125</f>
        <v>0</v>
      </c>
      <c r="H126" s="340">
        <f>H124+H125</f>
        <v>0</v>
      </c>
      <c r="I126" s="312"/>
      <c r="J126" s="130"/>
      <c r="K126" s="130"/>
      <c r="L126" s="222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x14ac:dyDescent="0.3">
      <c r="A127" s="245"/>
      <c r="B127" s="224"/>
      <c r="C127" s="225"/>
      <c r="D127" s="152"/>
      <c r="E127" s="152"/>
      <c r="F127" s="152"/>
      <c r="G127" s="152"/>
      <c r="H127" s="152"/>
      <c r="I127" s="313"/>
      <c r="J127" s="131"/>
      <c r="K127" s="131"/>
      <c r="L127" s="131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26" t="s">
        <v>118</v>
      </c>
      <c r="B128" s="227"/>
      <c r="C128" s="227"/>
      <c r="D128" s="132"/>
      <c r="E128" s="132"/>
      <c r="F128" s="132"/>
      <c r="G128" s="132"/>
      <c r="H128" s="132"/>
      <c r="I128" s="314"/>
      <c r="J128" s="132"/>
      <c r="K128" s="132"/>
      <c r="L128" s="13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thickBot="1" x14ac:dyDescent="0.35">
      <c r="A129" s="229"/>
      <c r="B129" s="227"/>
      <c r="C129" s="230"/>
      <c r="D129" s="132"/>
      <c r="E129" s="132"/>
      <c r="F129" s="132"/>
      <c r="G129" s="132"/>
      <c r="H129" s="132"/>
      <c r="I129" s="315"/>
      <c r="J129" s="133"/>
      <c r="K129" s="133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thickBot="1" x14ac:dyDescent="0.35">
      <c r="A130" s="177" t="s">
        <v>0</v>
      </c>
      <c r="B130" s="178" t="s">
        <v>1</v>
      </c>
      <c r="C130" s="178" t="s">
        <v>2</v>
      </c>
      <c r="D130" s="376" t="s">
        <v>29</v>
      </c>
      <c r="E130" s="376" t="s">
        <v>17</v>
      </c>
      <c r="F130" s="376" t="s">
        <v>30</v>
      </c>
      <c r="G130" s="376" t="s">
        <v>19</v>
      </c>
      <c r="H130" s="376" t="s">
        <v>7</v>
      </c>
      <c r="I130" s="316" t="s">
        <v>8</v>
      </c>
      <c r="J130" s="376" t="s">
        <v>9</v>
      </c>
      <c r="K130" s="376"/>
      <c r="L130" s="377" t="s">
        <v>10</v>
      </c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x14ac:dyDescent="0.3">
      <c r="A131" s="173"/>
      <c r="B131" s="161"/>
      <c r="C131" s="161"/>
      <c r="D131" s="162"/>
      <c r="E131" s="162"/>
      <c r="F131" s="162"/>
      <c r="G131" s="162"/>
      <c r="H131" s="162"/>
      <c r="I131" s="303"/>
      <c r="J131" s="171"/>
      <c r="K131" s="171"/>
      <c r="L131" s="244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thickBot="1" x14ac:dyDescent="0.35">
      <c r="A132" s="167"/>
      <c r="B132" s="159"/>
      <c r="C132" s="159"/>
      <c r="D132" s="165"/>
      <c r="E132" s="165"/>
      <c r="F132" s="165"/>
      <c r="G132" s="165"/>
      <c r="H132" s="165"/>
      <c r="I132" s="305"/>
      <c r="J132" s="166"/>
      <c r="K132" s="166"/>
      <c r="L132" s="246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x14ac:dyDescent="0.3">
      <c r="A133" s="208" t="s">
        <v>20</v>
      </c>
      <c r="B133" s="210"/>
      <c r="C133" s="210"/>
      <c r="D133" s="236">
        <f>SUM(D131:D132)</f>
        <v>0</v>
      </c>
      <c r="E133" s="236">
        <f>SUM(E131:E132)</f>
        <v>0</v>
      </c>
      <c r="F133" s="236">
        <f>SUM(F131:F132)</f>
        <v>0</v>
      </c>
      <c r="G133" s="236">
        <f>SUM(G131:G132)</f>
        <v>0</v>
      </c>
      <c r="H133" s="236">
        <f>SUM(H131:H132)</f>
        <v>0</v>
      </c>
      <c r="I133" s="310"/>
      <c r="J133" s="35"/>
      <c r="K133" s="35"/>
      <c r="L133" s="237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x14ac:dyDescent="0.3">
      <c r="A134" s="238" t="s">
        <v>12</v>
      </c>
      <c r="B134" s="116"/>
      <c r="C134" s="116"/>
      <c r="D134" s="240">
        <v>0</v>
      </c>
      <c r="E134" s="240">
        <v>0</v>
      </c>
      <c r="F134" s="240">
        <v>0</v>
      </c>
      <c r="G134" s="240">
        <v>0</v>
      </c>
      <c r="H134" s="240">
        <v>0</v>
      </c>
      <c r="I134" s="317"/>
      <c r="J134" s="134"/>
      <c r="K134" s="134"/>
      <c r="L134" s="241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thickBot="1" x14ac:dyDescent="0.35">
      <c r="A135" s="218" t="s">
        <v>13</v>
      </c>
      <c r="B135" s="220"/>
      <c r="C135" s="220"/>
      <c r="D135" s="242">
        <f>SUM(D133:D134)</f>
        <v>0</v>
      </c>
      <c r="E135" s="242">
        <f>SUM(E133:E134)</f>
        <v>0</v>
      </c>
      <c r="F135" s="242">
        <f>SUM(F133:F134)</f>
        <v>0</v>
      </c>
      <c r="G135" s="242">
        <f>SUM(G133:G134)</f>
        <v>0</v>
      </c>
      <c r="H135" s="242">
        <f>SUM(H133:H134)</f>
        <v>0</v>
      </c>
      <c r="I135" s="312"/>
      <c r="J135" s="130"/>
      <c r="K135" s="130"/>
      <c r="L135" s="247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x14ac:dyDescent="0.3">
      <c r="A136" s="223"/>
      <c r="B136" s="224"/>
      <c r="C136" s="225"/>
      <c r="D136" s="152"/>
      <c r="E136" s="152"/>
      <c r="F136" s="152"/>
      <c r="G136" s="152"/>
      <c r="H136" s="152"/>
      <c r="I136" s="313"/>
      <c r="J136" s="131"/>
      <c r="K136" s="131"/>
      <c r="L136" s="131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20.100000000000001" customHeight="1" x14ac:dyDescent="0.3">
      <c r="A137" s="226" t="s">
        <v>31</v>
      </c>
      <c r="B137" s="227"/>
      <c r="C137" s="227"/>
      <c r="D137" s="132"/>
      <c r="E137" s="132"/>
      <c r="F137" s="132"/>
      <c r="G137" s="132"/>
      <c r="H137" s="132"/>
      <c r="I137" s="314"/>
      <c r="J137" s="132"/>
      <c r="K137" s="132"/>
      <c r="L137" s="132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20.100000000000001" customHeight="1" x14ac:dyDescent="0.3">
      <c r="A138" s="226" t="s">
        <v>32</v>
      </c>
      <c r="B138" s="227"/>
      <c r="C138" s="227"/>
      <c r="D138" s="132"/>
      <c r="E138" s="132"/>
      <c r="F138" s="132"/>
      <c r="G138" s="132"/>
      <c r="H138" s="132"/>
      <c r="I138" s="314"/>
      <c r="J138" s="132"/>
      <c r="K138" s="132"/>
      <c r="L138" s="132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20.100000000000001" customHeight="1" thickBot="1" x14ac:dyDescent="0.35">
      <c r="A139" s="229"/>
      <c r="B139" s="227"/>
      <c r="C139" s="230"/>
      <c r="D139" s="132"/>
      <c r="E139" s="132"/>
      <c r="F139" s="132"/>
      <c r="G139" s="132"/>
      <c r="H139" s="132"/>
      <c r="I139" s="315"/>
      <c r="J139" s="133"/>
      <c r="K139" s="133"/>
      <c r="L139" s="132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thickBot="1" x14ac:dyDescent="0.35">
      <c r="A140" s="177" t="s">
        <v>0</v>
      </c>
      <c r="B140" s="178" t="s">
        <v>1</v>
      </c>
      <c r="C140" s="178" t="s">
        <v>2</v>
      </c>
      <c r="D140" s="376" t="s">
        <v>33</v>
      </c>
      <c r="E140" s="376" t="s">
        <v>34</v>
      </c>
      <c r="F140" s="376" t="s">
        <v>35</v>
      </c>
      <c r="G140" s="376" t="s">
        <v>36</v>
      </c>
      <c r="H140" s="376" t="s">
        <v>135</v>
      </c>
      <c r="I140" s="316" t="s">
        <v>8</v>
      </c>
      <c r="J140" s="376" t="s">
        <v>9</v>
      </c>
      <c r="K140" s="376"/>
      <c r="L140" s="377" t="s">
        <v>10</v>
      </c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x14ac:dyDescent="0.3">
      <c r="A141" s="174"/>
      <c r="B141" s="163"/>
      <c r="C141" s="163"/>
      <c r="D141" s="164"/>
      <c r="E141" s="164"/>
      <c r="F141" s="164"/>
      <c r="G141" s="164"/>
      <c r="H141" s="164"/>
      <c r="I141" s="319"/>
      <c r="J141" s="172"/>
      <c r="K141" s="204"/>
      <c r="L141" s="248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20.100000000000001" customHeight="1" thickBot="1" x14ac:dyDescent="0.35">
      <c r="A142" s="174"/>
      <c r="B142" s="163"/>
      <c r="C142" s="163"/>
      <c r="D142" s="164"/>
      <c r="E142" s="164"/>
      <c r="F142" s="164"/>
      <c r="G142" s="164"/>
      <c r="H142" s="164"/>
      <c r="I142" s="319"/>
      <c r="J142" s="172"/>
      <c r="K142" s="204"/>
      <c r="L142" s="248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x14ac:dyDescent="0.3">
      <c r="A143" s="249" t="s">
        <v>20</v>
      </c>
      <c r="B143" s="250"/>
      <c r="C143" s="250"/>
      <c r="D143" s="251">
        <f>SUM(D141:D142)</f>
        <v>0</v>
      </c>
      <c r="E143" s="251">
        <f>SUM(E141:E142)</f>
        <v>0</v>
      </c>
      <c r="F143" s="251">
        <f>SUM(F141:F142)</f>
        <v>0</v>
      </c>
      <c r="G143" s="251">
        <f>SUM(G141:G142)</f>
        <v>0</v>
      </c>
      <c r="H143" s="251">
        <f>SUM(H141:H142)</f>
        <v>0</v>
      </c>
      <c r="I143" s="320"/>
      <c r="J143" s="36"/>
      <c r="K143" s="36"/>
      <c r="L143" s="252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20.100000000000001" customHeight="1" x14ac:dyDescent="0.3">
      <c r="A144" s="253" t="s">
        <v>12</v>
      </c>
      <c r="B144" s="254"/>
      <c r="C144" s="254"/>
      <c r="D144" s="255">
        <v>0</v>
      </c>
      <c r="E144" s="255">
        <v>69</v>
      </c>
      <c r="F144" s="255">
        <v>0</v>
      </c>
      <c r="G144" s="255">
        <v>56</v>
      </c>
      <c r="H144" s="255">
        <v>0</v>
      </c>
      <c r="I144" s="321"/>
      <c r="J144" s="136"/>
      <c r="K144" s="136"/>
      <c r="L144" s="256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20.100000000000001" customHeight="1" thickBot="1" x14ac:dyDescent="0.35">
      <c r="A145" s="257" t="s">
        <v>13</v>
      </c>
      <c r="B145" s="258"/>
      <c r="C145" s="258"/>
      <c r="D145" s="259">
        <f>D143+D144</f>
        <v>0</v>
      </c>
      <c r="E145" s="259">
        <f>E143+E144</f>
        <v>69</v>
      </c>
      <c r="F145" s="259">
        <f>F143+F144</f>
        <v>0</v>
      </c>
      <c r="G145" s="259">
        <f>G143+G144</f>
        <v>56</v>
      </c>
      <c r="H145" s="259">
        <f>H143+H144</f>
        <v>0</v>
      </c>
      <c r="I145" s="322"/>
      <c r="J145" s="137"/>
      <c r="K145" s="137"/>
      <c r="L145" s="260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20.100000000000001" customHeight="1" x14ac:dyDescent="0.3">
      <c r="A146" s="261"/>
      <c r="B146" s="43"/>
      <c r="C146" s="125"/>
      <c r="D146" s="1"/>
      <c r="E146" s="1"/>
      <c r="F146" s="1"/>
      <c r="G146" s="1"/>
      <c r="H146" s="1"/>
      <c r="I146" s="323"/>
      <c r="J146" s="44"/>
      <c r="K146" s="44"/>
      <c r="L146" s="44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20.100000000000001" customHeight="1" x14ac:dyDescent="0.3">
      <c r="A147" s="226" t="s">
        <v>37</v>
      </c>
      <c r="B147" s="227"/>
      <c r="C147" s="227"/>
      <c r="D147" s="132"/>
      <c r="E147" s="132"/>
      <c r="F147" s="132"/>
      <c r="G147" s="132"/>
      <c r="H147" s="132"/>
      <c r="I147" s="314"/>
      <c r="J147" s="132"/>
      <c r="K147" s="132"/>
      <c r="L147" s="132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20.100000000000001" customHeight="1" x14ac:dyDescent="0.3">
      <c r="A148" s="226" t="s">
        <v>117</v>
      </c>
      <c r="B148" s="227"/>
      <c r="C148" s="227"/>
      <c r="D148" s="132"/>
      <c r="E148" s="132"/>
      <c r="F148" s="132"/>
      <c r="G148" s="132"/>
      <c r="H148" s="132"/>
      <c r="I148" s="314"/>
      <c r="J148" s="132"/>
      <c r="K148" s="132"/>
      <c r="L148" s="132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thickBot="1" x14ac:dyDescent="0.35">
      <c r="A149" s="229"/>
      <c r="B149" s="227"/>
      <c r="C149" s="230"/>
      <c r="D149" s="132"/>
      <c r="E149" s="132"/>
      <c r="F149" s="132"/>
      <c r="G149" s="132"/>
      <c r="H149" s="132"/>
      <c r="I149" s="315"/>
      <c r="J149" s="133"/>
      <c r="K149" s="133"/>
      <c r="L149" s="132"/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20.100000000000001" customHeight="1" thickBot="1" x14ac:dyDescent="0.35">
      <c r="A150" s="177" t="s">
        <v>0</v>
      </c>
      <c r="B150" s="178" t="s">
        <v>1</v>
      </c>
      <c r="C150" s="178" t="s">
        <v>2</v>
      </c>
      <c r="D150" s="376" t="s">
        <v>33</v>
      </c>
      <c r="E150" s="376" t="s">
        <v>27</v>
      </c>
      <c r="F150" s="376" t="s">
        <v>24</v>
      </c>
      <c r="G150" s="376" t="s">
        <v>25</v>
      </c>
      <c r="H150" s="376" t="s">
        <v>7</v>
      </c>
      <c r="I150" s="316" t="s">
        <v>8</v>
      </c>
      <c r="J150" s="376" t="s">
        <v>9</v>
      </c>
      <c r="K150" s="376"/>
      <c r="L150" s="377" t="s">
        <v>10</v>
      </c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20.100000000000001" customHeight="1" x14ac:dyDescent="0.3">
      <c r="A151" s="173"/>
      <c r="B151" s="161"/>
      <c r="C151" s="161"/>
      <c r="D151" s="162"/>
      <c r="E151" s="162"/>
      <c r="F151" s="162"/>
      <c r="G151" s="162"/>
      <c r="H151" s="162"/>
      <c r="I151" s="303"/>
      <c r="J151" s="171"/>
      <c r="K151" s="171"/>
      <c r="L151" s="234"/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20.100000000000001" customHeight="1" thickBot="1" x14ac:dyDescent="0.35">
      <c r="A152" s="174"/>
      <c r="B152" s="163"/>
      <c r="C152" s="163"/>
      <c r="D152" s="164"/>
      <c r="E152" s="164"/>
      <c r="F152" s="164"/>
      <c r="G152" s="164"/>
      <c r="H152" s="164"/>
      <c r="I152" s="304"/>
      <c r="J152" s="172"/>
      <c r="K152" s="172"/>
      <c r="L152" s="235"/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A153" s="249" t="s">
        <v>20</v>
      </c>
      <c r="B153" s="250"/>
      <c r="C153" s="250"/>
      <c r="D153" s="251">
        <f>SUM(D151:D152)</f>
        <v>0</v>
      </c>
      <c r="E153" s="251">
        <f>SUM(E151:E152)</f>
        <v>0</v>
      </c>
      <c r="F153" s="251">
        <f>SUM(F151:F152)</f>
        <v>0</v>
      </c>
      <c r="G153" s="251">
        <f>SUM(G151:G152)</f>
        <v>0</v>
      </c>
      <c r="H153" s="251">
        <f>SUM(H151:H152)</f>
        <v>0</v>
      </c>
      <c r="I153" s="320"/>
      <c r="J153" s="36"/>
      <c r="K153" s="36"/>
      <c r="L153" s="252"/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x14ac:dyDescent="0.3">
      <c r="A154" s="253" t="s">
        <v>12</v>
      </c>
      <c r="B154" s="254"/>
      <c r="C154" s="254"/>
      <c r="D154" s="255">
        <v>0</v>
      </c>
      <c r="E154" s="255">
        <v>0</v>
      </c>
      <c r="F154" s="255">
        <v>0</v>
      </c>
      <c r="G154" s="255">
        <v>0</v>
      </c>
      <c r="H154" s="255">
        <v>0</v>
      </c>
      <c r="I154" s="321"/>
      <c r="J154" s="136"/>
      <c r="K154" s="136"/>
      <c r="L154" s="256"/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thickBot="1" x14ac:dyDescent="0.35">
      <c r="A155" s="257" t="s">
        <v>13</v>
      </c>
      <c r="B155" s="258"/>
      <c r="C155" s="258"/>
      <c r="D155" s="259">
        <f>D153+D154</f>
        <v>0</v>
      </c>
      <c r="E155" s="259">
        <f>E153+E154</f>
        <v>0</v>
      </c>
      <c r="F155" s="259">
        <f>F153+F154</f>
        <v>0</v>
      </c>
      <c r="G155" s="259">
        <f>G153+G154</f>
        <v>0</v>
      </c>
      <c r="H155" s="259">
        <f>H153+H154</f>
        <v>0</v>
      </c>
      <c r="I155" s="322"/>
      <c r="J155" s="137"/>
      <c r="K155" s="137"/>
      <c r="L155" s="260"/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A156" s="261"/>
      <c r="B156" s="43"/>
      <c r="C156" s="125"/>
      <c r="D156" s="1"/>
      <c r="E156" s="1"/>
      <c r="F156" s="1"/>
      <c r="G156" s="1"/>
      <c r="H156" s="1"/>
      <c r="I156" s="323"/>
      <c r="J156" s="44"/>
      <c r="K156" s="44"/>
      <c r="L156" s="44"/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A157" s="226" t="s">
        <v>122</v>
      </c>
      <c r="B157" s="227"/>
      <c r="C157" s="227"/>
      <c r="D157" s="132"/>
      <c r="E157" s="132"/>
      <c r="F157" s="132"/>
      <c r="G157" s="132"/>
      <c r="H157" s="132"/>
      <c r="I157" s="314"/>
      <c r="J157" s="132"/>
      <c r="K157" s="132"/>
      <c r="L157" s="132"/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A158" s="226" t="s">
        <v>124</v>
      </c>
      <c r="B158" s="227"/>
      <c r="C158" s="227"/>
      <c r="D158" s="132"/>
      <c r="E158" s="132"/>
      <c r="F158" s="132"/>
      <c r="G158" s="132"/>
      <c r="H158" s="132"/>
      <c r="I158" s="314"/>
      <c r="J158" s="132"/>
      <c r="K158" s="132"/>
      <c r="L158" s="132"/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thickBot="1" x14ac:dyDescent="0.35">
      <c r="A159" s="229"/>
      <c r="B159" s="227"/>
      <c r="C159" s="230"/>
      <c r="D159" s="132"/>
      <c r="E159" s="132"/>
      <c r="F159" s="132"/>
      <c r="G159" s="132"/>
      <c r="H159" s="132"/>
      <c r="I159" s="315"/>
      <c r="J159" s="133"/>
      <c r="K159" s="133"/>
      <c r="L159" s="132"/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thickBot="1" x14ac:dyDescent="0.35">
      <c r="A160" s="177" t="s">
        <v>0</v>
      </c>
      <c r="B160" s="178" t="s">
        <v>1</v>
      </c>
      <c r="C160" s="178" t="s">
        <v>2</v>
      </c>
      <c r="D160" s="376" t="s">
        <v>22</v>
      </c>
      <c r="E160" s="376" t="s">
        <v>27</v>
      </c>
      <c r="F160" s="376" t="s">
        <v>24</v>
      </c>
      <c r="G160" s="376" t="s">
        <v>25</v>
      </c>
      <c r="H160" s="376" t="s">
        <v>7</v>
      </c>
      <c r="I160" s="316" t="s">
        <v>8</v>
      </c>
      <c r="J160" s="376" t="s">
        <v>9</v>
      </c>
      <c r="K160" s="376"/>
      <c r="L160" s="377" t="s">
        <v>10</v>
      </c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:22" ht="20.100000000000001" customHeight="1" x14ac:dyDescent="0.3">
      <c r="A161" s="173"/>
      <c r="B161" s="161"/>
      <c r="C161" s="161"/>
      <c r="D161" s="262"/>
      <c r="E161" s="162"/>
      <c r="F161" s="262"/>
      <c r="G161" s="262"/>
      <c r="H161" s="262"/>
      <c r="I161" s="303"/>
      <c r="J161" s="171"/>
      <c r="K161" s="171"/>
      <c r="L161" s="234"/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:22" ht="20.100000000000001" customHeight="1" thickBot="1" x14ac:dyDescent="0.35">
      <c r="A162" s="174"/>
      <c r="B162" s="163"/>
      <c r="C162" s="163"/>
      <c r="D162" s="263"/>
      <c r="E162" s="164"/>
      <c r="F162" s="263"/>
      <c r="G162" s="263"/>
      <c r="H162" s="263"/>
      <c r="I162" s="304"/>
      <c r="J162" s="172"/>
      <c r="K162" s="172"/>
      <c r="L162" s="235"/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:22" ht="20.100000000000001" customHeight="1" x14ac:dyDescent="0.3">
      <c r="A163" s="249" t="s">
        <v>20</v>
      </c>
      <c r="B163" s="250"/>
      <c r="C163" s="250"/>
      <c r="D163" s="251">
        <f>SUM(D161:D162)</f>
        <v>0</v>
      </c>
      <c r="E163" s="251">
        <f>SUM(E161:E162)</f>
        <v>0</v>
      </c>
      <c r="F163" s="251">
        <f>SUM(F161:F162)</f>
        <v>0</v>
      </c>
      <c r="G163" s="251">
        <f>SUM(G161:G162)</f>
        <v>0</v>
      </c>
      <c r="H163" s="251">
        <f>SUM(H161:H162)</f>
        <v>0</v>
      </c>
      <c r="I163" s="320"/>
      <c r="J163" s="36"/>
      <c r="K163" s="36"/>
      <c r="L163" s="252"/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:22" ht="20.100000000000001" customHeight="1" x14ac:dyDescent="0.3">
      <c r="A164" s="253" t="s">
        <v>12</v>
      </c>
      <c r="B164" s="254"/>
      <c r="C164" s="254"/>
      <c r="D164" s="255">
        <v>0</v>
      </c>
      <c r="E164" s="255">
        <v>0</v>
      </c>
      <c r="F164" s="255">
        <v>0</v>
      </c>
      <c r="G164" s="255">
        <v>0</v>
      </c>
      <c r="H164" s="255">
        <v>0</v>
      </c>
      <c r="I164" s="321"/>
      <c r="J164" s="136"/>
      <c r="K164" s="136"/>
      <c r="L164" s="256"/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:22" ht="20.100000000000001" customHeight="1" thickBot="1" x14ac:dyDescent="0.35">
      <c r="A165" s="257" t="s">
        <v>13</v>
      </c>
      <c r="B165" s="258"/>
      <c r="C165" s="258"/>
      <c r="D165" s="259">
        <f>D163+D164</f>
        <v>0</v>
      </c>
      <c r="E165" s="259">
        <f>E163+E164</f>
        <v>0</v>
      </c>
      <c r="F165" s="259">
        <f>F163+F164</f>
        <v>0</v>
      </c>
      <c r="G165" s="259">
        <f>G163+G164</f>
        <v>0</v>
      </c>
      <c r="H165" s="259">
        <f>H163+H164</f>
        <v>0</v>
      </c>
      <c r="I165" s="322"/>
      <c r="J165" s="137"/>
      <c r="K165" s="137"/>
      <c r="L165" s="260"/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:22" ht="20.100000000000001" customHeight="1" x14ac:dyDescent="0.3">
      <c r="A166" s="264"/>
      <c r="B166" s="43"/>
      <c r="C166" s="43"/>
      <c r="D166" s="1"/>
      <c r="E166" s="1"/>
      <c r="F166" s="1"/>
      <c r="G166" s="1"/>
      <c r="H166" s="1"/>
      <c r="I166" s="323"/>
      <c r="J166" s="44"/>
      <c r="K166" s="44"/>
      <c r="L166" s="44"/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:22" ht="19.5" customHeight="1" x14ac:dyDescent="0.3">
      <c r="A167" s="226" t="s">
        <v>38</v>
      </c>
      <c r="B167" s="45"/>
      <c r="C167" s="45"/>
      <c r="D167" s="46"/>
      <c r="E167" s="46"/>
      <c r="F167" s="46"/>
      <c r="G167" s="46"/>
      <c r="H167" s="46"/>
      <c r="I167" s="324"/>
      <c r="J167" s="46"/>
      <c r="K167" s="46"/>
      <c r="L167" s="46"/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:22" ht="19.5" customHeight="1" thickBot="1" x14ac:dyDescent="0.35">
      <c r="A168" s="223"/>
      <c r="B168" s="224"/>
      <c r="C168" s="225"/>
      <c r="D168" s="152"/>
      <c r="E168" s="152"/>
      <c r="F168" s="152"/>
      <c r="G168" s="152"/>
      <c r="H168" s="152"/>
      <c r="I168" s="313"/>
      <c r="J168" s="131"/>
      <c r="K168" s="131"/>
      <c r="L168" s="131"/>
      <c r="M168" s="194"/>
      <c r="N168" s="284"/>
      <c r="O168" s="157"/>
      <c r="P168" s="198"/>
      <c r="Q168" s="198"/>
      <c r="R168" s="153"/>
      <c r="S168" s="153"/>
      <c r="T168" s="153"/>
      <c r="U168" s="152"/>
      <c r="V168" s="152"/>
    </row>
    <row r="169" spans="1:22" ht="19.5" customHeight="1" thickBot="1" x14ac:dyDescent="0.35">
      <c r="A169" s="265" t="s">
        <v>0</v>
      </c>
      <c r="B169" s="266" t="s">
        <v>1</v>
      </c>
      <c r="C169" s="266" t="s">
        <v>2</v>
      </c>
      <c r="D169" s="138" t="s">
        <v>3</v>
      </c>
      <c r="E169" s="138" t="s">
        <v>4</v>
      </c>
      <c r="F169" s="138" t="s">
        <v>5</v>
      </c>
      <c r="G169" s="138" t="s">
        <v>6</v>
      </c>
      <c r="H169" s="138" t="s">
        <v>7</v>
      </c>
      <c r="I169" s="325" t="s">
        <v>8</v>
      </c>
      <c r="J169" s="138" t="s">
        <v>9</v>
      </c>
      <c r="K169" s="138"/>
      <c r="L169" s="267" t="s">
        <v>10</v>
      </c>
      <c r="M169" s="194"/>
      <c r="N169" s="284"/>
      <c r="O169" s="157"/>
      <c r="P169" s="198"/>
      <c r="Q169" s="198"/>
      <c r="R169" s="153"/>
      <c r="S169" s="153"/>
      <c r="T169" s="153"/>
      <c r="U169" s="152"/>
      <c r="V169" s="152"/>
    </row>
    <row r="170" spans="1:22" ht="19.5" customHeight="1" x14ac:dyDescent="0.3">
      <c r="A170" s="268" t="s">
        <v>20</v>
      </c>
      <c r="B170" s="269"/>
      <c r="C170" s="269"/>
      <c r="D170" s="270">
        <f t="shared" ref="D170:H172" si="14">SUM(D94,D105,D124,D133)</f>
        <v>308</v>
      </c>
      <c r="E170" s="270">
        <f t="shared" si="14"/>
        <v>0</v>
      </c>
      <c r="F170" s="270">
        <f t="shared" si="14"/>
        <v>0</v>
      </c>
      <c r="G170" s="270">
        <f t="shared" si="14"/>
        <v>318</v>
      </c>
      <c r="H170" s="270">
        <f t="shared" si="14"/>
        <v>0</v>
      </c>
      <c r="I170" s="326"/>
      <c r="J170" s="37"/>
      <c r="K170" s="37"/>
      <c r="L170" s="271"/>
      <c r="M170" s="194"/>
      <c r="N170" s="284"/>
      <c r="O170" s="157"/>
      <c r="P170" s="198"/>
      <c r="Q170" s="198"/>
      <c r="R170" s="153"/>
      <c r="S170" s="153"/>
      <c r="T170" s="153"/>
      <c r="U170" s="152"/>
      <c r="V170" s="152"/>
    </row>
    <row r="171" spans="1:22" ht="19.5" customHeight="1" x14ac:dyDescent="0.3">
      <c r="A171" s="272" t="s">
        <v>12</v>
      </c>
      <c r="B171" s="273"/>
      <c r="C171" s="273"/>
      <c r="D171" s="274">
        <f t="shared" si="14"/>
        <v>378</v>
      </c>
      <c r="E171" s="274">
        <f t="shared" si="14"/>
        <v>66</v>
      </c>
      <c r="F171" s="274">
        <f t="shared" si="14"/>
        <v>68</v>
      </c>
      <c r="G171" s="274">
        <f t="shared" si="14"/>
        <v>341</v>
      </c>
      <c r="H171" s="274">
        <f t="shared" si="14"/>
        <v>0</v>
      </c>
      <c r="I171" s="327"/>
      <c r="J171" s="139"/>
      <c r="K171" s="139"/>
      <c r="L171" s="275"/>
      <c r="M171" s="194"/>
      <c r="N171" s="284"/>
      <c r="O171" s="157"/>
      <c r="P171" s="198"/>
      <c r="Q171" s="198"/>
      <c r="R171" s="153"/>
      <c r="S171" s="153"/>
      <c r="T171" s="153"/>
      <c r="U171" s="152"/>
      <c r="V171" s="152"/>
    </row>
    <row r="172" spans="1:22" ht="19.5" customHeight="1" thickBot="1" x14ac:dyDescent="0.35">
      <c r="A172" s="276" t="s">
        <v>13</v>
      </c>
      <c r="B172" s="277"/>
      <c r="C172" s="277"/>
      <c r="D172" s="278">
        <f t="shared" si="14"/>
        <v>686</v>
      </c>
      <c r="E172" s="278">
        <f t="shared" si="14"/>
        <v>66</v>
      </c>
      <c r="F172" s="278">
        <f t="shared" si="14"/>
        <v>68</v>
      </c>
      <c r="G172" s="278">
        <f t="shared" si="14"/>
        <v>659</v>
      </c>
      <c r="H172" s="278">
        <f t="shared" si="14"/>
        <v>0</v>
      </c>
      <c r="I172" s="328"/>
      <c r="J172" s="140"/>
      <c r="K172" s="140"/>
      <c r="L172" s="279"/>
      <c r="M172" s="194"/>
      <c r="N172" s="284"/>
      <c r="O172" s="157"/>
      <c r="P172" s="198"/>
      <c r="Q172" s="198"/>
      <c r="R172" s="153"/>
      <c r="S172" s="153"/>
      <c r="T172" s="153"/>
      <c r="U172" s="152"/>
      <c r="V172" s="152"/>
    </row>
    <row r="173" spans="1:22" ht="19.5" customHeight="1" x14ac:dyDescent="0.3">
      <c r="M173" s="194"/>
      <c r="N173" s="284"/>
      <c r="O173" s="157"/>
      <c r="P173" s="198"/>
      <c r="Q173" s="198"/>
      <c r="R173" s="153"/>
      <c r="S173" s="153"/>
      <c r="T173" s="153"/>
      <c r="U173" s="152"/>
      <c r="V173" s="152"/>
    </row>
    <row r="174" spans="1:22" ht="19.5" customHeight="1" x14ac:dyDescent="0.3">
      <c r="M174" s="194"/>
      <c r="N174" s="284"/>
      <c r="O174" s="157"/>
      <c r="P174" s="198"/>
      <c r="Q174" s="198"/>
      <c r="R174" s="153"/>
      <c r="S174" s="153"/>
      <c r="T174" s="153"/>
      <c r="U174" s="152"/>
      <c r="V174" s="152"/>
    </row>
    <row r="175" spans="1:22" ht="19.5" customHeight="1" x14ac:dyDescent="0.3">
      <c r="M175" s="194"/>
      <c r="N175" s="284"/>
      <c r="O175" s="157"/>
      <c r="P175" s="198"/>
      <c r="Q175" s="198"/>
      <c r="R175" s="153"/>
      <c r="S175" s="153"/>
      <c r="T175" s="153"/>
      <c r="U175" s="152"/>
      <c r="V175" s="152"/>
    </row>
    <row r="176" spans="1:22" ht="19.5" customHeight="1" x14ac:dyDescent="0.3">
      <c r="M176" s="194"/>
      <c r="N176" s="284"/>
      <c r="O176" s="157"/>
      <c r="P176" s="198"/>
      <c r="Q176" s="198"/>
      <c r="R176" s="153"/>
      <c r="S176" s="153"/>
      <c r="T176" s="153"/>
      <c r="U176" s="152"/>
      <c r="V176" s="152"/>
    </row>
    <row r="177" spans="13:22" ht="19.5" customHeight="1" x14ac:dyDescent="0.3">
      <c r="M177" s="194"/>
      <c r="N177" s="284"/>
      <c r="O177" s="157"/>
      <c r="P177" s="198"/>
      <c r="Q177" s="198"/>
      <c r="R177" s="153"/>
      <c r="S177" s="153"/>
      <c r="T177" s="153"/>
      <c r="U177" s="152"/>
      <c r="V177" s="152"/>
    </row>
    <row r="178" spans="13:22" ht="19.5" customHeight="1" x14ac:dyDescent="0.3">
      <c r="M178" s="194"/>
      <c r="N178" s="284"/>
      <c r="O178" s="157"/>
      <c r="P178" s="198"/>
      <c r="Q178" s="198"/>
      <c r="R178" s="153"/>
      <c r="S178" s="153"/>
      <c r="T178" s="153"/>
      <c r="U178" s="152"/>
      <c r="V178" s="152"/>
    </row>
    <row r="179" spans="13:22" ht="19.5" customHeight="1" x14ac:dyDescent="0.3">
      <c r="M179" s="194"/>
      <c r="N179" s="284"/>
      <c r="O179" s="157"/>
      <c r="P179" s="198"/>
      <c r="Q179" s="198"/>
      <c r="R179" s="153"/>
      <c r="S179" s="153"/>
      <c r="T179" s="153"/>
      <c r="U179" s="152"/>
      <c r="V179" s="152"/>
    </row>
    <row r="180" spans="13:22" ht="19.5" customHeight="1" x14ac:dyDescent="0.3">
      <c r="M180" s="194"/>
      <c r="N180" s="284"/>
      <c r="O180" s="157"/>
      <c r="P180" s="198"/>
      <c r="Q180" s="198"/>
      <c r="R180" s="153"/>
      <c r="S180" s="153"/>
      <c r="T180" s="153"/>
      <c r="U180" s="152"/>
      <c r="V180" s="152"/>
    </row>
    <row r="181" spans="13:22" ht="19.5" customHeight="1" x14ac:dyDescent="0.3">
      <c r="M181" s="194"/>
      <c r="N181" s="284"/>
      <c r="O181" s="157"/>
      <c r="P181" s="198"/>
      <c r="Q181" s="198"/>
      <c r="R181" s="153"/>
      <c r="S181" s="153"/>
      <c r="T181" s="153"/>
      <c r="U181" s="152"/>
      <c r="V181" s="152"/>
    </row>
    <row r="182" spans="13:22" ht="19.5" customHeight="1" x14ac:dyDescent="0.3">
      <c r="M182" s="194"/>
      <c r="N182" s="284"/>
      <c r="O182" s="157"/>
      <c r="P182" s="198"/>
      <c r="Q182" s="198"/>
      <c r="R182" s="153"/>
      <c r="S182" s="153"/>
      <c r="T182" s="153"/>
      <c r="U182" s="152"/>
      <c r="V182" s="152"/>
    </row>
    <row r="183" spans="13:22" ht="19.5" customHeight="1" x14ac:dyDescent="0.3">
      <c r="M183" s="194"/>
      <c r="N183" s="284"/>
      <c r="O183" s="157"/>
      <c r="P183" s="198"/>
      <c r="Q183" s="198"/>
      <c r="R183" s="153"/>
      <c r="S183" s="153"/>
      <c r="T183" s="153"/>
      <c r="U183" s="152"/>
      <c r="V183" s="152"/>
    </row>
    <row r="184" spans="13:22" ht="19.5" customHeight="1" x14ac:dyDescent="0.3">
      <c r="M184" s="194"/>
      <c r="N184" s="284"/>
      <c r="O184" s="157"/>
      <c r="P184" s="198"/>
      <c r="Q184" s="198"/>
      <c r="R184" s="153"/>
      <c r="S184" s="153"/>
      <c r="T184" s="153"/>
      <c r="U184" s="152"/>
      <c r="V184" s="152"/>
    </row>
    <row r="185" spans="13:22" ht="19.5" customHeight="1" x14ac:dyDescent="0.3">
      <c r="M185" s="194"/>
      <c r="N185" s="284"/>
      <c r="O185" s="157"/>
      <c r="P185" s="198"/>
      <c r="Q185" s="198"/>
      <c r="R185" s="153"/>
      <c r="S185" s="153"/>
      <c r="T185" s="153"/>
      <c r="U185" s="152"/>
      <c r="V185" s="152"/>
    </row>
    <row r="186" spans="13:22" ht="19.5" customHeight="1" x14ac:dyDescent="0.3">
      <c r="M186" s="194"/>
      <c r="N186" s="284"/>
      <c r="O186" s="157"/>
      <c r="P186" s="198"/>
      <c r="Q186" s="198"/>
      <c r="R186" s="153"/>
      <c r="S186" s="153"/>
      <c r="T186" s="153"/>
      <c r="U186" s="152"/>
      <c r="V186" s="152"/>
    </row>
    <row r="187" spans="13:22" ht="19.5" customHeight="1" x14ac:dyDescent="0.3">
      <c r="M187" s="194"/>
      <c r="N187" s="284"/>
      <c r="O187" s="157"/>
      <c r="P187" s="198"/>
      <c r="Q187" s="198"/>
      <c r="R187" s="153"/>
      <c r="S187" s="153"/>
      <c r="T187" s="153"/>
      <c r="U187" s="152"/>
      <c r="V187" s="152"/>
    </row>
    <row r="188" spans="13:22" ht="19.5" customHeight="1" x14ac:dyDescent="0.3">
      <c r="M188" s="194"/>
      <c r="N188" s="284"/>
      <c r="O188" s="157"/>
      <c r="P188" s="198"/>
      <c r="Q188" s="198"/>
      <c r="R188" s="153"/>
      <c r="S188" s="153"/>
      <c r="T188" s="153"/>
      <c r="U188" s="152"/>
      <c r="V188" s="152"/>
    </row>
    <row r="189" spans="13:22" ht="19.5" customHeight="1" x14ac:dyDescent="0.3">
      <c r="M189" s="194"/>
      <c r="N189" s="28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N190" s="28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N191" s="28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N192" s="28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N193" s="28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N194" s="28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N195" s="28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N196" s="28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6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6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6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6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6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6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6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6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6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6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6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6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6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6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6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6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  <c r="Z384" s="146"/>
    </row>
    <row r="385" spans="1:26" s="146" customFormat="1" ht="20.100000000000001" customHeight="1" x14ac:dyDescent="0.3">
      <c r="A385" s="280"/>
      <c r="B385" s="124"/>
      <c r="C385" s="124"/>
      <c r="D385" s="124"/>
      <c r="E385" s="124"/>
      <c r="F385" s="124"/>
      <c r="G385" s="124"/>
      <c r="H385" s="124"/>
      <c r="I385" s="329"/>
      <c r="J385" s="124"/>
      <c r="K385" s="124"/>
      <c r="L385" s="124"/>
      <c r="M385" s="194"/>
      <c r="N385" s="151"/>
      <c r="O385" s="157"/>
      <c r="P385" s="281"/>
      <c r="Q385" s="281"/>
      <c r="R385" s="155"/>
      <c r="S385" s="155"/>
      <c r="T385" s="155"/>
      <c r="U385" s="56"/>
      <c r="V385" s="56"/>
      <c r="X385" s="151"/>
    </row>
    <row r="386" spans="1:26" s="146" customFormat="1" ht="20.100000000000001" customHeight="1" x14ac:dyDescent="0.3">
      <c r="A386" s="280"/>
      <c r="B386" s="124"/>
      <c r="C386" s="124"/>
      <c r="D386" s="124"/>
      <c r="E386" s="124"/>
      <c r="F386" s="124"/>
      <c r="G386" s="124"/>
      <c r="H386" s="124"/>
      <c r="I386" s="329"/>
      <c r="J386" s="124"/>
      <c r="K386" s="124"/>
      <c r="L386" s="124"/>
      <c r="M386" s="194"/>
      <c r="N386" s="151"/>
      <c r="O386" s="157"/>
      <c r="P386" s="281"/>
      <c r="Q386" s="281"/>
      <c r="R386" s="155"/>
      <c r="S386" s="155"/>
      <c r="T386" s="155"/>
      <c r="U386" s="56"/>
      <c r="V386" s="56"/>
      <c r="Z386" s="151"/>
    </row>
    <row r="387" spans="1:26" ht="20.100000000000001" customHeight="1" x14ac:dyDescent="0.3">
      <c r="M387" s="194"/>
      <c r="N387" s="146"/>
      <c r="O387" s="157"/>
      <c r="P387" s="198"/>
      <c r="Q387" s="198"/>
      <c r="R387" s="153"/>
      <c r="S387" s="153"/>
      <c r="T387" s="153"/>
      <c r="U387" s="152"/>
      <c r="V387" s="152"/>
      <c r="X387" s="146"/>
      <c r="Y387" s="146"/>
    </row>
    <row r="388" spans="1:26" ht="20.100000000000001" customHeight="1" x14ac:dyDescent="0.3">
      <c r="M388" s="194"/>
      <c r="N388" s="146"/>
      <c r="O388" s="157"/>
      <c r="P388" s="198"/>
      <c r="Q388" s="198"/>
      <c r="R388" s="153"/>
      <c r="S388" s="153"/>
      <c r="T388" s="153"/>
      <c r="U388" s="152"/>
      <c r="V388" s="152"/>
      <c r="X388" s="146"/>
      <c r="Y388" s="146"/>
    </row>
    <row r="389" spans="1:26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  <c r="X389" s="146"/>
      <c r="Y389" s="146"/>
    </row>
    <row r="390" spans="1:26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  <c r="X390" s="146"/>
      <c r="Y390" s="146"/>
    </row>
    <row r="391" spans="1:26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  <c r="X391" s="146"/>
      <c r="Y391" s="146"/>
    </row>
    <row r="392" spans="1:26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  <c r="X392" s="146"/>
      <c r="Y392" s="146"/>
    </row>
    <row r="393" spans="1:26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  <c r="X393" s="146"/>
      <c r="Y393" s="146"/>
    </row>
    <row r="394" spans="1:26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  <c r="X394" s="146"/>
    </row>
    <row r="395" spans="1:26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:26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:26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:26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:26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:26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O407" s="157"/>
      <c r="P407" s="198"/>
      <c r="Q407" s="198"/>
      <c r="R407" s="153"/>
      <c r="S407" s="153"/>
      <c r="T407" s="153"/>
      <c r="U407" s="152"/>
      <c r="V407" s="152"/>
    </row>
    <row r="408" spans="13:22" ht="20.100000000000001" customHeight="1" x14ac:dyDescent="0.3">
      <c r="M408" s="194"/>
      <c r="O408" s="157"/>
      <c r="P408" s="198"/>
      <c r="Q408" s="198"/>
      <c r="R408" s="153"/>
      <c r="S408" s="153"/>
      <c r="T408" s="153"/>
      <c r="U408" s="152"/>
      <c r="V408" s="152"/>
    </row>
    <row r="409" spans="13:22" ht="20.100000000000001" customHeight="1" x14ac:dyDescent="0.3">
      <c r="M409" s="194"/>
      <c r="O409" s="157"/>
      <c r="P409" s="198"/>
      <c r="Q409" s="198"/>
      <c r="R409" s="153"/>
      <c r="S409" s="153"/>
      <c r="T409" s="153"/>
      <c r="U409" s="152"/>
      <c r="V409" s="152"/>
    </row>
    <row r="410" spans="13:22" ht="20.100000000000001" customHeight="1" x14ac:dyDescent="0.3">
      <c r="M410" s="194"/>
      <c r="O410" s="157"/>
      <c r="P410" s="198"/>
      <c r="Q410" s="198"/>
      <c r="R410" s="153"/>
      <c r="S410" s="153"/>
      <c r="T410" s="153"/>
      <c r="U410" s="152"/>
      <c r="V410" s="152"/>
    </row>
    <row r="411" spans="13:22" ht="20.100000000000001" customHeight="1" x14ac:dyDescent="0.3">
      <c r="M411" s="194"/>
      <c r="O411" s="157"/>
      <c r="P411" s="198"/>
      <c r="Q411" s="198"/>
      <c r="R411" s="153"/>
      <c r="S411" s="153"/>
      <c r="T411" s="153"/>
      <c r="U411" s="152"/>
      <c r="V411" s="152"/>
    </row>
    <row r="412" spans="13:22" ht="20.100000000000001" customHeight="1" x14ac:dyDescent="0.3">
      <c r="M412" s="194"/>
      <c r="O412" s="157"/>
      <c r="P412" s="198"/>
      <c r="Q412" s="198"/>
      <c r="R412" s="153"/>
      <c r="S412" s="153"/>
      <c r="T412" s="153"/>
      <c r="U412" s="152"/>
      <c r="V412" s="152"/>
    </row>
    <row r="413" spans="13:22" ht="20.100000000000001" customHeight="1" x14ac:dyDescent="0.3">
      <c r="M413" s="194"/>
      <c r="O413" s="157"/>
      <c r="P413" s="198"/>
      <c r="Q413" s="198"/>
      <c r="R413" s="153"/>
      <c r="S413" s="153"/>
      <c r="T413" s="153"/>
      <c r="U413" s="152"/>
      <c r="V413" s="152"/>
    </row>
    <row r="414" spans="13:22" ht="20.100000000000001" customHeight="1" x14ac:dyDescent="0.3">
      <c r="M414" s="194"/>
      <c r="O414" s="157"/>
      <c r="P414" s="198"/>
      <c r="Q414" s="198"/>
      <c r="R414" s="153"/>
      <c r="S414" s="153"/>
      <c r="T414" s="153"/>
      <c r="U414" s="152"/>
      <c r="V414" s="152"/>
    </row>
    <row r="415" spans="13:22" ht="20.100000000000001" customHeight="1" x14ac:dyDescent="0.3">
      <c r="M415" s="194"/>
      <c r="O415" s="157"/>
      <c r="P415" s="198"/>
      <c r="Q415" s="198"/>
      <c r="R415" s="153"/>
      <c r="S415" s="153"/>
      <c r="T415" s="153"/>
      <c r="U415" s="152"/>
      <c r="V415" s="152"/>
    </row>
    <row r="416" spans="13:22" ht="20.100000000000001" customHeight="1" x14ac:dyDescent="0.3">
      <c r="M416" s="194"/>
      <c r="O416" s="157"/>
      <c r="P416" s="198"/>
      <c r="Q416" s="198"/>
      <c r="R416" s="153"/>
      <c r="S416" s="153"/>
      <c r="T416" s="153"/>
      <c r="U416" s="152"/>
      <c r="V416" s="152"/>
    </row>
    <row r="417" spans="13:22" ht="20.100000000000001" customHeight="1" x14ac:dyDescent="0.3">
      <c r="M417" s="194"/>
      <c r="O417" s="157"/>
      <c r="P417" s="198"/>
      <c r="Q417" s="198"/>
      <c r="R417" s="153"/>
      <c r="S417" s="153"/>
      <c r="T417" s="153"/>
      <c r="U417" s="152"/>
      <c r="V417" s="152"/>
    </row>
    <row r="418" spans="13:22" ht="20.100000000000001" customHeight="1" x14ac:dyDescent="0.3">
      <c r="M418" s="194"/>
      <c r="O418" s="157"/>
      <c r="P418" s="198"/>
      <c r="Q418" s="198"/>
      <c r="R418" s="153"/>
      <c r="S418" s="153"/>
      <c r="T418" s="153"/>
      <c r="U418" s="152"/>
      <c r="V418" s="152"/>
    </row>
    <row r="419" spans="13:22" ht="20.100000000000001" customHeight="1" x14ac:dyDescent="0.3">
      <c r="M419" s="194"/>
      <c r="O419" s="157"/>
      <c r="P419" s="198"/>
      <c r="Q419" s="198"/>
      <c r="R419" s="153"/>
      <c r="S419" s="153"/>
      <c r="T419" s="153"/>
      <c r="U419" s="152"/>
      <c r="V419" s="152"/>
    </row>
    <row r="420" spans="13:22" ht="20.100000000000001" customHeight="1" x14ac:dyDescent="0.3">
      <c r="M420" s="194"/>
      <c r="O420" s="157"/>
      <c r="P420" s="198"/>
      <c r="Q420" s="198"/>
      <c r="R420" s="153"/>
      <c r="S420" s="153"/>
      <c r="T420" s="153"/>
      <c r="U420" s="152"/>
      <c r="V420" s="152"/>
    </row>
    <row r="421" spans="13:22" ht="20.100000000000001" customHeight="1" x14ac:dyDescent="0.3">
      <c r="M421" s="194"/>
      <c r="O421" s="157"/>
      <c r="P421" s="198"/>
      <c r="Q421" s="198"/>
      <c r="R421" s="153"/>
      <c r="S421" s="153"/>
      <c r="T421" s="153"/>
      <c r="U421" s="152"/>
      <c r="V421" s="152"/>
    </row>
    <row r="422" spans="13:22" ht="20.100000000000001" customHeight="1" x14ac:dyDescent="0.3">
      <c r="M422" s="194"/>
      <c r="O422" s="157"/>
      <c r="P422" s="198"/>
      <c r="Q422" s="198"/>
      <c r="R422" s="153"/>
      <c r="S422" s="153"/>
      <c r="T422" s="153"/>
      <c r="U422" s="152"/>
      <c r="V422" s="152"/>
    </row>
    <row r="423" spans="13:22" ht="20.100000000000001" customHeight="1" x14ac:dyDescent="0.3">
      <c r="M423" s="194"/>
      <c r="O423" s="157"/>
      <c r="P423" s="198"/>
      <c r="Q423" s="198"/>
      <c r="R423" s="153"/>
      <c r="S423" s="153"/>
      <c r="T423" s="153"/>
      <c r="U423" s="152"/>
      <c r="V423" s="152"/>
    </row>
    <row r="424" spans="13:22" ht="20.100000000000001" customHeight="1" x14ac:dyDescent="0.3">
      <c r="M424" s="194"/>
      <c r="O424" s="157"/>
      <c r="P424" s="198"/>
      <c r="Q424" s="198"/>
      <c r="R424" s="153"/>
      <c r="S424" s="153"/>
      <c r="T424" s="153"/>
      <c r="U424" s="152"/>
      <c r="V424" s="152"/>
    </row>
    <row r="425" spans="13:22" ht="20.100000000000001" customHeight="1" x14ac:dyDescent="0.3">
      <c r="M425" s="194"/>
      <c r="O425" s="157"/>
      <c r="P425" s="198"/>
      <c r="Q425" s="198"/>
      <c r="R425" s="153"/>
      <c r="S425" s="153"/>
      <c r="T425" s="153"/>
      <c r="U425" s="152"/>
      <c r="V425" s="152"/>
    </row>
    <row r="426" spans="13:22" ht="20.100000000000001" customHeight="1" x14ac:dyDescent="0.3">
      <c r="M426" s="194"/>
      <c r="O426" s="157"/>
      <c r="P426" s="198"/>
      <c r="Q426" s="198"/>
      <c r="R426" s="153"/>
      <c r="S426" s="153"/>
      <c r="T426" s="153"/>
      <c r="U426" s="152"/>
      <c r="V426" s="152"/>
    </row>
    <row r="427" spans="13:22" ht="20.100000000000001" customHeight="1" x14ac:dyDescent="0.3">
      <c r="M427" s="194"/>
      <c r="O427" s="157"/>
      <c r="P427" s="198"/>
      <c r="Q427" s="198"/>
      <c r="R427" s="153"/>
      <c r="S427" s="153"/>
      <c r="T427" s="153"/>
      <c r="U427" s="152"/>
      <c r="V427" s="152"/>
    </row>
    <row r="428" spans="13:22" ht="20.100000000000001" customHeight="1" x14ac:dyDescent="0.3">
      <c r="M428" s="194"/>
      <c r="O428" s="157"/>
      <c r="P428" s="198"/>
      <c r="Q428" s="198"/>
      <c r="R428" s="153"/>
      <c r="S428" s="153"/>
      <c r="T428" s="153"/>
      <c r="U428" s="152"/>
      <c r="V428" s="152"/>
    </row>
    <row r="429" spans="13:22" ht="20.100000000000001" customHeight="1" x14ac:dyDescent="0.3">
      <c r="M429" s="194"/>
      <c r="O429" s="157"/>
      <c r="P429" s="198"/>
      <c r="Q429" s="198"/>
      <c r="R429" s="153"/>
      <c r="S429" s="153"/>
      <c r="T429" s="153"/>
      <c r="U429" s="152"/>
      <c r="V429" s="152"/>
    </row>
    <row r="430" spans="13:22" ht="20.100000000000001" customHeight="1" x14ac:dyDescent="0.3">
      <c r="M430" s="194"/>
      <c r="O430" s="157"/>
      <c r="P430" s="198"/>
      <c r="Q430" s="198"/>
      <c r="R430" s="153"/>
      <c r="S430" s="153"/>
      <c r="T430" s="153"/>
      <c r="U430" s="152"/>
      <c r="V430" s="152"/>
    </row>
    <row r="431" spans="13:22" ht="20.100000000000001" customHeight="1" x14ac:dyDescent="0.3">
      <c r="M431" s="194"/>
      <c r="O431" s="157"/>
      <c r="P431" s="198"/>
      <c r="Q431" s="198"/>
      <c r="R431" s="153"/>
      <c r="S431" s="153"/>
      <c r="T431" s="153"/>
      <c r="U431" s="152"/>
      <c r="V431" s="152"/>
    </row>
    <row r="432" spans="13:22" ht="20.100000000000001" customHeight="1" x14ac:dyDescent="0.3">
      <c r="M432" s="194"/>
      <c r="O432" s="157"/>
      <c r="P432" s="198"/>
      <c r="Q432" s="198"/>
      <c r="R432" s="153"/>
      <c r="S432" s="153"/>
      <c r="T432" s="153"/>
      <c r="U432" s="152"/>
      <c r="V432" s="152"/>
    </row>
    <row r="433" spans="13:22" ht="20.100000000000001" customHeight="1" x14ac:dyDescent="0.3">
      <c r="M433" s="194"/>
      <c r="O433" s="157"/>
      <c r="P433" s="198"/>
      <c r="Q433" s="198"/>
      <c r="R433" s="153"/>
      <c r="S433" s="153"/>
      <c r="T433" s="153"/>
      <c r="U433" s="152"/>
      <c r="V433" s="152"/>
    </row>
    <row r="434" spans="13:22" ht="20.100000000000001" customHeight="1" x14ac:dyDescent="0.3">
      <c r="M434" s="194"/>
      <c r="O434" s="157"/>
      <c r="P434" s="198"/>
      <c r="Q434" s="198"/>
      <c r="R434" s="153"/>
      <c r="S434" s="153"/>
      <c r="T434" s="153"/>
      <c r="U434" s="152"/>
      <c r="V434" s="152"/>
    </row>
    <row r="435" spans="13:22" ht="20.100000000000001" customHeight="1" x14ac:dyDescent="0.3">
      <c r="M435" s="194"/>
      <c r="O435" s="157"/>
      <c r="P435" s="198"/>
      <c r="Q435" s="198"/>
      <c r="R435" s="153"/>
      <c r="S435" s="153"/>
      <c r="T435" s="153"/>
      <c r="U435" s="152"/>
      <c r="V435" s="152"/>
    </row>
    <row r="436" spans="13:22" ht="20.100000000000001" customHeight="1" x14ac:dyDescent="0.3">
      <c r="M436" s="194"/>
      <c r="P436" s="39"/>
      <c r="Q436" s="39"/>
      <c r="R436" s="39"/>
      <c r="S436" s="39"/>
      <c r="T436" s="39"/>
    </row>
    <row r="437" spans="13:22" ht="20.100000000000001" customHeight="1" x14ac:dyDescent="0.3">
      <c r="M437" s="194"/>
      <c r="P437" s="39"/>
      <c r="Q437" s="39"/>
      <c r="R437" s="39"/>
      <c r="S437" s="39"/>
      <c r="T437" s="39"/>
    </row>
    <row r="438" spans="13:22" ht="20.100000000000001" customHeight="1" x14ac:dyDescent="0.3">
      <c r="M438" s="194"/>
      <c r="P438" s="39"/>
      <c r="Q438" s="39"/>
      <c r="R438" s="39"/>
      <c r="S438" s="39"/>
      <c r="T438" s="39"/>
    </row>
    <row r="439" spans="13:22" ht="20.100000000000001" customHeight="1" x14ac:dyDescent="0.3">
      <c r="M439" s="194"/>
      <c r="P439" s="39"/>
      <c r="Q439" s="39"/>
      <c r="R439" s="39"/>
      <c r="S439" s="39"/>
      <c r="T439" s="39"/>
    </row>
    <row r="440" spans="13:22" ht="20.100000000000001" customHeight="1" x14ac:dyDescent="0.3">
      <c r="M440" s="194"/>
      <c r="P440" s="39"/>
      <c r="Q440" s="39"/>
      <c r="R440" s="39"/>
      <c r="S440" s="39"/>
      <c r="T440" s="39"/>
    </row>
    <row r="441" spans="13:22" ht="20.100000000000001" customHeight="1" x14ac:dyDescent="0.3">
      <c r="M441" s="194"/>
      <c r="P441" s="39"/>
      <c r="Q441" s="39"/>
      <c r="R441" s="39"/>
      <c r="S441" s="39"/>
      <c r="T441" s="39"/>
    </row>
    <row r="442" spans="13:22" ht="20.100000000000001" customHeight="1" x14ac:dyDescent="0.3">
      <c r="M442" s="194"/>
      <c r="P442" s="39"/>
      <c r="Q442" s="39"/>
      <c r="R442" s="39"/>
      <c r="S442" s="39"/>
      <c r="T442" s="39"/>
    </row>
    <row r="443" spans="13:22" ht="20.100000000000001" customHeight="1" x14ac:dyDescent="0.3">
      <c r="M443" s="194"/>
      <c r="P443" s="39"/>
      <c r="Q443" s="39"/>
      <c r="R443" s="39"/>
      <c r="S443" s="39"/>
      <c r="T443" s="39"/>
    </row>
    <row r="444" spans="13:22" ht="20.100000000000001" customHeight="1" x14ac:dyDescent="0.3">
      <c r="M444" s="194"/>
      <c r="P444" s="39"/>
      <c r="Q444" s="39"/>
      <c r="R444" s="39"/>
      <c r="S444" s="39"/>
      <c r="T444" s="39"/>
    </row>
    <row r="445" spans="13:22" ht="20.100000000000001" customHeight="1" x14ac:dyDescent="0.3">
      <c r="M445" s="194"/>
      <c r="P445" s="39"/>
      <c r="Q445" s="39"/>
      <c r="R445" s="39"/>
      <c r="S445" s="39"/>
      <c r="T445" s="39"/>
    </row>
    <row r="446" spans="13:22" ht="20.100000000000001" customHeight="1" x14ac:dyDescent="0.3">
      <c r="M446" s="194"/>
      <c r="P446" s="39"/>
      <c r="Q446" s="39"/>
      <c r="R446" s="39"/>
      <c r="S446" s="39"/>
      <c r="T446" s="39"/>
    </row>
    <row r="447" spans="13:22" ht="20.100000000000001" customHeight="1" x14ac:dyDescent="0.3">
      <c r="M447" s="194"/>
      <c r="P447" s="39"/>
      <c r="Q447" s="39"/>
      <c r="R447" s="39"/>
      <c r="S447" s="39"/>
      <c r="T447" s="39"/>
    </row>
    <row r="448" spans="13:22" ht="20.100000000000001" customHeight="1" x14ac:dyDescent="0.3">
      <c r="M448" s="194"/>
      <c r="P448" s="39"/>
      <c r="Q448" s="39"/>
      <c r="R448" s="39"/>
      <c r="S448" s="39"/>
      <c r="T448" s="39"/>
    </row>
    <row r="449" spans="13:20" ht="20.100000000000001" customHeight="1" x14ac:dyDescent="0.3">
      <c r="M449" s="194"/>
      <c r="P449" s="39"/>
      <c r="Q449" s="39"/>
      <c r="R449" s="39"/>
      <c r="S449" s="39"/>
      <c r="T449" s="39"/>
    </row>
    <row r="450" spans="13:20" ht="20.100000000000001" customHeight="1" x14ac:dyDescent="0.3">
      <c r="M450" s="194"/>
      <c r="P450" s="39"/>
      <c r="Q450" s="39"/>
      <c r="R450" s="39"/>
      <c r="S450" s="39"/>
      <c r="T450" s="39"/>
    </row>
    <row r="451" spans="13:20" ht="20.100000000000001" customHeight="1" x14ac:dyDescent="0.3">
      <c r="M451" s="194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0" ht="20.100000000000001" customHeight="1" x14ac:dyDescent="0.3">
      <c r="M529" s="151"/>
      <c r="P529" s="39"/>
      <c r="Q529" s="39"/>
      <c r="R529" s="39"/>
      <c r="S529" s="39"/>
      <c r="T529" s="39"/>
    </row>
    <row r="530" spans="13:20" ht="20.100000000000001" customHeight="1" x14ac:dyDescent="0.3">
      <c r="M530" s="151"/>
      <c r="P530" s="39"/>
      <c r="Q530" s="39"/>
      <c r="R530" s="39"/>
      <c r="S530" s="39"/>
      <c r="T530" s="39"/>
    </row>
    <row r="531" spans="13:20" ht="20.100000000000001" customHeight="1" x14ac:dyDescent="0.3">
      <c r="M531" s="151"/>
      <c r="P531" s="39"/>
      <c r="Q531" s="39"/>
      <c r="R531" s="39"/>
      <c r="S531" s="39"/>
      <c r="T531" s="39"/>
    </row>
    <row r="532" spans="13:20" ht="20.100000000000001" customHeight="1" x14ac:dyDescent="0.3">
      <c r="M532" s="151"/>
      <c r="P532" s="39"/>
      <c r="Q532" s="39"/>
      <c r="R532" s="39"/>
      <c r="S532" s="39"/>
      <c r="T532" s="39"/>
    </row>
    <row r="533" spans="13:20" ht="20.100000000000001" customHeight="1" x14ac:dyDescent="0.3">
      <c r="M533" s="151"/>
      <c r="P533" s="39"/>
      <c r="Q533" s="39"/>
      <c r="R533" s="39"/>
      <c r="S533" s="39"/>
      <c r="T533" s="39"/>
    </row>
    <row r="534" spans="13:20" ht="20.100000000000001" customHeight="1" x14ac:dyDescent="0.3">
      <c r="M534" s="151"/>
      <c r="P534" s="39"/>
      <c r="Q534" s="39"/>
      <c r="R534" s="39"/>
      <c r="S534" s="39"/>
      <c r="T534" s="39"/>
    </row>
    <row r="535" spans="13:20" ht="20.100000000000001" customHeight="1" x14ac:dyDescent="0.3">
      <c r="M535" s="151"/>
      <c r="P535" s="39"/>
      <c r="Q535" s="39"/>
      <c r="R535" s="39"/>
      <c r="S535" s="39"/>
      <c r="T535" s="39"/>
    </row>
    <row r="536" spans="13:20" ht="20.100000000000001" customHeight="1" x14ac:dyDescent="0.3">
      <c r="M536" s="151"/>
      <c r="P536" s="39"/>
      <c r="Q536" s="39"/>
      <c r="R536" s="39"/>
      <c r="S536" s="39"/>
      <c r="T536" s="39"/>
    </row>
    <row r="537" spans="13:20" ht="20.100000000000001" customHeight="1" x14ac:dyDescent="0.3">
      <c r="M537" s="151"/>
      <c r="P537" s="39"/>
      <c r="Q537" s="39"/>
      <c r="R537" s="39"/>
      <c r="S537" s="39"/>
      <c r="T537" s="39"/>
    </row>
    <row r="538" spans="13:20" ht="20.100000000000001" customHeight="1" x14ac:dyDescent="0.3">
      <c r="M538" s="151"/>
      <c r="P538" s="39"/>
      <c r="Q538" s="39"/>
      <c r="R538" s="39"/>
      <c r="S538" s="39"/>
      <c r="T538" s="39"/>
    </row>
    <row r="539" spans="13:20" ht="20.100000000000001" customHeight="1" x14ac:dyDescent="0.3">
      <c r="M539" s="151"/>
      <c r="P539" s="39"/>
      <c r="Q539" s="39"/>
      <c r="R539" s="39"/>
      <c r="S539" s="39"/>
      <c r="T539" s="39"/>
    </row>
    <row r="540" spans="13:20" ht="20.100000000000001" customHeight="1" x14ac:dyDescent="0.3">
      <c r="M540" s="151"/>
      <c r="P540" s="39"/>
      <c r="Q540" s="39"/>
      <c r="R540" s="39"/>
      <c r="S540" s="39"/>
      <c r="T540" s="39"/>
    </row>
    <row r="541" spans="13:20" ht="20.100000000000001" customHeight="1" x14ac:dyDescent="0.3">
      <c r="M541" s="151"/>
      <c r="P541" s="39"/>
      <c r="Q541" s="39"/>
      <c r="R541" s="39"/>
      <c r="S541" s="39"/>
      <c r="T541" s="39"/>
    </row>
    <row r="542" spans="13:20" ht="20.100000000000001" customHeight="1" x14ac:dyDescent="0.3">
      <c r="M542" s="151"/>
      <c r="P542" s="39"/>
      <c r="Q542" s="39"/>
      <c r="R542" s="39"/>
      <c r="S542" s="39"/>
      <c r="T542" s="39"/>
    </row>
    <row r="543" spans="13:20" ht="20.100000000000001" customHeight="1" x14ac:dyDescent="0.3">
      <c r="M543" s="151"/>
      <c r="P543" s="39"/>
      <c r="Q543" s="39"/>
      <c r="R543" s="39"/>
      <c r="S543" s="39"/>
      <c r="T543" s="39"/>
    </row>
    <row r="544" spans="13:20" ht="20.100000000000001" customHeight="1" x14ac:dyDescent="0.3">
      <c r="M544" s="151"/>
      <c r="P544" s="39"/>
      <c r="Q544" s="39"/>
      <c r="R544" s="39"/>
      <c r="S544" s="39"/>
      <c r="T544" s="39"/>
    </row>
    <row r="545" spans="13:20" ht="20.100000000000001" customHeight="1" x14ac:dyDescent="0.3">
      <c r="M545" s="151"/>
      <c r="P545" s="39"/>
      <c r="Q545" s="39"/>
      <c r="R545" s="39"/>
      <c r="S545" s="39"/>
      <c r="T545" s="39"/>
    </row>
    <row r="546" spans="13:20" ht="20.100000000000001" customHeight="1" x14ac:dyDescent="0.3">
      <c r="M546" s="151"/>
      <c r="P546" s="39"/>
      <c r="Q546" s="39"/>
      <c r="R546" s="39"/>
      <c r="S546" s="39"/>
      <c r="T546" s="39"/>
    </row>
    <row r="547" spans="13:20" ht="20.100000000000001" customHeight="1" x14ac:dyDescent="0.3">
      <c r="M547" s="151"/>
      <c r="P547" s="39"/>
      <c r="Q547" s="39"/>
      <c r="R547" s="39"/>
      <c r="S547" s="39"/>
      <c r="T547" s="39"/>
    </row>
    <row r="548" spans="13:20" ht="20.100000000000001" customHeight="1" x14ac:dyDescent="0.3">
      <c r="M548" s="151"/>
      <c r="P548" s="39"/>
      <c r="Q548" s="39"/>
      <c r="R548" s="39"/>
      <c r="S548" s="39"/>
      <c r="T548" s="39"/>
    </row>
    <row r="549" spans="13:20" ht="20.100000000000001" customHeight="1" x14ac:dyDescent="0.3">
      <c r="M549" s="151"/>
      <c r="P549" s="39"/>
      <c r="Q549" s="39"/>
      <c r="R549" s="39"/>
      <c r="S549" s="39"/>
      <c r="T549" s="39"/>
    </row>
    <row r="550" spans="13:20" ht="20.100000000000001" customHeight="1" x14ac:dyDescent="0.3">
      <c r="M550" s="151"/>
      <c r="P550" s="39"/>
      <c r="Q550" s="39"/>
      <c r="R550" s="39"/>
      <c r="S550" s="39"/>
      <c r="T550" s="39"/>
    </row>
    <row r="551" spans="13:20" ht="20.100000000000001" customHeight="1" x14ac:dyDescent="0.3">
      <c r="M551" s="151"/>
      <c r="P551" s="39"/>
      <c r="Q551" s="39"/>
      <c r="R551" s="39"/>
      <c r="S551" s="39"/>
      <c r="T551" s="39"/>
    </row>
    <row r="552" spans="13:20" ht="20.100000000000001" customHeight="1" x14ac:dyDescent="0.3">
      <c r="M552" s="151"/>
      <c r="P552" s="39"/>
      <c r="Q552" s="39"/>
      <c r="R552" s="39"/>
      <c r="S552" s="39"/>
      <c r="T552" s="39"/>
    </row>
    <row r="553" spans="13:20" ht="20.100000000000001" customHeight="1" x14ac:dyDescent="0.3">
      <c r="M553" s="151"/>
      <c r="P553" s="39"/>
      <c r="Q553" s="39"/>
      <c r="R553" s="39"/>
      <c r="S553" s="39"/>
      <c r="T553" s="39"/>
    </row>
    <row r="554" spans="13:20" ht="20.100000000000001" customHeight="1" x14ac:dyDescent="0.3">
      <c r="M554" s="151"/>
      <c r="P554" s="39"/>
      <c r="Q554" s="39"/>
      <c r="R554" s="39"/>
      <c r="S554" s="39"/>
      <c r="T554" s="39"/>
    </row>
    <row r="555" spans="13:20" ht="20.100000000000001" customHeight="1" x14ac:dyDescent="0.3">
      <c r="M555" s="151"/>
      <c r="P555" s="39"/>
      <c r="Q555" s="39"/>
      <c r="R555" s="39"/>
      <c r="S555" s="39"/>
      <c r="T555" s="39"/>
    </row>
    <row r="556" spans="13:20" ht="20.100000000000001" customHeight="1" x14ac:dyDescent="0.3">
      <c r="M556" s="151"/>
      <c r="P556" s="39"/>
      <c r="Q556" s="39"/>
      <c r="R556" s="39"/>
      <c r="S556" s="39"/>
      <c r="T556" s="39"/>
    </row>
    <row r="557" spans="13:20" ht="20.100000000000001" customHeight="1" x14ac:dyDescent="0.3">
      <c r="M557" s="151"/>
      <c r="P557" s="39"/>
      <c r="Q557" s="39"/>
      <c r="R557" s="39"/>
      <c r="S557" s="39"/>
      <c r="T557" s="39"/>
    </row>
    <row r="558" spans="13:20" ht="20.100000000000001" customHeight="1" x14ac:dyDescent="0.3">
      <c r="M558" s="151"/>
      <c r="P558" s="39"/>
      <c r="Q558" s="39"/>
      <c r="R558" s="39"/>
      <c r="S558" s="39"/>
      <c r="T558" s="39"/>
    </row>
    <row r="559" spans="13:20" ht="20.100000000000001" customHeight="1" x14ac:dyDescent="0.3">
      <c r="M559" s="151"/>
      <c r="P559" s="39"/>
      <c r="Q559" s="39"/>
      <c r="R559" s="39"/>
      <c r="S559" s="39"/>
      <c r="T559" s="39"/>
    </row>
    <row r="560" spans="13:20" ht="20.100000000000001" customHeight="1" x14ac:dyDescent="0.3">
      <c r="M560" s="151"/>
      <c r="P560" s="39"/>
      <c r="Q560" s="39"/>
      <c r="R560" s="39"/>
      <c r="S560" s="39"/>
      <c r="T560" s="39"/>
    </row>
    <row r="561" spans="13:22" ht="20.100000000000001" customHeight="1" x14ac:dyDescent="0.3">
      <c r="M561" s="151"/>
      <c r="P561" s="39"/>
      <c r="Q561" s="39"/>
      <c r="R561" s="39"/>
      <c r="S561" s="39"/>
      <c r="T561" s="39"/>
    </row>
    <row r="562" spans="13:22" ht="20.100000000000001" customHeight="1" x14ac:dyDescent="0.3">
      <c r="M562" s="151"/>
      <c r="P562" s="39"/>
      <c r="Q562" s="39"/>
      <c r="R562" s="39"/>
      <c r="S562" s="39"/>
      <c r="T562" s="39"/>
    </row>
    <row r="563" spans="13:22" ht="20.100000000000001" customHeight="1" x14ac:dyDescent="0.3">
      <c r="M563" s="151"/>
      <c r="P563" s="39"/>
      <c r="Q563" s="39"/>
      <c r="R563" s="39"/>
      <c r="S563" s="39"/>
      <c r="T563" s="39"/>
    </row>
    <row r="564" spans="13:22" ht="20.100000000000001" customHeight="1" x14ac:dyDescent="0.3">
      <c r="M564" s="151"/>
      <c r="P564" s="39"/>
      <c r="Q564" s="39"/>
      <c r="R564" s="39"/>
      <c r="S564" s="39"/>
      <c r="T564" s="39"/>
    </row>
    <row r="565" spans="13:22" ht="20.100000000000001" customHeight="1" x14ac:dyDescent="0.3">
      <c r="M565" s="151"/>
      <c r="P565" s="39"/>
      <c r="Q565" s="39"/>
      <c r="R565" s="39"/>
      <c r="S565" s="39"/>
      <c r="T565" s="39"/>
    </row>
    <row r="566" spans="13:22" ht="20.100000000000001" customHeight="1" x14ac:dyDescent="0.3">
      <c r="M566" s="151"/>
      <c r="P566" s="39"/>
      <c r="Q566" s="39"/>
      <c r="R566" s="39"/>
      <c r="S566" s="39"/>
      <c r="T566" s="39"/>
    </row>
    <row r="567" spans="13:22" ht="20.100000000000001" customHeight="1" x14ac:dyDescent="0.3">
      <c r="M567" s="151"/>
      <c r="P567" s="39"/>
      <c r="Q567" s="39"/>
      <c r="R567" s="39"/>
      <c r="S567" s="39"/>
      <c r="T567" s="39"/>
    </row>
    <row r="568" spans="13:22" ht="20.100000000000001" customHeight="1" x14ac:dyDescent="0.3">
      <c r="M568" s="151"/>
      <c r="P568" s="39"/>
      <c r="Q568" s="39"/>
      <c r="R568" s="39"/>
      <c r="S568" s="39"/>
      <c r="T568" s="39"/>
    </row>
    <row r="569" spans="13:22" ht="20.100000000000001" customHeight="1" x14ac:dyDescent="0.3">
      <c r="M569" s="151"/>
      <c r="U569" s="152"/>
      <c r="V569" s="152"/>
    </row>
    <row r="570" spans="13:22" ht="20.100000000000001" customHeight="1" x14ac:dyDescent="0.3">
      <c r="M570" s="151"/>
      <c r="U570" s="152"/>
      <c r="V570" s="152"/>
    </row>
    <row r="571" spans="13:22" ht="20.100000000000001" customHeight="1" x14ac:dyDescent="0.3">
      <c r="M571" s="151"/>
      <c r="U571" s="152"/>
      <c r="V571" s="152"/>
    </row>
    <row r="572" spans="13:22" ht="20.100000000000001" customHeight="1" x14ac:dyDescent="0.3">
      <c r="M572" s="151"/>
      <c r="U572" s="152"/>
      <c r="V572" s="152"/>
    </row>
    <row r="573" spans="13:22" ht="20.100000000000001" customHeight="1" x14ac:dyDescent="0.3">
      <c r="M573" s="151"/>
      <c r="U573" s="152"/>
      <c r="V573" s="152"/>
    </row>
    <row r="574" spans="13:22" ht="20.100000000000001" customHeight="1" x14ac:dyDescent="0.3">
      <c r="M574" s="151"/>
      <c r="U574" s="152"/>
      <c r="V574" s="152"/>
    </row>
    <row r="575" spans="13:22" ht="20.100000000000001" customHeight="1" x14ac:dyDescent="0.3">
      <c r="M575" s="151"/>
      <c r="U575" s="152"/>
      <c r="V575" s="152"/>
    </row>
    <row r="576" spans="13:22" ht="20.100000000000001" customHeight="1" x14ac:dyDescent="0.3">
      <c r="M576" s="151"/>
      <c r="U576" s="152"/>
      <c r="V576" s="152"/>
    </row>
    <row r="577" spans="13:22" ht="20.100000000000001" customHeight="1" x14ac:dyDescent="0.3">
      <c r="M577" s="151"/>
      <c r="U577" s="152"/>
      <c r="V577" s="152"/>
    </row>
    <row r="578" spans="13:22" ht="20.100000000000001" customHeight="1" x14ac:dyDescent="0.3">
      <c r="M578" s="151"/>
      <c r="U578" s="152"/>
      <c r="V578" s="152"/>
    </row>
    <row r="579" spans="13:22" ht="20.100000000000001" customHeight="1" x14ac:dyDescent="0.3">
      <c r="M579" s="151"/>
      <c r="U579" s="152"/>
      <c r="V579" s="152"/>
    </row>
    <row r="580" spans="13:22" ht="20.100000000000001" customHeight="1" x14ac:dyDescent="0.3">
      <c r="M580" s="151"/>
      <c r="U580" s="152"/>
      <c r="V580" s="152"/>
    </row>
    <row r="581" spans="13:22" ht="20.100000000000001" customHeight="1" x14ac:dyDescent="0.3">
      <c r="M581" s="151"/>
      <c r="U581" s="152"/>
      <c r="V581" s="152"/>
    </row>
    <row r="582" spans="13:22" ht="20.100000000000001" customHeight="1" x14ac:dyDescent="0.3">
      <c r="M582" s="151"/>
      <c r="U582" s="152"/>
      <c r="V582" s="152"/>
    </row>
    <row r="583" spans="13:22" ht="20.100000000000001" customHeight="1" x14ac:dyDescent="0.3">
      <c r="M583" s="151"/>
      <c r="U583" s="152"/>
      <c r="V583" s="152"/>
    </row>
    <row r="584" spans="13:22" ht="20.100000000000001" customHeight="1" x14ac:dyDescent="0.3">
      <c r="M584" s="14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4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4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4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4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4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4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4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4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4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4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4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4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4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4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4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4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4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4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4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4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3:22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3:22" ht="20.100000000000001" customHeight="1" x14ac:dyDescent="0.3">
      <c r="M786" s="157"/>
      <c r="O786" s="156"/>
      <c r="P786" s="155"/>
      <c r="Q786" s="153"/>
      <c r="R786" s="153"/>
      <c r="S786" s="153"/>
      <c r="T786" s="154"/>
      <c r="U786" s="152"/>
      <c r="V786" s="152"/>
    </row>
    <row r="787" spans="13:22" ht="20.100000000000001" customHeight="1" x14ac:dyDescent="0.3">
      <c r="M787" s="157"/>
      <c r="O787" s="156"/>
      <c r="P787" s="155"/>
      <c r="Q787" s="153"/>
      <c r="R787" s="153"/>
      <c r="S787" s="153"/>
      <c r="T787" s="154"/>
      <c r="U787" s="152"/>
      <c r="V787" s="152"/>
    </row>
    <row r="788" spans="13:22" ht="20.100000000000001" customHeight="1" x14ac:dyDescent="0.3">
      <c r="M788" s="157"/>
      <c r="O788" s="156"/>
      <c r="P788" s="155"/>
      <c r="Q788" s="153"/>
      <c r="R788" s="153"/>
      <c r="S788" s="153"/>
      <c r="T788" s="154"/>
      <c r="U788" s="152"/>
      <c r="V788" s="152"/>
    </row>
    <row r="789" spans="13:22" ht="20.100000000000001" customHeight="1" x14ac:dyDescent="0.3">
      <c r="M789" s="157"/>
      <c r="O789" s="156"/>
      <c r="P789" s="155"/>
      <c r="Q789" s="153"/>
      <c r="R789" s="153"/>
      <c r="S789" s="153"/>
      <c r="T789" s="154"/>
      <c r="U789" s="152"/>
      <c r="V789" s="152"/>
    </row>
    <row r="790" spans="13:22" ht="20.100000000000001" customHeight="1" x14ac:dyDescent="0.3">
      <c r="M790" s="157"/>
      <c r="O790" s="156"/>
      <c r="P790" s="155"/>
      <c r="Q790" s="153"/>
      <c r="R790" s="153"/>
      <c r="S790" s="153"/>
      <c r="T790" s="154"/>
      <c r="U790" s="152"/>
      <c r="V790" s="152"/>
    </row>
    <row r="791" spans="13:22" ht="20.100000000000001" customHeight="1" x14ac:dyDescent="0.3">
      <c r="M791" s="157"/>
      <c r="O791" s="156"/>
      <c r="P791" s="155"/>
      <c r="Q791" s="153"/>
      <c r="R791" s="153"/>
      <c r="S791" s="153"/>
      <c r="T791" s="154"/>
      <c r="U791" s="152"/>
      <c r="V791" s="152"/>
    </row>
    <row r="792" spans="13:22" ht="20.100000000000001" customHeight="1" x14ac:dyDescent="0.3">
      <c r="M792" s="157"/>
      <c r="O792" s="156"/>
      <c r="P792" s="155"/>
      <c r="Q792" s="153"/>
      <c r="R792" s="153"/>
      <c r="S792" s="153"/>
      <c r="T792" s="154"/>
      <c r="U792" s="152"/>
      <c r="V792" s="152"/>
    </row>
    <row r="793" spans="13:22" ht="20.100000000000001" customHeight="1" x14ac:dyDescent="0.3">
      <c r="M793" s="157"/>
      <c r="O793" s="156"/>
      <c r="P793" s="155"/>
      <c r="Q793" s="153"/>
      <c r="R793" s="153"/>
      <c r="S793" s="153"/>
      <c r="T793" s="154"/>
      <c r="U793" s="152"/>
      <c r="V793" s="152"/>
    </row>
    <row r="794" spans="13:22" ht="20.100000000000001" customHeight="1" x14ac:dyDescent="0.3">
      <c r="M794" s="157"/>
      <c r="O794" s="156"/>
      <c r="P794" s="155"/>
      <c r="Q794" s="153"/>
      <c r="R794" s="153"/>
      <c r="S794" s="153"/>
      <c r="T794" s="154"/>
      <c r="U794" s="152"/>
      <c r="V794" s="152"/>
    </row>
    <row r="795" spans="13:22" ht="20.100000000000001" customHeight="1" x14ac:dyDescent="0.3">
      <c r="M795" s="157"/>
      <c r="O795" s="156"/>
      <c r="P795" s="155"/>
      <c r="Q795" s="153"/>
      <c r="R795" s="153"/>
      <c r="S795" s="153"/>
      <c r="T795" s="154"/>
      <c r="U795" s="152"/>
      <c r="V795" s="152"/>
    </row>
    <row r="796" spans="13:22" ht="20.100000000000001" customHeight="1" x14ac:dyDescent="0.3">
      <c r="M796" s="157"/>
      <c r="O796" s="156"/>
      <c r="P796" s="155"/>
      <c r="Q796" s="153"/>
      <c r="R796" s="153"/>
      <c r="S796" s="153"/>
      <c r="T796" s="154"/>
      <c r="U796" s="152"/>
      <c r="V796" s="152"/>
    </row>
    <row r="797" spans="13:22" ht="20.100000000000001" customHeight="1" x14ac:dyDescent="0.3">
      <c r="M797" s="157"/>
      <c r="O797" s="156"/>
      <c r="P797" s="155"/>
      <c r="Q797" s="153"/>
      <c r="R797" s="153"/>
      <c r="S797" s="153"/>
      <c r="T797" s="154"/>
      <c r="U797" s="152"/>
      <c r="V797" s="152"/>
    </row>
    <row r="798" spans="13:22" ht="20.100000000000001" customHeight="1" x14ac:dyDescent="0.3">
      <c r="M798" s="157"/>
      <c r="O798" s="156"/>
      <c r="P798" s="155"/>
      <c r="Q798" s="153"/>
      <c r="R798" s="153"/>
      <c r="S798" s="153"/>
      <c r="T798" s="154"/>
      <c r="U798" s="152"/>
      <c r="V798" s="152"/>
    </row>
    <row r="799" spans="13:22" ht="20.100000000000001" customHeight="1" x14ac:dyDescent="0.3">
      <c r="M799" s="157"/>
      <c r="O799" s="156"/>
      <c r="P799" s="155"/>
      <c r="Q799" s="153"/>
      <c r="R799" s="153"/>
      <c r="S799" s="153"/>
      <c r="T799" s="154"/>
      <c r="U799" s="152"/>
      <c r="V799" s="152"/>
    </row>
    <row r="800" spans="13:22" ht="20.100000000000001" customHeight="1" x14ac:dyDescent="0.3">
      <c r="M800" s="157"/>
      <c r="O800" s="156"/>
      <c r="P800" s="155"/>
      <c r="Q800" s="153"/>
      <c r="R800" s="153"/>
      <c r="S800" s="153"/>
      <c r="T800" s="154"/>
      <c r="U800" s="152"/>
      <c r="V800" s="152"/>
    </row>
    <row r="801" spans="13:22" ht="20.100000000000001" customHeight="1" x14ac:dyDescent="0.3">
      <c r="M801" s="157"/>
      <c r="O801" s="156"/>
      <c r="P801" s="155"/>
      <c r="Q801" s="153"/>
      <c r="R801" s="153"/>
      <c r="S801" s="153"/>
      <c r="T801" s="154"/>
      <c r="U801" s="152"/>
      <c r="V801" s="152"/>
    </row>
    <row r="802" spans="13:22" ht="20.100000000000001" customHeight="1" x14ac:dyDescent="0.3">
      <c r="M802" s="157"/>
      <c r="O802" s="156"/>
      <c r="P802" s="155"/>
      <c r="Q802" s="153"/>
      <c r="R802" s="153"/>
      <c r="S802" s="153"/>
      <c r="T802" s="154"/>
      <c r="U802" s="152"/>
      <c r="V802" s="152"/>
    </row>
    <row r="803" spans="13:22" ht="20.100000000000001" customHeight="1" x14ac:dyDescent="0.3">
      <c r="M803" s="157"/>
      <c r="O803" s="156"/>
      <c r="P803" s="155"/>
      <c r="Q803" s="153"/>
      <c r="R803" s="153"/>
      <c r="S803" s="153"/>
      <c r="T803" s="154"/>
      <c r="U803" s="152"/>
      <c r="V803" s="152"/>
    </row>
    <row r="804" spans="13:22" ht="20.100000000000001" customHeight="1" x14ac:dyDescent="0.3">
      <c r="M804" s="157"/>
      <c r="O804" s="156"/>
      <c r="P804" s="155"/>
      <c r="Q804" s="153"/>
      <c r="R804" s="153"/>
      <c r="S804" s="153"/>
      <c r="T804" s="154"/>
      <c r="U804" s="152"/>
      <c r="V804" s="152"/>
    </row>
    <row r="805" spans="13:22" ht="20.100000000000001" customHeight="1" x14ac:dyDescent="0.3">
      <c r="M805" s="157"/>
      <c r="O805" s="156"/>
      <c r="P805" s="155"/>
      <c r="Q805" s="153"/>
      <c r="R805" s="153"/>
      <c r="S805" s="153"/>
      <c r="T805" s="154"/>
      <c r="U805" s="152"/>
      <c r="V805" s="152"/>
    </row>
    <row r="806" spans="13:22" ht="20.100000000000001" customHeight="1" x14ac:dyDescent="0.3">
      <c r="M806" s="157"/>
      <c r="O806" s="156"/>
      <c r="P806" s="155"/>
      <c r="Q806" s="153"/>
      <c r="R806" s="153"/>
      <c r="S806" s="153"/>
      <c r="T806" s="154"/>
      <c r="U806" s="152"/>
      <c r="V806" s="152"/>
    </row>
    <row r="807" spans="13:22" ht="20.100000000000001" customHeight="1" x14ac:dyDescent="0.3">
      <c r="M807" s="157"/>
      <c r="O807" s="156"/>
      <c r="P807" s="155"/>
      <c r="Q807" s="153"/>
      <c r="R807" s="153"/>
      <c r="S807" s="153"/>
      <c r="T807" s="154"/>
      <c r="U807" s="152"/>
      <c r="V807" s="152"/>
    </row>
    <row r="808" spans="13:22" ht="20.100000000000001" customHeight="1" x14ac:dyDescent="0.3">
      <c r="M808" s="157"/>
      <c r="O808" s="156"/>
      <c r="P808" s="155"/>
      <c r="Q808" s="153"/>
      <c r="R808" s="153"/>
      <c r="S808" s="153"/>
      <c r="T808" s="154"/>
      <c r="U808" s="152"/>
      <c r="V808" s="152"/>
    </row>
    <row r="809" spans="13:22" ht="20.100000000000001" customHeight="1" x14ac:dyDescent="0.3">
      <c r="M809" s="157"/>
      <c r="O809" s="156"/>
      <c r="P809" s="155"/>
      <c r="Q809" s="153"/>
      <c r="R809" s="153"/>
      <c r="S809" s="153"/>
      <c r="T809" s="154"/>
      <c r="U809" s="152"/>
      <c r="V809" s="152"/>
    </row>
    <row r="810" spans="13:22" ht="20.100000000000001" customHeight="1" x14ac:dyDescent="0.3">
      <c r="M810" s="157"/>
      <c r="O810" s="156"/>
      <c r="P810" s="155"/>
      <c r="Q810" s="153"/>
      <c r="R810" s="153"/>
      <c r="S810" s="153"/>
      <c r="T810" s="154"/>
      <c r="U810" s="152"/>
      <c r="V810" s="152"/>
    </row>
    <row r="811" spans="13:22" ht="20.100000000000001" customHeight="1" x14ac:dyDescent="0.3">
      <c r="M811" s="157"/>
      <c r="O811" s="156"/>
      <c r="P811" s="155"/>
      <c r="Q811" s="153"/>
      <c r="R811" s="153"/>
      <c r="S811" s="153"/>
      <c r="T811" s="154"/>
      <c r="U811" s="152"/>
      <c r="V811" s="152"/>
    </row>
    <row r="812" spans="13:22" ht="20.100000000000001" customHeight="1" x14ac:dyDescent="0.3">
      <c r="M812" s="157"/>
      <c r="O812" s="156"/>
      <c r="P812" s="155"/>
      <c r="Q812" s="153"/>
      <c r="R812" s="153"/>
      <c r="S812" s="153"/>
      <c r="T812" s="154"/>
      <c r="U812" s="152"/>
      <c r="V812" s="152"/>
    </row>
    <row r="813" spans="13:22" ht="20.100000000000001" customHeight="1" x14ac:dyDescent="0.3">
      <c r="M813" s="157"/>
      <c r="O813" s="156"/>
      <c r="P813" s="155"/>
      <c r="Q813" s="153"/>
      <c r="R813" s="153"/>
      <c r="S813" s="153"/>
      <c r="T813" s="154"/>
      <c r="U813" s="152"/>
      <c r="V813" s="152"/>
    </row>
    <row r="814" spans="13:22" ht="20.100000000000001" customHeight="1" x14ac:dyDescent="0.3">
      <c r="M814" s="157"/>
      <c r="O814" s="156"/>
      <c r="P814" s="155"/>
      <c r="Q814" s="153"/>
      <c r="R814" s="153"/>
      <c r="S814" s="153"/>
      <c r="T814" s="154"/>
      <c r="U814" s="152"/>
      <c r="V814" s="152"/>
    </row>
    <row r="815" spans="13:22" ht="20.100000000000001" customHeight="1" x14ac:dyDescent="0.3">
      <c r="M815" s="157"/>
      <c r="O815" s="156"/>
      <c r="P815" s="155"/>
      <c r="Q815" s="153"/>
      <c r="R815" s="153"/>
      <c r="S815" s="153"/>
      <c r="T815" s="154"/>
      <c r="V815" s="152"/>
    </row>
    <row r="816" spans="13:22" ht="20.100000000000001" customHeight="1" x14ac:dyDescent="0.3">
      <c r="M816" s="157"/>
      <c r="S816" s="153"/>
      <c r="T816" s="154"/>
      <c r="V816" s="152"/>
    </row>
    <row r="817" spans="1:28" ht="20.100000000000001" customHeight="1" x14ac:dyDescent="0.3">
      <c r="M817" s="157"/>
      <c r="V817" s="152"/>
    </row>
    <row r="818" spans="1:28" ht="20.100000000000001" customHeight="1" x14ac:dyDescent="0.3">
      <c r="M818" s="157"/>
      <c r="V818" s="152"/>
    </row>
    <row r="819" spans="1:28" ht="20.100000000000001" customHeight="1" x14ac:dyDescent="0.3">
      <c r="M819" s="157"/>
      <c r="V819" s="152"/>
      <c r="AA819" s="103"/>
      <c r="AB819" s="103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57"/>
      <c r="N820" s="151"/>
      <c r="O820" s="151"/>
      <c r="P820" s="151"/>
      <c r="Q820" s="151"/>
      <c r="R820" s="151"/>
      <c r="S820" s="151"/>
      <c r="T820" s="151"/>
      <c r="U820" s="151"/>
      <c r="V820" s="152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57"/>
      <c r="N821" s="151"/>
      <c r="O821" s="151"/>
      <c r="P821" s="151"/>
      <c r="Q821" s="151"/>
      <c r="R821" s="151"/>
      <c r="S821" s="151"/>
      <c r="T821" s="151"/>
      <c r="U821" s="151"/>
      <c r="V821" s="152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57"/>
      <c r="N822" s="151"/>
      <c r="O822" s="146"/>
      <c r="P822" s="146"/>
      <c r="Q822" s="146"/>
      <c r="R822" s="146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57"/>
      <c r="N823" s="151"/>
      <c r="O823" s="146"/>
      <c r="P823" s="146"/>
      <c r="Q823" s="146"/>
      <c r="R823" s="146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57"/>
      <c r="N824" s="151"/>
      <c r="O824" s="175"/>
      <c r="P824" s="176"/>
      <c r="Q824" s="176"/>
      <c r="R824" s="146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57"/>
      <c r="N825" s="151"/>
      <c r="O825" s="175"/>
      <c r="P825" s="176"/>
      <c r="Q825" s="176"/>
      <c r="R825" s="146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57"/>
      <c r="N826" s="151"/>
      <c r="O826" s="175"/>
      <c r="P826" s="176"/>
      <c r="Q826" s="176"/>
      <c r="R826" s="146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57"/>
      <c r="N827" s="151"/>
      <c r="O827" s="175"/>
      <c r="P827" s="176"/>
      <c r="Q827" s="176"/>
      <c r="R827" s="146"/>
      <c r="S827" s="151"/>
      <c r="T827" s="151"/>
      <c r="U827" s="151"/>
      <c r="V827" s="151"/>
      <c r="W827" s="151"/>
      <c r="X827" s="151"/>
      <c r="Y827" s="151"/>
      <c r="Z827" s="151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57"/>
      <c r="N828" s="146"/>
      <c r="O828" s="175"/>
      <c r="P828" s="176"/>
      <c r="Q828" s="176"/>
      <c r="R828" s="146"/>
      <c r="S828" s="151"/>
      <c r="T828" s="151"/>
      <c r="U828" s="151"/>
      <c r="V828" s="151"/>
      <c r="W828" s="151"/>
      <c r="X828" s="151"/>
      <c r="Y828" s="151"/>
      <c r="Z828" s="151"/>
    </row>
    <row r="829" spans="1:28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57"/>
      <c r="N829" s="146"/>
      <c r="O829" s="175"/>
      <c r="P829" s="176"/>
      <c r="Q829" s="176"/>
      <c r="R829" s="146"/>
      <c r="S829" s="151"/>
      <c r="T829" s="151"/>
      <c r="U829" s="151"/>
      <c r="V829" s="151"/>
      <c r="W829" s="151"/>
      <c r="X829" s="151"/>
      <c r="Y829" s="151"/>
      <c r="Z829" s="151"/>
    </row>
    <row r="830" spans="1:28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57"/>
      <c r="N830" s="175"/>
      <c r="O830" s="175"/>
      <c r="P830" s="176"/>
      <c r="Q830" s="176"/>
      <c r="R830" s="146"/>
      <c r="S830" s="151"/>
      <c r="T830" s="151"/>
      <c r="U830" s="151"/>
      <c r="V830" s="151"/>
      <c r="W830" s="151"/>
      <c r="X830" s="151"/>
      <c r="Y830" s="151"/>
      <c r="Z830" s="151"/>
      <c r="AA830" s="151"/>
      <c r="AB830" s="151"/>
    </row>
    <row r="831" spans="1:28" ht="20.100000000000001" customHeight="1" x14ac:dyDescent="0.3">
      <c r="M831" s="157"/>
      <c r="N831" s="175"/>
      <c r="O831" s="146"/>
      <c r="P831" s="146"/>
      <c r="Q831" s="146"/>
      <c r="R831" s="146"/>
      <c r="AA831" s="103"/>
      <c r="AB831" s="103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57"/>
      <c r="N832" s="175"/>
      <c r="O832" s="146"/>
      <c r="P832" s="146"/>
      <c r="Q832" s="146"/>
      <c r="R832" s="146"/>
      <c r="S832" s="151"/>
      <c r="T832" s="151"/>
      <c r="U832" s="151"/>
      <c r="V832" s="151"/>
      <c r="W832" s="151"/>
      <c r="X832" s="151"/>
      <c r="Y832" s="151"/>
      <c r="Z832" s="151"/>
    </row>
    <row r="833" spans="1:26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57"/>
      <c r="N833" s="175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6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57"/>
      <c r="N834" s="175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6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57"/>
      <c r="N835" s="175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6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57"/>
      <c r="N836" s="175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6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57"/>
      <c r="N837" s="146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6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57"/>
      <c r="N838" s="146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6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57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6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57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6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57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6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57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6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6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6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6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6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6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6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6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6" s="103" customFormat="1" ht="20.100000000000001" customHeight="1" x14ac:dyDescent="0.3">
      <c r="A851" s="280"/>
      <c r="B851" s="124"/>
      <c r="C851" s="124"/>
      <c r="D851" s="124"/>
      <c r="E851" s="124"/>
      <c r="F851" s="124"/>
      <c r="G851" s="124"/>
      <c r="H851" s="124"/>
      <c r="I851" s="329"/>
      <c r="J851" s="124"/>
      <c r="K851" s="124"/>
      <c r="L851" s="124"/>
      <c r="M851" s="148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6" s="103" customFormat="1" ht="20.100000000000001" customHeight="1" x14ac:dyDescent="0.3">
      <c r="A852" s="280"/>
      <c r="B852" s="124"/>
      <c r="C852" s="124"/>
      <c r="D852" s="124"/>
      <c r="E852" s="124"/>
      <c r="F852" s="124"/>
      <c r="G852" s="124"/>
      <c r="H852" s="124"/>
      <c r="I852" s="329"/>
      <c r="J852" s="124"/>
      <c r="K852" s="124"/>
      <c r="L852" s="124"/>
      <c r="M852" s="148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6" s="103" customFormat="1" ht="20.100000000000001" customHeight="1" x14ac:dyDescent="0.3">
      <c r="A853" s="280"/>
      <c r="B853" s="124"/>
      <c r="C853" s="124"/>
      <c r="D853" s="124"/>
      <c r="E853" s="124"/>
      <c r="F853" s="124"/>
      <c r="G853" s="124"/>
      <c r="H853" s="124"/>
      <c r="I853" s="329"/>
      <c r="J853" s="124"/>
      <c r="K853" s="124"/>
      <c r="L853" s="124"/>
      <c r="M853" s="148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6" s="103" customFormat="1" ht="20.100000000000001" customHeight="1" x14ac:dyDescent="0.3">
      <c r="A854" s="280"/>
      <c r="B854" s="124"/>
      <c r="C854" s="124"/>
      <c r="D854" s="124"/>
      <c r="E854" s="124"/>
      <c r="F854" s="124"/>
      <c r="G854" s="124"/>
      <c r="H854" s="124"/>
      <c r="I854" s="329"/>
      <c r="J854" s="124"/>
      <c r="K854" s="124"/>
      <c r="L854" s="124"/>
      <c r="M854" s="148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6" s="103" customFormat="1" ht="20.100000000000001" customHeight="1" x14ac:dyDescent="0.3">
      <c r="A855" s="280"/>
      <c r="B855" s="124"/>
      <c r="C855" s="124"/>
      <c r="D855" s="124"/>
      <c r="E855" s="124"/>
      <c r="F855" s="124"/>
      <c r="G855" s="124"/>
      <c r="H855" s="124"/>
      <c r="I855" s="329"/>
      <c r="J855" s="124"/>
      <c r="K855" s="124"/>
      <c r="L855" s="124"/>
      <c r="M855" s="148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6" s="103" customFormat="1" ht="20.100000000000001" customHeight="1" x14ac:dyDescent="0.3">
      <c r="A856" s="280"/>
      <c r="B856" s="124"/>
      <c r="C856" s="124"/>
      <c r="D856" s="124"/>
      <c r="E856" s="124"/>
      <c r="F856" s="124"/>
      <c r="G856" s="124"/>
      <c r="H856" s="124"/>
      <c r="I856" s="329"/>
      <c r="J856" s="124"/>
      <c r="K856" s="124"/>
      <c r="L856" s="124"/>
      <c r="M856" s="148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6" s="103" customFormat="1" ht="20.100000000000001" customHeight="1" x14ac:dyDescent="0.3">
      <c r="A857" s="280"/>
      <c r="B857" s="124"/>
      <c r="C857" s="124"/>
      <c r="D857" s="124"/>
      <c r="E857" s="124"/>
      <c r="F857" s="124"/>
      <c r="G857" s="124"/>
      <c r="H857" s="124"/>
      <c r="I857" s="329"/>
      <c r="J857" s="124"/>
      <c r="K857" s="124"/>
      <c r="L857" s="124"/>
      <c r="M857" s="148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6" s="103" customFormat="1" ht="20.100000000000001" customHeight="1" x14ac:dyDescent="0.3">
      <c r="A858" s="280"/>
      <c r="B858" s="124"/>
      <c r="C858" s="124"/>
      <c r="D858" s="124"/>
      <c r="E858" s="124"/>
      <c r="F858" s="124"/>
      <c r="G858" s="124"/>
      <c r="H858" s="124"/>
      <c r="I858" s="329"/>
      <c r="J858" s="124"/>
      <c r="K858" s="124"/>
      <c r="L858" s="124"/>
      <c r="M858" s="148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6" s="103" customFormat="1" ht="20.100000000000001" customHeight="1" x14ac:dyDescent="0.3">
      <c r="A859" s="280"/>
      <c r="B859" s="124"/>
      <c r="C859" s="124"/>
      <c r="D859" s="124"/>
      <c r="E859" s="124"/>
      <c r="F859" s="124"/>
      <c r="G859" s="124"/>
      <c r="H859" s="124"/>
      <c r="I859" s="329"/>
      <c r="J859" s="124"/>
      <c r="K859" s="124"/>
      <c r="L859" s="124"/>
      <c r="M859" s="148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6" s="103" customFormat="1" ht="20.100000000000001" customHeight="1" x14ac:dyDescent="0.3">
      <c r="A860" s="280"/>
      <c r="B860" s="124"/>
      <c r="C860" s="124"/>
      <c r="D860" s="124"/>
      <c r="E860" s="124"/>
      <c r="F860" s="124"/>
      <c r="G860" s="124"/>
      <c r="H860" s="124"/>
      <c r="I860" s="329"/>
      <c r="J860" s="124"/>
      <c r="K860" s="124"/>
      <c r="L860" s="124"/>
      <c r="M860" s="148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spans="1:26" s="103" customFormat="1" ht="20.100000000000001" customHeight="1" x14ac:dyDescent="0.3">
      <c r="A861" s="280"/>
      <c r="B861" s="124"/>
      <c r="C861" s="124"/>
      <c r="D861" s="124"/>
      <c r="E861" s="124"/>
      <c r="F861" s="124"/>
      <c r="G861" s="124"/>
      <c r="H861" s="124"/>
      <c r="I861" s="329"/>
      <c r="J861" s="124"/>
      <c r="K861" s="124"/>
      <c r="L861" s="124"/>
      <c r="M861" s="148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spans="1:26" s="103" customFormat="1" ht="20.100000000000001" customHeight="1" x14ac:dyDescent="0.3">
      <c r="A862" s="280"/>
      <c r="B862" s="124"/>
      <c r="C862" s="124"/>
      <c r="D862" s="124"/>
      <c r="E862" s="124"/>
      <c r="F862" s="124"/>
      <c r="G862" s="124"/>
      <c r="H862" s="124"/>
      <c r="I862" s="329"/>
      <c r="J862" s="124"/>
      <c r="K862" s="124"/>
      <c r="L862" s="124"/>
      <c r="M862" s="148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spans="1:26" s="103" customFormat="1" ht="20.100000000000001" customHeight="1" x14ac:dyDescent="0.3">
      <c r="A863" s="280"/>
      <c r="B863" s="124"/>
      <c r="C863" s="124"/>
      <c r="D863" s="124"/>
      <c r="E863" s="124"/>
      <c r="F863" s="124"/>
      <c r="G863" s="124"/>
      <c r="H863" s="124"/>
      <c r="I863" s="329"/>
      <c r="J863" s="124"/>
      <c r="K863" s="124"/>
      <c r="L863" s="124"/>
      <c r="M863" s="148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spans="1:26" s="103" customFormat="1" ht="20.100000000000001" customHeight="1" x14ac:dyDescent="0.3">
      <c r="A864" s="280"/>
      <c r="B864" s="124"/>
      <c r="C864" s="124"/>
      <c r="D864" s="124"/>
      <c r="E864" s="124"/>
      <c r="F864" s="124"/>
      <c r="G864" s="124"/>
      <c r="H864" s="124"/>
      <c r="I864" s="329"/>
      <c r="J864" s="124"/>
      <c r="K864" s="124"/>
      <c r="L864" s="124"/>
      <c r="M864" s="148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spans="1:28" s="103" customFormat="1" ht="20.100000000000001" customHeight="1" x14ac:dyDescent="0.3">
      <c r="A865" s="280"/>
      <c r="B865" s="124"/>
      <c r="C865" s="124"/>
      <c r="D865" s="124"/>
      <c r="E865" s="124"/>
      <c r="F865" s="124"/>
      <c r="G865" s="124"/>
      <c r="H865" s="124"/>
      <c r="I865" s="329"/>
      <c r="J865" s="124"/>
      <c r="K865" s="124"/>
      <c r="L865" s="124"/>
      <c r="M865" s="148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spans="1:28" s="103" customFormat="1" ht="20.100000000000001" customHeight="1" x14ac:dyDescent="0.3">
      <c r="A866" s="280"/>
      <c r="B866" s="124"/>
      <c r="C866" s="124"/>
      <c r="D866" s="124"/>
      <c r="E866" s="124"/>
      <c r="F866" s="124"/>
      <c r="G866" s="124"/>
      <c r="H866" s="124"/>
      <c r="I866" s="329"/>
      <c r="J866" s="124"/>
      <c r="K866" s="124"/>
      <c r="L866" s="124"/>
      <c r="M866" s="148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spans="1:28" s="103" customFormat="1" ht="20.100000000000001" customHeight="1" x14ac:dyDescent="0.3">
      <c r="A867" s="280"/>
      <c r="B867" s="124"/>
      <c r="C867" s="124"/>
      <c r="D867" s="124"/>
      <c r="E867" s="124"/>
      <c r="F867" s="124"/>
      <c r="G867" s="124"/>
      <c r="H867" s="124"/>
      <c r="I867" s="329"/>
      <c r="J867" s="124"/>
      <c r="K867" s="124"/>
      <c r="L867" s="124"/>
      <c r="M867" s="148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spans="1:28" s="103" customFormat="1" ht="20.100000000000001" customHeight="1" x14ac:dyDescent="0.3">
      <c r="A868" s="280"/>
      <c r="B868" s="124"/>
      <c r="C868" s="124"/>
      <c r="D868" s="124"/>
      <c r="E868" s="124"/>
      <c r="F868" s="124"/>
      <c r="G868" s="124"/>
      <c r="H868" s="124"/>
      <c r="I868" s="329"/>
      <c r="J868" s="124"/>
      <c r="K868" s="124"/>
      <c r="L868" s="124"/>
      <c r="M868" s="148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spans="1:28" s="103" customFormat="1" ht="20.100000000000001" customHeight="1" x14ac:dyDescent="0.3">
      <c r="A869" s="280"/>
      <c r="B869" s="124"/>
      <c r="C869" s="124"/>
      <c r="D869" s="124"/>
      <c r="E869" s="124"/>
      <c r="F869" s="124"/>
      <c r="G869" s="124"/>
      <c r="H869" s="124"/>
      <c r="I869" s="329"/>
      <c r="J869" s="124"/>
      <c r="K869" s="124"/>
      <c r="L869" s="124"/>
      <c r="M869" s="148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spans="1:28" s="103" customFormat="1" ht="20.100000000000001" customHeight="1" x14ac:dyDescent="0.3">
      <c r="A870" s="280"/>
      <c r="B870" s="124"/>
      <c r="C870" s="124"/>
      <c r="D870" s="124"/>
      <c r="E870" s="124"/>
      <c r="F870" s="124"/>
      <c r="G870" s="124"/>
      <c r="H870" s="124"/>
      <c r="I870" s="329"/>
      <c r="J870" s="124"/>
      <c r="K870" s="124"/>
      <c r="L870" s="124"/>
      <c r="M870" s="148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spans="1:28" s="103" customFormat="1" ht="20.100000000000001" customHeight="1" x14ac:dyDescent="0.3">
      <c r="A871" s="280"/>
      <c r="B871" s="124"/>
      <c r="C871" s="124"/>
      <c r="D871" s="124"/>
      <c r="E871" s="124"/>
      <c r="F871" s="124"/>
      <c r="G871" s="124"/>
      <c r="H871" s="124"/>
      <c r="I871" s="329"/>
      <c r="J871" s="124"/>
      <c r="K871" s="124"/>
      <c r="L871" s="124"/>
      <c r="M871" s="148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  <c r="AA871" s="151"/>
      <c r="AB871" s="151"/>
    </row>
    <row r="874" spans="1:28" ht="20.100000000000001" customHeight="1" x14ac:dyDescent="0.3">
      <c r="AA874" s="103"/>
      <c r="AB874" s="103"/>
    </row>
    <row r="875" spans="1:28" s="103" customFormat="1" ht="20.100000000000001" customHeight="1" x14ac:dyDescent="0.3">
      <c r="A875" s="280"/>
      <c r="B875" s="124"/>
      <c r="C875" s="124"/>
      <c r="D875" s="124"/>
      <c r="E875" s="124"/>
      <c r="F875" s="124"/>
      <c r="G875" s="124"/>
      <c r="H875" s="124"/>
      <c r="I875" s="329"/>
      <c r="J875" s="124"/>
      <c r="K875" s="124"/>
      <c r="L875" s="124"/>
      <c r="M875" s="148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spans="1:28" s="103" customFormat="1" ht="20.100000000000001" customHeight="1" x14ac:dyDescent="0.3">
      <c r="A876" s="280"/>
      <c r="B876" s="124"/>
      <c r="C876" s="124"/>
      <c r="D876" s="124"/>
      <c r="E876" s="124"/>
      <c r="F876" s="124"/>
      <c r="G876" s="124"/>
      <c r="H876" s="124"/>
      <c r="I876" s="329"/>
      <c r="J876" s="124"/>
      <c r="K876" s="124"/>
      <c r="L876" s="124"/>
      <c r="M876" s="148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spans="1:28" s="103" customFormat="1" ht="20.100000000000001" customHeight="1" x14ac:dyDescent="0.3">
      <c r="A877" s="280"/>
      <c r="B877" s="124"/>
      <c r="C877" s="124"/>
      <c r="D877" s="124"/>
      <c r="E877" s="124"/>
      <c r="F877" s="124"/>
      <c r="G877" s="124"/>
      <c r="H877" s="124"/>
      <c r="I877" s="329"/>
      <c r="J877" s="124"/>
      <c r="K877" s="124"/>
      <c r="L877" s="124"/>
      <c r="M877" s="148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spans="1:28" s="103" customFormat="1" ht="20.100000000000001" customHeight="1" x14ac:dyDescent="0.3">
      <c r="A878" s="280"/>
      <c r="B878" s="124"/>
      <c r="C878" s="124"/>
      <c r="D878" s="124"/>
      <c r="E878" s="124"/>
      <c r="F878" s="124"/>
      <c r="G878" s="124"/>
      <c r="H878" s="124"/>
      <c r="I878" s="329"/>
      <c r="J878" s="124"/>
      <c r="K878" s="124"/>
      <c r="L878" s="124"/>
      <c r="M878" s="148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spans="1:28" s="103" customFormat="1" ht="20.100000000000001" customHeight="1" x14ac:dyDescent="0.3">
      <c r="A879" s="280"/>
      <c r="B879" s="124"/>
      <c r="C879" s="124"/>
      <c r="D879" s="124"/>
      <c r="E879" s="124"/>
      <c r="F879" s="124"/>
      <c r="G879" s="124"/>
      <c r="H879" s="124"/>
      <c r="I879" s="329"/>
      <c r="J879" s="124"/>
      <c r="K879" s="124"/>
      <c r="L879" s="124"/>
      <c r="M879" s="148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spans="1:28" s="103" customFormat="1" ht="20.100000000000001" customHeight="1" x14ac:dyDescent="0.3">
      <c r="A880" s="280"/>
      <c r="B880" s="124"/>
      <c r="C880" s="124"/>
      <c r="D880" s="124"/>
      <c r="E880" s="124"/>
      <c r="F880" s="124"/>
      <c r="G880" s="124"/>
      <c r="H880" s="124"/>
      <c r="I880" s="329"/>
      <c r="J880" s="124"/>
      <c r="K880" s="124"/>
      <c r="L880" s="124"/>
      <c r="M880" s="148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spans="1:28" s="103" customFormat="1" ht="20.100000000000001" customHeight="1" x14ac:dyDescent="0.3">
      <c r="A881" s="280"/>
      <c r="B881" s="124"/>
      <c r="C881" s="124"/>
      <c r="D881" s="124"/>
      <c r="E881" s="124"/>
      <c r="F881" s="124"/>
      <c r="G881" s="124"/>
      <c r="H881" s="124"/>
      <c r="I881" s="329"/>
      <c r="J881" s="124"/>
      <c r="K881" s="124"/>
      <c r="L881" s="124"/>
      <c r="M881" s="148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spans="1:28" s="103" customFormat="1" ht="20.100000000000001" customHeight="1" x14ac:dyDescent="0.3">
      <c r="A882" s="280"/>
      <c r="B882" s="124"/>
      <c r="C882" s="124"/>
      <c r="D882" s="124"/>
      <c r="E882" s="124"/>
      <c r="F882" s="124"/>
      <c r="G882" s="124"/>
      <c r="H882" s="124"/>
      <c r="I882" s="329"/>
      <c r="J882" s="124"/>
      <c r="K882" s="124"/>
      <c r="L882" s="124"/>
      <c r="M882" s="148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spans="1:28" s="103" customFormat="1" ht="20.100000000000001" customHeight="1" x14ac:dyDescent="0.3">
      <c r="A883" s="280"/>
      <c r="B883" s="124"/>
      <c r="C883" s="124"/>
      <c r="D883" s="124"/>
      <c r="E883" s="124"/>
      <c r="F883" s="124"/>
      <c r="G883" s="124"/>
      <c r="H883" s="124"/>
      <c r="I883" s="329"/>
      <c r="J883" s="124"/>
      <c r="K883" s="124"/>
      <c r="L883" s="124"/>
      <c r="M883" s="148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  <c r="AA883" s="151"/>
      <c r="AB883" s="151"/>
    </row>
  </sheetData>
  <autoFilter ref="A3:V761"/>
  <mergeCells count="10">
    <mergeCell ref="V35:V36"/>
    <mergeCell ref="K102:L102"/>
    <mergeCell ref="K112:L112"/>
    <mergeCell ref="K121:L12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31:H132 D161:H162 D151:H152 E122:H123 D113:H114 D4:H93">
    <cfRule type="cellIs" dxfId="339" priority="11" operator="greaterThan">
      <formula>0</formula>
    </cfRule>
  </conditionalFormatting>
  <conditionalFormatting sqref="D131:H132 D161:H162 D151:H152 D113:H114">
    <cfRule type="cellIs" dxfId="338" priority="9" operator="greaterThan">
      <formula>0</formula>
    </cfRule>
    <cfRule type="expression" dxfId="337" priority="10">
      <formula>"&gt;0"</formula>
    </cfRule>
  </conditionalFormatting>
  <conditionalFormatting sqref="D141:H142">
    <cfRule type="cellIs" dxfId="336" priority="1" operator="greaterThan">
      <formula>0</formula>
    </cfRule>
    <cfRule type="cellIs" dxfId="335" priority="2" operator="greaterThan">
      <formula>0</formula>
    </cfRule>
    <cfRule type="expression" dxfId="334" priority="6">
      <formula>"&gt;=1"</formula>
    </cfRule>
    <cfRule type="cellIs" dxfId="333" priority="7" operator="greaterThan">
      <formula>1</formula>
    </cfRule>
    <cfRule type="cellIs" dxfId="332" priority="8" operator="greaterThan">
      <formula>1</formula>
    </cfRule>
  </conditionalFormatting>
  <conditionalFormatting sqref="P824:Q830">
    <cfRule type="expression" dxfId="331" priority="3">
      <formula>"&gt;=1"</formula>
    </cfRule>
    <cfRule type="cellIs" dxfId="330" priority="4" operator="greaterThan">
      <formula>1</formula>
    </cfRule>
    <cfRule type="cellIs" dxfId="329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</sheetPr>
  <dimension ref="B2:S24"/>
  <sheetViews>
    <sheetView workbookViewId="0">
      <selection activeCell="M23" sqref="M23"/>
    </sheetView>
  </sheetViews>
  <sheetFormatPr defaultRowHeight="20.100000000000001" customHeight="1" x14ac:dyDescent="0.3"/>
  <cols>
    <col min="1" max="16384" width="9" style="151"/>
  </cols>
  <sheetData>
    <row r="2" spans="2:19" ht="20.100000000000001" customHeight="1" x14ac:dyDescent="0.3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 x14ac:dyDescent="0.3">
      <c r="B3" s="8" t="s">
        <v>153</v>
      </c>
      <c r="C3" s="7"/>
      <c r="D3" s="8"/>
      <c r="E3" s="8"/>
      <c r="F3" s="8"/>
      <c r="G3" s="8"/>
      <c r="H3" s="8"/>
      <c r="I3" s="8"/>
      <c r="J3" s="9"/>
      <c r="K3" s="9"/>
      <c r="L3" s="8" t="s">
        <v>404</v>
      </c>
      <c r="M3" s="7"/>
      <c r="N3" s="8"/>
      <c r="O3" s="8"/>
      <c r="P3" s="8"/>
      <c r="Q3" s="8"/>
      <c r="R3" s="8"/>
      <c r="S3" s="8"/>
    </row>
    <row r="4" spans="2:19" ht="20.100000000000001" customHeight="1" thickBot="1" x14ac:dyDescent="0.35">
      <c r="B4" s="101"/>
      <c r="C4" s="42"/>
      <c r="D4" s="8"/>
      <c r="E4" s="8"/>
      <c r="F4" s="8"/>
      <c r="G4" s="8"/>
      <c r="H4" s="8"/>
      <c r="I4" s="8"/>
      <c r="J4" s="9"/>
      <c r="K4" s="8"/>
      <c r="L4" s="101"/>
      <c r="M4" s="42"/>
      <c r="N4" s="8"/>
      <c r="O4" s="8"/>
      <c r="P4" s="8"/>
      <c r="Q4" s="8"/>
      <c r="R4" s="8"/>
      <c r="S4" s="8"/>
    </row>
    <row r="5" spans="2:19" ht="20.100000000000001" customHeight="1" thickBot="1" x14ac:dyDescent="0.35">
      <c r="B5" s="10" t="s">
        <v>48</v>
      </c>
      <c r="C5" s="11">
        <f>G5+I5</f>
        <v>1090</v>
      </c>
      <c r="D5" s="12"/>
      <c r="E5" s="13"/>
      <c r="F5" s="14" t="s">
        <v>39</v>
      </c>
      <c r="G5" s="15">
        <f>SUM(C7:I7,C10:I10,C13:I13,C16:I16,C19,E19:I19,I22,H22,D19,G22)</f>
        <v>1005</v>
      </c>
      <c r="H5" s="61" t="s">
        <v>40</v>
      </c>
      <c r="I5" s="16">
        <f>SUM(C22:F22)</f>
        <v>85</v>
      </c>
      <c r="J5" s="17"/>
      <c r="K5" s="44"/>
      <c r="L5" s="10" t="s">
        <v>48</v>
      </c>
      <c r="M5" s="201">
        <f>SUM(Q5,S5)</f>
        <v>686</v>
      </c>
      <c r="N5" s="12"/>
      <c r="O5" s="13"/>
      <c r="P5" s="14" t="s">
        <v>39</v>
      </c>
      <c r="Q5" s="202">
        <f>SUM(M7:S7,M10:S10,M13:S13,M16:S16,M19,O19:S19,S22,R22,N19,Q22)</f>
        <v>632</v>
      </c>
      <c r="R5" s="61" t="s">
        <v>40</v>
      </c>
      <c r="S5" s="203">
        <f>SUM(M22:P22)</f>
        <v>54</v>
      </c>
    </row>
    <row r="6" spans="2:19" ht="20.100000000000001" customHeight="1" x14ac:dyDescent="0.3">
      <c r="B6" s="63" t="s">
        <v>54</v>
      </c>
      <c r="C6" s="64" t="s">
        <v>55</v>
      </c>
      <c r="D6" s="64" t="s">
        <v>56</v>
      </c>
      <c r="E6" s="64" t="s">
        <v>57</v>
      </c>
      <c r="F6" s="64" t="s">
        <v>58</v>
      </c>
      <c r="G6" s="64" t="s">
        <v>59</v>
      </c>
      <c r="H6" s="64" t="s">
        <v>60</v>
      </c>
      <c r="I6" s="65" t="s">
        <v>61</v>
      </c>
      <c r="J6" s="77"/>
      <c r="K6" s="77"/>
      <c r="L6" s="63" t="s">
        <v>54</v>
      </c>
      <c r="M6" s="64" t="s">
        <v>55</v>
      </c>
      <c r="N6" s="64" t="s">
        <v>56</v>
      </c>
      <c r="O6" s="64" t="s">
        <v>57</v>
      </c>
      <c r="P6" s="64" t="s">
        <v>58</v>
      </c>
      <c r="Q6" s="64" t="s">
        <v>59</v>
      </c>
      <c r="R6" s="64" t="s">
        <v>60</v>
      </c>
      <c r="S6" s="65" t="s">
        <v>61</v>
      </c>
    </row>
    <row r="7" spans="2:19" ht="20.100000000000001" customHeight="1" x14ac:dyDescent="0.3">
      <c r="B7" s="119" t="s">
        <v>22</v>
      </c>
      <c r="C7" s="120">
        <f>SUM('08.30'!P14,'08.31'!P14,'09.01'!P14,'09.02'!P14,'09.03'!P14)</f>
        <v>130</v>
      </c>
      <c r="D7" s="120">
        <f>SUM('08.30'!Q14,'08.31'!Q14,'09.01'!Q14,'09.02'!Q14,'09.03'!Q14)</f>
        <v>11</v>
      </c>
      <c r="E7" s="120">
        <f>SUM('08.30'!R14,'08.31'!R14,'09.01'!R14,'09.02'!R14,'09.03'!R14)</f>
        <v>128</v>
      </c>
      <c r="F7" s="120">
        <f>SUM('08.30'!S14,'08.31'!S14,'09.01'!S14,'09.02'!S14,'09.03'!S14)</f>
        <v>0</v>
      </c>
      <c r="G7" s="120">
        <f>SUM('08.30'!T14,'08.31'!T14,'09.01'!T14,'09.02'!T14,'09.03'!T14)</f>
        <v>45</v>
      </c>
      <c r="H7" s="120">
        <f>SUM('08.30'!U14,'08.31'!U14,'09.01'!U14,'09.02'!U14,'09.03'!U14)</f>
        <v>0</v>
      </c>
      <c r="I7" s="121">
        <f>SUM('08.30'!V14,'08.31'!V14,'09.01'!V14,'09.02'!V14,'09.03'!V14)</f>
        <v>3</v>
      </c>
      <c r="J7" s="18"/>
      <c r="K7" s="19"/>
      <c r="L7" s="119" t="s">
        <v>22</v>
      </c>
      <c r="M7" s="120">
        <f>SUM('09.01'!P14,'09.02'!P14,'09.03'!P14)</f>
        <v>92</v>
      </c>
      <c r="N7" s="120">
        <f>SUM('09.01'!Q14,'09.02'!Q14,'09.03'!Q14)</f>
        <v>11</v>
      </c>
      <c r="O7" s="120">
        <f>SUM('09.01'!R14,'09.02'!R14,'09.03'!R14)</f>
        <v>91</v>
      </c>
      <c r="P7" s="120">
        <f>SUM('09.01'!S14,'09.02'!S14,'09.03'!S14)</f>
        <v>0</v>
      </c>
      <c r="Q7" s="120">
        <f>SUM('09.01'!T14,'09.02'!T14,'09.03'!T14)</f>
        <v>30</v>
      </c>
      <c r="R7" s="120">
        <f>SUM('09.01'!U14,'09.02'!U14,'09.03'!U14)</f>
        <v>0</v>
      </c>
      <c r="S7" s="121">
        <f>SUM('09.01'!V14,'09.02'!V14,'09.03'!V14)</f>
        <v>3</v>
      </c>
    </row>
    <row r="8" spans="2:19" ht="20.100000000000001" customHeight="1" x14ac:dyDescent="0.3">
      <c r="B8" s="66" t="s">
        <v>25</v>
      </c>
      <c r="C8" s="1">
        <f>SUM('08.30'!P15,'08.31'!P15,'09.01'!P15,'09.02'!P15,'09.03'!P15)</f>
        <v>126</v>
      </c>
      <c r="D8" s="1">
        <f>SUM('08.30'!Q15,'08.31'!Q15,'09.01'!Q15,'09.02'!Q15,'09.03'!Q15)</f>
        <v>12</v>
      </c>
      <c r="E8" s="1">
        <f>SUM('08.30'!R15,'08.31'!R15,'09.01'!R15,'09.02'!R15,'09.03'!R15)</f>
        <v>130</v>
      </c>
      <c r="F8" s="1">
        <f>SUM('08.30'!S15,'08.31'!S15,'09.01'!S15,'09.02'!S15,'09.03'!S15)</f>
        <v>0</v>
      </c>
      <c r="G8" s="1">
        <f>SUM('08.30'!T15,'08.31'!T15,'09.01'!T15,'09.02'!T15,'09.03'!T15)</f>
        <v>45</v>
      </c>
      <c r="H8" s="1">
        <f>SUM('08.30'!U15,'08.31'!U15,'09.01'!U15,'09.02'!U15,'09.03'!U15)</f>
        <v>5</v>
      </c>
      <c r="I8" s="20">
        <f>SUM('08.30'!V15,'08.31'!V15,'09.01'!V15,'09.02'!V15,'09.03'!V15)</f>
        <v>4</v>
      </c>
      <c r="J8" s="21"/>
      <c r="K8" s="19"/>
      <c r="L8" s="66" t="s">
        <v>25</v>
      </c>
      <c r="M8" s="1">
        <f>SUM('09.01'!P15,'09.02'!P15,'09.03'!P15)</f>
        <v>85</v>
      </c>
      <c r="N8" s="1">
        <f>SUM('09.01'!Q15,'09.02'!Q15,'09.03'!Q15)</f>
        <v>12</v>
      </c>
      <c r="O8" s="1">
        <f>SUM('09.01'!R15,'09.02'!R15,'09.03'!R15)</f>
        <v>91</v>
      </c>
      <c r="P8" s="1">
        <f>SUM('09.01'!S15,'09.02'!S15,'09.03'!S15)</f>
        <v>0</v>
      </c>
      <c r="Q8" s="1">
        <f>SUM('09.01'!T15,'09.02'!T15,'09.03'!T15)</f>
        <v>30</v>
      </c>
      <c r="R8" s="1">
        <f>SUM('09.01'!U15,'09.02'!U15,'09.03'!U15)</f>
        <v>5</v>
      </c>
      <c r="S8" s="20">
        <f>SUM('09.01'!V15,'09.02'!V15,'09.03'!V15)</f>
        <v>4</v>
      </c>
    </row>
    <row r="9" spans="2:19" ht="20.100000000000001" customHeight="1" x14ac:dyDescent="0.3">
      <c r="B9" s="69"/>
      <c r="C9" s="70" t="s">
        <v>62</v>
      </c>
      <c r="D9" s="70" t="s">
        <v>63</v>
      </c>
      <c r="E9" s="70" t="s">
        <v>64</v>
      </c>
      <c r="F9" s="70" t="s">
        <v>98</v>
      </c>
      <c r="G9" s="70" t="s">
        <v>99</v>
      </c>
      <c r="H9" s="71" t="s">
        <v>66</v>
      </c>
      <c r="I9" s="72" t="s">
        <v>67</v>
      </c>
      <c r="J9" s="77"/>
      <c r="K9" s="77"/>
      <c r="L9" s="69"/>
      <c r="M9" s="70" t="s">
        <v>62</v>
      </c>
      <c r="N9" s="70" t="s">
        <v>63</v>
      </c>
      <c r="O9" s="70" t="s">
        <v>64</v>
      </c>
      <c r="P9" s="70" t="s">
        <v>98</v>
      </c>
      <c r="Q9" s="70" t="s">
        <v>99</v>
      </c>
      <c r="R9" s="71" t="s">
        <v>66</v>
      </c>
      <c r="S9" s="72" t="s">
        <v>67</v>
      </c>
    </row>
    <row r="10" spans="2:19" ht="20.100000000000001" customHeight="1" x14ac:dyDescent="0.3">
      <c r="B10" s="122" t="s">
        <v>22</v>
      </c>
      <c r="C10" s="120">
        <f>SUM('08.30'!P17,'08.31'!P17,'09.01'!P17,'09.02'!P17,'09.03'!P17)</f>
        <v>497</v>
      </c>
      <c r="D10" s="120">
        <f>SUM('08.30'!Q17,'08.31'!Q17,'09.01'!Q17,'09.02'!Q17,'09.03'!Q17)</f>
        <v>21</v>
      </c>
      <c r="E10" s="120">
        <f>SUM('08.30'!R17,'08.31'!R17,'09.01'!R17,'09.02'!R17,'09.03'!R17)</f>
        <v>10</v>
      </c>
      <c r="F10" s="120">
        <f>SUM('08.30'!S17,'08.31'!S17,'09.01'!S17,'09.02'!S17,'09.03'!S17)</f>
        <v>0</v>
      </c>
      <c r="G10" s="120">
        <f>SUM('08.30'!T17,'08.31'!T17,'09.01'!T17,'09.02'!T17,'09.03'!T17)</f>
        <v>0</v>
      </c>
      <c r="H10" s="120">
        <f>SUM('08.30'!U17,'08.31'!U17,'09.01'!U17,'09.02'!U17,'09.03'!U17)</f>
        <v>8</v>
      </c>
      <c r="I10" s="121">
        <f>SUM('08.30'!V17,'08.31'!V17,'09.01'!V17,'09.02'!V17,'09.03'!V17)</f>
        <v>0</v>
      </c>
      <c r="J10" s="18"/>
      <c r="K10" s="19"/>
      <c r="L10" s="122" t="s">
        <v>22</v>
      </c>
      <c r="M10" s="120">
        <f>SUM('09.01'!P17,'09.02'!P17,'09.03'!P17)</f>
        <v>294</v>
      </c>
      <c r="N10" s="120">
        <f>SUM('09.01'!Q17,'09.02'!Q17,'09.03'!Q17)</f>
        <v>15</v>
      </c>
      <c r="O10" s="120">
        <f>SUM('09.01'!R17,'09.02'!R17,'09.03'!R17)</f>
        <v>2</v>
      </c>
      <c r="P10" s="120">
        <f>SUM('09.01'!S17,'09.02'!S17,'09.03'!S17)</f>
        <v>0</v>
      </c>
      <c r="Q10" s="120">
        <f>SUM('09.01'!T17,'09.02'!T17,'09.03'!T17)</f>
        <v>0</v>
      </c>
      <c r="R10" s="120">
        <f>SUM('09.01'!U17,'09.02'!U17,'09.03'!U17)</f>
        <v>0</v>
      </c>
      <c r="S10" s="121">
        <f>SUM('09.01'!V17,'09.02'!V17,'09.03'!V17)</f>
        <v>0</v>
      </c>
    </row>
    <row r="11" spans="2:19" ht="20.100000000000001" customHeight="1" x14ac:dyDescent="0.3">
      <c r="B11" s="73" t="s">
        <v>25</v>
      </c>
      <c r="C11" s="22">
        <f>SUM('08.30'!P18,'08.31'!P18,'09.01'!P18,'09.02'!P18,'09.03'!P18)</f>
        <v>473</v>
      </c>
      <c r="D11" s="22">
        <f>SUM('08.30'!Q18,'08.31'!Q18,'09.01'!Q18,'09.02'!Q18,'09.03'!Q18)</f>
        <v>25</v>
      </c>
      <c r="E11" s="22">
        <f>SUM('08.30'!R18,'08.31'!R18,'09.01'!R18,'09.02'!R18,'09.03'!R18)</f>
        <v>13</v>
      </c>
      <c r="F11" s="22">
        <f>SUM('08.30'!S18,'08.31'!S18,'09.01'!S18,'09.02'!S18,'09.03'!S18)</f>
        <v>0</v>
      </c>
      <c r="G11" s="22">
        <f>SUM('08.30'!T18,'08.31'!T18,'09.01'!T18,'09.02'!T18,'09.03'!T18)</f>
        <v>0</v>
      </c>
      <c r="H11" s="22">
        <f>SUM('08.30'!U18,'08.31'!U18,'09.01'!U18,'09.02'!U18,'09.03'!U18)</f>
        <v>8</v>
      </c>
      <c r="I11" s="23">
        <f>SUM('08.30'!V18,'08.31'!V18,'09.01'!V18,'09.02'!V18,'09.03'!V18)</f>
        <v>0</v>
      </c>
      <c r="J11" s="21"/>
      <c r="K11" s="19"/>
      <c r="L11" s="79" t="s">
        <v>25</v>
      </c>
      <c r="M11" s="1">
        <f>SUM('09.01'!P18,'09.02'!P18,'09.03'!P18)</f>
        <v>287</v>
      </c>
      <c r="N11" s="1">
        <f>SUM('09.01'!Q18,'09.02'!Q18,'09.03'!Q18)</f>
        <v>13</v>
      </c>
      <c r="O11" s="1">
        <f>SUM('09.01'!R18,'09.02'!R18,'09.03'!R18)</f>
        <v>2</v>
      </c>
      <c r="P11" s="1">
        <f>SUM('09.01'!S18,'09.02'!S18,'09.03'!S18)</f>
        <v>0</v>
      </c>
      <c r="Q11" s="1">
        <f>SUM('09.01'!T18,'09.02'!T18,'09.03'!T18)</f>
        <v>0</v>
      </c>
      <c r="R11" s="1">
        <f>SUM('09.01'!U18,'09.02'!U18,'09.03'!U18)</f>
        <v>0</v>
      </c>
      <c r="S11" s="20">
        <f>SUM('09.01'!V18,'09.02'!V18,'09.03'!V18)</f>
        <v>0</v>
      </c>
    </row>
    <row r="12" spans="2:19" ht="20.100000000000001" customHeight="1" x14ac:dyDescent="0.3">
      <c r="B12" s="181"/>
      <c r="C12" s="77" t="s">
        <v>2646</v>
      </c>
      <c r="D12" s="77" t="s">
        <v>128</v>
      </c>
      <c r="E12" s="77" t="s">
        <v>42</v>
      </c>
      <c r="F12" s="77" t="s">
        <v>137</v>
      </c>
      <c r="G12" s="44" t="s">
        <v>2645</v>
      </c>
      <c r="H12" s="77" t="s">
        <v>110</v>
      </c>
      <c r="I12" s="78" t="s">
        <v>146</v>
      </c>
      <c r="J12" s="44"/>
      <c r="K12" s="44"/>
      <c r="L12" s="82"/>
      <c r="M12" s="70" t="s">
        <v>2646</v>
      </c>
      <c r="N12" s="70" t="s">
        <v>128</v>
      </c>
      <c r="O12" s="70" t="s">
        <v>42</v>
      </c>
      <c r="P12" s="70" t="s">
        <v>137</v>
      </c>
      <c r="Q12" s="71" t="s">
        <v>2645</v>
      </c>
      <c r="R12" s="70" t="s">
        <v>110</v>
      </c>
      <c r="S12" s="72" t="s">
        <v>146</v>
      </c>
    </row>
    <row r="13" spans="2:19" ht="20.100000000000001" customHeight="1" x14ac:dyDescent="0.3">
      <c r="B13" s="122" t="s">
        <v>22</v>
      </c>
      <c r="C13" s="120">
        <f>SUM('08.30'!P20,'08.31'!P20,'09.01'!P20,'09.02'!P20,'09.03'!P20)</f>
        <v>21</v>
      </c>
      <c r="D13" s="120">
        <f>SUM('08.30'!Q20,'08.31'!Q20,'09.01'!Q20,'09.02'!Q20,'09.03'!Q20)</f>
        <v>0</v>
      </c>
      <c r="E13" s="120">
        <f>SUM('08.30'!R20,'08.31'!R20,'09.01'!R20,'09.02'!R20,'09.03'!R20)</f>
        <v>97</v>
      </c>
      <c r="F13" s="120">
        <f>SUM('08.30'!S20,'08.31'!S20,'09.01'!S20,'09.02'!S20,'09.03'!S20)</f>
        <v>0</v>
      </c>
      <c r="G13" s="120">
        <f>SUM('08.30'!T20,'08.31'!T20,'09.01'!T20,'09.02'!T20,'09.03'!T20)</f>
        <v>2</v>
      </c>
      <c r="H13" s="120">
        <f>SUM('08.30'!U20,'08.31'!U20,'09.01'!U20,'09.02'!U20,'09.03'!U20)</f>
        <v>0</v>
      </c>
      <c r="I13" s="121">
        <f>SUM('08.30'!V20,'08.31'!V20,'09.01'!V20,'09.02'!V20,'09.03'!V20)</f>
        <v>0</v>
      </c>
      <c r="J13" s="18"/>
      <c r="K13" s="19"/>
      <c r="L13" s="122" t="s">
        <v>22</v>
      </c>
      <c r="M13" s="120">
        <f>SUM('09.01'!P20,'09.02'!P20,'09.03'!P20)</f>
        <v>13</v>
      </c>
      <c r="N13" s="120">
        <f>SUM('09.01'!Q20,'09.02'!Q20,'09.03'!Q20)</f>
        <v>0</v>
      </c>
      <c r="O13" s="120">
        <f>SUM('09.01'!R20,'09.02'!R20,'09.03'!R20)</f>
        <v>55</v>
      </c>
      <c r="P13" s="120">
        <f>SUM('09.01'!S20,'09.02'!S20,'09.03'!S20)</f>
        <v>0</v>
      </c>
      <c r="Q13" s="120">
        <f>SUM('09.01'!T20,'09.02'!T20,'09.03'!T20)</f>
        <v>1</v>
      </c>
      <c r="R13" s="120">
        <f>SUM('09.01'!U20,'09.02'!U20,'09.03'!U20)</f>
        <v>0</v>
      </c>
      <c r="S13" s="121">
        <f>SUM('09.01'!V20,'09.02'!V20,'09.03'!V20)</f>
        <v>0</v>
      </c>
    </row>
    <row r="14" spans="2:19" ht="20.100000000000001" customHeight="1" x14ac:dyDescent="0.3">
      <c r="B14" s="79" t="s">
        <v>25</v>
      </c>
      <c r="C14" s="1">
        <f>SUM('08.30'!P21,'08.31'!P21,'09.01'!P21,'09.02'!P21,'09.03'!P21)</f>
        <v>16</v>
      </c>
      <c r="D14" s="1">
        <f>SUM('08.30'!Q21,'08.31'!Q21,'09.01'!Q21,'09.02'!Q21,'09.03'!Q21)</f>
        <v>0</v>
      </c>
      <c r="E14" s="1">
        <f>SUM('08.30'!R21,'08.31'!R21,'09.01'!R21,'09.02'!R21,'09.03'!R21)</f>
        <v>89</v>
      </c>
      <c r="F14" s="1">
        <f>SUM('08.30'!S21,'08.31'!S21,'09.01'!S21,'09.02'!S21,'09.03'!S21)</f>
        <v>0</v>
      </c>
      <c r="G14" s="1">
        <f>SUM('08.30'!T21,'08.31'!T21,'09.01'!T21,'09.02'!T21,'09.03'!T21)</f>
        <v>3</v>
      </c>
      <c r="H14" s="1">
        <f>SUM('08.30'!U21,'08.31'!U21,'09.01'!U21,'09.02'!U21,'09.03'!U21)</f>
        <v>0</v>
      </c>
      <c r="I14" s="20">
        <f>SUM('08.30'!V21,'08.31'!V21,'09.01'!V21,'09.02'!V21,'09.03'!V21)</f>
        <v>0</v>
      </c>
      <c r="J14" s="21"/>
      <c r="K14" s="19"/>
      <c r="L14" s="79" t="s">
        <v>25</v>
      </c>
      <c r="M14" s="1">
        <f>SUM('09.01'!P21,'09.02'!P21,'09.03'!P21)</f>
        <v>8</v>
      </c>
      <c r="N14" s="1">
        <f>SUM('09.01'!Q21,'09.02'!Q21,'09.03'!Q21)</f>
        <v>0</v>
      </c>
      <c r="O14" s="1">
        <f>SUM('09.01'!R21,'09.02'!R21,'09.03'!R21)</f>
        <v>44</v>
      </c>
      <c r="P14" s="1">
        <f>SUM('09.01'!S21,'09.02'!S21,'09.03'!S21)</f>
        <v>0</v>
      </c>
      <c r="Q14" s="1">
        <f>SUM('09.01'!T21,'09.02'!T21,'09.03'!T21)</f>
        <v>1</v>
      </c>
      <c r="R14" s="1">
        <f>SUM('09.01'!U21,'09.02'!U21,'09.03'!U21)</f>
        <v>0</v>
      </c>
      <c r="S14" s="20">
        <f>SUM('09.01'!V21,'09.02'!V21,'09.03'!V21)</f>
        <v>0</v>
      </c>
    </row>
    <row r="15" spans="2:19" ht="20.100000000000001" customHeight="1" x14ac:dyDescent="0.3">
      <c r="B15" s="82"/>
      <c r="C15" s="70" t="s">
        <v>68</v>
      </c>
      <c r="D15" s="70" t="s">
        <v>69</v>
      </c>
      <c r="E15" s="70" t="s">
        <v>70</v>
      </c>
      <c r="F15" s="70" t="s">
        <v>71</v>
      </c>
      <c r="G15" s="70" t="s">
        <v>103</v>
      </c>
      <c r="H15" s="70" t="s">
        <v>73</v>
      </c>
      <c r="I15" s="72" t="s">
        <v>74</v>
      </c>
      <c r="J15" s="24"/>
      <c r="K15" s="77"/>
      <c r="L15" s="82"/>
      <c r="M15" s="70" t="s">
        <v>68</v>
      </c>
      <c r="N15" s="70" t="s">
        <v>69</v>
      </c>
      <c r="O15" s="70" t="s">
        <v>70</v>
      </c>
      <c r="P15" s="70" t="s">
        <v>71</v>
      </c>
      <c r="Q15" s="70" t="s">
        <v>103</v>
      </c>
      <c r="R15" s="70" t="s">
        <v>73</v>
      </c>
      <c r="S15" s="72" t="s">
        <v>74</v>
      </c>
    </row>
    <row r="16" spans="2:19" ht="20.100000000000001" customHeight="1" x14ac:dyDescent="0.3">
      <c r="B16" s="122" t="s">
        <v>22</v>
      </c>
      <c r="C16" s="120">
        <f>SUM('08.30'!P23,'08.31'!P23,'09.01'!P23,'09.02'!P23,'09.03'!P23)</f>
        <v>0</v>
      </c>
      <c r="D16" s="120">
        <f>SUM('08.30'!Q23,'08.31'!Q23,'09.01'!Q23,'09.02'!Q23,'09.03'!Q23)</f>
        <v>7</v>
      </c>
      <c r="E16" s="120">
        <f>SUM('08.30'!R23,'08.31'!R23,'09.01'!R23,'09.02'!R23,'09.03'!R23)</f>
        <v>6</v>
      </c>
      <c r="F16" s="120">
        <f>SUM('08.30'!S23,'08.31'!S23,'09.01'!S23,'09.02'!S23,'09.03'!S23)</f>
        <v>0</v>
      </c>
      <c r="G16" s="120">
        <f>SUM('08.30'!T23,'08.31'!T23,'09.01'!T23,'09.02'!T23,'09.03'!T23)</f>
        <v>0</v>
      </c>
      <c r="H16" s="120">
        <f>SUM('08.30'!U23,'08.31'!U23,'09.01'!U23,'09.02'!U23,'09.03'!U23)</f>
        <v>13</v>
      </c>
      <c r="I16" s="121">
        <f>SUM('08.30'!V23,'08.31'!V23,'09.01'!V23,'09.02'!V23,'09.03'!V23)</f>
        <v>0</v>
      </c>
      <c r="J16" s="18"/>
      <c r="K16" s="19"/>
      <c r="L16" s="122" t="s">
        <v>22</v>
      </c>
      <c r="M16" s="120">
        <f>SUM('09.01'!P23,'09.02'!P23,'09.03'!P23)</f>
        <v>0</v>
      </c>
      <c r="N16" s="120">
        <f>SUM('09.01'!Q23,'09.02'!Q23,'09.03'!Q23)</f>
        <v>6</v>
      </c>
      <c r="O16" s="120">
        <f>SUM('09.01'!R23,'09.02'!R23,'09.03'!R23)</f>
        <v>5</v>
      </c>
      <c r="P16" s="120">
        <f>SUM('09.01'!S23,'09.02'!S23,'09.03'!S23)</f>
        <v>0</v>
      </c>
      <c r="Q16" s="120">
        <f>SUM('09.01'!T23,'09.02'!T23,'09.03'!T23)</f>
        <v>0</v>
      </c>
      <c r="R16" s="120">
        <f>SUM('09.01'!U23,'09.02'!U23,'09.03'!U23)</f>
        <v>10</v>
      </c>
      <c r="S16" s="121">
        <f>SUM('09.01'!V23,'09.02'!V23,'09.03'!V23)</f>
        <v>0</v>
      </c>
    </row>
    <row r="17" spans="2:19" ht="20.100000000000001" customHeight="1" x14ac:dyDescent="0.3">
      <c r="B17" s="79" t="s">
        <v>25</v>
      </c>
      <c r="C17" s="1">
        <f>SUM('08.30'!P24,'08.31'!P24,'09.01'!P24,'09.02'!P24,'09.03'!P24)</f>
        <v>0</v>
      </c>
      <c r="D17" s="1">
        <f>SUM('08.30'!Q24,'08.31'!Q24,'09.01'!Q24,'09.02'!Q24,'09.03'!Q24)</f>
        <v>7</v>
      </c>
      <c r="E17" s="1">
        <f>SUM('08.30'!R24,'08.31'!R24,'09.01'!R24,'09.02'!R24,'09.03'!R24)</f>
        <v>8</v>
      </c>
      <c r="F17" s="1">
        <f>SUM('08.30'!S24,'08.31'!S24,'09.01'!S24,'09.02'!S24,'09.03'!S24)</f>
        <v>1</v>
      </c>
      <c r="G17" s="1">
        <f>SUM('08.30'!T24,'08.31'!T24,'09.01'!T24,'09.02'!T24,'09.03'!T24)</f>
        <v>3</v>
      </c>
      <c r="H17" s="1">
        <f>SUM('08.30'!U24,'08.31'!U24,'09.01'!U24,'09.02'!U24,'09.03'!U24)</f>
        <v>8</v>
      </c>
      <c r="I17" s="20">
        <f>SUM('08.30'!V24,'08.31'!V24,'09.01'!V24,'09.02'!V24,'09.03'!V24)</f>
        <v>0</v>
      </c>
      <c r="J17" s="21"/>
      <c r="K17" s="19"/>
      <c r="L17" s="73" t="s">
        <v>25</v>
      </c>
      <c r="M17" s="22">
        <f>SUM('09.01'!P24,'09.02'!P24,'09.03'!P24)</f>
        <v>0</v>
      </c>
      <c r="N17" s="22">
        <f>SUM('09.01'!Q24,'09.02'!Q24,'09.03'!Q24)</f>
        <v>6</v>
      </c>
      <c r="O17" s="22">
        <f>SUM('09.01'!R24,'09.02'!R24,'09.03'!R24)</f>
        <v>7</v>
      </c>
      <c r="P17" s="22">
        <f>SUM('09.01'!S24,'09.02'!S24,'09.03'!S24)</f>
        <v>1</v>
      </c>
      <c r="Q17" s="22">
        <f>SUM('09.01'!T24,'09.02'!T24,'09.03'!T24)</f>
        <v>3</v>
      </c>
      <c r="R17" s="22">
        <f>SUM('09.01'!U24,'09.02'!U24,'09.03'!U24)</f>
        <v>4</v>
      </c>
      <c r="S17" s="23">
        <f>SUM('09.01'!V24,'09.02'!V24,'09.03'!V24)</f>
        <v>0</v>
      </c>
    </row>
    <row r="18" spans="2:19" ht="20.100000000000001" customHeight="1" x14ac:dyDescent="0.3">
      <c r="B18" s="82"/>
      <c r="C18" s="70" t="s">
        <v>104</v>
      </c>
      <c r="D18" s="70" t="s">
        <v>45</v>
      </c>
      <c r="E18" s="70" t="s">
        <v>77</v>
      </c>
      <c r="F18" s="70" t="s">
        <v>78</v>
      </c>
      <c r="G18" s="70" t="s">
        <v>129</v>
      </c>
      <c r="H18" s="70" t="s">
        <v>130</v>
      </c>
      <c r="I18" s="72" t="s">
        <v>46</v>
      </c>
      <c r="J18" s="77"/>
      <c r="K18" s="25"/>
      <c r="L18" s="181"/>
      <c r="M18" s="77" t="s">
        <v>105</v>
      </c>
      <c r="N18" s="77" t="s">
        <v>45</v>
      </c>
      <c r="O18" s="77" t="s">
        <v>77</v>
      </c>
      <c r="P18" s="77" t="s">
        <v>78</v>
      </c>
      <c r="Q18" s="77" t="s">
        <v>129</v>
      </c>
      <c r="R18" s="77" t="s">
        <v>130</v>
      </c>
      <c r="S18" s="78" t="s">
        <v>46</v>
      </c>
    </row>
    <row r="19" spans="2:19" ht="20.100000000000001" customHeight="1" x14ac:dyDescent="0.3">
      <c r="B19" s="122" t="s">
        <v>22</v>
      </c>
      <c r="C19" s="120">
        <f>SUM('08.30'!P26,'08.31'!P26,'09.01'!P26,'09.02'!P26,'09.03'!P26)</f>
        <v>6</v>
      </c>
      <c r="D19" s="120">
        <f>SUM('08.30'!Q26,'08.31'!Q26,'09.01'!Q26,'09.02'!Q26,'09.03'!Q26)</f>
        <v>0</v>
      </c>
      <c r="E19" s="120">
        <f>SUM('08.30'!R26,'08.31'!R26,'09.01'!R26,'09.02'!R26,'09.03'!R26)</f>
        <v>0</v>
      </c>
      <c r="F19" s="120">
        <f>SUM('08.30'!S26,'08.31'!S26,'09.01'!S26,'09.02'!S26,'09.03'!S26)</f>
        <v>0</v>
      </c>
      <c r="G19" s="120">
        <f>SUM('08.30'!T26,'08.31'!T26,'09.01'!T26,'09.02'!T26,'09.03'!T26)</f>
        <v>0</v>
      </c>
      <c r="H19" s="120">
        <f>SUM('08.30'!U26,'08.31'!U26,'09.01'!U26,'09.02'!U26,'09.03'!U26)</f>
        <v>0</v>
      </c>
      <c r="I19" s="121">
        <f>SUM('08.30'!V26,'08.31'!V26,'09.01'!V26,'09.02'!V26,'09.03'!V26)</f>
        <v>0</v>
      </c>
      <c r="J19" s="26"/>
      <c r="K19" s="25"/>
      <c r="L19" s="122" t="s">
        <v>22</v>
      </c>
      <c r="M19" s="120">
        <f>SUM('09.01'!P26,'09.02'!P26,'09.03'!P26)</f>
        <v>4</v>
      </c>
      <c r="N19" s="120">
        <f>SUM('09.01'!Q26,'09.02'!Q26,'09.03'!Q26)</f>
        <v>0</v>
      </c>
      <c r="O19" s="120">
        <f>SUM('09.01'!R26,'09.02'!R26,'09.03'!R26)</f>
        <v>0</v>
      </c>
      <c r="P19" s="120">
        <f>SUM('09.01'!S26,'09.02'!S26,'09.03'!S26)</f>
        <v>0</v>
      </c>
      <c r="Q19" s="120">
        <f>SUM('09.01'!T26,'09.02'!T26,'09.03'!T26)</f>
        <v>0</v>
      </c>
      <c r="R19" s="120">
        <f>SUM('09.01'!U26,'09.02'!U26,'09.03'!U26)</f>
        <v>0</v>
      </c>
      <c r="S19" s="121">
        <f>SUM('09.01'!V26,'09.02'!V26,'09.03'!V26)</f>
        <v>0</v>
      </c>
    </row>
    <row r="20" spans="2:19" ht="20.100000000000001" customHeight="1" x14ac:dyDescent="0.3">
      <c r="B20" s="73" t="s">
        <v>25</v>
      </c>
      <c r="C20" s="22">
        <f>SUM('08.30'!P27,'08.31'!P27,'09.01'!P27,'09.02'!P27,'09.03'!P27)</f>
        <v>6</v>
      </c>
      <c r="D20" s="22">
        <f>SUM('08.30'!Q27,'08.31'!Q27,'09.01'!Q27,'09.02'!Q27,'09.03'!Q27)</f>
        <v>0</v>
      </c>
      <c r="E20" s="22">
        <f>SUM('08.30'!R27,'08.31'!R27,'09.01'!R27,'09.02'!R27,'09.03'!R27)</f>
        <v>0</v>
      </c>
      <c r="F20" s="22">
        <f>SUM('08.30'!S27,'08.31'!S27,'09.01'!S27,'09.02'!S27,'09.03'!S27)</f>
        <v>0</v>
      </c>
      <c r="G20" s="22">
        <f>SUM('08.30'!T27,'08.31'!T27,'09.01'!T27,'09.02'!T27,'09.03'!T27)</f>
        <v>0</v>
      </c>
      <c r="H20" s="22">
        <f>SUM('08.30'!U27,'08.31'!U27,'09.01'!U27,'09.02'!U27,'09.03'!U27)</f>
        <v>0</v>
      </c>
      <c r="I20" s="23">
        <f>SUM('08.30'!V27,'08.31'!V27,'09.01'!V27,'09.02'!V27,'09.03'!V27)</f>
        <v>0</v>
      </c>
      <c r="J20" s="27"/>
      <c r="K20" s="25"/>
      <c r="L20" s="79" t="s">
        <v>25</v>
      </c>
      <c r="M20" s="1">
        <f>SUM('09.01'!P27,'09.02'!P27,'09.03'!P27)</f>
        <v>4</v>
      </c>
      <c r="N20" s="1">
        <f>SUM('09.01'!Q27,'09.02'!Q27,'09.03'!Q27)</f>
        <v>0</v>
      </c>
      <c r="O20" s="1">
        <f>SUM('09.01'!R27,'09.02'!R27,'09.03'!R27)</f>
        <v>0</v>
      </c>
      <c r="P20" s="1">
        <f>SUM('09.01'!S27,'09.02'!S27,'09.03'!S27)</f>
        <v>0</v>
      </c>
      <c r="Q20" s="1">
        <f>SUM('09.01'!T27,'09.02'!T27,'09.03'!T27)</f>
        <v>0</v>
      </c>
      <c r="R20" s="1">
        <f>SUM('09.01'!U27,'09.02'!U27,'09.03'!U27)</f>
        <v>0</v>
      </c>
      <c r="S20" s="20">
        <f>SUM('09.01'!V27,'09.02'!V27,'09.03'!V27)</f>
        <v>0</v>
      </c>
    </row>
    <row r="21" spans="2:19" ht="20.100000000000001" customHeight="1" x14ac:dyDescent="0.3">
      <c r="B21" s="82"/>
      <c r="C21" s="70" t="s">
        <v>106</v>
      </c>
      <c r="D21" s="70" t="s">
        <v>107</v>
      </c>
      <c r="E21" s="70" t="s">
        <v>108</v>
      </c>
      <c r="F21" s="70" t="s">
        <v>47</v>
      </c>
      <c r="G21" s="70" t="s">
        <v>111</v>
      </c>
      <c r="H21" s="70" t="s">
        <v>112</v>
      </c>
      <c r="I21" s="72" t="s">
        <v>123</v>
      </c>
      <c r="J21" s="28"/>
      <c r="K21" s="29"/>
      <c r="L21" s="82"/>
      <c r="M21" s="70" t="s">
        <v>106</v>
      </c>
      <c r="N21" s="70" t="s">
        <v>107</v>
      </c>
      <c r="O21" s="70" t="s">
        <v>108</v>
      </c>
      <c r="P21" s="70" t="s">
        <v>47</v>
      </c>
      <c r="Q21" s="70" t="s">
        <v>111</v>
      </c>
      <c r="R21" s="70" t="s">
        <v>112</v>
      </c>
      <c r="S21" s="72" t="s">
        <v>123</v>
      </c>
    </row>
    <row r="22" spans="2:19" ht="20.100000000000001" customHeight="1" x14ac:dyDescent="0.3">
      <c r="B22" s="122" t="s">
        <v>22</v>
      </c>
      <c r="C22" s="120">
        <f>SUM('08.30'!P29,'08.31'!P29,'09.01'!P29,'09.02'!P29,'09.03'!P29)</f>
        <v>48</v>
      </c>
      <c r="D22" s="120">
        <f>SUM('08.30'!Q29,'08.31'!Q29,'09.01'!Q29,'09.02'!Q29,'09.03'!Q29)</f>
        <v>26</v>
      </c>
      <c r="E22" s="120">
        <f>SUM('08.30'!R29,'08.31'!R29,'09.01'!R29,'09.02'!R29,'09.03'!R29)</f>
        <v>10</v>
      </c>
      <c r="F22" s="120">
        <f>SUM('08.30'!S29,'08.31'!S29,'09.01'!S29,'09.02'!S29,'09.03'!S29)</f>
        <v>1</v>
      </c>
      <c r="G22" s="120">
        <f>SUM('08.30'!T29,'08.31'!T29,'09.01'!T29,'09.02'!T29,'09.03'!T29)</f>
        <v>0</v>
      </c>
      <c r="H22" s="120">
        <f>SUM('08.30'!U29,'08.31'!U29,'09.01'!U29,'09.02'!U29,'09.03'!U29)</f>
        <v>0</v>
      </c>
      <c r="I22" s="121">
        <f>SUM('08.30'!V29,'08.31'!V29,'09.01'!V29,'09.02'!V29,'09.03'!V29)</f>
        <v>0</v>
      </c>
      <c r="J22" s="29"/>
      <c r="K22" s="29"/>
      <c r="L22" s="122" t="s">
        <v>22</v>
      </c>
      <c r="M22" s="120">
        <f>SUM('09.01'!P29,'09.02'!P29,'09.03'!P29)</f>
        <v>24</v>
      </c>
      <c r="N22" s="120">
        <f>SUM('09.01'!Q29,'09.02'!Q29,'09.03'!Q29)</f>
        <v>21</v>
      </c>
      <c r="O22" s="120">
        <f>SUM('09.01'!R29,'09.02'!R29,'09.03'!R29)</f>
        <v>8</v>
      </c>
      <c r="P22" s="120">
        <f>SUM('09.01'!S29,'09.02'!S29,'09.03'!S29)</f>
        <v>1</v>
      </c>
      <c r="Q22" s="120">
        <f>SUM('09.01'!T29,'09.02'!T29,'09.03'!T29)</f>
        <v>0</v>
      </c>
      <c r="R22" s="120">
        <f>SUM('09.01'!U29,'09.02'!U29,'09.03'!U29)</f>
        <v>0</v>
      </c>
      <c r="S22" s="121">
        <f>SUM('09.01'!V29,'09.02'!V29,'09.03'!V29)</f>
        <v>0</v>
      </c>
    </row>
    <row r="23" spans="2:19" ht="20.100000000000001" customHeight="1" thickBot="1" x14ac:dyDescent="0.35">
      <c r="B23" s="86" t="s">
        <v>25</v>
      </c>
      <c r="C23" s="30">
        <f>SUM('08.30'!P30,'08.31'!P30,'09.01'!P30,'09.02'!P30,'09.03'!P30)</f>
        <v>48</v>
      </c>
      <c r="D23" s="30">
        <f>SUM('08.30'!Q30,'08.31'!Q30,'09.01'!Q30,'09.02'!Q30,'09.03'!Q30)</f>
        <v>26</v>
      </c>
      <c r="E23" s="30">
        <f>SUM('08.30'!R30,'08.31'!R30,'09.01'!R30,'09.02'!R30,'09.03'!R30)</f>
        <v>11</v>
      </c>
      <c r="F23" s="30">
        <f>SUM('08.30'!S30,'08.31'!S30,'09.01'!S30,'09.02'!S30,'09.03'!S30)</f>
        <v>1</v>
      </c>
      <c r="G23" s="30">
        <f>SUM('08.30'!T30,'08.31'!T30,'09.01'!T30,'09.02'!T30,'09.03'!T30)</f>
        <v>0</v>
      </c>
      <c r="H23" s="30">
        <f>SUM('08.30'!U30,'08.31'!U30,'09.01'!U30,'09.02'!U30,'09.03'!U30)</f>
        <v>0</v>
      </c>
      <c r="I23" s="31">
        <f>SUM('08.30'!V30,'08.31'!V30,'09.01'!V30,'09.02'!V30,'09.03'!V30)</f>
        <v>0</v>
      </c>
      <c r="J23" s="29"/>
      <c r="K23" s="29"/>
      <c r="L23" s="86" t="s">
        <v>25</v>
      </c>
      <c r="M23" s="30">
        <f>SUM('09.01'!P30,'09.02'!P30,'09.03'!P30)</f>
        <v>25</v>
      </c>
      <c r="N23" s="30">
        <f>SUM('09.01'!Q30,'09.02'!Q30,'09.03'!Q30)</f>
        <v>19</v>
      </c>
      <c r="O23" s="30">
        <f>SUM('09.01'!R30,'09.02'!R30,'09.03'!R30)</f>
        <v>7</v>
      </c>
      <c r="P23" s="30">
        <f>SUM('09.01'!S30,'09.02'!S30,'09.03'!S30)</f>
        <v>1</v>
      </c>
      <c r="Q23" s="30">
        <f>SUM('09.01'!T30,'09.02'!T30,'09.03'!T30)</f>
        <v>0</v>
      </c>
      <c r="R23" s="30">
        <f>SUM('09.01'!U30,'09.02'!U30,'09.03'!U30)</f>
        <v>0</v>
      </c>
      <c r="S23" s="31">
        <f>SUM('09.01'!V30,'09.02'!V30,'09.03'!V30)</f>
        <v>0</v>
      </c>
    </row>
    <row r="24" spans="2:19" ht="20.100000000000001" customHeight="1" thickBot="1" x14ac:dyDescent="0.35">
      <c r="B24" s="101"/>
      <c r="C24" s="101"/>
      <c r="D24" s="101"/>
      <c r="E24" s="101"/>
      <c r="F24" s="101"/>
      <c r="G24" s="488" t="s">
        <v>79</v>
      </c>
      <c r="H24" s="489"/>
      <c r="I24" s="330">
        <f>SUM(C8:I8,C11:I11,C14:I14,C17:I17,C20:I20,C23:I23)</f>
        <v>1068</v>
      </c>
      <c r="J24" s="29"/>
      <c r="K24" s="29"/>
      <c r="L24" s="101"/>
      <c r="M24" s="101"/>
      <c r="N24" s="101"/>
      <c r="O24" s="101"/>
      <c r="P24" s="101"/>
      <c r="Q24" s="490" t="s">
        <v>79</v>
      </c>
      <c r="R24" s="491"/>
      <c r="S24" s="283">
        <f>SUM(M8:S8,M11:S11,M14:S14,M17:S17,M20:S20,M23:S23)</f>
        <v>659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3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81" t="s">
        <v>3</v>
      </c>
      <c r="E3" s="381" t="s">
        <v>4</v>
      </c>
      <c r="F3" s="381" t="s">
        <v>5</v>
      </c>
      <c r="G3" s="381" t="s">
        <v>6</v>
      </c>
      <c r="H3" s="381" t="s">
        <v>120</v>
      </c>
      <c r="I3" s="308" t="s">
        <v>8</v>
      </c>
      <c r="J3" s="381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44445</v>
      </c>
      <c r="B4" s="341" t="s">
        <v>779</v>
      </c>
      <c r="C4" s="168" t="s">
        <v>780</v>
      </c>
      <c r="D4" s="169">
        <v>3</v>
      </c>
      <c r="E4" s="169">
        <v>0</v>
      </c>
      <c r="F4" s="169">
        <v>0</v>
      </c>
      <c r="G4" s="169">
        <v>3</v>
      </c>
      <c r="H4" s="169">
        <v>0</v>
      </c>
      <c r="I4" s="309" t="s">
        <v>781</v>
      </c>
      <c r="J4" s="178" t="s">
        <v>782</v>
      </c>
      <c r="K4" s="178" t="s">
        <v>783</v>
      </c>
      <c r="L4" s="342"/>
      <c r="M4" s="102"/>
      <c r="O4" s="112" t="s">
        <v>94</v>
      </c>
      <c r="P4" s="113"/>
      <c r="Q4" s="33">
        <f t="shared" ref="Q4:U6" si="0">D140</f>
        <v>195</v>
      </c>
      <c r="R4" s="33">
        <f t="shared" si="0"/>
        <v>0</v>
      </c>
      <c r="S4" s="33">
        <f t="shared" si="0"/>
        <v>0</v>
      </c>
      <c r="T4" s="33">
        <f t="shared" si="0"/>
        <v>194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44445</v>
      </c>
      <c r="B5" s="341" t="s">
        <v>784</v>
      </c>
      <c r="C5" s="168" t="s">
        <v>785</v>
      </c>
      <c r="D5" s="169">
        <v>11</v>
      </c>
      <c r="E5" s="169">
        <v>0</v>
      </c>
      <c r="F5" s="169">
        <v>0</v>
      </c>
      <c r="G5" s="169">
        <v>11</v>
      </c>
      <c r="H5" s="169">
        <v>0</v>
      </c>
      <c r="I5" s="309" t="s">
        <v>805</v>
      </c>
      <c r="J5" s="178" t="s">
        <v>807</v>
      </c>
      <c r="K5" s="346" t="s">
        <v>810</v>
      </c>
      <c r="L5" s="342"/>
      <c r="M5" s="157"/>
      <c r="O5" s="115" t="s">
        <v>49</v>
      </c>
      <c r="P5" s="116"/>
      <c r="Q5" s="34">
        <f t="shared" si="0"/>
        <v>686</v>
      </c>
      <c r="R5" s="34">
        <f t="shared" si="0"/>
        <v>66</v>
      </c>
      <c r="S5" s="34">
        <f t="shared" si="0"/>
        <v>68</v>
      </c>
      <c r="T5" s="34">
        <f t="shared" si="0"/>
        <v>659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44445</v>
      </c>
      <c r="B6" s="341" t="s">
        <v>786</v>
      </c>
      <c r="C6" s="168" t="s">
        <v>787</v>
      </c>
      <c r="D6" s="169">
        <v>3</v>
      </c>
      <c r="E6" s="169">
        <v>0</v>
      </c>
      <c r="F6" s="169">
        <v>0</v>
      </c>
      <c r="G6" s="169">
        <v>3</v>
      </c>
      <c r="H6" s="169">
        <v>0</v>
      </c>
      <c r="I6" s="309" t="s">
        <v>805</v>
      </c>
      <c r="J6" s="178" t="s">
        <v>808</v>
      </c>
      <c r="K6" s="346" t="s">
        <v>811</v>
      </c>
      <c r="L6" s="342"/>
      <c r="M6" s="157"/>
      <c r="O6" s="47" t="s">
        <v>50</v>
      </c>
      <c r="P6" s="48"/>
      <c r="Q6" s="2">
        <f t="shared" si="0"/>
        <v>881</v>
      </c>
      <c r="R6" s="2">
        <f t="shared" si="0"/>
        <v>66</v>
      </c>
      <c r="S6" s="2">
        <f t="shared" si="0"/>
        <v>68</v>
      </c>
      <c r="T6" s="2">
        <f t="shared" si="0"/>
        <v>853</v>
      </c>
      <c r="U6" s="2">
        <f t="shared" si="0"/>
        <v>0</v>
      </c>
      <c r="V6" s="49"/>
    </row>
    <row r="7" spans="1:22" ht="20.100000000000001" customHeight="1" thickTop="1" x14ac:dyDescent="0.3">
      <c r="A7" s="173">
        <v>44445</v>
      </c>
      <c r="B7" s="160" t="s">
        <v>788</v>
      </c>
      <c r="C7" s="161" t="s">
        <v>785</v>
      </c>
      <c r="D7" s="162">
        <v>2</v>
      </c>
      <c r="E7" s="162">
        <v>0</v>
      </c>
      <c r="F7" s="162">
        <v>0</v>
      </c>
      <c r="G7" s="162">
        <v>2</v>
      </c>
      <c r="H7" s="162">
        <v>0</v>
      </c>
      <c r="I7" s="303" t="s">
        <v>806</v>
      </c>
      <c r="J7" s="171" t="s">
        <v>807</v>
      </c>
      <c r="K7" s="344" t="s">
        <v>810</v>
      </c>
      <c r="L7" s="170"/>
      <c r="M7" s="157"/>
      <c r="O7" s="50" t="s">
        <v>51</v>
      </c>
      <c r="P7" s="51"/>
      <c r="Q7" s="3">
        <f>D87</f>
        <v>0</v>
      </c>
      <c r="R7" s="3">
        <f>E87</f>
        <v>0</v>
      </c>
      <c r="S7" s="3">
        <f>F87</f>
        <v>0</v>
      </c>
      <c r="T7" s="3">
        <f>G87</f>
        <v>0</v>
      </c>
      <c r="U7" s="3">
        <f>H87</f>
        <v>0</v>
      </c>
      <c r="V7" s="52"/>
    </row>
    <row r="8" spans="1:22" ht="20.100000000000001" customHeight="1" thickBot="1" x14ac:dyDescent="0.35">
      <c r="A8" s="167">
        <v>44445</v>
      </c>
      <c r="B8" s="158" t="s">
        <v>788</v>
      </c>
      <c r="C8" s="159" t="s">
        <v>789</v>
      </c>
      <c r="D8" s="165">
        <v>1</v>
      </c>
      <c r="E8" s="165">
        <v>0</v>
      </c>
      <c r="F8" s="165">
        <v>0</v>
      </c>
      <c r="G8" s="165">
        <v>1</v>
      </c>
      <c r="H8" s="165">
        <v>0</v>
      </c>
      <c r="I8" s="305" t="s">
        <v>805</v>
      </c>
      <c r="J8" s="166" t="s">
        <v>808</v>
      </c>
      <c r="K8" s="345" t="s">
        <v>810</v>
      </c>
      <c r="L8" s="343"/>
      <c r="M8" s="157"/>
      <c r="O8" s="53" t="s">
        <v>95</v>
      </c>
      <c r="P8" s="54"/>
      <c r="Q8" s="4">
        <f>SUM(Q6:Q7)</f>
        <v>881</v>
      </c>
      <c r="R8" s="4">
        <f>SUM(R6:R7)</f>
        <v>66</v>
      </c>
      <c r="S8" s="4">
        <f>SUM(S6:S7)</f>
        <v>68</v>
      </c>
      <c r="T8" s="4">
        <f>SUM(T6:T7)</f>
        <v>853</v>
      </c>
      <c r="U8" s="4">
        <f>SUM(U6:U7)</f>
        <v>0</v>
      </c>
      <c r="V8" s="55"/>
    </row>
    <row r="9" spans="1:22" ht="20.100000000000001" customHeight="1" thickBot="1" x14ac:dyDescent="0.35">
      <c r="A9" s="177">
        <v>44445</v>
      </c>
      <c r="B9" s="341" t="s">
        <v>790</v>
      </c>
      <c r="C9" s="168" t="s">
        <v>785</v>
      </c>
      <c r="D9" s="169">
        <v>3</v>
      </c>
      <c r="E9" s="169">
        <v>0</v>
      </c>
      <c r="F9" s="169">
        <v>0</v>
      </c>
      <c r="G9" s="169">
        <v>3</v>
      </c>
      <c r="H9" s="169">
        <v>0</v>
      </c>
      <c r="I9" s="309" t="s">
        <v>806</v>
      </c>
      <c r="J9" s="178" t="s">
        <v>807</v>
      </c>
      <c r="K9" s="346" t="s">
        <v>810</v>
      </c>
      <c r="L9" s="342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77">
        <v>44445</v>
      </c>
      <c r="B10" s="341" t="s">
        <v>791</v>
      </c>
      <c r="C10" s="168" t="s">
        <v>792</v>
      </c>
      <c r="D10" s="169">
        <v>1</v>
      </c>
      <c r="E10" s="169">
        <v>0</v>
      </c>
      <c r="F10" s="169">
        <v>0</v>
      </c>
      <c r="G10" s="169">
        <v>2</v>
      </c>
      <c r="H10" s="169">
        <v>0</v>
      </c>
      <c r="I10" s="309" t="s">
        <v>805</v>
      </c>
      <c r="J10" s="178" t="s">
        <v>809</v>
      </c>
      <c r="K10" s="346" t="s">
        <v>810</v>
      </c>
      <c r="L10" s="342" t="s">
        <v>793</v>
      </c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3">
        <v>44445</v>
      </c>
      <c r="B11" s="160" t="s">
        <v>794</v>
      </c>
      <c r="C11" s="161" t="s">
        <v>795</v>
      </c>
      <c r="D11" s="162">
        <v>2</v>
      </c>
      <c r="E11" s="162">
        <v>0</v>
      </c>
      <c r="F11" s="162">
        <v>0</v>
      </c>
      <c r="G11" s="162">
        <v>2</v>
      </c>
      <c r="H11" s="162">
        <v>0</v>
      </c>
      <c r="I11" s="303" t="s">
        <v>805</v>
      </c>
      <c r="J11" s="171" t="s">
        <v>807</v>
      </c>
      <c r="K11" s="344" t="s">
        <v>811</v>
      </c>
      <c r="L11" s="170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44445</v>
      </c>
      <c r="B12" s="158" t="s">
        <v>794</v>
      </c>
      <c r="C12" s="159" t="s">
        <v>789</v>
      </c>
      <c r="D12" s="165">
        <v>1</v>
      </c>
      <c r="E12" s="165">
        <v>0</v>
      </c>
      <c r="F12" s="165">
        <v>0</v>
      </c>
      <c r="G12" s="165">
        <v>1</v>
      </c>
      <c r="H12" s="165">
        <v>0</v>
      </c>
      <c r="I12" s="305" t="s">
        <v>805</v>
      </c>
      <c r="J12" s="166" t="s">
        <v>807</v>
      </c>
      <c r="K12" s="345" t="s">
        <v>810</v>
      </c>
      <c r="L12" s="343"/>
      <c r="M12" s="157"/>
      <c r="O12" s="479" t="s">
        <v>53</v>
      </c>
      <c r="P12" s="477"/>
      <c r="Q12" s="118">
        <f>T12+V12</f>
        <v>195</v>
      </c>
      <c r="R12" s="58"/>
      <c r="S12" s="59" t="s">
        <v>39</v>
      </c>
      <c r="T12" s="60">
        <f>SUM(P14:V14,P17:V17,P20:V20,P23:V23,P26:V26,V29,U29,T29)</f>
        <v>175</v>
      </c>
      <c r="U12" s="61" t="s">
        <v>40</v>
      </c>
      <c r="V12" s="62">
        <f>SUM(P29:S29)</f>
        <v>20</v>
      </c>
    </row>
    <row r="13" spans="1:22" ht="20.100000000000001" customHeight="1" x14ac:dyDescent="0.3">
      <c r="A13" s="173">
        <v>44445</v>
      </c>
      <c r="B13" s="160" t="s">
        <v>796</v>
      </c>
      <c r="C13" s="161" t="s">
        <v>797</v>
      </c>
      <c r="D13" s="162">
        <v>3</v>
      </c>
      <c r="E13" s="162">
        <v>0</v>
      </c>
      <c r="F13" s="162">
        <v>0</v>
      </c>
      <c r="G13" s="162">
        <v>1</v>
      </c>
      <c r="H13" s="162">
        <v>0</v>
      </c>
      <c r="I13" s="303" t="s">
        <v>805</v>
      </c>
      <c r="J13" s="171" t="s">
        <v>807</v>
      </c>
      <c r="K13" s="344" t="s">
        <v>810</v>
      </c>
      <c r="L13" s="170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44445</v>
      </c>
      <c r="B14" s="158" t="s">
        <v>796</v>
      </c>
      <c r="C14" s="159" t="s">
        <v>798</v>
      </c>
      <c r="D14" s="165">
        <v>0</v>
      </c>
      <c r="E14" s="165">
        <v>0</v>
      </c>
      <c r="F14" s="165">
        <v>0</v>
      </c>
      <c r="G14" s="165">
        <v>1</v>
      </c>
      <c r="H14" s="165">
        <v>0</v>
      </c>
      <c r="I14" s="305" t="s">
        <v>805</v>
      </c>
      <c r="J14" s="166" t="s">
        <v>807</v>
      </c>
      <c r="K14" s="345" t="s">
        <v>810</v>
      </c>
      <c r="L14" s="343"/>
      <c r="M14" s="157"/>
      <c r="O14" s="119" t="s">
        <v>22</v>
      </c>
      <c r="P14" s="120">
        <f t="shared" ref="P14:V14" si="1">SUMIF($C$4:$C$63,P13,$D$4:$D$63)+SUMIF($C$73:$C$74,P13,$D$73:$D$74)+SUMIF($C$92:$C$93,P13,$D$92:$D$93)</f>
        <v>24</v>
      </c>
      <c r="Q14" s="120">
        <f t="shared" si="1"/>
        <v>0</v>
      </c>
      <c r="R14" s="120">
        <f t="shared" si="1"/>
        <v>32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0</v>
      </c>
    </row>
    <row r="15" spans="1:22" ht="20.100000000000001" customHeight="1" thickBot="1" x14ac:dyDescent="0.35">
      <c r="A15" s="177">
        <v>44445</v>
      </c>
      <c r="B15" s="341" t="s">
        <v>799</v>
      </c>
      <c r="C15" s="168" t="s">
        <v>800</v>
      </c>
      <c r="D15" s="169">
        <v>1</v>
      </c>
      <c r="E15" s="169">
        <v>0</v>
      </c>
      <c r="F15" s="169">
        <v>0</v>
      </c>
      <c r="G15" s="169">
        <v>1</v>
      </c>
      <c r="H15" s="169">
        <v>0</v>
      </c>
      <c r="I15" s="309" t="s">
        <v>805</v>
      </c>
      <c r="J15" s="178" t="s">
        <v>807</v>
      </c>
      <c r="K15" s="346" t="s">
        <v>810</v>
      </c>
      <c r="L15" s="342"/>
      <c r="M15" s="157"/>
      <c r="O15" s="66" t="s">
        <v>25</v>
      </c>
      <c r="P15" s="67">
        <f t="shared" ref="P15:V15" si="2">SUMIF($C$4:$C$63,P13,$G$4:$G$63)+SUMIF($C$73:$C$74,P13,$G$73:$G$74)+SUMIF($C$92:$C$93,P13,$G$92:$G$93)</f>
        <v>25</v>
      </c>
      <c r="Q15" s="67">
        <f t="shared" si="2"/>
        <v>0</v>
      </c>
      <c r="R15" s="67">
        <f t="shared" si="2"/>
        <v>30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0</v>
      </c>
    </row>
    <row r="16" spans="1:22" ht="20.100000000000001" customHeight="1" thickBot="1" x14ac:dyDescent="0.35">
      <c r="A16" s="177">
        <v>44445</v>
      </c>
      <c r="B16" s="341" t="s">
        <v>801</v>
      </c>
      <c r="C16" s="168" t="s">
        <v>802</v>
      </c>
      <c r="D16" s="169">
        <v>1</v>
      </c>
      <c r="E16" s="169">
        <v>0</v>
      </c>
      <c r="F16" s="169">
        <v>0</v>
      </c>
      <c r="G16" s="169">
        <v>1</v>
      </c>
      <c r="H16" s="169">
        <v>0</v>
      </c>
      <c r="I16" s="309" t="s">
        <v>805</v>
      </c>
      <c r="J16" s="178" t="s">
        <v>808</v>
      </c>
      <c r="K16" s="346" t="s">
        <v>810</v>
      </c>
      <c r="L16" s="342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77">
        <v>44445</v>
      </c>
      <c r="B17" s="341" t="s">
        <v>803</v>
      </c>
      <c r="C17" s="168" t="s">
        <v>804</v>
      </c>
      <c r="D17" s="169">
        <v>3</v>
      </c>
      <c r="E17" s="169">
        <v>0</v>
      </c>
      <c r="F17" s="169">
        <v>0</v>
      </c>
      <c r="G17" s="169">
        <v>3</v>
      </c>
      <c r="H17" s="169">
        <v>0</v>
      </c>
      <c r="I17" s="309" t="s">
        <v>805</v>
      </c>
      <c r="J17" s="178" t="s">
        <v>807</v>
      </c>
      <c r="K17" s="346" t="s">
        <v>811</v>
      </c>
      <c r="L17" s="342"/>
      <c r="M17" s="157"/>
      <c r="O17" s="122" t="s">
        <v>22</v>
      </c>
      <c r="P17" s="120">
        <f t="shared" ref="P17:V17" si="3">SUMIF($C$4:$C$63,P16,$D$4:$D$63)+SUMIF($C$73:$C$74,P16,$D$73:$D$74)+SUMIF($C$92:$C$93,P16,$D$92:$D$93)</f>
        <v>66</v>
      </c>
      <c r="Q17" s="120">
        <f t="shared" si="3"/>
        <v>5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3">
        <v>44445</v>
      </c>
      <c r="B18" s="160" t="s">
        <v>812</v>
      </c>
      <c r="C18" s="161" t="s">
        <v>813</v>
      </c>
      <c r="D18" s="162">
        <v>2</v>
      </c>
      <c r="E18" s="162">
        <v>0</v>
      </c>
      <c r="F18" s="162">
        <v>0</v>
      </c>
      <c r="G18" s="162">
        <v>2</v>
      </c>
      <c r="H18" s="162">
        <v>0</v>
      </c>
      <c r="I18" s="303" t="s">
        <v>824</v>
      </c>
      <c r="J18" s="171" t="s">
        <v>826</v>
      </c>
      <c r="K18" s="171" t="s">
        <v>830</v>
      </c>
      <c r="L18" s="170"/>
      <c r="M18" s="157"/>
      <c r="O18" s="73" t="s">
        <v>25</v>
      </c>
      <c r="P18" s="74">
        <f t="shared" ref="P18:V18" si="4">SUMIF($C$4:$C$63,P16,$G$4:$G$63)+SUMIF($C$73:$C$74,P16,$G$73:$G$74)+SUMIF($C$92:$C$93,P16,$G$92:$G$93)</f>
        <v>66</v>
      </c>
      <c r="Q18" s="74">
        <f t="shared" si="4"/>
        <v>5</v>
      </c>
      <c r="R18" s="74">
        <f t="shared" si="4"/>
        <v>0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67">
        <v>44445</v>
      </c>
      <c r="B19" s="158" t="s">
        <v>812</v>
      </c>
      <c r="C19" s="159" t="s">
        <v>814</v>
      </c>
      <c r="D19" s="165">
        <v>5</v>
      </c>
      <c r="E19" s="165">
        <v>0</v>
      </c>
      <c r="F19" s="165">
        <v>0</v>
      </c>
      <c r="G19" s="165">
        <v>5</v>
      </c>
      <c r="H19" s="165">
        <v>0</v>
      </c>
      <c r="I19" s="305" t="s">
        <v>825</v>
      </c>
      <c r="J19" s="166" t="s">
        <v>826</v>
      </c>
      <c r="K19" s="166" t="s">
        <v>830</v>
      </c>
      <c r="L19" s="343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3">
        <v>44445</v>
      </c>
      <c r="B20" s="160" t="s">
        <v>1177</v>
      </c>
      <c r="C20" s="161" t="s">
        <v>815</v>
      </c>
      <c r="D20" s="162">
        <v>2</v>
      </c>
      <c r="E20" s="162">
        <v>0</v>
      </c>
      <c r="F20" s="162">
        <v>0</v>
      </c>
      <c r="G20" s="162">
        <v>2</v>
      </c>
      <c r="H20" s="162">
        <v>0</v>
      </c>
      <c r="I20" s="303" t="s">
        <v>824</v>
      </c>
      <c r="J20" s="171" t="s">
        <v>827</v>
      </c>
      <c r="K20" s="171" t="s">
        <v>830</v>
      </c>
      <c r="L20" s="170"/>
      <c r="M20" s="157" t="s">
        <v>127</v>
      </c>
      <c r="O20" s="122" t="s">
        <v>22</v>
      </c>
      <c r="P20" s="120">
        <f t="shared" ref="P20:V20" si="5">SUMIF($C$4:$C$63,P19,$D$4:$D$63)+SUMIF($C$73:$C$74,P19,$D$73:$D$74)+SUMIF($C$92:$C$93,P19,$D$92:$D$93)</f>
        <v>12</v>
      </c>
      <c r="Q20" s="120">
        <f t="shared" si="5"/>
        <v>0</v>
      </c>
      <c r="R20" s="120">
        <f t="shared" si="5"/>
        <v>14</v>
      </c>
      <c r="S20" s="120">
        <f t="shared" si="5"/>
        <v>0</v>
      </c>
      <c r="T20" s="120">
        <f t="shared" si="5"/>
        <v>2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67">
        <v>44445</v>
      </c>
      <c r="B21" s="158" t="s">
        <v>1178</v>
      </c>
      <c r="C21" s="159" t="s">
        <v>816</v>
      </c>
      <c r="D21" s="165">
        <v>3</v>
      </c>
      <c r="E21" s="165">
        <v>0</v>
      </c>
      <c r="F21" s="165">
        <v>0</v>
      </c>
      <c r="G21" s="165">
        <v>2</v>
      </c>
      <c r="H21" s="165">
        <v>0</v>
      </c>
      <c r="I21" s="305" t="s">
        <v>824</v>
      </c>
      <c r="J21" s="166" t="s">
        <v>827</v>
      </c>
      <c r="K21" s="166" t="s">
        <v>830</v>
      </c>
      <c r="L21" s="343"/>
      <c r="M21" s="157"/>
      <c r="O21" s="79" t="s">
        <v>25</v>
      </c>
      <c r="P21" s="80">
        <f t="shared" ref="P21:V21" si="6">SUMIF($C$4:$C$63,P19,$G$4:$G$63)+SUMIF($C$73:$C$74,P19,$G$73:$G$74)+SUMIF($C$92:$C$93,P19,$G$92:$G$93)</f>
        <v>13</v>
      </c>
      <c r="Q21" s="80">
        <f t="shared" si="6"/>
        <v>0</v>
      </c>
      <c r="R21" s="80">
        <f t="shared" si="6"/>
        <v>14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44445</v>
      </c>
      <c r="B22" s="160" t="s">
        <v>817</v>
      </c>
      <c r="C22" s="161" t="s">
        <v>818</v>
      </c>
      <c r="D22" s="162">
        <v>2</v>
      </c>
      <c r="E22" s="162">
        <v>0</v>
      </c>
      <c r="F22" s="162">
        <v>0</v>
      </c>
      <c r="G22" s="162">
        <v>2</v>
      </c>
      <c r="H22" s="162">
        <v>0</v>
      </c>
      <c r="I22" s="303" t="s">
        <v>825</v>
      </c>
      <c r="J22" s="171" t="s">
        <v>827</v>
      </c>
      <c r="K22" s="171" t="s">
        <v>830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67">
        <v>44445</v>
      </c>
      <c r="B23" s="158" t="s">
        <v>817</v>
      </c>
      <c r="C23" s="159" t="s">
        <v>42</v>
      </c>
      <c r="D23" s="165">
        <v>3</v>
      </c>
      <c r="E23" s="165">
        <v>0</v>
      </c>
      <c r="F23" s="165">
        <v>0</v>
      </c>
      <c r="G23" s="165">
        <v>3</v>
      </c>
      <c r="H23" s="165">
        <v>0</v>
      </c>
      <c r="I23" s="305" t="s">
        <v>824</v>
      </c>
      <c r="J23" s="166" t="s">
        <v>827</v>
      </c>
      <c r="K23" s="166" t="s">
        <v>831</v>
      </c>
      <c r="L23" s="343"/>
      <c r="M23" s="157"/>
      <c r="O23" s="122" t="s">
        <v>22</v>
      </c>
      <c r="P23" s="120">
        <f t="shared" ref="P23:V23" si="7">SUMIF($C$4:$C$63,P22,$D$4:$D$63)+SUMIF($C$73:$C$74,P22,$D$73:$D$74)+SUMIF($C$92:$C$93,P22,$D$92:$D$93)</f>
        <v>0</v>
      </c>
      <c r="Q23" s="120">
        <f t="shared" si="7"/>
        <v>0</v>
      </c>
      <c r="R23" s="120">
        <f t="shared" si="7"/>
        <v>2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x14ac:dyDescent="0.3">
      <c r="A24" s="173">
        <v>44445</v>
      </c>
      <c r="B24" s="160" t="s">
        <v>819</v>
      </c>
      <c r="C24" s="161" t="s">
        <v>820</v>
      </c>
      <c r="D24" s="162">
        <v>4</v>
      </c>
      <c r="E24" s="162">
        <v>0</v>
      </c>
      <c r="F24" s="162">
        <v>0</v>
      </c>
      <c r="G24" s="162">
        <v>4</v>
      </c>
      <c r="H24" s="162">
        <v>0</v>
      </c>
      <c r="I24" s="303" t="s">
        <v>824</v>
      </c>
      <c r="J24" s="171" t="s">
        <v>827</v>
      </c>
      <c r="K24" s="171" t="s">
        <v>832</v>
      </c>
      <c r="L24" s="170"/>
      <c r="M24" s="157"/>
      <c r="O24" s="73" t="s">
        <v>25</v>
      </c>
      <c r="P24" s="74">
        <f t="shared" ref="P24:V24" si="8">SUMIF($C$4:$C$63,P22,$G$4:$G$63)+SUMIF($C$73:$C$74,P22,$G$73:$G$74)+SUMIF($C$92:$C$93,P22,$G$92:$G$93)</f>
        <v>0</v>
      </c>
      <c r="Q24" s="74">
        <f t="shared" si="8"/>
        <v>0</v>
      </c>
      <c r="R24" s="74">
        <f t="shared" si="8"/>
        <v>2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67">
        <v>44445</v>
      </c>
      <c r="B25" s="158" t="s">
        <v>819</v>
      </c>
      <c r="C25" s="159" t="s">
        <v>821</v>
      </c>
      <c r="D25" s="165">
        <v>1</v>
      </c>
      <c r="E25" s="165">
        <v>0</v>
      </c>
      <c r="F25" s="165">
        <v>0</v>
      </c>
      <c r="G25" s="165">
        <v>1</v>
      </c>
      <c r="H25" s="165">
        <v>0</v>
      </c>
      <c r="I25" s="305" t="s">
        <v>824</v>
      </c>
      <c r="J25" s="166" t="s">
        <v>828</v>
      </c>
      <c r="K25" s="166" t="s">
        <v>830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44445</v>
      </c>
      <c r="B26" s="160" t="s">
        <v>822</v>
      </c>
      <c r="C26" s="161" t="s">
        <v>823</v>
      </c>
      <c r="D26" s="162">
        <v>12</v>
      </c>
      <c r="E26" s="162">
        <v>0</v>
      </c>
      <c r="F26" s="162">
        <v>0</v>
      </c>
      <c r="G26" s="162">
        <v>12</v>
      </c>
      <c r="H26" s="162">
        <v>0</v>
      </c>
      <c r="I26" s="303" t="s">
        <v>824</v>
      </c>
      <c r="J26" s="171" t="s">
        <v>827</v>
      </c>
      <c r="K26" s="171" t="s">
        <v>830</v>
      </c>
      <c r="L26" s="170"/>
      <c r="M26" s="157"/>
      <c r="O26" s="122" t="s">
        <v>22</v>
      </c>
      <c r="P26" s="120">
        <f t="shared" ref="P26:V26" si="9">SUMIF($C$4:$C$63,P25,$D$4:$D$63)+SUMIF($C$73:$C$74,P25,$D$73:$D$74)+SUMIF($C$92:$C$93,P25,$D$92:$D$93)</f>
        <v>3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44445</v>
      </c>
      <c r="B27" s="158" t="s">
        <v>822</v>
      </c>
      <c r="C27" s="159" t="s">
        <v>42</v>
      </c>
      <c r="D27" s="165">
        <v>11</v>
      </c>
      <c r="E27" s="165">
        <v>0</v>
      </c>
      <c r="F27" s="165">
        <v>0</v>
      </c>
      <c r="G27" s="165">
        <v>11</v>
      </c>
      <c r="H27" s="165">
        <v>0</v>
      </c>
      <c r="I27" s="305" t="s">
        <v>824</v>
      </c>
      <c r="J27" s="166" t="s">
        <v>829</v>
      </c>
      <c r="K27" s="166" t="s">
        <v>830</v>
      </c>
      <c r="L27" s="343"/>
      <c r="M27" s="157"/>
      <c r="O27" s="79" t="s">
        <v>25</v>
      </c>
      <c r="P27" s="84">
        <f t="shared" ref="P27:V27" si="10">SUMIF($C$4:$C$63,P25,$G$4:$G$63)+SUMIF($C$73:$C$74,P25,$G$73:$G$74)+SUMIF($C$92:$C$93,P25,$G$92:$G$93)</f>
        <v>3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x14ac:dyDescent="0.3">
      <c r="A28" s="173">
        <v>44445</v>
      </c>
      <c r="B28" s="160" t="s">
        <v>834</v>
      </c>
      <c r="C28" s="161" t="s">
        <v>835</v>
      </c>
      <c r="D28" s="162">
        <v>2</v>
      </c>
      <c r="E28" s="162">
        <v>0</v>
      </c>
      <c r="F28" s="162">
        <v>0</v>
      </c>
      <c r="G28" s="162">
        <v>2</v>
      </c>
      <c r="H28" s="162">
        <v>0</v>
      </c>
      <c r="I28" s="303" t="s">
        <v>840</v>
      </c>
      <c r="J28" s="171" t="s">
        <v>842</v>
      </c>
      <c r="K28" s="344" t="s">
        <v>845</v>
      </c>
      <c r="L28" s="170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67">
        <v>44445</v>
      </c>
      <c r="B29" s="158" t="s">
        <v>834</v>
      </c>
      <c r="C29" s="159" t="s">
        <v>789</v>
      </c>
      <c r="D29" s="165">
        <v>1</v>
      </c>
      <c r="E29" s="165">
        <v>0</v>
      </c>
      <c r="F29" s="165">
        <v>0</v>
      </c>
      <c r="G29" s="165">
        <v>1</v>
      </c>
      <c r="H29" s="165">
        <v>0</v>
      </c>
      <c r="I29" s="305" t="s">
        <v>841</v>
      </c>
      <c r="J29" s="166" t="s">
        <v>843</v>
      </c>
      <c r="K29" s="345" t="s">
        <v>846</v>
      </c>
      <c r="L29" s="343"/>
      <c r="M29" s="157"/>
      <c r="O29" s="122" t="s">
        <v>22</v>
      </c>
      <c r="P29" s="120">
        <f t="shared" ref="P29:V29" si="11">SUMIF($C$4:$C$63,P28,$D$4:$D$63)+SUMIF($C$73:$C$74,P28,$D$73:$D$74)+SUMIF($C$92:$C$93,P28,$D$92:$D$93)</f>
        <v>13</v>
      </c>
      <c r="Q29" s="120">
        <f t="shared" si="11"/>
        <v>4</v>
      </c>
      <c r="R29" s="120">
        <f t="shared" si="11"/>
        <v>3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7">
        <v>44445</v>
      </c>
      <c r="B30" s="341" t="s">
        <v>836</v>
      </c>
      <c r="C30" s="168" t="s">
        <v>787</v>
      </c>
      <c r="D30" s="169">
        <v>5</v>
      </c>
      <c r="E30" s="169">
        <v>0</v>
      </c>
      <c r="F30" s="169">
        <v>0</v>
      </c>
      <c r="G30" s="169">
        <v>5</v>
      </c>
      <c r="H30" s="169">
        <v>0</v>
      </c>
      <c r="I30" s="309" t="s">
        <v>841</v>
      </c>
      <c r="J30" s="178" t="s">
        <v>843</v>
      </c>
      <c r="K30" s="346" t="s">
        <v>846</v>
      </c>
      <c r="L30" s="342"/>
      <c r="M30" s="157"/>
      <c r="O30" s="86" t="s">
        <v>25</v>
      </c>
      <c r="P30" s="87">
        <f t="shared" ref="P30:V30" si="12">SUMIF($C$4:$C$63,P28,$G$4:$G$63)+SUMIF($C$73:$C$74,P28,$G$73:$G$74)+SUMIF($C$92:$C$93,P28,$G$92:$G$93)</f>
        <v>12</v>
      </c>
      <c r="Q30" s="87">
        <f t="shared" si="12"/>
        <v>5</v>
      </c>
      <c r="R30" s="87">
        <f t="shared" si="12"/>
        <v>4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3">
        <v>44445</v>
      </c>
      <c r="B31" s="160" t="s">
        <v>563</v>
      </c>
      <c r="C31" s="161" t="s">
        <v>815</v>
      </c>
      <c r="D31" s="162">
        <v>0</v>
      </c>
      <c r="E31" s="162">
        <v>0</v>
      </c>
      <c r="F31" s="162">
        <v>0</v>
      </c>
      <c r="G31" s="162">
        <v>1</v>
      </c>
      <c r="H31" s="162">
        <v>0</v>
      </c>
      <c r="I31" s="303" t="s">
        <v>841</v>
      </c>
      <c r="J31" s="171" t="s">
        <v>844</v>
      </c>
      <c r="K31" s="344" t="s">
        <v>846</v>
      </c>
      <c r="L31" s="170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194</v>
      </c>
    </row>
    <row r="32" spans="1:22" ht="20.100000000000001" customHeight="1" thickTop="1" x14ac:dyDescent="0.3">
      <c r="A32" s="174">
        <v>44445</v>
      </c>
      <c r="B32" s="196" t="s">
        <v>563</v>
      </c>
      <c r="C32" s="163" t="s">
        <v>2646</v>
      </c>
      <c r="D32" s="164">
        <v>6</v>
      </c>
      <c r="E32" s="164">
        <v>0</v>
      </c>
      <c r="F32" s="164">
        <v>0</v>
      </c>
      <c r="G32" s="164">
        <v>7</v>
      </c>
      <c r="H32" s="164">
        <v>0</v>
      </c>
      <c r="I32" s="304" t="s">
        <v>840</v>
      </c>
      <c r="J32" s="172" t="s">
        <v>842</v>
      </c>
      <c r="K32" s="38" t="s">
        <v>845</v>
      </c>
      <c r="L32" s="197" t="s">
        <v>896</v>
      </c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x14ac:dyDescent="0.3">
      <c r="A33" s="174">
        <v>44445</v>
      </c>
      <c r="B33" s="196" t="s">
        <v>563</v>
      </c>
      <c r="C33" s="163" t="s">
        <v>2645</v>
      </c>
      <c r="D33" s="164">
        <v>2</v>
      </c>
      <c r="E33" s="164">
        <v>0</v>
      </c>
      <c r="F33" s="164">
        <v>0</v>
      </c>
      <c r="G33" s="164">
        <v>0</v>
      </c>
      <c r="H33" s="164">
        <v>0</v>
      </c>
      <c r="I33" s="304" t="s">
        <v>841</v>
      </c>
      <c r="J33" s="172" t="s">
        <v>842</v>
      </c>
      <c r="K33" s="38" t="s">
        <v>846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67">
        <v>44445</v>
      </c>
      <c r="B34" s="158" t="s">
        <v>563</v>
      </c>
      <c r="C34" s="159" t="s">
        <v>816</v>
      </c>
      <c r="D34" s="165">
        <v>2</v>
      </c>
      <c r="E34" s="165">
        <v>0</v>
      </c>
      <c r="F34" s="165">
        <v>0</v>
      </c>
      <c r="G34" s="165">
        <v>2</v>
      </c>
      <c r="H34" s="165">
        <v>0</v>
      </c>
      <c r="I34" s="305" t="s">
        <v>841</v>
      </c>
      <c r="J34" s="166" t="s">
        <v>844</v>
      </c>
      <c r="K34" s="345" t="s">
        <v>846</v>
      </c>
      <c r="L34" s="343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44445</v>
      </c>
      <c r="B35" s="341" t="s">
        <v>563</v>
      </c>
      <c r="C35" s="168" t="s">
        <v>2646</v>
      </c>
      <c r="D35" s="169">
        <v>6</v>
      </c>
      <c r="E35" s="169">
        <v>0</v>
      </c>
      <c r="F35" s="169">
        <v>0</v>
      </c>
      <c r="G35" s="169">
        <v>6</v>
      </c>
      <c r="H35" s="169">
        <v>0</v>
      </c>
      <c r="I35" s="309" t="s">
        <v>840</v>
      </c>
      <c r="J35" s="178" t="s">
        <v>843</v>
      </c>
      <c r="K35" s="346" t="s">
        <v>846</v>
      </c>
      <c r="L35" s="342" t="s">
        <v>897</v>
      </c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77">
        <v>44445</v>
      </c>
      <c r="B36" s="341" t="s">
        <v>837</v>
      </c>
      <c r="C36" s="168" t="s">
        <v>785</v>
      </c>
      <c r="D36" s="169">
        <v>5</v>
      </c>
      <c r="E36" s="169">
        <v>0</v>
      </c>
      <c r="F36" s="169">
        <v>0</v>
      </c>
      <c r="G36" s="169">
        <v>5</v>
      </c>
      <c r="H36" s="169">
        <v>0</v>
      </c>
      <c r="I36" s="309" t="s">
        <v>841</v>
      </c>
      <c r="J36" s="178" t="s">
        <v>842</v>
      </c>
      <c r="K36" s="346" t="s">
        <v>846</v>
      </c>
      <c r="L36" s="342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44445</v>
      </c>
      <c r="B37" s="160" t="s">
        <v>838</v>
      </c>
      <c r="C37" s="161" t="s">
        <v>816</v>
      </c>
      <c r="D37" s="162">
        <v>1</v>
      </c>
      <c r="E37" s="162">
        <v>0</v>
      </c>
      <c r="F37" s="162">
        <v>0</v>
      </c>
      <c r="G37" s="162">
        <v>1</v>
      </c>
      <c r="H37" s="162">
        <v>0</v>
      </c>
      <c r="I37" s="303" t="s">
        <v>840</v>
      </c>
      <c r="J37" s="171" t="s">
        <v>844</v>
      </c>
      <c r="K37" s="344" t="s">
        <v>846</v>
      </c>
      <c r="L37" s="170"/>
      <c r="M37" s="194" t="s">
        <v>809</v>
      </c>
      <c r="N37" s="192">
        <v>0.53125</v>
      </c>
      <c r="O37" s="335">
        <v>6396</v>
      </c>
      <c r="P37" s="182">
        <v>26</v>
      </c>
      <c r="Q37" s="182">
        <v>28</v>
      </c>
      <c r="R37" s="182">
        <v>6</v>
      </c>
      <c r="S37" s="182">
        <v>4</v>
      </c>
      <c r="T37" s="180">
        <f>SUM(P37:S37)</f>
        <v>64</v>
      </c>
      <c r="U37" s="183"/>
      <c r="V37" s="184">
        <v>10</v>
      </c>
    </row>
    <row r="38" spans="1:24" s="124" customFormat="1" ht="20.100000000000001" customHeight="1" thickBot="1" x14ac:dyDescent="0.35">
      <c r="A38" s="167">
        <v>44445</v>
      </c>
      <c r="B38" s="158" t="s">
        <v>838</v>
      </c>
      <c r="C38" s="159" t="s">
        <v>839</v>
      </c>
      <c r="D38" s="165">
        <v>1</v>
      </c>
      <c r="E38" s="165">
        <v>0</v>
      </c>
      <c r="F38" s="165">
        <v>0</v>
      </c>
      <c r="G38" s="165">
        <v>1</v>
      </c>
      <c r="H38" s="165">
        <v>0</v>
      </c>
      <c r="I38" s="305" t="s">
        <v>841</v>
      </c>
      <c r="J38" s="166" t="s">
        <v>844</v>
      </c>
      <c r="K38" s="345" t="s">
        <v>846</v>
      </c>
      <c r="L38" s="343"/>
      <c r="M38" s="194"/>
      <c r="N38" s="192"/>
      <c r="O38" s="335" t="s">
        <v>141</v>
      </c>
      <c r="P38" s="182">
        <v>0</v>
      </c>
      <c r="Q38" s="182">
        <v>0</v>
      </c>
      <c r="R38" s="182">
        <v>0</v>
      </c>
      <c r="S38" s="182">
        <v>0</v>
      </c>
      <c r="T38" s="180">
        <f t="shared" ref="T38:T44" si="13">SUM(P38:S38)</f>
        <v>0</v>
      </c>
      <c r="U38" s="186"/>
      <c r="V38" s="179"/>
      <c r="W38" s="282"/>
    </row>
    <row r="39" spans="1:24" ht="20.100000000000001" customHeight="1" x14ac:dyDescent="0.3">
      <c r="A39" s="173">
        <v>44445</v>
      </c>
      <c r="B39" s="160" t="s">
        <v>847</v>
      </c>
      <c r="C39" s="161" t="s">
        <v>813</v>
      </c>
      <c r="D39" s="162">
        <v>1</v>
      </c>
      <c r="E39" s="162">
        <v>0</v>
      </c>
      <c r="F39" s="162">
        <v>0</v>
      </c>
      <c r="G39" s="162">
        <v>1</v>
      </c>
      <c r="H39" s="162">
        <v>0</v>
      </c>
      <c r="I39" s="303" t="s">
        <v>856</v>
      </c>
      <c r="J39" s="171" t="s">
        <v>858</v>
      </c>
      <c r="K39" s="171" t="s">
        <v>860</v>
      </c>
      <c r="L39" s="170"/>
      <c r="M39" s="194" t="s">
        <v>877</v>
      </c>
      <c r="N39" s="192">
        <v>0.57500000000000007</v>
      </c>
      <c r="O39" s="335" t="s">
        <v>140</v>
      </c>
      <c r="P39" s="182">
        <v>45</v>
      </c>
      <c r="Q39" s="182">
        <v>45</v>
      </c>
      <c r="R39" s="182">
        <v>3</v>
      </c>
      <c r="S39" s="182">
        <v>3</v>
      </c>
      <c r="T39" s="180">
        <f t="shared" si="13"/>
        <v>96</v>
      </c>
      <c r="U39" s="186"/>
      <c r="V39" s="179">
        <v>6</v>
      </c>
    </row>
    <row r="40" spans="1:24" ht="20.100000000000001" customHeight="1" x14ac:dyDescent="0.3">
      <c r="A40" s="174">
        <v>44445</v>
      </c>
      <c r="B40" s="196" t="s">
        <v>847</v>
      </c>
      <c r="C40" s="163" t="s">
        <v>823</v>
      </c>
      <c r="D40" s="164">
        <v>2</v>
      </c>
      <c r="E40" s="164">
        <v>0</v>
      </c>
      <c r="F40" s="164">
        <v>0</v>
      </c>
      <c r="G40" s="164">
        <v>2</v>
      </c>
      <c r="H40" s="164">
        <v>0</v>
      </c>
      <c r="I40" s="304" t="s">
        <v>856</v>
      </c>
      <c r="J40" s="172" t="s">
        <v>858</v>
      </c>
      <c r="K40" s="172" t="s">
        <v>861</v>
      </c>
      <c r="L40" s="197"/>
      <c r="M40" s="194" t="s">
        <v>833</v>
      </c>
      <c r="N40" s="192">
        <v>0.54027777777777775</v>
      </c>
      <c r="O40" s="335" t="s">
        <v>142</v>
      </c>
      <c r="P40" s="182">
        <v>42</v>
      </c>
      <c r="Q40" s="182">
        <v>42</v>
      </c>
      <c r="R40" s="182">
        <v>2</v>
      </c>
      <c r="S40" s="182">
        <v>3</v>
      </c>
      <c r="T40" s="180">
        <f t="shared" si="13"/>
        <v>89</v>
      </c>
      <c r="U40" s="195"/>
      <c r="V40" s="179">
        <v>5</v>
      </c>
      <c r="W40" s="107"/>
      <c r="X40" s="107"/>
    </row>
    <row r="41" spans="1:24" ht="20.100000000000001" customHeight="1" thickBot="1" x14ac:dyDescent="0.35">
      <c r="A41" s="167">
        <v>44445</v>
      </c>
      <c r="B41" s="158" t="s">
        <v>848</v>
      </c>
      <c r="C41" s="159" t="s">
        <v>789</v>
      </c>
      <c r="D41" s="165">
        <v>1</v>
      </c>
      <c r="E41" s="165">
        <v>0</v>
      </c>
      <c r="F41" s="165">
        <v>0</v>
      </c>
      <c r="G41" s="165">
        <v>1</v>
      </c>
      <c r="H41" s="165">
        <v>0</v>
      </c>
      <c r="I41" s="305" t="s">
        <v>856</v>
      </c>
      <c r="J41" s="166" t="s">
        <v>859</v>
      </c>
      <c r="K41" s="166" t="s">
        <v>861</v>
      </c>
      <c r="L41" s="343"/>
      <c r="M41" s="194" t="s">
        <v>844</v>
      </c>
      <c r="N41" s="192">
        <v>0.54513888888888895</v>
      </c>
      <c r="O41" s="335" t="s">
        <v>139</v>
      </c>
      <c r="P41" s="182">
        <v>26</v>
      </c>
      <c r="Q41" s="182">
        <v>26</v>
      </c>
      <c r="R41" s="182">
        <v>5</v>
      </c>
      <c r="S41" s="182">
        <v>5</v>
      </c>
      <c r="T41" s="180">
        <f t="shared" si="13"/>
        <v>62</v>
      </c>
      <c r="U41" s="195"/>
      <c r="V41" s="179">
        <v>5</v>
      </c>
      <c r="W41" s="107"/>
      <c r="X41" s="107"/>
    </row>
    <row r="42" spans="1:24" ht="20.100000000000001" customHeight="1" thickBot="1" x14ac:dyDescent="0.35">
      <c r="A42" s="177">
        <v>44445</v>
      </c>
      <c r="B42" s="341" t="s">
        <v>849</v>
      </c>
      <c r="C42" s="168" t="s">
        <v>800</v>
      </c>
      <c r="D42" s="169">
        <v>1</v>
      </c>
      <c r="E42" s="169">
        <v>0</v>
      </c>
      <c r="F42" s="169">
        <v>0</v>
      </c>
      <c r="G42" s="169">
        <v>1</v>
      </c>
      <c r="H42" s="169">
        <v>0</v>
      </c>
      <c r="I42" s="309" t="s">
        <v>856</v>
      </c>
      <c r="J42" s="178" t="s">
        <v>858</v>
      </c>
      <c r="K42" s="178" t="s">
        <v>861</v>
      </c>
      <c r="L42" s="342"/>
      <c r="M42" s="194" t="s">
        <v>863</v>
      </c>
      <c r="N42" s="192">
        <v>0.54791666666666672</v>
      </c>
      <c r="O42" s="335" t="s">
        <v>143</v>
      </c>
      <c r="P42" s="182">
        <v>26</v>
      </c>
      <c r="Q42" s="182">
        <v>26</v>
      </c>
      <c r="R42" s="182">
        <v>2</v>
      </c>
      <c r="S42" s="182">
        <v>2</v>
      </c>
      <c r="T42" s="180">
        <f t="shared" si="13"/>
        <v>56</v>
      </c>
      <c r="U42" s="186"/>
      <c r="V42" s="179">
        <v>7</v>
      </c>
    </row>
    <row r="43" spans="1:24" ht="20.100000000000001" customHeight="1" x14ac:dyDescent="0.3">
      <c r="A43" s="173">
        <v>44445</v>
      </c>
      <c r="B43" s="160" t="s">
        <v>850</v>
      </c>
      <c r="C43" s="161" t="s">
        <v>813</v>
      </c>
      <c r="D43" s="162">
        <v>1</v>
      </c>
      <c r="E43" s="162">
        <v>0</v>
      </c>
      <c r="F43" s="162">
        <v>0</v>
      </c>
      <c r="G43" s="162">
        <v>1</v>
      </c>
      <c r="H43" s="162">
        <v>0</v>
      </c>
      <c r="I43" s="303" t="s">
        <v>856</v>
      </c>
      <c r="J43" s="171" t="s">
        <v>859</v>
      </c>
      <c r="K43" s="171" t="s">
        <v>861</v>
      </c>
      <c r="L43" s="170"/>
      <c r="M43" s="194" t="s">
        <v>898</v>
      </c>
      <c r="N43" s="192"/>
      <c r="O43" s="335" t="s">
        <v>895</v>
      </c>
      <c r="P43" s="182">
        <v>8</v>
      </c>
      <c r="Q43" s="182">
        <v>8</v>
      </c>
      <c r="R43" s="182">
        <v>0</v>
      </c>
      <c r="S43" s="182">
        <v>0</v>
      </c>
      <c r="T43" s="180">
        <f t="shared" si="13"/>
        <v>16</v>
      </c>
      <c r="U43" s="186"/>
      <c r="V43" s="179">
        <v>1</v>
      </c>
    </row>
    <row r="44" spans="1:24" ht="20.100000000000001" customHeight="1" thickBot="1" x14ac:dyDescent="0.35">
      <c r="A44" s="167">
        <v>44445</v>
      </c>
      <c r="B44" s="158" t="s">
        <v>850</v>
      </c>
      <c r="C44" s="159" t="s">
        <v>818</v>
      </c>
      <c r="D44" s="165">
        <v>3</v>
      </c>
      <c r="E44" s="165">
        <v>0</v>
      </c>
      <c r="F44" s="165">
        <v>0</v>
      </c>
      <c r="G44" s="165">
        <v>3</v>
      </c>
      <c r="H44" s="165">
        <v>0</v>
      </c>
      <c r="I44" s="305" t="s">
        <v>856</v>
      </c>
      <c r="J44" s="166" t="s">
        <v>858</v>
      </c>
      <c r="K44" s="166" t="s">
        <v>862</v>
      </c>
      <c r="L44" s="343"/>
      <c r="M44" s="194" t="s">
        <v>782</v>
      </c>
      <c r="N44" s="192">
        <v>0.4513888888888889</v>
      </c>
      <c r="O44" s="335" t="s">
        <v>138</v>
      </c>
      <c r="P44" s="182">
        <v>0</v>
      </c>
      <c r="Q44" s="182">
        <v>0</v>
      </c>
      <c r="R44" s="182">
        <v>3</v>
      </c>
      <c r="S44" s="182">
        <v>3</v>
      </c>
      <c r="T44" s="180">
        <f t="shared" si="13"/>
        <v>6</v>
      </c>
      <c r="U44" s="186"/>
      <c r="V44" s="179">
        <v>1</v>
      </c>
    </row>
    <row r="45" spans="1:24" ht="20.100000000000001" customHeight="1" thickTop="1" x14ac:dyDescent="0.3">
      <c r="A45" s="173">
        <v>44445</v>
      </c>
      <c r="B45" s="160" t="s">
        <v>851</v>
      </c>
      <c r="C45" s="161" t="s">
        <v>852</v>
      </c>
      <c r="D45" s="162">
        <v>1</v>
      </c>
      <c r="E45" s="162">
        <v>0</v>
      </c>
      <c r="F45" s="162">
        <v>0</v>
      </c>
      <c r="G45" s="162">
        <v>1</v>
      </c>
      <c r="H45" s="162">
        <v>0</v>
      </c>
      <c r="I45" s="303" t="s">
        <v>857</v>
      </c>
      <c r="J45" s="171" t="s">
        <v>858</v>
      </c>
      <c r="K45" s="171" t="s">
        <v>861</v>
      </c>
      <c r="L45" s="170"/>
      <c r="M45" s="194"/>
      <c r="N45" s="192"/>
      <c r="O45" s="187" t="s">
        <v>126</v>
      </c>
      <c r="P45" s="188">
        <f>SUM(P37:P44)</f>
        <v>173</v>
      </c>
      <c r="Q45" s="188">
        <f>SUM(Q37:Q44)</f>
        <v>175</v>
      </c>
      <c r="R45" s="188">
        <f>SUM(R37:R44)</f>
        <v>21</v>
      </c>
      <c r="S45" s="188">
        <f>SUM(S37:S44)</f>
        <v>20</v>
      </c>
      <c r="T45" s="188">
        <f>SUM(T37:T44)</f>
        <v>389</v>
      </c>
      <c r="U45" s="189"/>
      <c r="V45" s="190"/>
    </row>
    <row r="46" spans="1:24" ht="20.100000000000001" customHeight="1" thickBot="1" x14ac:dyDescent="0.35">
      <c r="A46" s="167">
        <v>44445</v>
      </c>
      <c r="B46" s="158" t="s">
        <v>851</v>
      </c>
      <c r="C46" s="159" t="s">
        <v>818</v>
      </c>
      <c r="D46" s="165">
        <v>10</v>
      </c>
      <c r="E46" s="165">
        <v>0</v>
      </c>
      <c r="F46" s="165">
        <v>0</v>
      </c>
      <c r="G46" s="165">
        <v>10</v>
      </c>
      <c r="H46" s="165">
        <v>0</v>
      </c>
      <c r="I46" s="305" t="s">
        <v>856</v>
      </c>
      <c r="J46" s="166" t="s">
        <v>858</v>
      </c>
      <c r="K46" s="166" t="s">
        <v>861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248"/>
    </row>
    <row r="47" spans="1:24" ht="20.100000000000001" customHeight="1" thickBot="1" x14ac:dyDescent="0.35">
      <c r="A47" s="177">
        <v>44445</v>
      </c>
      <c r="B47" s="341" t="s">
        <v>853</v>
      </c>
      <c r="C47" s="168" t="s">
        <v>813</v>
      </c>
      <c r="D47" s="169">
        <v>2</v>
      </c>
      <c r="E47" s="169">
        <v>0</v>
      </c>
      <c r="F47" s="169">
        <v>0</v>
      </c>
      <c r="G47" s="169">
        <v>2</v>
      </c>
      <c r="H47" s="169">
        <v>0</v>
      </c>
      <c r="I47" s="309" t="s">
        <v>856</v>
      </c>
      <c r="J47" s="178" t="s">
        <v>858</v>
      </c>
      <c r="K47" s="178" t="s">
        <v>861</v>
      </c>
      <c r="L47" s="342"/>
      <c r="M47" s="194"/>
      <c r="N47" s="192"/>
      <c r="O47" s="191"/>
      <c r="P47" s="182"/>
      <c r="Q47" s="182"/>
      <c r="R47" s="182"/>
      <c r="S47" s="182"/>
      <c r="T47" s="182">
        <f>SUM(P47:S47)</f>
        <v>0</v>
      </c>
      <c r="U47" s="185"/>
      <c r="V47" s="179"/>
    </row>
    <row r="48" spans="1:24" ht="20.100000000000001" customHeight="1" thickBot="1" x14ac:dyDescent="0.35">
      <c r="A48" s="173">
        <v>44445</v>
      </c>
      <c r="B48" s="160" t="s">
        <v>854</v>
      </c>
      <c r="C48" s="161" t="s">
        <v>818</v>
      </c>
      <c r="D48" s="162">
        <v>1</v>
      </c>
      <c r="E48" s="162">
        <v>0</v>
      </c>
      <c r="F48" s="162">
        <v>0</v>
      </c>
      <c r="G48" s="162">
        <v>1</v>
      </c>
      <c r="H48" s="162">
        <v>0</v>
      </c>
      <c r="I48" s="303" t="s">
        <v>856</v>
      </c>
      <c r="J48" s="171" t="s">
        <v>858</v>
      </c>
      <c r="K48" s="171" t="s">
        <v>860</v>
      </c>
      <c r="L48" s="170"/>
      <c r="M48" s="382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Bot="1" x14ac:dyDescent="0.35">
      <c r="A49" s="173">
        <v>44445</v>
      </c>
      <c r="B49" s="160" t="s">
        <v>855</v>
      </c>
      <c r="C49" s="161" t="s">
        <v>815</v>
      </c>
      <c r="D49" s="162">
        <v>1</v>
      </c>
      <c r="E49" s="162">
        <v>0</v>
      </c>
      <c r="F49" s="162">
        <v>0</v>
      </c>
      <c r="G49" s="162">
        <v>1</v>
      </c>
      <c r="H49" s="162">
        <v>0</v>
      </c>
      <c r="I49" s="303" t="s">
        <v>856</v>
      </c>
      <c r="J49" s="171" t="s">
        <v>858</v>
      </c>
      <c r="K49" s="171" t="s">
        <v>861</v>
      </c>
      <c r="L49" s="170"/>
      <c r="M49" s="382"/>
      <c r="N49" s="193"/>
      <c r="O49" s="191"/>
      <c r="P49" s="182"/>
      <c r="Q49" s="182"/>
      <c r="R49" s="182"/>
      <c r="S49" s="182"/>
      <c r="T49" s="182"/>
      <c r="U49" s="185"/>
      <c r="V49" s="179"/>
    </row>
    <row r="50" spans="1:22" ht="20.100000000000001" customHeight="1" thickTop="1" thickBot="1" x14ac:dyDescent="0.35">
      <c r="A50" s="167">
        <v>44445</v>
      </c>
      <c r="B50" s="158" t="s">
        <v>855</v>
      </c>
      <c r="C50" s="159" t="s">
        <v>818</v>
      </c>
      <c r="D50" s="165">
        <v>4</v>
      </c>
      <c r="E50" s="165">
        <v>0</v>
      </c>
      <c r="F50" s="165">
        <v>0</v>
      </c>
      <c r="G50" s="165">
        <v>4</v>
      </c>
      <c r="H50" s="165">
        <v>0</v>
      </c>
      <c r="I50" s="305" t="s">
        <v>856</v>
      </c>
      <c r="J50" s="166" t="s">
        <v>858</v>
      </c>
      <c r="K50" s="166" t="s">
        <v>860</v>
      </c>
      <c r="L50" s="343"/>
      <c r="M50" s="383"/>
      <c r="N50" s="107"/>
      <c r="O50" s="187" t="s">
        <v>88</v>
      </c>
      <c r="P50" s="188">
        <f>SUM(P46:P49)</f>
        <v>0</v>
      </c>
      <c r="Q50" s="92">
        <f>SUM(Q46:Q49)</f>
        <v>0</v>
      </c>
      <c r="R50" s="188">
        <f>SUM(R46:R49)</f>
        <v>0</v>
      </c>
      <c r="S50" s="92">
        <f>SUM(S46:S49)</f>
        <v>0</v>
      </c>
      <c r="T50" s="188">
        <f>SUM(T46:T49)</f>
        <v>0</v>
      </c>
      <c r="U50" s="93"/>
      <c r="V50" s="94"/>
    </row>
    <row r="51" spans="1:22" ht="20.100000000000001" customHeight="1" thickBot="1" x14ac:dyDescent="0.35">
      <c r="A51" s="177">
        <v>44445</v>
      </c>
      <c r="B51" s="341" t="s">
        <v>864</v>
      </c>
      <c r="C51" s="168" t="s">
        <v>865</v>
      </c>
      <c r="D51" s="169">
        <v>2</v>
      </c>
      <c r="E51" s="169">
        <v>0</v>
      </c>
      <c r="F51" s="169">
        <v>0</v>
      </c>
      <c r="G51" s="169">
        <v>2</v>
      </c>
      <c r="H51" s="169">
        <v>0</v>
      </c>
      <c r="I51" s="309" t="s">
        <v>874</v>
      </c>
      <c r="J51" s="178" t="s">
        <v>876</v>
      </c>
      <c r="K51" s="346" t="s">
        <v>881</v>
      </c>
      <c r="L51" s="342"/>
      <c r="M51" s="383"/>
      <c r="N51" s="107"/>
      <c r="O51" s="95" t="s">
        <v>89</v>
      </c>
      <c r="P51" s="97">
        <f>P45+P50</f>
        <v>173</v>
      </c>
      <c r="Q51" s="96">
        <f>Q45+Q50</f>
        <v>175</v>
      </c>
      <c r="R51" s="97">
        <f>R45+R50</f>
        <v>21</v>
      </c>
      <c r="S51" s="96">
        <f>S45+S50</f>
        <v>20</v>
      </c>
      <c r="T51" s="97">
        <f>T45+T50</f>
        <v>389</v>
      </c>
      <c r="U51" s="98">
        <f>SUM(U45:U46)</f>
        <v>0</v>
      </c>
      <c r="V51" s="99"/>
    </row>
    <row r="52" spans="1:22" ht="20.100000000000001" customHeight="1" x14ac:dyDescent="0.3">
      <c r="A52" s="173">
        <v>44445</v>
      </c>
      <c r="B52" s="160" t="s">
        <v>866</v>
      </c>
      <c r="C52" s="161" t="s">
        <v>813</v>
      </c>
      <c r="D52" s="162">
        <v>6</v>
      </c>
      <c r="E52" s="162">
        <v>0</v>
      </c>
      <c r="F52" s="162">
        <v>0</v>
      </c>
      <c r="G52" s="162">
        <v>6</v>
      </c>
      <c r="H52" s="162">
        <v>0</v>
      </c>
      <c r="I52" s="303" t="s">
        <v>874</v>
      </c>
      <c r="J52" s="171" t="s">
        <v>877</v>
      </c>
      <c r="K52" s="344" t="s">
        <v>882</v>
      </c>
      <c r="L52" s="170"/>
      <c r="M52" s="383"/>
      <c r="N52" s="107"/>
      <c r="O52" s="172" t="s">
        <v>132</v>
      </c>
      <c r="P52" s="100"/>
      <c r="Q52" s="153"/>
      <c r="R52" s="153"/>
      <c r="S52" s="153"/>
      <c r="T52" s="153">
        <f>SUM(P52:S52)</f>
        <v>0</v>
      </c>
      <c r="U52" s="152"/>
      <c r="V52" s="152"/>
    </row>
    <row r="53" spans="1:22" ht="20.100000000000001" customHeight="1" thickBot="1" x14ac:dyDescent="0.35">
      <c r="A53" s="167">
        <v>44445</v>
      </c>
      <c r="B53" s="158" t="s">
        <v>866</v>
      </c>
      <c r="C53" s="159" t="s">
        <v>867</v>
      </c>
      <c r="D53" s="165">
        <v>10</v>
      </c>
      <c r="E53" s="165">
        <v>0</v>
      </c>
      <c r="F53" s="165">
        <v>0</v>
      </c>
      <c r="G53" s="165">
        <v>10</v>
      </c>
      <c r="H53" s="165">
        <v>0</v>
      </c>
      <c r="I53" s="305" t="s">
        <v>874</v>
      </c>
      <c r="J53" s="166" t="s">
        <v>876</v>
      </c>
      <c r="K53" s="345" t="s">
        <v>882</v>
      </c>
      <c r="L53" s="343"/>
      <c r="M53" s="382"/>
      <c r="N53" s="107"/>
      <c r="O53" s="172" t="s">
        <v>90</v>
      </c>
      <c r="P53" s="39"/>
      <c r="Q53" s="39"/>
      <c r="R53" s="153"/>
      <c r="S53" s="153"/>
      <c r="T53" s="153">
        <f>SUM(P53:S53)</f>
        <v>0</v>
      </c>
      <c r="U53" s="152"/>
      <c r="V53" s="152"/>
    </row>
    <row r="54" spans="1:22" ht="20.100000000000001" customHeight="1" thickBot="1" x14ac:dyDescent="0.35">
      <c r="A54" s="177">
        <v>44445</v>
      </c>
      <c r="B54" s="341" t="s">
        <v>868</v>
      </c>
      <c r="C54" s="168" t="s">
        <v>869</v>
      </c>
      <c r="D54" s="169">
        <v>15</v>
      </c>
      <c r="E54" s="169">
        <v>0</v>
      </c>
      <c r="F54" s="169">
        <v>0</v>
      </c>
      <c r="G54" s="169">
        <v>15</v>
      </c>
      <c r="H54" s="169">
        <v>0</v>
      </c>
      <c r="I54" s="309" t="s">
        <v>875</v>
      </c>
      <c r="J54" s="178" t="s">
        <v>877</v>
      </c>
      <c r="K54" s="346" t="s">
        <v>882</v>
      </c>
      <c r="L54" s="342"/>
      <c r="M54" s="382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x14ac:dyDescent="0.3">
      <c r="A55" s="173">
        <v>44445</v>
      </c>
      <c r="B55" s="160" t="s">
        <v>870</v>
      </c>
      <c r="C55" s="161" t="s">
        <v>865</v>
      </c>
      <c r="D55" s="162">
        <v>1</v>
      </c>
      <c r="E55" s="162">
        <v>0</v>
      </c>
      <c r="F55" s="162">
        <v>0</v>
      </c>
      <c r="G55" s="162">
        <v>1</v>
      </c>
      <c r="H55" s="162">
        <v>0</v>
      </c>
      <c r="I55" s="303" t="s">
        <v>874</v>
      </c>
      <c r="J55" s="171" t="s">
        <v>876</v>
      </c>
      <c r="K55" s="344" t="s">
        <v>882</v>
      </c>
      <c r="L55" s="170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thickBot="1" x14ac:dyDescent="0.35">
      <c r="A56" s="167">
        <v>44445</v>
      </c>
      <c r="B56" s="158" t="s">
        <v>870</v>
      </c>
      <c r="C56" s="159" t="s">
        <v>871</v>
      </c>
      <c r="D56" s="165">
        <v>3</v>
      </c>
      <c r="E56" s="165">
        <v>0</v>
      </c>
      <c r="F56" s="165">
        <v>0</v>
      </c>
      <c r="G56" s="165">
        <v>3</v>
      </c>
      <c r="H56" s="165">
        <v>0</v>
      </c>
      <c r="I56" s="305" t="s">
        <v>874</v>
      </c>
      <c r="J56" s="166" t="s">
        <v>878</v>
      </c>
      <c r="K56" s="345" t="s">
        <v>883</v>
      </c>
      <c r="L56" s="343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x14ac:dyDescent="0.3">
      <c r="A57" s="173">
        <v>44445</v>
      </c>
      <c r="B57" s="160" t="s">
        <v>872</v>
      </c>
      <c r="C57" s="161" t="s">
        <v>823</v>
      </c>
      <c r="D57" s="162">
        <v>4</v>
      </c>
      <c r="E57" s="162">
        <v>0</v>
      </c>
      <c r="F57" s="162">
        <v>0</v>
      </c>
      <c r="G57" s="162">
        <v>4</v>
      </c>
      <c r="H57" s="162">
        <v>0</v>
      </c>
      <c r="I57" s="303" t="s">
        <v>874</v>
      </c>
      <c r="J57" s="171" t="s">
        <v>879</v>
      </c>
      <c r="K57" s="344" t="s">
        <v>882</v>
      </c>
      <c r="L57" s="170"/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thickBot="1" x14ac:dyDescent="0.35">
      <c r="A58" s="167">
        <v>44445</v>
      </c>
      <c r="B58" s="158" t="s">
        <v>872</v>
      </c>
      <c r="C58" s="159" t="s">
        <v>821</v>
      </c>
      <c r="D58" s="165">
        <v>1</v>
      </c>
      <c r="E58" s="165">
        <v>0</v>
      </c>
      <c r="F58" s="165">
        <v>0</v>
      </c>
      <c r="G58" s="165">
        <v>1</v>
      </c>
      <c r="H58" s="165">
        <v>0</v>
      </c>
      <c r="I58" s="305" t="s">
        <v>875</v>
      </c>
      <c r="J58" s="166" t="s">
        <v>880</v>
      </c>
      <c r="K58" s="345" t="s">
        <v>883</v>
      </c>
      <c r="L58" s="343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x14ac:dyDescent="0.3">
      <c r="A59" s="173">
        <v>44445</v>
      </c>
      <c r="B59" s="160" t="s">
        <v>873</v>
      </c>
      <c r="C59" s="161" t="s">
        <v>813</v>
      </c>
      <c r="D59" s="162">
        <v>5</v>
      </c>
      <c r="E59" s="162">
        <v>0</v>
      </c>
      <c r="F59" s="162">
        <v>0</v>
      </c>
      <c r="G59" s="162">
        <v>5</v>
      </c>
      <c r="H59" s="162">
        <v>0</v>
      </c>
      <c r="I59" s="303" t="s">
        <v>874</v>
      </c>
      <c r="J59" s="171" t="s">
        <v>877</v>
      </c>
      <c r="K59" s="344" t="s">
        <v>882</v>
      </c>
      <c r="L59" s="170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thickBot="1" x14ac:dyDescent="0.35">
      <c r="A60" s="167">
        <v>44445</v>
      </c>
      <c r="B60" s="158" t="s">
        <v>873</v>
      </c>
      <c r="C60" s="159" t="s">
        <v>821</v>
      </c>
      <c r="D60" s="165">
        <v>1</v>
      </c>
      <c r="E60" s="165">
        <v>0</v>
      </c>
      <c r="F60" s="165">
        <v>0</v>
      </c>
      <c r="G60" s="165">
        <v>1</v>
      </c>
      <c r="H60" s="165">
        <v>0</v>
      </c>
      <c r="I60" s="305" t="s">
        <v>874</v>
      </c>
      <c r="J60" s="166" t="s">
        <v>880</v>
      </c>
      <c r="K60" s="345" t="s">
        <v>881</v>
      </c>
      <c r="L60" s="343"/>
      <c r="M60" s="194"/>
      <c r="N60" s="107"/>
      <c r="O60" s="172"/>
      <c r="P60" s="39"/>
      <c r="Q60" s="39"/>
      <c r="R60" s="153"/>
      <c r="S60" s="153"/>
      <c r="T60" s="153"/>
      <c r="U60" s="152"/>
      <c r="V60" s="152"/>
    </row>
    <row r="61" spans="1:22" ht="20.100000000000001" customHeight="1" x14ac:dyDescent="0.3">
      <c r="A61" s="173">
        <v>44445</v>
      </c>
      <c r="B61" s="160" t="s">
        <v>884</v>
      </c>
      <c r="C61" s="161" t="s">
        <v>885</v>
      </c>
      <c r="D61" s="162">
        <v>1</v>
      </c>
      <c r="E61" s="162">
        <v>0</v>
      </c>
      <c r="F61" s="162">
        <v>0</v>
      </c>
      <c r="G61" s="162">
        <v>1</v>
      </c>
      <c r="H61" s="162">
        <v>0</v>
      </c>
      <c r="I61" s="303" t="s">
        <v>889</v>
      </c>
      <c r="J61" s="171" t="s">
        <v>782</v>
      </c>
      <c r="K61" s="171" t="s">
        <v>893</v>
      </c>
      <c r="L61" s="170"/>
      <c r="M61" s="194"/>
      <c r="N61" s="107"/>
      <c r="O61" s="172"/>
      <c r="P61" s="39"/>
      <c r="Q61" s="39"/>
      <c r="R61" s="153"/>
      <c r="S61" s="153"/>
      <c r="T61" s="153"/>
      <c r="U61" s="152"/>
      <c r="V61" s="152"/>
    </row>
    <row r="62" spans="1:22" ht="20.100000000000001" customHeight="1" x14ac:dyDescent="0.3">
      <c r="A62" s="174">
        <v>44445</v>
      </c>
      <c r="B62" s="196" t="s">
        <v>887</v>
      </c>
      <c r="C62" s="163" t="s">
        <v>814</v>
      </c>
      <c r="D62" s="164">
        <v>6</v>
      </c>
      <c r="E62" s="164">
        <v>0</v>
      </c>
      <c r="F62" s="164">
        <v>0</v>
      </c>
      <c r="G62" s="164">
        <v>6</v>
      </c>
      <c r="H62" s="164">
        <v>0</v>
      </c>
      <c r="I62" s="304" t="s">
        <v>890</v>
      </c>
      <c r="J62" s="172" t="s">
        <v>891</v>
      </c>
      <c r="K62" s="172" t="s">
        <v>894</v>
      </c>
      <c r="L62" s="197"/>
      <c r="M62" s="194"/>
      <c r="N62" s="107"/>
      <c r="O62" s="172"/>
      <c r="P62" s="39"/>
      <c r="Q62" s="39"/>
      <c r="R62" s="153"/>
      <c r="S62" s="153"/>
      <c r="T62" s="153"/>
      <c r="U62" s="152"/>
      <c r="V62" s="152"/>
    </row>
    <row r="63" spans="1:22" ht="20.100000000000001" customHeight="1" thickBot="1" x14ac:dyDescent="0.35">
      <c r="A63" s="167">
        <v>44445</v>
      </c>
      <c r="B63" s="158" t="s">
        <v>888</v>
      </c>
      <c r="C63" s="159" t="s">
        <v>886</v>
      </c>
      <c r="D63" s="165">
        <v>1</v>
      </c>
      <c r="E63" s="165">
        <v>0</v>
      </c>
      <c r="F63" s="165">
        <v>0</v>
      </c>
      <c r="G63" s="165">
        <v>1</v>
      </c>
      <c r="H63" s="165">
        <v>0</v>
      </c>
      <c r="I63" s="305" t="s">
        <v>889</v>
      </c>
      <c r="J63" s="166" t="s">
        <v>892</v>
      </c>
      <c r="K63" s="166" t="s">
        <v>893</v>
      </c>
      <c r="L63" s="343"/>
      <c r="M63" s="194"/>
      <c r="N63" s="107"/>
      <c r="O63" s="172"/>
      <c r="P63" s="39"/>
      <c r="Q63" s="39"/>
      <c r="R63" s="153"/>
      <c r="S63" s="153"/>
      <c r="T63" s="153"/>
      <c r="U63" s="152"/>
      <c r="V63" s="152"/>
    </row>
    <row r="64" spans="1:22" ht="20.100000000000001" customHeight="1" x14ac:dyDescent="0.3">
      <c r="A64" s="208" t="s">
        <v>11</v>
      </c>
      <c r="B64" s="209"/>
      <c r="C64" s="210"/>
      <c r="D64" s="211">
        <f>SUM(D4:D63)</f>
        <v>195</v>
      </c>
      <c r="E64" s="211">
        <f>SUM(E4:E63)</f>
        <v>0</v>
      </c>
      <c r="F64" s="211">
        <f>SUM(F4:F63)</f>
        <v>0</v>
      </c>
      <c r="G64" s="211">
        <f>SUM(G4:G63)</f>
        <v>194</v>
      </c>
      <c r="H64" s="211">
        <f>SUM(H4:H63)</f>
        <v>0</v>
      </c>
      <c r="I64" s="310"/>
      <c r="J64" s="150"/>
      <c r="K64" s="150"/>
      <c r="L64" s="212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13" t="s">
        <v>12</v>
      </c>
      <c r="B65" s="214"/>
      <c r="C65" s="215"/>
      <c r="D65" s="216">
        <v>685</v>
      </c>
      <c r="E65" s="216">
        <v>0</v>
      </c>
      <c r="F65" s="216">
        <v>0</v>
      </c>
      <c r="G65" s="216">
        <v>659</v>
      </c>
      <c r="H65" s="216">
        <v>0</v>
      </c>
      <c r="I65" s="311"/>
      <c r="J65" s="129"/>
      <c r="K65" s="129"/>
      <c r="L65" s="217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218" t="s">
        <v>13</v>
      </c>
      <c r="B66" s="219"/>
      <c r="C66" s="220"/>
      <c r="D66" s="221">
        <f>D64+D65</f>
        <v>880</v>
      </c>
      <c r="E66" s="221">
        <f>E64+E65</f>
        <v>0</v>
      </c>
      <c r="F66" s="221">
        <f>F64+F65</f>
        <v>0</v>
      </c>
      <c r="G66" s="221">
        <f>G64+G65</f>
        <v>853</v>
      </c>
      <c r="H66" s="221">
        <f>H64+H65</f>
        <v>0</v>
      </c>
      <c r="I66" s="312"/>
      <c r="J66" s="130"/>
      <c r="K66" s="130"/>
      <c r="L66" s="222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23" t="s">
        <v>14</v>
      </c>
      <c r="B67" s="224">
        <f t="array" ref="B67">SUM(1/COUNTIF(B4:B63,B4:B63))</f>
        <v>35</v>
      </c>
      <c r="C67" s="225"/>
      <c r="D67" s="152"/>
      <c r="E67" s="152"/>
      <c r="F67" s="152"/>
      <c r="G67" s="152"/>
      <c r="H67" s="152"/>
      <c r="I67" s="313"/>
      <c r="J67" s="131"/>
      <c r="K67" s="131"/>
      <c r="L67" s="135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223"/>
      <c r="B68" s="224"/>
      <c r="C68" s="225"/>
      <c r="D68" s="152"/>
      <c r="E68" s="152"/>
      <c r="F68" s="152"/>
      <c r="G68" s="152"/>
      <c r="H68" s="152"/>
      <c r="I68" s="313"/>
      <c r="J68" s="131"/>
      <c r="K68" s="40"/>
      <c r="L68" s="40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26" t="s">
        <v>15</v>
      </c>
      <c r="B69" s="227"/>
      <c r="C69" s="227"/>
      <c r="D69" s="132"/>
      <c r="E69" s="132"/>
      <c r="F69" s="132"/>
      <c r="G69" s="132"/>
      <c r="H69" s="132"/>
      <c r="I69" s="314"/>
      <c r="J69" s="132"/>
      <c r="K69" s="149"/>
      <c r="L69" s="149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28" t="s">
        <v>131</v>
      </c>
      <c r="B70" s="227"/>
      <c r="C70" s="227"/>
      <c r="D70" s="132"/>
      <c r="E70" s="132"/>
      <c r="F70" s="132"/>
      <c r="G70" s="132"/>
      <c r="H70" s="132"/>
      <c r="I70" s="314"/>
      <c r="J70" s="132"/>
      <c r="K70" s="132"/>
      <c r="L70" s="149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229"/>
      <c r="B71" s="227"/>
      <c r="C71" s="230"/>
      <c r="D71" s="132"/>
      <c r="E71" s="132"/>
      <c r="F71" s="132"/>
      <c r="G71" s="132"/>
      <c r="H71" s="132"/>
      <c r="I71" s="315"/>
      <c r="J71" s="133"/>
      <c r="K71" s="133"/>
      <c r="L71" s="231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177" t="s">
        <v>0</v>
      </c>
      <c r="B72" s="178" t="s">
        <v>1</v>
      </c>
      <c r="C72" s="178" t="s">
        <v>2</v>
      </c>
      <c r="D72" s="379" t="s">
        <v>16</v>
      </c>
      <c r="E72" s="232" t="s">
        <v>27</v>
      </c>
      <c r="F72" s="379" t="s">
        <v>18</v>
      </c>
      <c r="G72" s="379" t="s">
        <v>19</v>
      </c>
      <c r="H72" s="379" t="s">
        <v>120</v>
      </c>
      <c r="I72" s="316" t="s">
        <v>8</v>
      </c>
      <c r="J72" s="379" t="s">
        <v>9</v>
      </c>
      <c r="K72" s="475" t="s">
        <v>10</v>
      </c>
      <c r="L72" s="476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331"/>
      <c r="B73" s="233"/>
      <c r="C73" s="233"/>
      <c r="D73" s="332"/>
      <c r="E73" s="332"/>
      <c r="F73" s="332"/>
      <c r="G73" s="332"/>
      <c r="H73" s="332"/>
      <c r="I73" s="333"/>
      <c r="J73" s="334"/>
      <c r="K73" s="171"/>
      <c r="L73" s="244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367"/>
      <c r="B74" s="368"/>
      <c r="C74" s="368"/>
      <c r="D74" s="369"/>
      <c r="E74" s="369"/>
      <c r="F74" s="369"/>
      <c r="G74" s="369"/>
      <c r="H74" s="369"/>
      <c r="I74" s="370"/>
      <c r="J74" s="371"/>
      <c r="K74" s="172"/>
      <c r="L74" s="372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08" t="s">
        <v>20</v>
      </c>
      <c r="B75" s="209"/>
      <c r="C75" s="210"/>
      <c r="D75" s="236">
        <f>SUM(D73:D74)</f>
        <v>0</v>
      </c>
      <c r="E75" s="236">
        <f>SUM(E73:E74)</f>
        <v>0</v>
      </c>
      <c r="F75" s="236">
        <f>SUM(F73:F74)</f>
        <v>0</v>
      </c>
      <c r="G75" s="236">
        <f>SUM(G73:G74)</f>
        <v>0</v>
      </c>
      <c r="H75" s="236">
        <f>SUM(H73:H74)</f>
        <v>0</v>
      </c>
      <c r="I75" s="310"/>
      <c r="J75" s="35"/>
      <c r="K75" s="35"/>
      <c r="L75" s="237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38" t="s">
        <v>12</v>
      </c>
      <c r="B76" s="239"/>
      <c r="C76" s="116"/>
      <c r="D76" s="240">
        <v>1</v>
      </c>
      <c r="E76" s="240">
        <v>66</v>
      </c>
      <c r="F76" s="240">
        <v>68</v>
      </c>
      <c r="G76" s="240">
        <v>0</v>
      </c>
      <c r="H76" s="240">
        <v>0</v>
      </c>
      <c r="I76" s="317"/>
      <c r="J76" s="134"/>
      <c r="K76" s="134"/>
      <c r="L76" s="241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218" t="s">
        <v>13</v>
      </c>
      <c r="B77" s="219"/>
      <c r="C77" s="220"/>
      <c r="D77" s="242">
        <f>SUM(D75:D76)</f>
        <v>1</v>
      </c>
      <c r="E77" s="242">
        <f>SUM(E75:E76)</f>
        <v>66</v>
      </c>
      <c r="F77" s="242">
        <f>SUM(F75:F76)</f>
        <v>68</v>
      </c>
      <c r="G77" s="242">
        <f>SUM(G75:G76)</f>
        <v>0</v>
      </c>
      <c r="H77" s="242">
        <f>SUM(H75:H76)</f>
        <v>0</v>
      </c>
      <c r="I77" s="312"/>
      <c r="J77" s="130"/>
      <c r="K77" s="130"/>
      <c r="L77" s="222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223"/>
      <c r="B78" s="224"/>
      <c r="C78" s="243"/>
      <c r="D78" s="152"/>
      <c r="E78" s="152"/>
      <c r="F78" s="152"/>
      <c r="G78" s="152"/>
      <c r="H78" s="152"/>
      <c r="I78" s="313"/>
      <c r="J78" s="131"/>
      <c r="K78" s="131"/>
      <c r="L78" s="13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226" t="s">
        <v>21</v>
      </c>
      <c r="B79" s="227"/>
      <c r="C79" s="227"/>
      <c r="D79" s="132"/>
      <c r="E79" s="132"/>
      <c r="F79" s="132"/>
      <c r="G79" s="132"/>
      <c r="H79" s="132"/>
      <c r="I79" s="314"/>
      <c r="J79" s="132"/>
      <c r="K79" s="132"/>
      <c r="L79" s="132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26" t="s">
        <v>125</v>
      </c>
      <c r="B80" s="227"/>
      <c r="C80" s="227"/>
      <c r="D80" s="132"/>
      <c r="E80" s="132"/>
      <c r="F80" s="132"/>
      <c r="G80" s="132"/>
      <c r="H80" s="132"/>
      <c r="I80" s="314"/>
      <c r="J80" s="132"/>
      <c r="K80" s="132"/>
      <c r="L80" s="132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229"/>
      <c r="B81" s="227"/>
      <c r="C81" s="230"/>
      <c r="D81" s="132"/>
      <c r="E81" s="132"/>
      <c r="F81" s="132"/>
      <c r="G81" s="132"/>
      <c r="H81" s="132"/>
      <c r="I81" s="315"/>
      <c r="J81" s="133"/>
      <c r="K81" s="133"/>
      <c r="L81" s="231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177" t="s">
        <v>0</v>
      </c>
      <c r="B82" s="178" t="s">
        <v>1</v>
      </c>
      <c r="C82" s="178" t="s">
        <v>2</v>
      </c>
      <c r="D82" s="379" t="s">
        <v>22</v>
      </c>
      <c r="E82" s="379" t="s">
        <v>23</v>
      </c>
      <c r="F82" s="379" t="s">
        <v>24</v>
      </c>
      <c r="G82" s="379" t="s">
        <v>25</v>
      </c>
      <c r="H82" s="379" t="s">
        <v>7</v>
      </c>
      <c r="I82" s="316" t="s">
        <v>8</v>
      </c>
      <c r="J82" s="379" t="s">
        <v>9</v>
      </c>
      <c r="K82" s="475" t="s">
        <v>10</v>
      </c>
      <c r="L82" s="476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173"/>
      <c r="B83" s="142"/>
      <c r="C83" s="161"/>
      <c r="D83" s="162"/>
      <c r="E83" s="162"/>
      <c r="F83" s="162"/>
      <c r="G83" s="162"/>
      <c r="H83" s="162"/>
      <c r="I83" s="303"/>
      <c r="J83" s="171"/>
      <c r="K83" s="171"/>
      <c r="L83" s="143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167"/>
      <c r="B84" s="297"/>
      <c r="C84" s="159"/>
      <c r="D84" s="165"/>
      <c r="E84" s="165"/>
      <c r="F84" s="165"/>
      <c r="G84" s="165"/>
      <c r="H84" s="165"/>
      <c r="I84" s="305"/>
      <c r="J84" s="166"/>
      <c r="K84" s="166"/>
      <c r="L84" s="298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08" t="s">
        <v>20</v>
      </c>
      <c r="B85" s="209"/>
      <c r="C85" s="210"/>
      <c r="D85" s="236">
        <f>SUM(D83:D84)</f>
        <v>0</v>
      </c>
      <c r="E85" s="236">
        <f>SUM(E83:E84)</f>
        <v>0</v>
      </c>
      <c r="F85" s="236">
        <f>SUM(F83:F84)</f>
        <v>0</v>
      </c>
      <c r="G85" s="236">
        <f>SUM(G83:G84)</f>
        <v>0</v>
      </c>
      <c r="H85" s="236">
        <f>SUM(H83:H84)</f>
        <v>0</v>
      </c>
      <c r="I85" s="310"/>
      <c r="J85" s="35"/>
      <c r="K85" s="35"/>
      <c r="L85" s="237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38" t="s">
        <v>12</v>
      </c>
      <c r="B86" s="239"/>
      <c r="C86" s="116"/>
      <c r="D86" s="240">
        <v>0</v>
      </c>
      <c r="E86" s="240">
        <v>0</v>
      </c>
      <c r="F86" s="240">
        <v>0</v>
      </c>
      <c r="G86" s="240">
        <v>0</v>
      </c>
      <c r="H86" s="240">
        <v>0</v>
      </c>
      <c r="I86" s="317"/>
      <c r="J86" s="134"/>
      <c r="K86" s="134"/>
      <c r="L86" s="241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218" t="s">
        <v>13</v>
      </c>
      <c r="B87" s="219"/>
      <c r="C87" s="220"/>
      <c r="D87" s="242">
        <f>SUM(D85:D86)</f>
        <v>0</v>
      </c>
      <c r="E87" s="242">
        <f>SUM(E85:E86)</f>
        <v>0</v>
      </c>
      <c r="F87" s="242">
        <f>SUM(F85:F86)</f>
        <v>0</v>
      </c>
      <c r="G87" s="242">
        <f>SUM(G85:G86)</f>
        <v>0</v>
      </c>
      <c r="H87" s="242">
        <f>SUM(H85:H86)</f>
        <v>0</v>
      </c>
      <c r="I87" s="312"/>
      <c r="J87" s="130"/>
      <c r="K87" s="130"/>
      <c r="L87" s="22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223"/>
      <c r="B88" s="224"/>
      <c r="C88" s="243"/>
      <c r="D88" s="152"/>
      <c r="E88" s="152"/>
      <c r="F88" s="152"/>
      <c r="G88" s="152"/>
      <c r="H88" s="152"/>
      <c r="I88" s="313"/>
      <c r="J88" s="131"/>
      <c r="K88" s="131"/>
      <c r="L88" s="131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226" t="s">
        <v>121</v>
      </c>
      <c r="B89" s="227"/>
      <c r="C89" s="227"/>
      <c r="D89" s="132"/>
      <c r="E89" s="132"/>
      <c r="F89" s="132"/>
      <c r="G89" s="132"/>
      <c r="H89" s="132"/>
      <c r="I89" s="314"/>
      <c r="J89" s="132"/>
      <c r="K89" s="132"/>
      <c r="L89" s="132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229"/>
      <c r="B90" s="227"/>
      <c r="C90" s="230"/>
      <c r="D90" s="132"/>
      <c r="E90" s="132"/>
      <c r="F90" s="132"/>
      <c r="G90" s="132"/>
      <c r="H90" s="132"/>
      <c r="I90" s="315"/>
      <c r="J90" s="133"/>
      <c r="K90" s="133"/>
      <c r="L90" s="132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177" t="s">
        <v>0</v>
      </c>
      <c r="B91" s="178" t="s">
        <v>1</v>
      </c>
      <c r="C91" s="178" t="s">
        <v>2</v>
      </c>
      <c r="D91" s="379" t="s">
        <v>26</v>
      </c>
      <c r="E91" s="379" t="s">
        <v>27</v>
      </c>
      <c r="F91" s="379" t="s">
        <v>28</v>
      </c>
      <c r="G91" s="379" t="s">
        <v>25</v>
      </c>
      <c r="H91" s="379" t="s">
        <v>22</v>
      </c>
      <c r="I91" s="316" t="s">
        <v>8</v>
      </c>
      <c r="J91" s="379" t="s">
        <v>9</v>
      </c>
      <c r="K91" s="475" t="s">
        <v>10</v>
      </c>
      <c r="L91" s="476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173"/>
      <c r="B92" s="161"/>
      <c r="C92" s="161"/>
      <c r="D92" s="336"/>
      <c r="E92" s="336"/>
      <c r="F92" s="336"/>
      <c r="G92" s="336"/>
      <c r="H92" s="336"/>
      <c r="I92" s="318"/>
      <c r="J92" s="135"/>
      <c r="K92" s="135"/>
      <c r="L92" s="301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174"/>
      <c r="B93" s="163"/>
      <c r="C93" s="163"/>
      <c r="D93" s="337"/>
      <c r="E93" s="337"/>
      <c r="F93" s="337"/>
      <c r="G93" s="337"/>
      <c r="H93" s="337"/>
      <c r="I93" s="319"/>
      <c r="J93" s="40"/>
      <c r="K93" s="40"/>
      <c r="L93" s="179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08" t="s">
        <v>20</v>
      </c>
      <c r="B94" s="209"/>
      <c r="C94" s="210"/>
      <c r="D94" s="338">
        <f>SUM(D92:D93)</f>
        <v>0</v>
      </c>
      <c r="E94" s="338">
        <f>SUM(E92:E93)</f>
        <v>0</v>
      </c>
      <c r="F94" s="338">
        <f>SUM(F92:F93)</f>
        <v>0</v>
      </c>
      <c r="G94" s="338">
        <f>SUM(G92:G93)</f>
        <v>0</v>
      </c>
      <c r="H94" s="338">
        <f>SUM(H92:H93)</f>
        <v>0</v>
      </c>
      <c r="I94" s="310"/>
      <c r="J94" s="35"/>
      <c r="K94" s="35"/>
      <c r="L94" s="237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38" t="s">
        <v>12</v>
      </c>
      <c r="B95" s="239"/>
      <c r="C95" s="116"/>
      <c r="D95" s="339">
        <v>0</v>
      </c>
      <c r="E95" s="339">
        <v>0</v>
      </c>
      <c r="F95" s="339">
        <v>0</v>
      </c>
      <c r="G95" s="339">
        <v>0</v>
      </c>
      <c r="H95" s="339">
        <v>0</v>
      </c>
      <c r="I95" s="317"/>
      <c r="J95" s="134"/>
      <c r="K95" s="134"/>
      <c r="L95" s="241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218" t="s">
        <v>13</v>
      </c>
      <c r="B96" s="219"/>
      <c r="C96" s="220"/>
      <c r="D96" s="340">
        <f>D94+D95</f>
        <v>0</v>
      </c>
      <c r="E96" s="340">
        <f>E94+E95</f>
        <v>0</v>
      </c>
      <c r="F96" s="340">
        <f>F94+F95</f>
        <v>0</v>
      </c>
      <c r="G96" s="340">
        <f>G94+G95</f>
        <v>0</v>
      </c>
      <c r="H96" s="340">
        <f>H94+H95</f>
        <v>0</v>
      </c>
      <c r="I96" s="312"/>
      <c r="J96" s="130"/>
      <c r="K96" s="130"/>
      <c r="L96" s="22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45"/>
      <c r="B97" s="224"/>
      <c r="C97" s="225"/>
      <c r="D97" s="152"/>
      <c r="E97" s="152"/>
      <c r="F97" s="152"/>
      <c r="G97" s="152"/>
      <c r="H97" s="152"/>
      <c r="I97" s="313"/>
      <c r="J97" s="131"/>
      <c r="K97" s="131"/>
      <c r="L97" s="131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26" t="s">
        <v>118</v>
      </c>
      <c r="B98" s="227"/>
      <c r="C98" s="227"/>
      <c r="D98" s="132"/>
      <c r="E98" s="132"/>
      <c r="F98" s="132"/>
      <c r="G98" s="132"/>
      <c r="H98" s="132"/>
      <c r="I98" s="314"/>
      <c r="J98" s="132"/>
      <c r="K98" s="132"/>
      <c r="L98" s="132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229"/>
      <c r="B99" s="227"/>
      <c r="C99" s="230"/>
      <c r="D99" s="132"/>
      <c r="E99" s="132"/>
      <c r="F99" s="132"/>
      <c r="G99" s="132"/>
      <c r="H99" s="132"/>
      <c r="I99" s="315"/>
      <c r="J99" s="133"/>
      <c r="K99" s="133"/>
      <c r="L99" s="132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thickBot="1" x14ac:dyDescent="0.35">
      <c r="A100" s="177" t="s">
        <v>0</v>
      </c>
      <c r="B100" s="178" t="s">
        <v>1</v>
      </c>
      <c r="C100" s="178" t="s">
        <v>2</v>
      </c>
      <c r="D100" s="379" t="s">
        <v>29</v>
      </c>
      <c r="E100" s="379" t="s">
        <v>17</v>
      </c>
      <c r="F100" s="379" t="s">
        <v>30</v>
      </c>
      <c r="G100" s="379" t="s">
        <v>19</v>
      </c>
      <c r="H100" s="379" t="s">
        <v>7</v>
      </c>
      <c r="I100" s="316" t="s">
        <v>8</v>
      </c>
      <c r="J100" s="379" t="s">
        <v>9</v>
      </c>
      <c r="K100" s="379"/>
      <c r="L100" s="380" t="s">
        <v>10</v>
      </c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173"/>
      <c r="B101" s="161"/>
      <c r="C101" s="161"/>
      <c r="D101" s="162"/>
      <c r="E101" s="162"/>
      <c r="F101" s="162"/>
      <c r="G101" s="162"/>
      <c r="H101" s="162"/>
      <c r="I101" s="303"/>
      <c r="J101" s="171"/>
      <c r="K101" s="171"/>
      <c r="L101" s="244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167"/>
      <c r="B102" s="159"/>
      <c r="C102" s="159"/>
      <c r="D102" s="165"/>
      <c r="E102" s="165"/>
      <c r="F102" s="165"/>
      <c r="G102" s="165"/>
      <c r="H102" s="165"/>
      <c r="I102" s="305"/>
      <c r="J102" s="166"/>
      <c r="K102" s="166"/>
      <c r="L102" s="246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08" t="s">
        <v>20</v>
      </c>
      <c r="B103" s="210"/>
      <c r="C103" s="210"/>
      <c r="D103" s="236">
        <f>SUM(D101:D102)</f>
        <v>0</v>
      </c>
      <c r="E103" s="236">
        <f>SUM(E101:E102)</f>
        <v>0</v>
      </c>
      <c r="F103" s="236">
        <f>SUM(F101:F102)</f>
        <v>0</v>
      </c>
      <c r="G103" s="236">
        <f>SUM(G101:G102)</f>
        <v>0</v>
      </c>
      <c r="H103" s="236">
        <f>SUM(H101:H102)</f>
        <v>0</v>
      </c>
      <c r="I103" s="310"/>
      <c r="J103" s="35"/>
      <c r="K103" s="35"/>
      <c r="L103" s="237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38" t="s">
        <v>12</v>
      </c>
      <c r="B104" s="116"/>
      <c r="C104" s="116"/>
      <c r="D104" s="240">
        <v>0</v>
      </c>
      <c r="E104" s="240">
        <v>0</v>
      </c>
      <c r="F104" s="240">
        <v>0</v>
      </c>
      <c r="G104" s="240">
        <v>0</v>
      </c>
      <c r="H104" s="240">
        <v>0</v>
      </c>
      <c r="I104" s="317"/>
      <c r="J104" s="134"/>
      <c r="K104" s="134"/>
      <c r="L104" s="241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thickBot="1" x14ac:dyDescent="0.35">
      <c r="A105" s="218" t="s">
        <v>13</v>
      </c>
      <c r="B105" s="220"/>
      <c r="C105" s="220"/>
      <c r="D105" s="242">
        <f>SUM(D103:D104)</f>
        <v>0</v>
      </c>
      <c r="E105" s="242">
        <f>SUM(E103:E104)</f>
        <v>0</v>
      </c>
      <c r="F105" s="242">
        <f>SUM(F103:F104)</f>
        <v>0</v>
      </c>
      <c r="G105" s="242">
        <f>SUM(G103:G104)</f>
        <v>0</v>
      </c>
      <c r="H105" s="242">
        <f>SUM(H103:H104)</f>
        <v>0</v>
      </c>
      <c r="I105" s="312"/>
      <c r="J105" s="130"/>
      <c r="K105" s="130"/>
      <c r="L105" s="247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23"/>
      <c r="B106" s="224"/>
      <c r="C106" s="225"/>
      <c r="D106" s="152"/>
      <c r="E106" s="152"/>
      <c r="F106" s="152"/>
      <c r="G106" s="152"/>
      <c r="H106" s="152"/>
      <c r="I106" s="313"/>
      <c r="J106" s="131"/>
      <c r="K106" s="131"/>
      <c r="L106" s="131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26" t="s">
        <v>31</v>
      </c>
      <c r="B107" s="227"/>
      <c r="C107" s="227"/>
      <c r="D107" s="132"/>
      <c r="E107" s="132"/>
      <c r="F107" s="132"/>
      <c r="G107" s="132"/>
      <c r="H107" s="132"/>
      <c r="I107" s="314"/>
      <c r="J107" s="132"/>
      <c r="K107" s="132"/>
      <c r="L107" s="13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26" t="s">
        <v>32</v>
      </c>
      <c r="B108" s="227"/>
      <c r="C108" s="227"/>
      <c r="D108" s="132"/>
      <c r="E108" s="132"/>
      <c r="F108" s="132"/>
      <c r="G108" s="132"/>
      <c r="H108" s="132"/>
      <c r="I108" s="314"/>
      <c r="J108" s="132"/>
      <c r="K108" s="132"/>
      <c r="L108" s="132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229"/>
      <c r="B109" s="227"/>
      <c r="C109" s="230"/>
      <c r="D109" s="132"/>
      <c r="E109" s="132"/>
      <c r="F109" s="132"/>
      <c r="G109" s="132"/>
      <c r="H109" s="132"/>
      <c r="I109" s="315"/>
      <c r="J109" s="133"/>
      <c r="K109" s="133"/>
      <c r="L109" s="13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177" t="s">
        <v>0</v>
      </c>
      <c r="B110" s="178" t="s">
        <v>1</v>
      </c>
      <c r="C110" s="178" t="s">
        <v>2</v>
      </c>
      <c r="D110" s="379" t="s">
        <v>33</v>
      </c>
      <c r="E110" s="379" t="s">
        <v>34</v>
      </c>
      <c r="F110" s="379" t="s">
        <v>35</v>
      </c>
      <c r="G110" s="379" t="s">
        <v>36</v>
      </c>
      <c r="H110" s="379" t="s">
        <v>135</v>
      </c>
      <c r="I110" s="316" t="s">
        <v>8</v>
      </c>
      <c r="J110" s="379" t="s">
        <v>9</v>
      </c>
      <c r="K110" s="379"/>
      <c r="L110" s="380" t="s">
        <v>10</v>
      </c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174"/>
      <c r="B111" s="163"/>
      <c r="C111" s="163"/>
      <c r="D111" s="164"/>
      <c r="E111" s="164"/>
      <c r="F111" s="164"/>
      <c r="G111" s="164"/>
      <c r="H111" s="164"/>
      <c r="I111" s="319"/>
      <c r="J111" s="172"/>
      <c r="K111" s="204"/>
      <c r="L111" s="248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174"/>
      <c r="B112" s="163"/>
      <c r="C112" s="163"/>
      <c r="D112" s="164"/>
      <c r="E112" s="164"/>
      <c r="F112" s="164"/>
      <c r="G112" s="164"/>
      <c r="H112" s="164"/>
      <c r="I112" s="319"/>
      <c r="J112" s="172"/>
      <c r="K112" s="204"/>
      <c r="L112" s="248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49" t="s">
        <v>20</v>
      </c>
      <c r="B113" s="250"/>
      <c r="C113" s="250"/>
      <c r="D113" s="251">
        <f>SUM(D111:D112)</f>
        <v>0</v>
      </c>
      <c r="E113" s="251">
        <f>SUM(E111:E112)</f>
        <v>0</v>
      </c>
      <c r="F113" s="251">
        <f>SUM(F111:F112)</f>
        <v>0</v>
      </c>
      <c r="G113" s="251">
        <f>SUM(G111:G112)</f>
        <v>0</v>
      </c>
      <c r="H113" s="251">
        <f>SUM(H111:H112)</f>
        <v>0</v>
      </c>
      <c r="I113" s="320"/>
      <c r="J113" s="36"/>
      <c r="K113" s="36"/>
      <c r="L113" s="25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53" t="s">
        <v>12</v>
      </c>
      <c r="B114" s="254"/>
      <c r="C114" s="254"/>
      <c r="D114" s="255">
        <v>0</v>
      </c>
      <c r="E114" s="255">
        <v>69</v>
      </c>
      <c r="F114" s="255">
        <v>0</v>
      </c>
      <c r="G114" s="255">
        <v>56</v>
      </c>
      <c r="H114" s="255">
        <v>0</v>
      </c>
      <c r="I114" s="321"/>
      <c r="J114" s="136"/>
      <c r="K114" s="136"/>
      <c r="L114" s="256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257" t="s">
        <v>13</v>
      </c>
      <c r="B115" s="258"/>
      <c r="C115" s="258"/>
      <c r="D115" s="259">
        <f>D113+D114</f>
        <v>0</v>
      </c>
      <c r="E115" s="259">
        <f>E113+E114</f>
        <v>69</v>
      </c>
      <c r="F115" s="259">
        <f>F113+F114</f>
        <v>0</v>
      </c>
      <c r="G115" s="259">
        <f>G113+G114</f>
        <v>56</v>
      </c>
      <c r="H115" s="259">
        <f>H113+H114</f>
        <v>0</v>
      </c>
      <c r="I115" s="322"/>
      <c r="J115" s="137"/>
      <c r="K115" s="137"/>
      <c r="L115" s="260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61"/>
      <c r="B116" s="43"/>
      <c r="C116" s="125"/>
      <c r="D116" s="1"/>
      <c r="E116" s="1"/>
      <c r="F116" s="1"/>
      <c r="G116" s="1"/>
      <c r="H116" s="1"/>
      <c r="I116" s="323"/>
      <c r="J116" s="44"/>
      <c r="K116" s="44"/>
      <c r="L116" s="44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26" t="s">
        <v>37</v>
      </c>
      <c r="B117" s="227"/>
      <c r="C117" s="227"/>
      <c r="D117" s="132"/>
      <c r="E117" s="132"/>
      <c r="F117" s="132"/>
      <c r="G117" s="132"/>
      <c r="H117" s="132"/>
      <c r="I117" s="314"/>
      <c r="J117" s="132"/>
      <c r="K117" s="132"/>
      <c r="L117" s="13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26" t="s">
        <v>117</v>
      </c>
      <c r="B118" s="227"/>
      <c r="C118" s="227"/>
      <c r="D118" s="132"/>
      <c r="E118" s="132"/>
      <c r="F118" s="132"/>
      <c r="G118" s="132"/>
      <c r="H118" s="132"/>
      <c r="I118" s="314"/>
      <c r="J118" s="132"/>
      <c r="K118" s="132"/>
      <c r="L118" s="132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thickBot="1" x14ac:dyDescent="0.35">
      <c r="A119" s="229"/>
      <c r="B119" s="227"/>
      <c r="C119" s="230"/>
      <c r="D119" s="132"/>
      <c r="E119" s="132"/>
      <c r="F119" s="132"/>
      <c r="G119" s="132"/>
      <c r="H119" s="132"/>
      <c r="I119" s="315"/>
      <c r="J119" s="133"/>
      <c r="K119" s="133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thickBot="1" x14ac:dyDescent="0.35">
      <c r="A120" s="177" t="s">
        <v>0</v>
      </c>
      <c r="B120" s="178" t="s">
        <v>1</v>
      </c>
      <c r="C120" s="178" t="s">
        <v>2</v>
      </c>
      <c r="D120" s="379" t="s">
        <v>33</v>
      </c>
      <c r="E120" s="379" t="s">
        <v>27</v>
      </c>
      <c r="F120" s="379" t="s">
        <v>24</v>
      </c>
      <c r="G120" s="379" t="s">
        <v>25</v>
      </c>
      <c r="H120" s="379" t="s">
        <v>7</v>
      </c>
      <c r="I120" s="316" t="s">
        <v>8</v>
      </c>
      <c r="J120" s="379" t="s">
        <v>9</v>
      </c>
      <c r="K120" s="379"/>
      <c r="L120" s="380" t="s">
        <v>10</v>
      </c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173"/>
      <c r="B121" s="161"/>
      <c r="C121" s="161"/>
      <c r="D121" s="162"/>
      <c r="E121" s="162"/>
      <c r="F121" s="162"/>
      <c r="G121" s="162"/>
      <c r="H121" s="162"/>
      <c r="I121" s="303"/>
      <c r="J121" s="171"/>
      <c r="K121" s="171"/>
      <c r="L121" s="234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thickBot="1" x14ac:dyDescent="0.35">
      <c r="A122" s="174"/>
      <c r="B122" s="163"/>
      <c r="C122" s="163"/>
      <c r="D122" s="164"/>
      <c r="E122" s="164"/>
      <c r="F122" s="164"/>
      <c r="G122" s="164"/>
      <c r="H122" s="164"/>
      <c r="I122" s="304"/>
      <c r="J122" s="172"/>
      <c r="K122" s="172"/>
      <c r="L122" s="235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x14ac:dyDescent="0.3">
      <c r="A123" s="249" t="s">
        <v>20</v>
      </c>
      <c r="B123" s="250"/>
      <c r="C123" s="250"/>
      <c r="D123" s="251">
        <f>SUM(D121:D122)</f>
        <v>0</v>
      </c>
      <c r="E123" s="251">
        <f>SUM(E121:E122)</f>
        <v>0</v>
      </c>
      <c r="F123" s="251">
        <f>SUM(F121:F122)</f>
        <v>0</v>
      </c>
      <c r="G123" s="251">
        <f>SUM(G121:G122)</f>
        <v>0</v>
      </c>
      <c r="H123" s="251">
        <f>SUM(H121:H122)</f>
        <v>0</v>
      </c>
      <c r="I123" s="320"/>
      <c r="J123" s="36"/>
      <c r="K123" s="36"/>
      <c r="L123" s="25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x14ac:dyDescent="0.3">
      <c r="A124" s="253" t="s">
        <v>12</v>
      </c>
      <c r="B124" s="254"/>
      <c r="C124" s="254"/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321"/>
      <c r="J124" s="136"/>
      <c r="K124" s="136"/>
      <c r="L124" s="256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thickBot="1" x14ac:dyDescent="0.35">
      <c r="A125" s="257" t="s">
        <v>13</v>
      </c>
      <c r="B125" s="258"/>
      <c r="C125" s="258"/>
      <c r="D125" s="259">
        <f>D123+D124</f>
        <v>0</v>
      </c>
      <c r="E125" s="259">
        <f>E123+E124</f>
        <v>0</v>
      </c>
      <c r="F125" s="259">
        <f>F123+F124</f>
        <v>0</v>
      </c>
      <c r="G125" s="259">
        <f>G123+G124</f>
        <v>0</v>
      </c>
      <c r="H125" s="259">
        <f>H123+H124</f>
        <v>0</v>
      </c>
      <c r="I125" s="322"/>
      <c r="J125" s="137"/>
      <c r="K125" s="137"/>
      <c r="L125" s="260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x14ac:dyDescent="0.3">
      <c r="A126" s="261"/>
      <c r="B126" s="43"/>
      <c r="C126" s="125"/>
      <c r="D126" s="1"/>
      <c r="E126" s="1"/>
      <c r="F126" s="1"/>
      <c r="G126" s="1"/>
      <c r="H126" s="1"/>
      <c r="I126" s="323"/>
      <c r="J126" s="44"/>
      <c r="K126" s="44"/>
      <c r="L126" s="44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x14ac:dyDescent="0.3">
      <c r="A127" s="226" t="s">
        <v>122</v>
      </c>
      <c r="B127" s="227"/>
      <c r="C127" s="227"/>
      <c r="D127" s="132"/>
      <c r="E127" s="132"/>
      <c r="F127" s="132"/>
      <c r="G127" s="132"/>
      <c r="H127" s="132"/>
      <c r="I127" s="314"/>
      <c r="J127" s="132"/>
      <c r="K127" s="132"/>
      <c r="L127" s="13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26" t="s">
        <v>124</v>
      </c>
      <c r="B128" s="227"/>
      <c r="C128" s="227"/>
      <c r="D128" s="132"/>
      <c r="E128" s="132"/>
      <c r="F128" s="132"/>
      <c r="G128" s="132"/>
      <c r="H128" s="132"/>
      <c r="I128" s="314"/>
      <c r="J128" s="132"/>
      <c r="K128" s="132"/>
      <c r="L128" s="13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thickBot="1" x14ac:dyDescent="0.35">
      <c r="A129" s="229"/>
      <c r="B129" s="227"/>
      <c r="C129" s="230"/>
      <c r="D129" s="132"/>
      <c r="E129" s="132"/>
      <c r="F129" s="132"/>
      <c r="G129" s="132"/>
      <c r="H129" s="132"/>
      <c r="I129" s="315"/>
      <c r="J129" s="133"/>
      <c r="K129" s="133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thickBot="1" x14ac:dyDescent="0.35">
      <c r="A130" s="177" t="s">
        <v>0</v>
      </c>
      <c r="B130" s="178" t="s">
        <v>1</v>
      </c>
      <c r="C130" s="178" t="s">
        <v>2</v>
      </c>
      <c r="D130" s="379" t="s">
        <v>22</v>
      </c>
      <c r="E130" s="379" t="s">
        <v>27</v>
      </c>
      <c r="F130" s="379" t="s">
        <v>24</v>
      </c>
      <c r="G130" s="379" t="s">
        <v>25</v>
      </c>
      <c r="H130" s="379" t="s">
        <v>7</v>
      </c>
      <c r="I130" s="316" t="s">
        <v>8</v>
      </c>
      <c r="J130" s="379" t="s">
        <v>9</v>
      </c>
      <c r="K130" s="379"/>
      <c r="L130" s="380" t="s">
        <v>10</v>
      </c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x14ac:dyDescent="0.3">
      <c r="A131" s="173"/>
      <c r="B131" s="161"/>
      <c r="C131" s="161"/>
      <c r="D131" s="262"/>
      <c r="E131" s="162"/>
      <c r="F131" s="262"/>
      <c r="G131" s="262"/>
      <c r="H131" s="262"/>
      <c r="I131" s="303"/>
      <c r="J131" s="171"/>
      <c r="K131" s="171"/>
      <c r="L131" s="234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thickBot="1" x14ac:dyDescent="0.35">
      <c r="A132" s="174"/>
      <c r="B132" s="163"/>
      <c r="C132" s="163"/>
      <c r="D132" s="263"/>
      <c r="E132" s="164"/>
      <c r="F132" s="263"/>
      <c r="G132" s="263"/>
      <c r="H132" s="263"/>
      <c r="I132" s="304"/>
      <c r="J132" s="172"/>
      <c r="K132" s="172"/>
      <c r="L132" s="235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x14ac:dyDescent="0.3">
      <c r="A133" s="249" t="s">
        <v>20</v>
      </c>
      <c r="B133" s="250"/>
      <c r="C133" s="250"/>
      <c r="D133" s="251">
        <f>SUM(D131:D132)</f>
        <v>0</v>
      </c>
      <c r="E133" s="251">
        <f>SUM(E131:E132)</f>
        <v>0</v>
      </c>
      <c r="F133" s="251">
        <f>SUM(F131:F132)</f>
        <v>0</v>
      </c>
      <c r="G133" s="251">
        <f>SUM(G131:G132)</f>
        <v>0</v>
      </c>
      <c r="H133" s="251">
        <f>SUM(H131:H132)</f>
        <v>0</v>
      </c>
      <c r="I133" s="320"/>
      <c r="J133" s="36"/>
      <c r="K133" s="36"/>
      <c r="L133" s="25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x14ac:dyDescent="0.3">
      <c r="A134" s="253" t="s">
        <v>12</v>
      </c>
      <c r="B134" s="254"/>
      <c r="C134" s="254"/>
      <c r="D134" s="255">
        <v>0</v>
      </c>
      <c r="E134" s="255">
        <v>0</v>
      </c>
      <c r="F134" s="255">
        <v>0</v>
      </c>
      <c r="G134" s="255">
        <v>0</v>
      </c>
      <c r="H134" s="255">
        <v>0</v>
      </c>
      <c r="I134" s="321"/>
      <c r="J134" s="136"/>
      <c r="K134" s="136"/>
      <c r="L134" s="256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thickBot="1" x14ac:dyDescent="0.35">
      <c r="A135" s="257" t="s">
        <v>13</v>
      </c>
      <c r="B135" s="258"/>
      <c r="C135" s="258"/>
      <c r="D135" s="259">
        <f>D133+D134</f>
        <v>0</v>
      </c>
      <c r="E135" s="259">
        <f>E133+E134</f>
        <v>0</v>
      </c>
      <c r="F135" s="259">
        <f>F133+F134</f>
        <v>0</v>
      </c>
      <c r="G135" s="259">
        <f>G133+G134</f>
        <v>0</v>
      </c>
      <c r="H135" s="259">
        <f>H133+H134</f>
        <v>0</v>
      </c>
      <c r="I135" s="322"/>
      <c r="J135" s="137"/>
      <c r="K135" s="137"/>
      <c r="L135" s="260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x14ac:dyDescent="0.3">
      <c r="A136" s="264"/>
      <c r="B136" s="43"/>
      <c r="C136" s="43"/>
      <c r="D136" s="1"/>
      <c r="E136" s="1"/>
      <c r="F136" s="1"/>
      <c r="G136" s="1"/>
      <c r="H136" s="1"/>
      <c r="I136" s="323"/>
      <c r="J136" s="44"/>
      <c r="K136" s="44"/>
      <c r="L136" s="44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26" t="s">
        <v>38</v>
      </c>
      <c r="B137" s="45"/>
      <c r="C137" s="45"/>
      <c r="D137" s="46"/>
      <c r="E137" s="46"/>
      <c r="F137" s="46"/>
      <c r="G137" s="46"/>
      <c r="H137" s="46"/>
      <c r="I137" s="324"/>
      <c r="J137" s="46"/>
      <c r="K137" s="46"/>
      <c r="L137" s="46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23"/>
      <c r="B138" s="224"/>
      <c r="C138" s="225"/>
      <c r="D138" s="152"/>
      <c r="E138" s="152"/>
      <c r="F138" s="152"/>
      <c r="G138" s="152"/>
      <c r="H138" s="152"/>
      <c r="I138" s="313"/>
      <c r="J138" s="131"/>
      <c r="K138" s="131"/>
      <c r="L138" s="131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thickBot="1" x14ac:dyDescent="0.35">
      <c r="A139" s="265" t="s">
        <v>0</v>
      </c>
      <c r="B139" s="266" t="s">
        <v>1</v>
      </c>
      <c r="C139" s="266" t="s">
        <v>2</v>
      </c>
      <c r="D139" s="138" t="s">
        <v>3</v>
      </c>
      <c r="E139" s="138" t="s">
        <v>4</v>
      </c>
      <c r="F139" s="138" t="s">
        <v>5</v>
      </c>
      <c r="G139" s="138" t="s">
        <v>6</v>
      </c>
      <c r="H139" s="138" t="s">
        <v>7</v>
      </c>
      <c r="I139" s="325" t="s">
        <v>8</v>
      </c>
      <c r="J139" s="138" t="s">
        <v>9</v>
      </c>
      <c r="K139" s="138"/>
      <c r="L139" s="267" t="s">
        <v>10</v>
      </c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68" t="s">
        <v>20</v>
      </c>
      <c r="B140" s="269"/>
      <c r="C140" s="269"/>
      <c r="D140" s="270">
        <f t="shared" ref="D140:H142" si="14">SUM(D64,D75,D94,D103)</f>
        <v>195</v>
      </c>
      <c r="E140" s="270">
        <f t="shared" si="14"/>
        <v>0</v>
      </c>
      <c r="F140" s="270">
        <f t="shared" si="14"/>
        <v>0</v>
      </c>
      <c r="G140" s="270">
        <f t="shared" si="14"/>
        <v>194</v>
      </c>
      <c r="H140" s="270">
        <f t="shared" si="14"/>
        <v>0</v>
      </c>
      <c r="I140" s="326"/>
      <c r="J140" s="37"/>
      <c r="K140" s="37"/>
      <c r="L140" s="271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A141" s="272" t="s">
        <v>12</v>
      </c>
      <c r="B141" s="273"/>
      <c r="C141" s="273"/>
      <c r="D141" s="274">
        <f t="shared" si="14"/>
        <v>686</v>
      </c>
      <c r="E141" s="274">
        <f t="shared" si="14"/>
        <v>66</v>
      </c>
      <c r="F141" s="274">
        <f t="shared" si="14"/>
        <v>68</v>
      </c>
      <c r="G141" s="274">
        <f t="shared" si="14"/>
        <v>659</v>
      </c>
      <c r="H141" s="274">
        <f t="shared" si="14"/>
        <v>0</v>
      </c>
      <c r="I141" s="327"/>
      <c r="J141" s="139"/>
      <c r="K141" s="139"/>
      <c r="L141" s="275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thickBot="1" x14ac:dyDescent="0.35">
      <c r="A142" s="276" t="s">
        <v>13</v>
      </c>
      <c r="B142" s="277"/>
      <c r="C142" s="277"/>
      <c r="D142" s="278">
        <f t="shared" si="14"/>
        <v>881</v>
      </c>
      <c r="E142" s="278">
        <f t="shared" si="14"/>
        <v>66</v>
      </c>
      <c r="F142" s="278">
        <f t="shared" si="14"/>
        <v>68</v>
      </c>
      <c r="G142" s="278">
        <f t="shared" si="14"/>
        <v>853</v>
      </c>
      <c r="H142" s="278">
        <f t="shared" si="14"/>
        <v>0</v>
      </c>
      <c r="I142" s="328"/>
      <c r="J142" s="140"/>
      <c r="K142" s="140"/>
      <c r="L142" s="279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19.5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19.5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19.5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3:22" ht="19.5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3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3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3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3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3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3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3:22" ht="19.5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3:22" ht="19.5" customHeight="1" x14ac:dyDescent="0.3"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3:22" ht="19.5" customHeight="1" x14ac:dyDescent="0.3"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3:22" ht="19.5" customHeight="1" x14ac:dyDescent="0.3"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3:22" ht="19.5" customHeight="1" x14ac:dyDescent="0.3"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:26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  <c r="Z354" s="146"/>
    </row>
    <row r="355" spans="1:26" s="146" customFormat="1" ht="20.100000000000001" customHeight="1" x14ac:dyDescent="0.3">
      <c r="A355" s="280"/>
      <c r="B355" s="124"/>
      <c r="C355" s="124"/>
      <c r="D355" s="124"/>
      <c r="E355" s="124"/>
      <c r="F355" s="124"/>
      <c r="G355" s="124"/>
      <c r="H355" s="124"/>
      <c r="I355" s="329"/>
      <c r="J355" s="124"/>
      <c r="K355" s="124"/>
      <c r="L355" s="124"/>
      <c r="M355" s="194"/>
      <c r="N355" s="151"/>
      <c r="O355" s="157"/>
      <c r="P355" s="198"/>
      <c r="Q355" s="198"/>
      <c r="R355" s="153"/>
      <c r="S355" s="153"/>
      <c r="T355" s="153"/>
      <c r="U355" s="152"/>
      <c r="V355" s="152"/>
      <c r="W355" s="151"/>
      <c r="X355" s="151"/>
    </row>
    <row r="356" spans="1:26" s="146" customFormat="1" ht="20.100000000000001" customHeight="1" x14ac:dyDescent="0.3">
      <c r="A356" s="280"/>
      <c r="B356" s="124"/>
      <c r="C356" s="124"/>
      <c r="D356" s="124"/>
      <c r="E356" s="124"/>
      <c r="F356" s="124"/>
      <c r="G356" s="124"/>
      <c r="H356" s="124"/>
      <c r="I356" s="329"/>
      <c r="J356" s="124"/>
      <c r="K356" s="124"/>
      <c r="L356" s="124"/>
      <c r="M356" s="194"/>
      <c r="N356" s="151"/>
      <c r="O356" s="157"/>
      <c r="P356" s="281"/>
      <c r="Q356" s="281"/>
      <c r="R356" s="155"/>
      <c r="S356" s="155"/>
      <c r="T356" s="155"/>
      <c r="U356" s="56"/>
      <c r="V356" s="56"/>
      <c r="Z356" s="151"/>
    </row>
    <row r="357" spans="1:26" ht="20.100000000000001" customHeight="1" x14ac:dyDescent="0.3">
      <c r="M357" s="194"/>
      <c r="O357" s="157"/>
      <c r="P357" s="281"/>
      <c r="Q357" s="281"/>
      <c r="R357" s="155"/>
      <c r="S357" s="155"/>
      <c r="T357" s="155"/>
      <c r="U357" s="56"/>
      <c r="V357" s="56"/>
      <c r="W357" s="146"/>
      <c r="X357" s="146"/>
      <c r="Y357" s="146"/>
    </row>
    <row r="358" spans="1:26" ht="20.100000000000001" customHeight="1" x14ac:dyDescent="0.3">
      <c r="M358" s="194"/>
      <c r="N358" s="146"/>
      <c r="O358" s="157"/>
      <c r="P358" s="198"/>
      <c r="Q358" s="198"/>
      <c r="R358" s="153"/>
      <c r="S358" s="153"/>
      <c r="T358" s="153"/>
      <c r="U358" s="152"/>
      <c r="V358" s="152"/>
      <c r="X358" s="146"/>
      <c r="Y358" s="146"/>
    </row>
    <row r="359" spans="1:26" ht="20.100000000000001" customHeight="1" x14ac:dyDescent="0.3">
      <c r="M359" s="194"/>
      <c r="N359" s="146"/>
      <c r="O359" s="157"/>
      <c r="P359" s="198"/>
      <c r="Q359" s="198"/>
      <c r="R359" s="153"/>
      <c r="S359" s="153"/>
      <c r="T359" s="153"/>
      <c r="U359" s="152"/>
      <c r="V359" s="152"/>
      <c r="X359" s="146"/>
      <c r="Y359" s="146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  <c r="X360" s="146"/>
      <c r="Y360" s="146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  <c r="X361" s="146"/>
      <c r="Y361" s="146"/>
    </row>
    <row r="362" spans="1:26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  <c r="X362" s="146"/>
      <c r="Y362" s="146"/>
    </row>
    <row r="363" spans="1:26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  <c r="X363" s="146"/>
      <c r="Y363" s="146"/>
    </row>
    <row r="364" spans="1:26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  <c r="X364" s="146"/>
    </row>
    <row r="365" spans="1:26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:26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P407" s="39"/>
      <c r="Q407" s="39"/>
      <c r="R407" s="39"/>
      <c r="S407" s="39"/>
      <c r="T407" s="39"/>
    </row>
    <row r="408" spans="13:22" ht="20.100000000000001" customHeight="1" x14ac:dyDescent="0.3">
      <c r="M408" s="194"/>
      <c r="P408" s="39"/>
      <c r="Q408" s="39"/>
      <c r="R408" s="39"/>
      <c r="S408" s="39"/>
      <c r="T408" s="39"/>
    </row>
    <row r="409" spans="13:22" ht="20.100000000000001" customHeight="1" x14ac:dyDescent="0.3">
      <c r="M409" s="194"/>
      <c r="P409" s="39"/>
      <c r="Q409" s="39"/>
      <c r="R409" s="39"/>
      <c r="S409" s="39"/>
      <c r="T409" s="39"/>
    </row>
    <row r="410" spans="13:22" ht="20.100000000000001" customHeight="1" x14ac:dyDescent="0.3">
      <c r="M410" s="194"/>
      <c r="P410" s="39"/>
      <c r="Q410" s="39"/>
      <c r="R410" s="39"/>
      <c r="S410" s="39"/>
      <c r="T410" s="39"/>
    </row>
    <row r="411" spans="13:22" ht="20.100000000000001" customHeight="1" x14ac:dyDescent="0.3">
      <c r="M411" s="194"/>
      <c r="P411" s="39"/>
      <c r="Q411" s="39"/>
      <c r="R411" s="39"/>
      <c r="S411" s="39"/>
      <c r="T411" s="39"/>
    </row>
    <row r="412" spans="13:22" ht="20.100000000000001" customHeight="1" x14ac:dyDescent="0.3">
      <c r="M412" s="194"/>
      <c r="P412" s="39"/>
      <c r="Q412" s="39"/>
      <c r="R412" s="39"/>
      <c r="S412" s="39"/>
      <c r="T412" s="39"/>
    </row>
    <row r="413" spans="13:22" ht="20.100000000000001" customHeight="1" x14ac:dyDescent="0.3">
      <c r="M413" s="194"/>
      <c r="P413" s="39"/>
      <c r="Q413" s="39"/>
      <c r="R413" s="39"/>
      <c r="S413" s="39"/>
      <c r="T413" s="39"/>
    </row>
    <row r="414" spans="13:22" ht="20.100000000000001" customHeight="1" x14ac:dyDescent="0.3">
      <c r="M414" s="194"/>
      <c r="P414" s="39"/>
      <c r="Q414" s="39"/>
      <c r="R414" s="39"/>
      <c r="S414" s="39"/>
      <c r="T414" s="39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94"/>
      <c r="P420" s="39"/>
      <c r="Q420" s="39"/>
      <c r="R420" s="39"/>
      <c r="S420" s="39"/>
      <c r="T420" s="39"/>
    </row>
    <row r="421" spans="13:20" ht="20.100000000000001" customHeight="1" x14ac:dyDescent="0.3">
      <c r="M421" s="194"/>
      <c r="P421" s="39"/>
      <c r="Q421" s="39"/>
      <c r="R421" s="39"/>
      <c r="S421" s="39"/>
      <c r="T421" s="39"/>
    </row>
    <row r="422" spans="13:20" ht="20.100000000000001" customHeight="1" x14ac:dyDescent="0.3">
      <c r="M422" s="194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2" ht="20.100000000000001" customHeight="1" x14ac:dyDescent="0.3">
      <c r="M529" s="151"/>
      <c r="P529" s="39"/>
      <c r="Q529" s="39"/>
      <c r="R529" s="39"/>
      <c r="S529" s="39"/>
      <c r="T529" s="39"/>
    </row>
    <row r="530" spans="13:22" ht="20.100000000000001" customHeight="1" x14ac:dyDescent="0.3">
      <c r="M530" s="151"/>
      <c r="P530" s="39"/>
      <c r="Q530" s="39"/>
      <c r="R530" s="39"/>
      <c r="S530" s="39"/>
      <c r="T530" s="39"/>
    </row>
    <row r="531" spans="13:22" ht="20.100000000000001" customHeight="1" x14ac:dyDescent="0.3">
      <c r="M531" s="151"/>
      <c r="P531" s="39"/>
      <c r="Q531" s="39"/>
      <c r="R531" s="39"/>
      <c r="S531" s="39"/>
      <c r="T531" s="39"/>
    </row>
    <row r="532" spans="13:22" ht="20.100000000000001" customHeight="1" x14ac:dyDescent="0.3">
      <c r="M532" s="151"/>
      <c r="P532" s="39"/>
      <c r="Q532" s="39"/>
      <c r="R532" s="39"/>
      <c r="S532" s="39"/>
      <c r="T532" s="39"/>
    </row>
    <row r="533" spans="13:22" ht="20.100000000000001" customHeight="1" x14ac:dyDescent="0.3">
      <c r="M533" s="151"/>
      <c r="P533" s="39"/>
      <c r="Q533" s="39"/>
      <c r="R533" s="39"/>
      <c r="S533" s="39"/>
      <c r="T533" s="39"/>
    </row>
    <row r="534" spans="13:22" ht="20.100000000000001" customHeight="1" x14ac:dyDescent="0.3">
      <c r="M534" s="151"/>
      <c r="P534" s="39"/>
      <c r="Q534" s="39"/>
      <c r="R534" s="39"/>
      <c r="S534" s="39"/>
      <c r="T534" s="39"/>
    </row>
    <row r="535" spans="13:22" ht="20.100000000000001" customHeight="1" x14ac:dyDescent="0.3">
      <c r="M535" s="151"/>
      <c r="P535" s="39"/>
      <c r="Q535" s="39"/>
      <c r="R535" s="39"/>
      <c r="S535" s="39"/>
      <c r="T535" s="39"/>
    </row>
    <row r="536" spans="13:22" ht="20.100000000000001" customHeight="1" x14ac:dyDescent="0.3">
      <c r="M536" s="151"/>
      <c r="P536" s="39"/>
      <c r="Q536" s="39"/>
      <c r="R536" s="39"/>
      <c r="S536" s="39"/>
      <c r="T536" s="39"/>
    </row>
    <row r="537" spans="13:22" ht="20.100000000000001" customHeight="1" x14ac:dyDescent="0.3">
      <c r="M537" s="151"/>
      <c r="P537" s="39"/>
      <c r="Q537" s="39"/>
      <c r="R537" s="39"/>
      <c r="S537" s="39"/>
      <c r="T537" s="39"/>
    </row>
    <row r="538" spans="13:22" ht="20.100000000000001" customHeight="1" x14ac:dyDescent="0.3">
      <c r="M538" s="151"/>
      <c r="P538" s="39"/>
      <c r="Q538" s="39"/>
      <c r="R538" s="39"/>
      <c r="S538" s="39"/>
      <c r="T538" s="39"/>
    </row>
    <row r="539" spans="13:22" ht="20.100000000000001" customHeight="1" x14ac:dyDescent="0.3">
      <c r="M539" s="151"/>
      <c r="P539" s="39"/>
      <c r="Q539" s="39"/>
      <c r="R539" s="39"/>
      <c r="S539" s="39"/>
      <c r="T539" s="39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U541" s="152"/>
      <c r="V541" s="152"/>
    </row>
    <row r="542" spans="13:22" ht="20.100000000000001" customHeight="1" x14ac:dyDescent="0.3">
      <c r="M542" s="151"/>
      <c r="U542" s="152"/>
      <c r="V542" s="152"/>
    </row>
    <row r="543" spans="13:22" ht="20.100000000000001" customHeight="1" x14ac:dyDescent="0.3">
      <c r="M543" s="151"/>
      <c r="U543" s="152"/>
      <c r="V543" s="152"/>
    </row>
    <row r="544" spans="13:22" ht="20.100000000000001" customHeight="1" x14ac:dyDescent="0.3">
      <c r="M544" s="151"/>
      <c r="U544" s="152"/>
      <c r="V544" s="152"/>
    </row>
    <row r="545" spans="13:22" ht="20.100000000000001" customHeight="1" x14ac:dyDescent="0.3">
      <c r="M545" s="151"/>
      <c r="U545" s="152"/>
      <c r="V545" s="152"/>
    </row>
    <row r="546" spans="13:22" ht="20.100000000000001" customHeight="1" x14ac:dyDescent="0.3">
      <c r="M546" s="151"/>
      <c r="U546" s="152"/>
      <c r="V546" s="152"/>
    </row>
    <row r="547" spans="13:22" ht="20.100000000000001" customHeight="1" x14ac:dyDescent="0.3">
      <c r="M547" s="151"/>
      <c r="U547" s="152"/>
      <c r="V547" s="152"/>
    </row>
    <row r="548" spans="13:22" ht="20.100000000000001" customHeight="1" x14ac:dyDescent="0.3">
      <c r="M548" s="151"/>
      <c r="U548" s="152"/>
      <c r="V548" s="152"/>
    </row>
    <row r="549" spans="13:22" ht="20.100000000000001" customHeight="1" x14ac:dyDescent="0.3">
      <c r="M549" s="151"/>
      <c r="U549" s="152"/>
      <c r="V549" s="152"/>
    </row>
    <row r="550" spans="13:22" ht="20.100000000000001" customHeight="1" x14ac:dyDescent="0.3">
      <c r="M550" s="151"/>
      <c r="U550" s="152"/>
      <c r="V550" s="152"/>
    </row>
    <row r="551" spans="13:22" ht="20.100000000000001" customHeight="1" x14ac:dyDescent="0.3">
      <c r="M551" s="151"/>
      <c r="U551" s="152"/>
      <c r="V551" s="152"/>
    </row>
    <row r="552" spans="13:22" ht="20.100000000000001" customHeight="1" x14ac:dyDescent="0.3">
      <c r="M552" s="151"/>
      <c r="U552" s="152"/>
      <c r="V552" s="152"/>
    </row>
    <row r="553" spans="13:22" ht="20.100000000000001" customHeight="1" x14ac:dyDescent="0.3">
      <c r="M553" s="151"/>
      <c r="U553" s="152"/>
      <c r="V553" s="152"/>
    </row>
    <row r="554" spans="13:22" ht="20.100000000000001" customHeight="1" x14ac:dyDescent="0.3">
      <c r="M554" s="151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:28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:28" ht="20.100000000000001" customHeight="1" x14ac:dyDescent="0.3">
      <c r="M786" s="157"/>
      <c r="O786" s="156"/>
      <c r="P786" s="155"/>
      <c r="Q786" s="153"/>
      <c r="R786" s="153"/>
      <c r="S786" s="153"/>
      <c r="T786" s="154"/>
      <c r="V786" s="152"/>
    </row>
    <row r="787" spans="1:28" ht="20.100000000000001" customHeight="1" x14ac:dyDescent="0.3">
      <c r="M787" s="157"/>
      <c r="S787" s="153"/>
      <c r="T787" s="154"/>
      <c r="V787" s="152"/>
    </row>
    <row r="788" spans="1:28" ht="20.100000000000001" customHeight="1" x14ac:dyDescent="0.3">
      <c r="M788" s="157"/>
      <c r="V788" s="152"/>
    </row>
    <row r="789" spans="1:28" ht="20.100000000000001" customHeight="1" x14ac:dyDescent="0.3">
      <c r="M789" s="157"/>
      <c r="V789" s="152"/>
      <c r="AA789" s="103"/>
      <c r="AB789" s="103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51"/>
      <c r="P790" s="151"/>
      <c r="Q790" s="151"/>
      <c r="R790" s="151"/>
      <c r="S790" s="151"/>
      <c r="T790" s="151"/>
      <c r="U790" s="151"/>
      <c r="V790" s="152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51"/>
      <c r="P791" s="151"/>
      <c r="Q791" s="151"/>
      <c r="R791" s="151"/>
      <c r="S791" s="151"/>
      <c r="T791" s="151"/>
      <c r="U791" s="151"/>
      <c r="V791" s="152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2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46"/>
      <c r="P793" s="146"/>
      <c r="Q793" s="146"/>
      <c r="R793" s="146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46"/>
      <c r="P794" s="146"/>
      <c r="Q794" s="146"/>
      <c r="R794" s="146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75"/>
      <c r="P795" s="176"/>
      <c r="Q795" s="176"/>
      <c r="R795" s="146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75"/>
      <c r="P796" s="176"/>
      <c r="Q796" s="176"/>
      <c r="R796" s="146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75"/>
      <c r="P797" s="176"/>
      <c r="Q797" s="176"/>
      <c r="R797" s="146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75"/>
      <c r="P798" s="176"/>
      <c r="Q798" s="176"/>
      <c r="R798" s="146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46"/>
      <c r="O799" s="175"/>
      <c r="P799" s="176"/>
      <c r="Q799" s="176"/>
      <c r="R799" s="146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46"/>
      <c r="O800" s="175"/>
      <c r="P800" s="176"/>
      <c r="Q800" s="176"/>
      <c r="R800" s="146"/>
      <c r="S800" s="151"/>
      <c r="T800" s="151"/>
      <c r="U800" s="151"/>
      <c r="V800" s="151"/>
      <c r="W800" s="151"/>
      <c r="X800" s="151"/>
      <c r="Y800" s="151"/>
      <c r="Z800" s="151"/>
      <c r="AA800" s="151"/>
      <c r="AB800" s="151"/>
    </row>
    <row r="801" spans="1:28" ht="20.100000000000001" customHeight="1" x14ac:dyDescent="0.3">
      <c r="M801" s="157"/>
      <c r="N801" s="175"/>
      <c r="O801" s="175"/>
      <c r="P801" s="176"/>
      <c r="Q801" s="176"/>
      <c r="R801" s="146"/>
      <c r="AA801" s="103"/>
      <c r="AB801" s="103"/>
    </row>
    <row r="802" spans="1:28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75"/>
      <c r="O802" s="146"/>
      <c r="P802" s="146"/>
      <c r="Q802" s="146"/>
      <c r="R802" s="146"/>
      <c r="S802" s="151"/>
      <c r="T802" s="151"/>
      <c r="U802" s="151"/>
      <c r="V802" s="151"/>
      <c r="W802" s="151"/>
      <c r="X802" s="151"/>
      <c r="Y802" s="151"/>
      <c r="Z802" s="151"/>
    </row>
    <row r="803" spans="1:28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75"/>
      <c r="O803" s="146"/>
      <c r="P803" s="146"/>
      <c r="Q803" s="146"/>
      <c r="R803" s="146"/>
      <c r="S803" s="151"/>
      <c r="T803" s="151"/>
      <c r="U803" s="151"/>
      <c r="V803" s="151"/>
      <c r="W803" s="151"/>
      <c r="X803" s="151"/>
      <c r="Y803" s="151"/>
      <c r="Z803" s="151"/>
    </row>
    <row r="804" spans="1:28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75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8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75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8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75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8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75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8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46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8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46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8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8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8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8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8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8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8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  <c r="AB841" s="151"/>
    </row>
    <row r="844" spans="1:28" ht="20.100000000000001" customHeight="1" x14ac:dyDescent="0.3">
      <c r="AA844" s="103"/>
      <c r="AB844" s="103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8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8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8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8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8" s="103" customFormat="1" ht="20.100000000000001" customHeight="1" x14ac:dyDescent="0.3">
      <c r="A851" s="280"/>
      <c r="B851" s="124"/>
      <c r="C851" s="124"/>
      <c r="D851" s="124"/>
      <c r="E851" s="124"/>
      <c r="F851" s="124"/>
      <c r="G851" s="124"/>
      <c r="H851" s="124"/>
      <c r="I851" s="329"/>
      <c r="J851" s="124"/>
      <c r="K851" s="124"/>
      <c r="L851" s="124"/>
      <c r="M851" s="148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8" s="103" customFormat="1" ht="20.100000000000001" customHeight="1" x14ac:dyDescent="0.3">
      <c r="A852" s="280"/>
      <c r="B852" s="124"/>
      <c r="C852" s="124"/>
      <c r="D852" s="124"/>
      <c r="E852" s="124"/>
      <c r="F852" s="124"/>
      <c r="G852" s="124"/>
      <c r="H852" s="124"/>
      <c r="I852" s="329"/>
      <c r="J852" s="124"/>
      <c r="K852" s="124"/>
      <c r="L852" s="124"/>
      <c r="M852" s="148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8" s="103" customFormat="1" ht="20.100000000000001" customHeight="1" x14ac:dyDescent="0.3">
      <c r="A853" s="280"/>
      <c r="B853" s="124"/>
      <c r="C853" s="124"/>
      <c r="D853" s="124"/>
      <c r="E853" s="124"/>
      <c r="F853" s="124"/>
      <c r="G853" s="124"/>
      <c r="H853" s="124"/>
      <c r="I853" s="329"/>
      <c r="J853" s="124"/>
      <c r="K853" s="124"/>
      <c r="L853" s="124"/>
      <c r="M853" s="148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  <c r="AA853" s="151"/>
      <c r="AB853" s="151"/>
    </row>
  </sheetData>
  <autoFilter ref="A3:V731"/>
  <mergeCells count="10">
    <mergeCell ref="V35:V36"/>
    <mergeCell ref="K72:L72"/>
    <mergeCell ref="K82:L82"/>
    <mergeCell ref="K91:L91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1:H102 D131:H132 D121:H122 E92:H93 D83:H84 D4:H63">
    <cfRule type="cellIs" dxfId="328" priority="11" operator="greaterThan">
      <formula>0</formula>
    </cfRule>
  </conditionalFormatting>
  <conditionalFormatting sqref="D101:H102 D131:H132 D121:H122 D83:H84">
    <cfRule type="cellIs" dxfId="327" priority="9" operator="greaterThan">
      <formula>0</formula>
    </cfRule>
    <cfRule type="expression" dxfId="326" priority="10">
      <formula>"&gt;0"</formula>
    </cfRule>
  </conditionalFormatting>
  <conditionalFormatting sqref="D111:H112">
    <cfRule type="cellIs" dxfId="325" priority="1" operator="greaterThan">
      <formula>0</formula>
    </cfRule>
    <cfRule type="cellIs" dxfId="324" priority="2" operator="greaterThan">
      <formula>0</formula>
    </cfRule>
    <cfRule type="expression" dxfId="323" priority="6">
      <formula>"&gt;=1"</formula>
    </cfRule>
    <cfRule type="cellIs" dxfId="322" priority="7" operator="greaterThan">
      <formula>1</formula>
    </cfRule>
    <cfRule type="cellIs" dxfId="321" priority="8" operator="greaterThan">
      <formula>1</formula>
    </cfRule>
  </conditionalFormatting>
  <conditionalFormatting sqref="P795:Q801">
    <cfRule type="expression" dxfId="320" priority="3">
      <formula>"&gt;=1"</formula>
    </cfRule>
    <cfRule type="cellIs" dxfId="319" priority="4" operator="greaterThan">
      <formula>1</formula>
    </cfRule>
    <cfRule type="cellIs" dxfId="318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8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86" t="s">
        <v>3</v>
      </c>
      <c r="E3" s="386" t="s">
        <v>4</v>
      </c>
      <c r="F3" s="386" t="s">
        <v>5</v>
      </c>
      <c r="G3" s="386" t="s">
        <v>6</v>
      </c>
      <c r="H3" s="386" t="s">
        <v>120</v>
      </c>
      <c r="I3" s="308" t="s">
        <v>8</v>
      </c>
      <c r="J3" s="386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44446</v>
      </c>
      <c r="B4" s="160" t="s">
        <v>899</v>
      </c>
      <c r="C4" s="161" t="s">
        <v>900</v>
      </c>
      <c r="D4" s="162">
        <v>1</v>
      </c>
      <c r="E4" s="162">
        <v>0</v>
      </c>
      <c r="F4" s="162">
        <v>0</v>
      </c>
      <c r="G4" s="162">
        <v>1</v>
      </c>
      <c r="H4" s="162">
        <v>0</v>
      </c>
      <c r="I4" s="303" t="s">
        <v>905</v>
      </c>
      <c r="J4" s="171" t="s">
        <v>906</v>
      </c>
      <c r="K4" s="171" t="s">
        <v>907</v>
      </c>
      <c r="L4" s="170"/>
      <c r="M4" s="102"/>
      <c r="O4" s="112" t="s">
        <v>94</v>
      </c>
      <c r="P4" s="113"/>
      <c r="Q4" s="33">
        <f t="shared" ref="Q4:U6" si="0">D151</f>
        <v>202</v>
      </c>
      <c r="R4" s="33">
        <f t="shared" si="0"/>
        <v>0</v>
      </c>
      <c r="S4" s="33">
        <f t="shared" si="0"/>
        <v>0</v>
      </c>
      <c r="T4" s="33">
        <f t="shared" si="0"/>
        <v>210</v>
      </c>
      <c r="U4" s="33">
        <f t="shared" si="0"/>
        <v>0</v>
      </c>
      <c r="V4" s="114"/>
    </row>
    <row r="5" spans="1:22" ht="20.100000000000001" customHeight="1" thickBot="1" x14ac:dyDescent="0.35">
      <c r="A5" s="167">
        <v>44446</v>
      </c>
      <c r="B5" s="158" t="s">
        <v>902</v>
      </c>
      <c r="C5" s="159" t="s">
        <v>901</v>
      </c>
      <c r="D5" s="165">
        <v>4</v>
      </c>
      <c r="E5" s="165">
        <v>0</v>
      </c>
      <c r="F5" s="165">
        <v>0</v>
      </c>
      <c r="G5" s="165">
        <v>4</v>
      </c>
      <c r="H5" s="165">
        <v>0</v>
      </c>
      <c r="I5" s="305" t="s">
        <v>905</v>
      </c>
      <c r="J5" s="166" t="s">
        <v>906</v>
      </c>
      <c r="K5" s="166" t="s">
        <v>907</v>
      </c>
      <c r="L5" s="343"/>
      <c r="M5" s="157"/>
      <c r="O5" s="115" t="s">
        <v>49</v>
      </c>
      <c r="P5" s="116"/>
      <c r="Q5" s="34">
        <f t="shared" si="0"/>
        <v>881</v>
      </c>
      <c r="R5" s="34">
        <f t="shared" si="0"/>
        <v>66</v>
      </c>
      <c r="S5" s="34">
        <f t="shared" si="0"/>
        <v>68</v>
      </c>
      <c r="T5" s="34">
        <f t="shared" si="0"/>
        <v>853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44446</v>
      </c>
      <c r="B6" s="341" t="s">
        <v>903</v>
      </c>
      <c r="C6" s="168" t="s">
        <v>904</v>
      </c>
      <c r="D6" s="169">
        <v>8</v>
      </c>
      <c r="E6" s="169">
        <v>0</v>
      </c>
      <c r="F6" s="169">
        <v>0</v>
      </c>
      <c r="G6" s="169">
        <v>8</v>
      </c>
      <c r="H6" s="169">
        <v>0</v>
      </c>
      <c r="I6" s="309" t="s">
        <v>905</v>
      </c>
      <c r="J6" s="178" t="s">
        <v>906</v>
      </c>
      <c r="K6" s="178" t="s">
        <v>907</v>
      </c>
      <c r="L6" s="342"/>
      <c r="M6" s="157"/>
      <c r="O6" s="47" t="s">
        <v>50</v>
      </c>
      <c r="P6" s="48"/>
      <c r="Q6" s="2">
        <f t="shared" si="0"/>
        <v>1083</v>
      </c>
      <c r="R6" s="2">
        <f t="shared" si="0"/>
        <v>66</v>
      </c>
      <c r="S6" s="2">
        <f t="shared" si="0"/>
        <v>68</v>
      </c>
      <c r="T6" s="2">
        <f t="shared" si="0"/>
        <v>1063</v>
      </c>
      <c r="U6" s="2">
        <f t="shared" si="0"/>
        <v>0</v>
      </c>
      <c r="V6" s="49"/>
    </row>
    <row r="7" spans="1:22" ht="20.100000000000001" customHeight="1" thickTop="1" thickBot="1" x14ac:dyDescent="0.35">
      <c r="A7" s="177">
        <v>44446</v>
      </c>
      <c r="B7" s="341" t="s">
        <v>908</v>
      </c>
      <c r="C7" s="168" t="s">
        <v>900</v>
      </c>
      <c r="D7" s="169">
        <v>0</v>
      </c>
      <c r="E7" s="169">
        <v>0</v>
      </c>
      <c r="F7" s="169">
        <v>0</v>
      </c>
      <c r="G7" s="169">
        <v>1</v>
      </c>
      <c r="H7" s="169">
        <v>0</v>
      </c>
      <c r="I7" s="309" t="s">
        <v>923</v>
      </c>
      <c r="J7" s="178" t="s">
        <v>925</v>
      </c>
      <c r="K7" s="346" t="s">
        <v>927</v>
      </c>
      <c r="L7" s="342" t="s">
        <v>922</v>
      </c>
      <c r="M7" s="157"/>
      <c r="O7" s="50" t="s">
        <v>51</v>
      </c>
      <c r="P7" s="51"/>
      <c r="Q7" s="3">
        <f>D98</f>
        <v>53</v>
      </c>
      <c r="R7" s="3">
        <f>E98</f>
        <v>0</v>
      </c>
      <c r="S7" s="3">
        <f>F98</f>
        <v>0</v>
      </c>
      <c r="T7" s="3">
        <f>G98</f>
        <v>50</v>
      </c>
      <c r="U7" s="3">
        <f>H98</f>
        <v>0</v>
      </c>
      <c r="V7" s="52"/>
    </row>
    <row r="8" spans="1:22" ht="20.100000000000001" customHeight="1" thickBot="1" x14ac:dyDescent="0.35">
      <c r="A8" s="173">
        <v>44446</v>
      </c>
      <c r="B8" s="160" t="s">
        <v>908</v>
      </c>
      <c r="C8" s="161" t="s">
        <v>909</v>
      </c>
      <c r="D8" s="162">
        <v>2</v>
      </c>
      <c r="E8" s="162">
        <v>0</v>
      </c>
      <c r="F8" s="162">
        <v>0</v>
      </c>
      <c r="G8" s="162">
        <v>5</v>
      </c>
      <c r="H8" s="162">
        <v>0</v>
      </c>
      <c r="I8" s="303" t="s">
        <v>923</v>
      </c>
      <c r="J8" s="171" t="s">
        <v>925</v>
      </c>
      <c r="K8" s="344" t="s">
        <v>928</v>
      </c>
      <c r="L8" s="170"/>
      <c r="M8" s="157"/>
      <c r="O8" s="53" t="s">
        <v>95</v>
      </c>
      <c r="P8" s="54"/>
      <c r="Q8" s="4">
        <f>SUM(Q6:Q7)</f>
        <v>1136</v>
      </c>
      <c r="R8" s="4">
        <f>SUM(R6:R7)</f>
        <v>66</v>
      </c>
      <c r="S8" s="4">
        <f>SUM(S6:S7)</f>
        <v>68</v>
      </c>
      <c r="T8" s="4">
        <f>SUM(T6:T7)</f>
        <v>1113</v>
      </c>
      <c r="U8" s="4">
        <f>SUM(U6:U7)</f>
        <v>0</v>
      </c>
      <c r="V8" s="55"/>
    </row>
    <row r="9" spans="1:22" ht="20.100000000000001" customHeight="1" thickTop="1" x14ac:dyDescent="0.3">
      <c r="A9" s="174">
        <v>44446</v>
      </c>
      <c r="B9" s="196" t="s">
        <v>908</v>
      </c>
      <c r="C9" s="163" t="s">
        <v>910</v>
      </c>
      <c r="D9" s="164">
        <v>1</v>
      </c>
      <c r="E9" s="164">
        <v>0</v>
      </c>
      <c r="F9" s="164">
        <v>0</v>
      </c>
      <c r="G9" s="164">
        <v>1</v>
      </c>
      <c r="H9" s="164">
        <v>0</v>
      </c>
      <c r="I9" s="304" t="s">
        <v>923</v>
      </c>
      <c r="J9" s="172" t="s">
        <v>926</v>
      </c>
      <c r="K9" s="38" t="s">
        <v>927</v>
      </c>
      <c r="L9" s="197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67">
        <v>44446</v>
      </c>
      <c r="B10" s="158" t="s">
        <v>908</v>
      </c>
      <c r="C10" s="159" t="s">
        <v>911</v>
      </c>
      <c r="D10" s="165">
        <v>1</v>
      </c>
      <c r="E10" s="165">
        <v>0</v>
      </c>
      <c r="F10" s="165">
        <v>0</v>
      </c>
      <c r="G10" s="165">
        <v>1</v>
      </c>
      <c r="H10" s="165">
        <v>0</v>
      </c>
      <c r="I10" s="305" t="s">
        <v>923</v>
      </c>
      <c r="J10" s="166" t="s">
        <v>926</v>
      </c>
      <c r="K10" s="345" t="s">
        <v>928</v>
      </c>
      <c r="L10" s="343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7">
        <v>44446</v>
      </c>
      <c r="B11" s="341" t="s">
        <v>908</v>
      </c>
      <c r="C11" s="168" t="s">
        <v>912</v>
      </c>
      <c r="D11" s="169">
        <v>1</v>
      </c>
      <c r="E11" s="169">
        <v>0</v>
      </c>
      <c r="F11" s="169">
        <v>0</v>
      </c>
      <c r="G11" s="169">
        <v>0</v>
      </c>
      <c r="H11" s="169">
        <v>0</v>
      </c>
      <c r="I11" s="309" t="s">
        <v>923</v>
      </c>
      <c r="J11" s="178" t="s">
        <v>926</v>
      </c>
      <c r="K11" s="346" t="s">
        <v>927</v>
      </c>
      <c r="L11" s="342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7">
        <v>44446</v>
      </c>
      <c r="B12" s="341" t="s">
        <v>913</v>
      </c>
      <c r="C12" s="168" t="s">
        <v>912</v>
      </c>
      <c r="D12" s="169">
        <v>1</v>
      </c>
      <c r="E12" s="169">
        <v>0</v>
      </c>
      <c r="F12" s="169">
        <v>0</v>
      </c>
      <c r="G12" s="169">
        <v>1</v>
      </c>
      <c r="H12" s="169">
        <v>0</v>
      </c>
      <c r="I12" s="309" t="s">
        <v>923</v>
      </c>
      <c r="J12" s="178" t="s">
        <v>925</v>
      </c>
      <c r="K12" s="346" t="s">
        <v>928</v>
      </c>
      <c r="L12" s="342"/>
      <c r="M12" s="157"/>
      <c r="O12" s="479" t="s">
        <v>53</v>
      </c>
      <c r="P12" s="477"/>
      <c r="Q12" s="118">
        <f>T12+V12</f>
        <v>202</v>
      </c>
      <c r="R12" s="58"/>
      <c r="S12" s="59" t="s">
        <v>39</v>
      </c>
      <c r="T12" s="60">
        <f>SUM(P14:V14,P17:V17,P20:V20,P23:V23,P26:V26,V29,U29,T29)</f>
        <v>189</v>
      </c>
      <c r="U12" s="61" t="s">
        <v>40</v>
      </c>
      <c r="V12" s="62">
        <f>SUM(P29:S29)</f>
        <v>13</v>
      </c>
    </row>
    <row r="13" spans="1:22" ht="20.100000000000001" customHeight="1" x14ac:dyDescent="0.3">
      <c r="A13" s="173">
        <v>44446</v>
      </c>
      <c r="B13" s="160" t="s">
        <v>914</v>
      </c>
      <c r="C13" s="161" t="s">
        <v>900</v>
      </c>
      <c r="D13" s="162">
        <v>2</v>
      </c>
      <c r="E13" s="162">
        <v>0</v>
      </c>
      <c r="F13" s="162">
        <v>0</v>
      </c>
      <c r="G13" s="162">
        <v>2</v>
      </c>
      <c r="H13" s="162">
        <v>0</v>
      </c>
      <c r="I13" s="303" t="s">
        <v>923</v>
      </c>
      <c r="J13" s="171" t="s">
        <v>925</v>
      </c>
      <c r="K13" s="344" t="s">
        <v>928</v>
      </c>
      <c r="L13" s="170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44446</v>
      </c>
      <c r="B14" s="158" t="s">
        <v>914</v>
      </c>
      <c r="C14" s="159" t="s">
        <v>915</v>
      </c>
      <c r="D14" s="165">
        <v>1</v>
      </c>
      <c r="E14" s="165">
        <v>0</v>
      </c>
      <c r="F14" s="165">
        <v>0</v>
      </c>
      <c r="G14" s="165">
        <v>1</v>
      </c>
      <c r="H14" s="165">
        <v>0</v>
      </c>
      <c r="I14" s="305" t="s">
        <v>923</v>
      </c>
      <c r="J14" s="166" t="s">
        <v>925</v>
      </c>
      <c r="K14" s="345" t="s">
        <v>929</v>
      </c>
      <c r="L14" s="343"/>
      <c r="M14" s="157"/>
      <c r="O14" s="119" t="s">
        <v>22</v>
      </c>
      <c r="P14" s="120">
        <f t="shared" ref="P14:V14" si="1">SUMIF($C$4:$C$64,P13,$D$4:$D$64)+SUMIF($C$74:$C$75,P13,$D$74:$D$75)+SUMIF($C$103:$C$104,P13,$D$103:$D$104)</f>
        <v>32</v>
      </c>
      <c r="Q14" s="120">
        <f t="shared" si="1"/>
        <v>0</v>
      </c>
      <c r="R14" s="120">
        <f t="shared" si="1"/>
        <v>12</v>
      </c>
      <c r="S14" s="120">
        <f t="shared" si="1"/>
        <v>4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thickBot="1" x14ac:dyDescent="0.35">
      <c r="A15" s="177">
        <v>44446</v>
      </c>
      <c r="B15" s="341" t="s">
        <v>916</v>
      </c>
      <c r="C15" s="168" t="s">
        <v>917</v>
      </c>
      <c r="D15" s="169">
        <v>8</v>
      </c>
      <c r="E15" s="169">
        <v>0</v>
      </c>
      <c r="F15" s="169">
        <v>0</v>
      </c>
      <c r="G15" s="169">
        <v>16</v>
      </c>
      <c r="H15" s="169">
        <v>0</v>
      </c>
      <c r="I15" s="309" t="s">
        <v>923</v>
      </c>
      <c r="J15" s="178" t="s">
        <v>926</v>
      </c>
      <c r="K15" s="346" t="s">
        <v>928</v>
      </c>
      <c r="L15" s="342"/>
      <c r="M15" s="157"/>
      <c r="O15" s="66" t="s">
        <v>25</v>
      </c>
      <c r="P15" s="67">
        <f t="shared" ref="P15:V15" si="2">SUMIF($C$4:$C$64,P13,$G$4:$G$64)+SUMIF($C$74:$C$75,P13,$G$74:$G$75)+SUMIF($C$103:$C$104,P13,$G$103:$G$104)</f>
        <v>29</v>
      </c>
      <c r="Q15" s="67">
        <f t="shared" si="2"/>
        <v>0</v>
      </c>
      <c r="R15" s="67">
        <f t="shared" si="2"/>
        <v>12</v>
      </c>
      <c r="S15" s="67">
        <f t="shared" si="2"/>
        <v>7</v>
      </c>
      <c r="T15" s="67">
        <f t="shared" si="2"/>
        <v>0</v>
      </c>
      <c r="U15" s="67">
        <f t="shared" si="2"/>
        <v>0</v>
      </c>
      <c r="V15" s="68">
        <f t="shared" si="2"/>
        <v>0</v>
      </c>
    </row>
    <row r="16" spans="1:22" ht="20.100000000000001" customHeight="1" thickBot="1" x14ac:dyDescent="0.35">
      <c r="A16" s="177">
        <v>44446</v>
      </c>
      <c r="B16" s="341" t="s">
        <v>918</v>
      </c>
      <c r="C16" s="168" t="s">
        <v>919</v>
      </c>
      <c r="D16" s="169">
        <v>1</v>
      </c>
      <c r="E16" s="169">
        <v>0</v>
      </c>
      <c r="F16" s="169">
        <v>0</v>
      </c>
      <c r="G16" s="169">
        <v>1</v>
      </c>
      <c r="H16" s="169">
        <v>0</v>
      </c>
      <c r="I16" s="309" t="s">
        <v>923</v>
      </c>
      <c r="J16" s="178" t="s">
        <v>926</v>
      </c>
      <c r="K16" s="346" t="s">
        <v>927</v>
      </c>
      <c r="L16" s="342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44446</v>
      </c>
      <c r="B17" s="160" t="s">
        <v>920</v>
      </c>
      <c r="C17" s="161" t="s">
        <v>900</v>
      </c>
      <c r="D17" s="162">
        <v>1</v>
      </c>
      <c r="E17" s="162">
        <v>0</v>
      </c>
      <c r="F17" s="162">
        <v>0</v>
      </c>
      <c r="G17" s="162">
        <v>1</v>
      </c>
      <c r="H17" s="162">
        <v>0</v>
      </c>
      <c r="I17" s="303" t="s">
        <v>923</v>
      </c>
      <c r="J17" s="171" t="s">
        <v>925</v>
      </c>
      <c r="K17" s="344" t="s">
        <v>928</v>
      </c>
      <c r="L17" s="170"/>
      <c r="M17" s="157"/>
      <c r="O17" s="122" t="s">
        <v>22</v>
      </c>
      <c r="P17" s="120">
        <f t="shared" ref="P17:V17" si="3">SUMIF($C$4:$C$64,P16,$D$4:$D$64)+SUMIF($C$74:$C$75,P16,$D$74:$D$75)+SUMIF($C$103:$C$104,P16,$D$103:$D$104)</f>
        <v>103</v>
      </c>
      <c r="Q17" s="120">
        <f t="shared" si="3"/>
        <v>5</v>
      </c>
      <c r="R17" s="120">
        <f t="shared" si="3"/>
        <v>3</v>
      </c>
      <c r="S17" s="120">
        <f t="shared" si="3"/>
        <v>0</v>
      </c>
      <c r="T17" s="120">
        <f t="shared" si="3"/>
        <v>0</v>
      </c>
      <c r="U17" s="120">
        <f t="shared" si="3"/>
        <v>8</v>
      </c>
      <c r="V17" s="121">
        <f t="shared" si="3"/>
        <v>0</v>
      </c>
    </row>
    <row r="18" spans="1:22" ht="20.100000000000001" customHeight="1" thickBot="1" x14ac:dyDescent="0.35">
      <c r="A18" s="167">
        <v>44446</v>
      </c>
      <c r="B18" s="158" t="s">
        <v>920</v>
      </c>
      <c r="C18" s="159" t="s">
        <v>921</v>
      </c>
      <c r="D18" s="165">
        <v>7</v>
      </c>
      <c r="E18" s="165">
        <v>0</v>
      </c>
      <c r="F18" s="165">
        <v>0</v>
      </c>
      <c r="G18" s="165">
        <v>7</v>
      </c>
      <c r="H18" s="165">
        <v>0</v>
      </c>
      <c r="I18" s="305" t="s">
        <v>924</v>
      </c>
      <c r="J18" s="166" t="s">
        <v>926</v>
      </c>
      <c r="K18" s="345" t="s">
        <v>929</v>
      </c>
      <c r="L18" s="343"/>
      <c r="M18" s="157"/>
      <c r="O18" s="73" t="s">
        <v>25</v>
      </c>
      <c r="P18" s="74">
        <f t="shared" ref="P18:V18" si="4">SUMIF($C$4:$C$64,P16,$G$4:$G$64)+SUMIF($C$74:$C$75,P16,$G$74:$G$75)+SUMIF($C$103:$C$104,P16,$G$103:$G$104)</f>
        <v>111</v>
      </c>
      <c r="Q18" s="74">
        <f t="shared" si="4"/>
        <v>6</v>
      </c>
      <c r="R18" s="74">
        <f t="shared" si="4"/>
        <v>3</v>
      </c>
      <c r="S18" s="74">
        <f t="shared" si="4"/>
        <v>0</v>
      </c>
      <c r="T18" s="74">
        <f t="shared" si="4"/>
        <v>0</v>
      </c>
      <c r="U18" s="74">
        <f t="shared" si="4"/>
        <v>8</v>
      </c>
      <c r="V18" s="75">
        <f t="shared" si="4"/>
        <v>0</v>
      </c>
    </row>
    <row r="19" spans="1:22" ht="20.100000000000001" customHeight="1" x14ac:dyDescent="0.3">
      <c r="A19" s="173">
        <v>44446</v>
      </c>
      <c r="B19" s="160" t="s">
        <v>930</v>
      </c>
      <c r="C19" s="161" t="s">
        <v>900</v>
      </c>
      <c r="D19" s="162">
        <v>6</v>
      </c>
      <c r="E19" s="162">
        <v>0</v>
      </c>
      <c r="F19" s="162">
        <v>0</v>
      </c>
      <c r="G19" s="162">
        <v>6</v>
      </c>
      <c r="H19" s="162">
        <v>0</v>
      </c>
      <c r="I19" s="303" t="s">
        <v>937</v>
      </c>
      <c r="J19" s="171" t="s">
        <v>939</v>
      </c>
      <c r="K19" s="171" t="s">
        <v>942</v>
      </c>
      <c r="L19" s="170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67">
        <v>44446</v>
      </c>
      <c r="B20" s="158" t="s">
        <v>930</v>
      </c>
      <c r="C20" s="159" t="s">
        <v>910</v>
      </c>
      <c r="D20" s="165">
        <v>1</v>
      </c>
      <c r="E20" s="165">
        <v>0</v>
      </c>
      <c r="F20" s="165">
        <v>0</v>
      </c>
      <c r="G20" s="165">
        <v>1</v>
      </c>
      <c r="H20" s="165">
        <v>0</v>
      </c>
      <c r="I20" s="305" t="s">
        <v>938</v>
      </c>
      <c r="J20" s="166" t="s">
        <v>940</v>
      </c>
      <c r="K20" s="166" t="s">
        <v>942</v>
      </c>
      <c r="L20" s="343"/>
      <c r="M20" s="157" t="s">
        <v>127</v>
      </c>
      <c r="O20" s="122" t="s">
        <v>22</v>
      </c>
      <c r="P20" s="120">
        <f t="shared" ref="P20:V20" si="5">SUMIF($C$4:$C$64,P19,$D$4:$D$64)+SUMIF($C$74:$C$75,P19,$D$74:$D$75)+SUMIF($C$103:$C$104,P19,$D$103:$D$104)</f>
        <v>0</v>
      </c>
      <c r="Q20" s="120">
        <f t="shared" si="5"/>
        <v>0</v>
      </c>
      <c r="R20" s="120">
        <f t="shared" si="5"/>
        <v>21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77">
        <v>44446</v>
      </c>
      <c r="B21" s="341" t="s">
        <v>1016</v>
      </c>
      <c r="C21" s="168" t="s">
        <v>901</v>
      </c>
      <c r="D21" s="169">
        <v>3</v>
      </c>
      <c r="E21" s="169">
        <v>0</v>
      </c>
      <c r="F21" s="169">
        <v>0</v>
      </c>
      <c r="G21" s="169">
        <v>3</v>
      </c>
      <c r="H21" s="169">
        <v>0</v>
      </c>
      <c r="I21" s="309" t="s">
        <v>938</v>
      </c>
      <c r="J21" s="178" t="s">
        <v>940</v>
      </c>
      <c r="K21" s="178" t="s">
        <v>942</v>
      </c>
      <c r="L21" s="342"/>
      <c r="M21" s="157"/>
      <c r="O21" s="79" t="s">
        <v>25</v>
      </c>
      <c r="P21" s="80">
        <f t="shared" ref="P21:V21" si="6">SUMIF($C$4:$C$64,P19,$G$4:$G$64)+SUMIF($C$74:$C$75,P19,$G$74:$G$75)+SUMIF($C$103:$C$104,P19,$G$103:$G$104)</f>
        <v>0</v>
      </c>
      <c r="Q21" s="80">
        <f t="shared" si="6"/>
        <v>0</v>
      </c>
      <c r="R21" s="80">
        <f t="shared" si="6"/>
        <v>20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44446</v>
      </c>
      <c r="B22" s="160" t="s">
        <v>931</v>
      </c>
      <c r="C22" s="161" t="s">
        <v>900</v>
      </c>
      <c r="D22" s="162">
        <v>6</v>
      </c>
      <c r="E22" s="162">
        <v>0</v>
      </c>
      <c r="F22" s="162">
        <v>0</v>
      </c>
      <c r="G22" s="162">
        <v>6</v>
      </c>
      <c r="H22" s="162">
        <v>0</v>
      </c>
      <c r="I22" s="303" t="s">
        <v>937</v>
      </c>
      <c r="J22" s="171" t="s">
        <v>941</v>
      </c>
      <c r="K22" s="171" t="s">
        <v>943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4">
        <v>44446</v>
      </c>
      <c r="B23" s="196" t="s">
        <v>931</v>
      </c>
      <c r="C23" s="163" t="s">
        <v>932</v>
      </c>
      <c r="D23" s="164">
        <v>1</v>
      </c>
      <c r="E23" s="164">
        <v>0</v>
      </c>
      <c r="F23" s="164">
        <v>0</v>
      </c>
      <c r="G23" s="164">
        <v>1</v>
      </c>
      <c r="H23" s="164">
        <v>0</v>
      </c>
      <c r="I23" s="304" t="s">
        <v>938</v>
      </c>
      <c r="J23" s="172" t="s">
        <v>939</v>
      </c>
      <c r="K23" s="172" t="s">
        <v>942</v>
      </c>
      <c r="L23" s="197"/>
      <c r="M23" s="157"/>
      <c r="O23" s="122" t="s">
        <v>22</v>
      </c>
      <c r="P23" s="120">
        <f t="shared" ref="P23:V23" si="7">SUMIF($C$4:$C$64,P22,$D$4:$D$64)+SUMIF($C$74:$C$75,P22,$D$74:$D$75)+SUMIF($C$103:$C$104,P22,$D$103:$D$104)</f>
        <v>0</v>
      </c>
      <c r="Q23" s="120">
        <f t="shared" si="7"/>
        <v>0</v>
      </c>
      <c r="R23" s="120">
        <f t="shared" si="7"/>
        <v>1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thickBot="1" x14ac:dyDescent="0.35">
      <c r="A24" s="167">
        <v>44446</v>
      </c>
      <c r="B24" s="158" t="s">
        <v>931</v>
      </c>
      <c r="C24" s="159" t="s">
        <v>933</v>
      </c>
      <c r="D24" s="165">
        <v>1</v>
      </c>
      <c r="E24" s="165">
        <v>0</v>
      </c>
      <c r="F24" s="165">
        <v>0</v>
      </c>
      <c r="G24" s="165">
        <v>1</v>
      </c>
      <c r="H24" s="165">
        <v>0</v>
      </c>
      <c r="I24" s="305" t="s">
        <v>937</v>
      </c>
      <c r="J24" s="166" t="s">
        <v>941</v>
      </c>
      <c r="K24" s="166" t="s">
        <v>943</v>
      </c>
      <c r="L24" s="343"/>
      <c r="M24" s="157"/>
      <c r="O24" s="73" t="s">
        <v>25</v>
      </c>
      <c r="P24" s="74">
        <f t="shared" ref="P24:V24" si="8">SUMIF($C$4:$C$64,P22,$G$4:$G$64)+SUMIF($C$74:$C$75,P22,$G$74:$G$75)+SUMIF($C$103:$C$104,P22,$G$103:$G$104)</f>
        <v>0</v>
      </c>
      <c r="Q24" s="74">
        <f t="shared" si="8"/>
        <v>0</v>
      </c>
      <c r="R24" s="74">
        <f t="shared" si="8"/>
        <v>1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77">
        <v>44446</v>
      </c>
      <c r="B25" s="341" t="s">
        <v>934</v>
      </c>
      <c r="C25" s="168" t="s">
        <v>935</v>
      </c>
      <c r="D25" s="169">
        <v>1</v>
      </c>
      <c r="E25" s="169">
        <v>0</v>
      </c>
      <c r="F25" s="169">
        <v>0</v>
      </c>
      <c r="G25" s="169">
        <v>1</v>
      </c>
      <c r="H25" s="169">
        <v>0</v>
      </c>
      <c r="I25" s="309" t="s">
        <v>938</v>
      </c>
      <c r="J25" s="178" t="s">
        <v>941</v>
      </c>
      <c r="K25" s="178" t="s">
        <v>942</v>
      </c>
      <c r="L25" s="342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44446</v>
      </c>
      <c r="B26" s="160" t="s">
        <v>936</v>
      </c>
      <c r="C26" s="161" t="s">
        <v>900</v>
      </c>
      <c r="D26" s="162">
        <v>2</v>
      </c>
      <c r="E26" s="162">
        <v>0</v>
      </c>
      <c r="F26" s="162">
        <v>0</v>
      </c>
      <c r="G26" s="162">
        <v>2</v>
      </c>
      <c r="H26" s="162">
        <v>0</v>
      </c>
      <c r="I26" s="303" t="s">
        <v>938</v>
      </c>
      <c r="J26" s="171" t="s">
        <v>940</v>
      </c>
      <c r="K26" s="171" t="s">
        <v>942</v>
      </c>
      <c r="L26" s="170"/>
      <c r="M26" s="157"/>
      <c r="O26" s="122" t="s">
        <v>22</v>
      </c>
      <c r="P26" s="120">
        <f t="shared" ref="P26:V26" si="9">SUMIF($C$4:$C$64,P25,$D$4:$D$64)+SUMIF($C$74:$C$75,P25,$D$74:$D$75)+SUMIF($C$103:$C$104,P25,$D$103:$D$104)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44446</v>
      </c>
      <c r="B27" s="158" t="s">
        <v>936</v>
      </c>
      <c r="C27" s="159" t="s">
        <v>915</v>
      </c>
      <c r="D27" s="165">
        <v>2</v>
      </c>
      <c r="E27" s="165">
        <v>0</v>
      </c>
      <c r="F27" s="165">
        <v>0</v>
      </c>
      <c r="G27" s="165">
        <v>2</v>
      </c>
      <c r="H27" s="165">
        <v>0</v>
      </c>
      <c r="I27" s="305" t="s">
        <v>938</v>
      </c>
      <c r="J27" s="166" t="s">
        <v>941</v>
      </c>
      <c r="K27" s="166" t="s">
        <v>942</v>
      </c>
      <c r="L27" s="343"/>
      <c r="M27" s="157"/>
      <c r="O27" s="79" t="s">
        <v>25</v>
      </c>
      <c r="P27" s="84">
        <f t="shared" ref="P27:V27" si="10">SUMIF($C$4:$C$64,P25,$G$4:$G$64)+SUMIF($C$74:$C$75,P25,$G$74:$G$75)+SUMIF($C$103:$C$104,P25,$G$103:$G$104)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7">
        <v>44446</v>
      </c>
      <c r="B28" s="341" t="s">
        <v>944</v>
      </c>
      <c r="C28" s="168" t="s">
        <v>915</v>
      </c>
      <c r="D28" s="169">
        <v>1</v>
      </c>
      <c r="E28" s="169">
        <v>0</v>
      </c>
      <c r="F28" s="169">
        <v>0</v>
      </c>
      <c r="G28" s="169">
        <v>1</v>
      </c>
      <c r="H28" s="169">
        <v>0</v>
      </c>
      <c r="I28" s="309" t="s">
        <v>957</v>
      </c>
      <c r="J28" s="178" t="s">
        <v>960</v>
      </c>
      <c r="K28" s="346" t="s">
        <v>963</v>
      </c>
      <c r="L28" s="342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44446</v>
      </c>
      <c r="B29" s="160" t="s">
        <v>945</v>
      </c>
      <c r="C29" s="161" t="s">
        <v>917</v>
      </c>
      <c r="D29" s="162">
        <v>2</v>
      </c>
      <c r="E29" s="162">
        <v>0</v>
      </c>
      <c r="F29" s="162">
        <v>0</v>
      </c>
      <c r="G29" s="162">
        <v>2</v>
      </c>
      <c r="H29" s="162">
        <v>0</v>
      </c>
      <c r="I29" s="303" t="s">
        <v>958</v>
      </c>
      <c r="J29" s="171" t="s">
        <v>960</v>
      </c>
      <c r="K29" s="344" t="s">
        <v>964</v>
      </c>
      <c r="L29" s="170"/>
      <c r="M29" s="157"/>
      <c r="O29" s="122" t="s">
        <v>22</v>
      </c>
      <c r="P29" s="120">
        <f t="shared" ref="P29:V29" si="11">SUMIF($C$4:$C$64,P28,$D$4:$D$64)+SUMIF($C$74:$C$75,P28,$D$74:$D$75)+SUMIF($C$103:$C$104,P28,$D$103:$D$104)</f>
        <v>7</v>
      </c>
      <c r="Q29" s="120">
        <f t="shared" si="11"/>
        <v>4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67">
        <v>44446</v>
      </c>
      <c r="B30" s="158" t="s">
        <v>945</v>
      </c>
      <c r="C30" s="159" t="s">
        <v>42</v>
      </c>
      <c r="D30" s="165">
        <v>4</v>
      </c>
      <c r="E30" s="165">
        <v>0</v>
      </c>
      <c r="F30" s="165">
        <v>0</v>
      </c>
      <c r="G30" s="165">
        <v>4</v>
      </c>
      <c r="H30" s="165">
        <v>0</v>
      </c>
      <c r="I30" s="305" t="s">
        <v>957</v>
      </c>
      <c r="J30" s="166" t="s">
        <v>961</v>
      </c>
      <c r="K30" s="345" t="s">
        <v>963</v>
      </c>
      <c r="L30" s="343"/>
      <c r="M30" s="157"/>
      <c r="O30" s="86" t="s">
        <v>25</v>
      </c>
      <c r="P30" s="87">
        <f t="shared" ref="P30:V30" si="12">SUMIF($C$4:$C$64,P28,$G$4:$G$64)+SUMIF($C$74:$C$75,P28,$G$74:$G$75)+SUMIF($C$103:$C$104,P28,$G$103:$G$104)</f>
        <v>8</v>
      </c>
      <c r="Q30" s="87">
        <f t="shared" si="12"/>
        <v>4</v>
      </c>
      <c r="R30" s="87">
        <f t="shared" si="12"/>
        <v>1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3">
        <v>44446</v>
      </c>
      <c r="B31" s="160" t="s">
        <v>946</v>
      </c>
      <c r="C31" s="161" t="s">
        <v>947</v>
      </c>
      <c r="D31" s="162">
        <v>1</v>
      </c>
      <c r="E31" s="162">
        <v>0</v>
      </c>
      <c r="F31" s="162">
        <v>0</v>
      </c>
      <c r="G31" s="162">
        <v>1</v>
      </c>
      <c r="H31" s="162">
        <v>0</v>
      </c>
      <c r="I31" s="303" t="s">
        <v>958</v>
      </c>
      <c r="J31" s="171" t="s">
        <v>961</v>
      </c>
      <c r="K31" s="344" t="s">
        <v>963</v>
      </c>
      <c r="L31" s="170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210</v>
      </c>
    </row>
    <row r="32" spans="1:22" ht="20.100000000000001" customHeight="1" thickTop="1" thickBot="1" x14ac:dyDescent="0.35">
      <c r="A32" s="167">
        <v>44446</v>
      </c>
      <c r="B32" s="158" t="s">
        <v>946</v>
      </c>
      <c r="C32" s="159" t="s">
        <v>911</v>
      </c>
      <c r="D32" s="165">
        <v>2</v>
      </c>
      <c r="E32" s="165">
        <v>0</v>
      </c>
      <c r="F32" s="165">
        <v>0</v>
      </c>
      <c r="G32" s="165">
        <v>2</v>
      </c>
      <c r="H32" s="165">
        <v>0</v>
      </c>
      <c r="I32" s="305" t="s">
        <v>958</v>
      </c>
      <c r="J32" s="166" t="s">
        <v>960</v>
      </c>
      <c r="K32" s="345" t="s">
        <v>963</v>
      </c>
      <c r="L32" s="343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44446</v>
      </c>
      <c r="B33" s="341" t="s">
        <v>948</v>
      </c>
      <c r="C33" s="168" t="s">
        <v>935</v>
      </c>
      <c r="D33" s="169">
        <v>1</v>
      </c>
      <c r="E33" s="169">
        <v>0</v>
      </c>
      <c r="F33" s="169">
        <v>0</v>
      </c>
      <c r="G33" s="169">
        <v>1</v>
      </c>
      <c r="H33" s="169">
        <v>0</v>
      </c>
      <c r="I33" s="309" t="s">
        <v>957</v>
      </c>
      <c r="J33" s="178" t="s">
        <v>960</v>
      </c>
      <c r="K33" s="346" t="s">
        <v>963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44446</v>
      </c>
      <c r="B34" s="341" t="s">
        <v>949</v>
      </c>
      <c r="C34" s="168" t="s">
        <v>42</v>
      </c>
      <c r="D34" s="169">
        <v>4</v>
      </c>
      <c r="E34" s="169">
        <v>0</v>
      </c>
      <c r="F34" s="169">
        <v>0</v>
      </c>
      <c r="G34" s="169">
        <v>3</v>
      </c>
      <c r="H34" s="169">
        <v>0</v>
      </c>
      <c r="I34" s="309" t="s">
        <v>957</v>
      </c>
      <c r="J34" s="178" t="s">
        <v>960</v>
      </c>
      <c r="K34" s="346" t="s">
        <v>963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44446</v>
      </c>
      <c r="B35" s="160" t="s">
        <v>950</v>
      </c>
      <c r="C35" s="161" t="s">
        <v>951</v>
      </c>
      <c r="D35" s="162">
        <v>2</v>
      </c>
      <c r="E35" s="162">
        <v>0</v>
      </c>
      <c r="F35" s="162">
        <v>0</v>
      </c>
      <c r="G35" s="162">
        <v>2</v>
      </c>
      <c r="H35" s="162">
        <v>0</v>
      </c>
      <c r="I35" s="303" t="s">
        <v>957</v>
      </c>
      <c r="J35" s="171" t="s">
        <v>962</v>
      </c>
      <c r="K35" s="344" t="s">
        <v>963</v>
      </c>
      <c r="L35" s="170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44446</v>
      </c>
      <c r="B36" s="196" t="s">
        <v>950</v>
      </c>
      <c r="C36" s="163" t="s">
        <v>915</v>
      </c>
      <c r="D36" s="164">
        <v>3</v>
      </c>
      <c r="E36" s="164">
        <v>0</v>
      </c>
      <c r="F36" s="164">
        <v>0</v>
      </c>
      <c r="G36" s="164">
        <v>3</v>
      </c>
      <c r="H36" s="164">
        <v>0</v>
      </c>
      <c r="I36" s="304" t="s">
        <v>959</v>
      </c>
      <c r="J36" s="172" t="s">
        <v>960</v>
      </c>
      <c r="K36" s="38" t="s">
        <v>963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44446</v>
      </c>
      <c r="B37" s="158" t="s">
        <v>950</v>
      </c>
      <c r="C37" s="159" t="s">
        <v>952</v>
      </c>
      <c r="D37" s="165">
        <v>2</v>
      </c>
      <c r="E37" s="165">
        <v>0</v>
      </c>
      <c r="F37" s="165">
        <v>0</v>
      </c>
      <c r="G37" s="165">
        <v>2</v>
      </c>
      <c r="H37" s="165">
        <v>0</v>
      </c>
      <c r="I37" s="305" t="s">
        <v>958</v>
      </c>
      <c r="J37" s="166" t="s">
        <v>962</v>
      </c>
      <c r="K37" s="345" t="s">
        <v>963</v>
      </c>
      <c r="L37" s="343"/>
      <c r="M37" s="194" t="s">
        <v>926</v>
      </c>
      <c r="N37" s="192">
        <v>0.50347222222222221</v>
      </c>
      <c r="O37" s="335">
        <v>6396</v>
      </c>
      <c r="P37" s="182">
        <v>34</v>
      </c>
      <c r="Q37" s="182">
        <v>22</v>
      </c>
      <c r="R37" s="182">
        <v>3</v>
      </c>
      <c r="S37" s="182">
        <v>4</v>
      </c>
      <c r="T37" s="180">
        <f>SUM(P37:S37)</f>
        <v>63</v>
      </c>
      <c r="U37" s="183"/>
      <c r="V37" s="184">
        <v>6</v>
      </c>
    </row>
    <row r="38" spans="1:24" s="124" customFormat="1" ht="20.100000000000001" customHeight="1" thickBot="1" x14ac:dyDescent="0.35">
      <c r="A38" s="177">
        <v>44446</v>
      </c>
      <c r="B38" s="341" t="s">
        <v>953</v>
      </c>
      <c r="C38" s="168" t="s">
        <v>917</v>
      </c>
      <c r="D38" s="169">
        <v>10</v>
      </c>
      <c r="E38" s="169">
        <v>0</v>
      </c>
      <c r="F38" s="169">
        <v>0</v>
      </c>
      <c r="G38" s="169">
        <v>10</v>
      </c>
      <c r="H38" s="169">
        <v>0</v>
      </c>
      <c r="I38" s="309" t="s">
        <v>957</v>
      </c>
      <c r="J38" s="178" t="s">
        <v>962</v>
      </c>
      <c r="K38" s="346" t="s">
        <v>963</v>
      </c>
      <c r="L38" s="342"/>
      <c r="M38" s="194" t="s">
        <v>965</v>
      </c>
      <c r="N38" s="192">
        <v>0.54791666666666672</v>
      </c>
      <c r="O38" s="335" t="s">
        <v>141</v>
      </c>
      <c r="P38" s="182">
        <v>48</v>
      </c>
      <c r="Q38" s="182">
        <v>49</v>
      </c>
      <c r="R38" s="182">
        <v>3</v>
      </c>
      <c r="S38" s="182">
        <v>3</v>
      </c>
      <c r="T38" s="180">
        <f t="shared" ref="T38:T43" si="13">SUM(P38:S38)</f>
        <v>103</v>
      </c>
      <c r="U38" s="186"/>
      <c r="V38" s="179">
        <v>10</v>
      </c>
      <c r="W38" s="282"/>
    </row>
    <row r="39" spans="1:24" ht="20.100000000000001" customHeight="1" x14ac:dyDescent="0.3">
      <c r="A39" s="173">
        <v>44446</v>
      </c>
      <c r="B39" s="160" t="s">
        <v>954</v>
      </c>
      <c r="C39" s="161" t="s">
        <v>915</v>
      </c>
      <c r="D39" s="162">
        <v>3</v>
      </c>
      <c r="E39" s="162">
        <v>0</v>
      </c>
      <c r="F39" s="162">
        <v>0</v>
      </c>
      <c r="G39" s="162">
        <v>3</v>
      </c>
      <c r="H39" s="162">
        <v>0</v>
      </c>
      <c r="I39" s="303" t="s">
        <v>958</v>
      </c>
      <c r="J39" s="171" t="s">
        <v>960</v>
      </c>
      <c r="K39" s="344" t="s">
        <v>963</v>
      </c>
      <c r="L39" s="170"/>
      <c r="M39" s="194"/>
      <c r="N39" s="192"/>
      <c r="O39" s="335" t="s">
        <v>140</v>
      </c>
      <c r="P39" s="182">
        <v>0</v>
      </c>
      <c r="Q39" s="182">
        <v>0</v>
      </c>
      <c r="R39" s="182">
        <v>0</v>
      </c>
      <c r="S39" s="182">
        <v>0</v>
      </c>
      <c r="T39" s="180">
        <f t="shared" si="13"/>
        <v>0</v>
      </c>
      <c r="U39" s="186"/>
      <c r="V39" s="179"/>
    </row>
    <row r="40" spans="1:24" ht="20.100000000000001" customHeight="1" thickBot="1" x14ac:dyDescent="0.35">
      <c r="A40" s="167">
        <v>44446</v>
      </c>
      <c r="B40" s="158" t="s">
        <v>954</v>
      </c>
      <c r="C40" s="159" t="s">
        <v>917</v>
      </c>
      <c r="D40" s="165">
        <v>5</v>
      </c>
      <c r="E40" s="165">
        <v>0</v>
      </c>
      <c r="F40" s="165">
        <v>0</v>
      </c>
      <c r="G40" s="165">
        <v>5</v>
      </c>
      <c r="H40" s="165">
        <v>0</v>
      </c>
      <c r="I40" s="305" t="s">
        <v>957</v>
      </c>
      <c r="J40" s="166" t="s">
        <v>962</v>
      </c>
      <c r="K40" s="345" t="s">
        <v>964</v>
      </c>
      <c r="L40" s="343"/>
      <c r="M40" s="194" t="s">
        <v>1008</v>
      </c>
      <c r="N40" s="192">
        <v>0.57291666666666663</v>
      </c>
      <c r="O40" s="335" t="s">
        <v>142</v>
      </c>
      <c r="P40" s="182">
        <v>13</v>
      </c>
      <c r="Q40" s="182">
        <v>13</v>
      </c>
      <c r="R40" s="182">
        <v>1</v>
      </c>
      <c r="S40" s="182">
        <v>1</v>
      </c>
      <c r="T40" s="180">
        <f t="shared" si="13"/>
        <v>28</v>
      </c>
      <c r="U40" s="195"/>
      <c r="V40" s="179">
        <v>4</v>
      </c>
      <c r="W40" s="107"/>
      <c r="X40" s="107"/>
    </row>
    <row r="41" spans="1:24" ht="20.100000000000001" customHeight="1" x14ac:dyDescent="0.3">
      <c r="A41" s="173">
        <v>44446</v>
      </c>
      <c r="B41" s="160" t="s">
        <v>955</v>
      </c>
      <c r="C41" s="161" t="s">
        <v>917</v>
      </c>
      <c r="D41" s="162">
        <v>1</v>
      </c>
      <c r="E41" s="162">
        <v>0</v>
      </c>
      <c r="F41" s="162">
        <v>0</v>
      </c>
      <c r="G41" s="162">
        <v>1</v>
      </c>
      <c r="H41" s="162">
        <v>0</v>
      </c>
      <c r="I41" s="303" t="s">
        <v>957</v>
      </c>
      <c r="J41" s="171" t="s">
        <v>961</v>
      </c>
      <c r="K41" s="344" t="s">
        <v>963</v>
      </c>
      <c r="L41" s="170"/>
      <c r="M41" s="194" t="s">
        <v>986</v>
      </c>
      <c r="N41" s="192">
        <v>0.56597222222222221</v>
      </c>
      <c r="O41" s="335" t="s">
        <v>139</v>
      </c>
      <c r="P41" s="182">
        <v>67</v>
      </c>
      <c r="Q41" s="182">
        <v>70</v>
      </c>
      <c r="R41" s="182">
        <v>4</v>
      </c>
      <c r="S41" s="182">
        <v>3</v>
      </c>
      <c r="T41" s="180">
        <f t="shared" si="13"/>
        <v>144</v>
      </c>
      <c r="U41" s="195"/>
      <c r="V41" s="179">
        <v>7</v>
      </c>
      <c r="W41" s="107"/>
      <c r="X41" s="107"/>
    </row>
    <row r="42" spans="1:24" ht="20.100000000000001" customHeight="1" thickBot="1" x14ac:dyDescent="0.35">
      <c r="A42" s="167">
        <v>44446</v>
      </c>
      <c r="B42" s="158" t="s">
        <v>955</v>
      </c>
      <c r="C42" s="159" t="s">
        <v>42</v>
      </c>
      <c r="D42" s="165">
        <v>9</v>
      </c>
      <c r="E42" s="165">
        <v>0</v>
      </c>
      <c r="F42" s="165">
        <v>0</v>
      </c>
      <c r="G42" s="165">
        <v>9</v>
      </c>
      <c r="H42" s="165">
        <v>0</v>
      </c>
      <c r="I42" s="305" t="s">
        <v>957</v>
      </c>
      <c r="J42" s="166" t="s">
        <v>962</v>
      </c>
      <c r="K42" s="345" t="s">
        <v>964</v>
      </c>
      <c r="L42" s="343"/>
      <c r="M42" s="194" t="s">
        <v>940</v>
      </c>
      <c r="N42" s="192">
        <v>0.48958333333333331</v>
      </c>
      <c r="O42" s="335" t="s">
        <v>143</v>
      </c>
      <c r="P42" s="182">
        <v>22</v>
      </c>
      <c r="Q42" s="182">
        <v>22</v>
      </c>
      <c r="R42" s="182">
        <v>1</v>
      </c>
      <c r="S42" s="182">
        <v>1</v>
      </c>
      <c r="T42" s="180">
        <f t="shared" si="13"/>
        <v>46</v>
      </c>
      <c r="U42" s="186"/>
      <c r="V42" s="179">
        <v>5</v>
      </c>
    </row>
    <row r="43" spans="1:24" ht="20.100000000000001" customHeight="1" thickBot="1" x14ac:dyDescent="0.35">
      <c r="A43" s="177">
        <v>44446</v>
      </c>
      <c r="B43" s="341" t="s">
        <v>956</v>
      </c>
      <c r="C43" s="168" t="s">
        <v>917</v>
      </c>
      <c r="D43" s="169">
        <v>2</v>
      </c>
      <c r="E43" s="169">
        <v>0</v>
      </c>
      <c r="F43" s="169">
        <v>0</v>
      </c>
      <c r="G43" s="169">
        <v>2</v>
      </c>
      <c r="H43" s="169">
        <v>0</v>
      </c>
      <c r="I43" s="309" t="s">
        <v>957</v>
      </c>
      <c r="J43" s="178" t="s">
        <v>960</v>
      </c>
      <c r="K43" s="346" t="s">
        <v>964</v>
      </c>
      <c r="L43" s="342"/>
      <c r="M43" s="194" t="s">
        <v>906</v>
      </c>
      <c r="N43" s="192">
        <v>0.50347222222222221</v>
      </c>
      <c r="O43" s="335" t="s">
        <v>138</v>
      </c>
      <c r="P43" s="182">
        <v>13</v>
      </c>
      <c r="Q43" s="182">
        <v>13</v>
      </c>
      <c r="R43" s="182">
        <v>0</v>
      </c>
      <c r="S43" s="182">
        <v>0</v>
      </c>
      <c r="T43" s="180">
        <f t="shared" si="13"/>
        <v>26</v>
      </c>
      <c r="U43" s="186"/>
      <c r="V43" s="179">
        <v>2</v>
      </c>
    </row>
    <row r="44" spans="1:24" ht="20.100000000000001" customHeight="1" thickTop="1" thickBot="1" x14ac:dyDescent="0.35">
      <c r="A44" s="177">
        <v>44446</v>
      </c>
      <c r="B44" s="341" t="s">
        <v>968</v>
      </c>
      <c r="C44" s="168" t="s">
        <v>935</v>
      </c>
      <c r="D44" s="169">
        <v>2</v>
      </c>
      <c r="E44" s="169">
        <v>0</v>
      </c>
      <c r="F44" s="169">
        <v>0</v>
      </c>
      <c r="G44" s="169">
        <v>2</v>
      </c>
      <c r="H44" s="169">
        <v>0</v>
      </c>
      <c r="I44" s="309" t="s">
        <v>982</v>
      </c>
      <c r="J44" s="178" t="s">
        <v>985</v>
      </c>
      <c r="K44" s="178" t="s">
        <v>990</v>
      </c>
      <c r="L44" s="342"/>
      <c r="M44" s="194"/>
      <c r="N44" s="192"/>
      <c r="O44" s="187" t="s">
        <v>126</v>
      </c>
      <c r="P44" s="188">
        <f>SUM(P37:P43)</f>
        <v>197</v>
      </c>
      <c r="Q44" s="188">
        <f>SUM(Q37:Q43)</f>
        <v>189</v>
      </c>
      <c r="R44" s="188">
        <f>SUM(R37:R43)</f>
        <v>12</v>
      </c>
      <c r="S44" s="188">
        <f>SUM(S37:S43)</f>
        <v>12</v>
      </c>
      <c r="T44" s="188">
        <f>SUM(T37:T43)</f>
        <v>410</v>
      </c>
      <c r="U44" s="189"/>
      <c r="V44" s="190"/>
    </row>
    <row r="45" spans="1:24" ht="20.100000000000001" customHeight="1" x14ac:dyDescent="0.3">
      <c r="A45" s="173">
        <v>44446</v>
      </c>
      <c r="B45" s="160" t="s">
        <v>969</v>
      </c>
      <c r="C45" s="161" t="s">
        <v>900</v>
      </c>
      <c r="D45" s="162">
        <v>2</v>
      </c>
      <c r="E45" s="162">
        <v>0</v>
      </c>
      <c r="F45" s="162">
        <v>0</v>
      </c>
      <c r="G45" s="162">
        <v>2</v>
      </c>
      <c r="H45" s="162">
        <v>0</v>
      </c>
      <c r="I45" s="303" t="s">
        <v>982</v>
      </c>
      <c r="J45" s="171" t="s">
        <v>986</v>
      </c>
      <c r="K45" s="171" t="s">
        <v>990</v>
      </c>
      <c r="L45" s="170"/>
      <c r="M45" s="194"/>
      <c r="N45" s="192"/>
      <c r="O45" s="191" t="s">
        <v>994</v>
      </c>
      <c r="P45" s="182">
        <v>0</v>
      </c>
      <c r="Q45" s="182">
        <v>0</v>
      </c>
      <c r="R45" s="182">
        <v>1</v>
      </c>
      <c r="S45" s="182">
        <v>1</v>
      </c>
      <c r="T45" s="182">
        <f>SUM(P45:S45)</f>
        <v>2</v>
      </c>
      <c r="U45" s="185"/>
      <c r="V45" s="248"/>
    </row>
    <row r="46" spans="1:24" ht="20.100000000000001" customHeight="1" x14ac:dyDescent="0.3">
      <c r="A46" s="174">
        <v>44446</v>
      </c>
      <c r="B46" s="196" t="s">
        <v>969</v>
      </c>
      <c r="C46" s="163" t="s">
        <v>901</v>
      </c>
      <c r="D46" s="164">
        <v>14</v>
      </c>
      <c r="E46" s="164">
        <v>0</v>
      </c>
      <c r="F46" s="164">
        <v>0</v>
      </c>
      <c r="G46" s="164">
        <v>14</v>
      </c>
      <c r="H46" s="164">
        <v>0</v>
      </c>
      <c r="I46" s="304" t="s">
        <v>983</v>
      </c>
      <c r="J46" s="172" t="s">
        <v>987</v>
      </c>
      <c r="K46" s="172" t="s">
        <v>991</v>
      </c>
      <c r="L46" s="197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4">
        <v>44446</v>
      </c>
      <c r="B47" s="196" t="s">
        <v>969</v>
      </c>
      <c r="C47" s="163" t="s">
        <v>970</v>
      </c>
      <c r="D47" s="164">
        <v>0</v>
      </c>
      <c r="E47" s="164">
        <v>0</v>
      </c>
      <c r="F47" s="164">
        <v>0</v>
      </c>
      <c r="G47" s="164">
        <v>3</v>
      </c>
      <c r="H47" s="164">
        <v>0</v>
      </c>
      <c r="I47" s="304" t="s">
        <v>982</v>
      </c>
      <c r="J47" s="172" t="s">
        <v>986</v>
      </c>
      <c r="K47" s="172" t="s">
        <v>990</v>
      </c>
      <c r="L47" s="197"/>
      <c r="M47" s="194"/>
      <c r="N47" s="193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67">
        <v>44446</v>
      </c>
      <c r="B48" s="158" t="s">
        <v>969</v>
      </c>
      <c r="C48" s="159" t="s">
        <v>971</v>
      </c>
      <c r="D48" s="165">
        <v>0</v>
      </c>
      <c r="E48" s="165">
        <v>0</v>
      </c>
      <c r="F48" s="165">
        <v>0</v>
      </c>
      <c r="G48" s="165">
        <v>1</v>
      </c>
      <c r="H48" s="165">
        <v>0</v>
      </c>
      <c r="I48" s="305" t="s">
        <v>982</v>
      </c>
      <c r="J48" s="166" t="s">
        <v>987</v>
      </c>
      <c r="K48" s="166" t="s">
        <v>991</v>
      </c>
      <c r="L48" s="343"/>
      <c r="M48" s="382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7">
        <v>44446</v>
      </c>
      <c r="B49" s="341" t="s">
        <v>972</v>
      </c>
      <c r="C49" s="168" t="s">
        <v>973</v>
      </c>
      <c r="D49" s="169">
        <v>20</v>
      </c>
      <c r="E49" s="169">
        <v>0</v>
      </c>
      <c r="F49" s="169">
        <v>0</v>
      </c>
      <c r="G49" s="169">
        <v>20</v>
      </c>
      <c r="H49" s="169">
        <v>0</v>
      </c>
      <c r="I49" s="309" t="s">
        <v>982</v>
      </c>
      <c r="J49" s="178" t="s">
        <v>988</v>
      </c>
      <c r="K49" s="178" t="s">
        <v>990</v>
      </c>
      <c r="L49" s="342"/>
      <c r="M49" s="382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1</v>
      </c>
      <c r="S49" s="92">
        <f>SUM(S45:S48)</f>
        <v>1</v>
      </c>
      <c r="T49" s="188">
        <f>SUM(T45:T48)</f>
        <v>2</v>
      </c>
      <c r="U49" s="93"/>
      <c r="V49" s="94"/>
    </row>
    <row r="50" spans="1:22" ht="20.100000000000001" customHeight="1" thickBot="1" x14ac:dyDescent="0.35">
      <c r="A50" s="177">
        <v>44446</v>
      </c>
      <c r="B50" s="341" t="s">
        <v>974</v>
      </c>
      <c r="C50" s="168" t="s">
        <v>900</v>
      </c>
      <c r="D50" s="169">
        <v>7</v>
      </c>
      <c r="E50" s="169">
        <v>0</v>
      </c>
      <c r="F50" s="169">
        <v>0</v>
      </c>
      <c r="G50" s="169">
        <v>4</v>
      </c>
      <c r="H50" s="169">
        <v>0</v>
      </c>
      <c r="I50" s="309" t="s">
        <v>982</v>
      </c>
      <c r="J50" s="178" t="s">
        <v>987</v>
      </c>
      <c r="K50" s="178" t="s">
        <v>991</v>
      </c>
      <c r="L50" s="342"/>
      <c r="M50" s="383"/>
      <c r="N50" s="107"/>
      <c r="O50" s="95" t="s">
        <v>89</v>
      </c>
      <c r="P50" s="97">
        <f>P44+P49</f>
        <v>197</v>
      </c>
      <c r="Q50" s="96">
        <f>Q44+Q49</f>
        <v>189</v>
      </c>
      <c r="R50" s="97">
        <f>R44+R49</f>
        <v>13</v>
      </c>
      <c r="S50" s="96">
        <f>S44+S49</f>
        <v>13</v>
      </c>
      <c r="T50" s="97">
        <f>T44+T49</f>
        <v>412</v>
      </c>
      <c r="U50" s="98">
        <f>SUM(U44:U45)</f>
        <v>0</v>
      </c>
      <c r="V50" s="99"/>
    </row>
    <row r="51" spans="1:22" ht="20.100000000000001" customHeight="1" x14ac:dyDescent="0.3">
      <c r="A51" s="173">
        <v>44446</v>
      </c>
      <c r="B51" s="160" t="s">
        <v>975</v>
      </c>
      <c r="C51" s="161" t="s">
        <v>976</v>
      </c>
      <c r="D51" s="162">
        <v>1</v>
      </c>
      <c r="E51" s="162">
        <v>0</v>
      </c>
      <c r="F51" s="162">
        <v>0</v>
      </c>
      <c r="G51" s="162">
        <v>0</v>
      </c>
      <c r="H51" s="162">
        <v>0</v>
      </c>
      <c r="I51" s="303" t="s">
        <v>983</v>
      </c>
      <c r="J51" s="171" t="s">
        <v>989</v>
      </c>
      <c r="K51" s="171" t="s">
        <v>991</v>
      </c>
      <c r="L51" s="170"/>
      <c r="M51" s="383"/>
      <c r="N51" s="107"/>
      <c r="O51" s="172" t="s">
        <v>132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x14ac:dyDescent="0.3">
      <c r="A52" s="174">
        <v>44446</v>
      </c>
      <c r="B52" s="196" t="s">
        <v>975</v>
      </c>
      <c r="C52" s="163" t="s">
        <v>977</v>
      </c>
      <c r="D52" s="164">
        <v>13</v>
      </c>
      <c r="E52" s="164">
        <v>0</v>
      </c>
      <c r="F52" s="164">
        <v>0</v>
      </c>
      <c r="G52" s="164">
        <v>13</v>
      </c>
      <c r="H52" s="164">
        <v>0</v>
      </c>
      <c r="I52" s="304" t="s">
        <v>984</v>
      </c>
      <c r="J52" s="172" t="s">
        <v>987</v>
      </c>
      <c r="K52" s="172" t="s">
        <v>990</v>
      </c>
      <c r="L52" s="197"/>
      <c r="M52" s="383"/>
      <c r="N52" s="107"/>
      <c r="O52" s="172" t="s">
        <v>90</v>
      </c>
      <c r="P52" s="39"/>
      <c r="Q52" s="39"/>
      <c r="R52" s="153"/>
      <c r="S52" s="153"/>
      <c r="T52" s="153">
        <f>SUM(P52:S52)</f>
        <v>0</v>
      </c>
      <c r="U52" s="152"/>
      <c r="V52" s="152"/>
    </row>
    <row r="53" spans="1:22" ht="20.100000000000001" customHeight="1" thickBot="1" x14ac:dyDescent="0.35">
      <c r="A53" s="167">
        <v>44446</v>
      </c>
      <c r="B53" s="158" t="s">
        <v>975</v>
      </c>
      <c r="C53" s="159" t="s">
        <v>978</v>
      </c>
      <c r="D53" s="165">
        <v>2</v>
      </c>
      <c r="E53" s="165">
        <v>0</v>
      </c>
      <c r="F53" s="165">
        <v>0</v>
      </c>
      <c r="G53" s="165">
        <v>0</v>
      </c>
      <c r="H53" s="165">
        <v>0</v>
      </c>
      <c r="I53" s="305" t="s">
        <v>982</v>
      </c>
      <c r="J53" s="166" t="s">
        <v>989</v>
      </c>
      <c r="K53" s="166" t="s">
        <v>990</v>
      </c>
      <c r="L53" s="343"/>
      <c r="M53" s="382"/>
      <c r="N53" s="107"/>
      <c r="O53" s="172"/>
      <c r="P53" s="39"/>
      <c r="Q53" s="39"/>
      <c r="R53" s="153"/>
      <c r="S53" s="153"/>
      <c r="T53" s="153"/>
      <c r="U53" s="152"/>
      <c r="V53" s="152"/>
    </row>
    <row r="54" spans="1:22" ht="20.100000000000001" customHeight="1" x14ac:dyDescent="0.3">
      <c r="A54" s="173">
        <v>44446</v>
      </c>
      <c r="B54" s="160" t="s">
        <v>979</v>
      </c>
      <c r="C54" s="161" t="s">
        <v>980</v>
      </c>
      <c r="D54" s="162">
        <v>1</v>
      </c>
      <c r="E54" s="162">
        <v>0</v>
      </c>
      <c r="F54" s="162">
        <v>0</v>
      </c>
      <c r="G54" s="162">
        <v>1</v>
      </c>
      <c r="H54" s="162">
        <v>0</v>
      </c>
      <c r="I54" s="303" t="s">
        <v>982</v>
      </c>
      <c r="J54" s="171" t="s">
        <v>986</v>
      </c>
      <c r="K54" s="171" t="s">
        <v>990</v>
      </c>
      <c r="L54" s="170"/>
      <c r="M54" s="382"/>
      <c r="N54" s="107"/>
      <c r="O54" s="172"/>
      <c r="P54" s="39"/>
      <c r="Q54" s="39"/>
      <c r="R54" s="153"/>
      <c r="S54" s="153"/>
      <c r="T54" s="153"/>
      <c r="U54" s="152"/>
      <c r="V54" s="152"/>
    </row>
    <row r="55" spans="1:22" ht="20.100000000000001" customHeight="1" x14ac:dyDescent="0.3">
      <c r="A55" s="174">
        <v>44446</v>
      </c>
      <c r="B55" s="196" t="s">
        <v>979</v>
      </c>
      <c r="C55" s="163" t="s">
        <v>917</v>
      </c>
      <c r="D55" s="164">
        <v>3</v>
      </c>
      <c r="E55" s="164">
        <v>0</v>
      </c>
      <c r="F55" s="164">
        <v>0</v>
      </c>
      <c r="G55" s="164">
        <v>3</v>
      </c>
      <c r="H55" s="164">
        <v>0</v>
      </c>
      <c r="I55" s="304" t="s">
        <v>983</v>
      </c>
      <c r="J55" s="172" t="s">
        <v>985</v>
      </c>
      <c r="K55" s="172" t="s">
        <v>990</v>
      </c>
      <c r="L55" s="197"/>
      <c r="M55" s="194"/>
      <c r="N55" s="107"/>
      <c r="O55" s="172"/>
      <c r="P55" s="39"/>
      <c r="Q55" s="39"/>
      <c r="R55" s="153"/>
      <c r="S55" s="153"/>
      <c r="T55" s="153"/>
      <c r="U55" s="152"/>
      <c r="V55" s="152"/>
    </row>
    <row r="56" spans="1:22" ht="20.100000000000001" customHeight="1" x14ac:dyDescent="0.3">
      <c r="A56" s="174">
        <v>44446</v>
      </c>
      <c r="B56" s="196" t="s">
        <v>979</v>
      </c>
      <c r="C56" s="163" t="s">
        <v>42</v>
      </c>
      <c r="D56" s="164">
        <v>4</v>
      </c>
      <c r="E56" s="164">
        <v>0</v>
      </c>
      <c r="F56" s="164">
        <v>0</v>
      </c>
      <c r="G56" s="164">
        <v>4</v>
      </c>
      <c r="H56" s="164">
        <v>0</v>
      </c>
      <c r="I56" s="304" t="s">
        <v>983</v>
      </c>
      <c r="J56" s="172" t="s">
        <v>986</v>
      </c>
      <c r="K56" s="172" t="s">
        <v>992</v>
      </c>
      <c r="L56" s="197"/>
      <c r="M56" s="194"/>
      <c r="N56" s="107"/>
      <c r="O56" s="172"/>
      <c r="P56" s="39"/>
      <c r="Q56" s="39"/>
      <c r="R56" s="153"/>
      <c r="S56" s="153"/>
      <c r="T56" s="153"/>
      <c r="U56" s="152"/>
      <c r="V56" s="152"/>
    </row>
    <row r="57" spans="1:22" ht="20.100000000000001" customHeight="1" thickBot="1" x14ac:dyDescent="0.35">
      <c r="A57" s="167">
        <v>44446</v>
      </c>
      <c r="B57" s="158" t="s">
        <v>979</v>
      </c>
      <c r="C57" s="159" t="s">
        <v>935</v>
      </c>
      <c r="D57" s="165">
        <v>1</v>
      </c>
      <c r="E57" s="165">
        <v>0</v>
      </c>
      <c r="F57" s="165">
        <v>0</v>
      </c>
      <c r="G57" s="165">
        <v>1</v>
      </c>
      <c r="H57" s="165">
        <v>0</v>
      </c>
      <c r="I57" s="305" t="s">
        <v>982</v>
      </c>
      <c r="J57" s="166" t="s">
        <v>987</v>
      </c>
      <c r="K57" s="166" t="s">
        <v>993</v>
      </c>
      <c r="L57" s="343"/>
      <c r="M57" s="194"/>
      <c r="N57" s="107"/>
      <c r="O57" s="172"/>
      <c r="P57" s="39"/>
      <c r="Q57" s="39"/>
      <c r="R57" s="153"/>
      <c r="S57" s="153"/>
      <c r="T57" s="153"/>
      <c r="U57" s="152"/>
      <c r="V57" s="152"/>
    </row>
    <row r="58" spans="1:22" ht="20.100000000000001" customHeight="1" thickBot="1" x14ac:dyDescent="0.35">
      <c r="A58" s="177">
        <v>44446</v>
      </c>
      <c r="B58" s="341" t="s">
        <v>981</v>
      </c>
      <c r="C58" s="168" t="s">
        <v>917</v>
      </c>
      <c r="D58" s="169">
        <v>3</v>
      </c>
      <c r="E58" s="169">
        <v>0</v>
      </c>
      <c r="F58" s="169">
        <v>0</v>
      </c>
      <c r="G58" s="169">
        <v>3</v>
      </c>
      <c r="H58" s="169">
        <v>0</v>
      </c>
      <c r="I58" s="309" t="s">
        <v>982</v>
      </c>
      <c r="J58" s="178" t="s">
        <v>989</v>
      </c>
      <c r="K58" s="178" t="s">
        <v>992</v>
      </c>
      <c r="L58" s="342"/>
      <c r="M58" s="194"/>
      <c r="N58" s="107"/>
      <c r="O58" s="172"/>
      <c r="P58" s="39"/>
      <c r="Q58" s="39"/>
      <c r="R58" s="153"/>
      <c r="S58" s="153"/>
      <c r="T58" s="153"/>
      <c r="U58" s="152"/>
      <c r="V58" s="152"/>
    </row>
    <row r="59" spans="1:22" ht="20.100000000000001" customHeight="1" x14ac:dyDescent="0.3">
      <c r="A59" s="173">
        <v>44446</v>
      </c>
      <c r="B59" s="160" t="s">
        <v>995</v>
      </c>
      <c r="C59" s="161" t="s">
        <v>996</v>
      </c>
      <c r="D59" s="162">
        <v>1</v>
      </c>
      <c r="E59" s="162">
        <v>0</v>
      </c>
      <c r="F59" s="162">
        <v>0</v>
      </c>
      <c r="G59" s="162">
        <v>1</v>
      </c>
      <c r="H59" s="162">
        <v>0</v>
      </c>
      <c r="I59" s="303" t="s">
        <v>1003</v>
      </c>
      <c r="J59" s="171" t="s">
        <v>1005</v>
      </c>
      <c r="K59" s="344" t="s">
        <v>1006</v>
      </c>
      <c r="L59" s="170"/>
      <c r="M59" s="194"/>
      <c r="N59" s="107"/>
      <c r="O59" s="172"/>
      <c r="P59" s="39"/>
      <c r="Q59" s="39"/>
      <c r="R59" s="153"/>
      <c r="S59" s="153"/>
      <c r="T59" s="153"/>
      <c r="U59" s="152"/>
      <c r="V59" s="152"/>
    </row>
    <row r="60" spans="1:22" ht="20.100000000000001" customHeight="1" thickBot="1" x14ac:dyDescent="0.35">
      <c r="A60" s="167">
        <v>44446</v>
      </c>
      <c r="B60" s="158" t="s">
        <v>995</v>
      </c>
      <c r="C60" s="159" t="s">
        <v>917</v>
      </c>
      <c r="D60" s="165">
        <v>6</v>
      </c>
      <c r="E60" s="165">
        <v>0</v>
      </c>
      <c r="F60" s="165">
        <v>0</v>
      </c>
      <c r="G60" s="165">
        <v>6</v>
      </c>
      <c r="H60" s="165">
        <v>0</v>
      </c>
      <c r="I60" s="305" t="s">
        <v>1003</v>
      </c>
      <c r="J60" s="166" t="s">
        <v>1005</v>
      </c>
      <c r="K60" s="345" t="s">
        <v>1006</v>
      </c>
      <c r="L60" s="343"/>
      <c r="M60" s="194"/>
      <c r="N60" s="107"/>
      <c r="O60" s="172"/>
      <c r="P60" s="39"/>
      <c r="Q60" s="39"/>
      <c r="R60" s="153"/>
      <c r="S60" s="153"/>
      <c r="T60" s="153"/>
      <c r="U60" s="152"/>
      <c r="V60" s="152"/>
    </row>
    <row r="61" spans="1:22" ht="20.100000000000001" customHeight="1" thickBot="1" x14ac:dyDescent="0.35">
      <c r="A61" s="177">
        <v>44446</v>
      </c>
      <c r="B61" s="341" t="s">
        <v>997</v>
      </c>
      <c r="C61" s="168" t="s">
        <v>998</v>
      </c>
      <c r="D61" s="169">
        <v>2</v>
      </c>
      <c r="E61" s="169">
        <v>0</v>
      </c>
      <c r="F61" s="169">
        <v>0</v>
      </c>
      <c r="G61" s="169">
        <v>2</v>
      </c>
      <c r="H61" s="169">
        <v>0</v>
      </c>
      <c r="I61" s="309" t="s">
        <v>1003</v>
      </c>
      <c r="J61" s="178" t="s">
        <v>1005</v>
      </c>
      <c r="K61" s="346" t="s">
        <v>1006</v>
      </c>
      <c r="L61" s="342"/>
      <c r="M61" s="194"/>
      <c r="N61" s="107"/>
      <c r="O61" s="172"/>
      <c r="P61" s="39"/>
      <c r="Q61" s="39"/>
      <c r="R61" s="153"/>
      <c r="S61" s="153"/>
      <c r="T61" s="153"/>
      <c r="U61" s="152"/>
      <c r="V61" s="152"/>
    </row>
    <row r="62" spans="1:22" ht="20.100000000000001" customHeight="1" thickBot="1" x14ac:dyDescent="0.35">
      <c r="A62" s="177">
        <v>44446</v>
      </c>
      <c r="B62" s="341" t="s">
        <v>999</v>
      </c>
      <c r="C62" s="168" t="s">
        <v>917</v>
      </c>
      <c r="D62" s="169">
        <v>2</v>
      </c>
      <c r="E62" s="169">
        <v>0</v>
      </c>
      <c r="F62" s="169">
        <v>0</v>
      </c>
      <c r="G62" s="169">
        <v>2</v>
      </c>
      <c r="H62" s="169">
        <v>0</v>
      </c>
      <c r="I62" s="309" t="s">
        <v>1004</v>
      </c>
      <c r="J62" s="178" t="s">
        <v>1005</v>
      </c>
      <c r="K62" s="346" t="s">
        <v>1006</v>
      </c>
      <c r="L62" s="342"/>
      <c r="M62" s="194"/>
      <c r="N62" s="107"/>
      <c r="O62" s="172"/>
      <c r="P62" s="39"/>
      <c r="Q62" s="39"/>
      <c r="R62" s="153"/>
      <c r="S62" s="153"/>
      <c r="T62" s="153"/>
      <c r="U62" s="152"/>
      <c r="V62" s="152"/>
    </row>
    <row r="63" spans="1:22" ht="20.100000000000001" customHeight="1" x14ac:dyDescent="0.3">
      <c r="A63" s="173">
        <v>44446</v>
      </c>
      <c r="B63" s="160" t="s">
        <v>1000</v>
      </c>
      <c r="C63" s="161" t="s">
        <v>1001</v>
      </c>
      <c r="D63" s="162">
        <v>2</v>
      </c>
      <c r="E63" s="162">
        <v>0</v>
      </c>
      <c r="F63" s="162">
        <v>0</v>
      </c>
      <c r="G63" s="162">
        <v>2</v>
      </c>
      <c r="H63" s="162">
        <v>0</v>
      </c>
      <c r="I63" s="303" t="s">
        <v>1003</v>
      </c>
      <c r="J63" s="171" t="s">
        <v>1005</v>
      </c>
      <c r="K63" s="344" t="s">
        <v>1006</v>
      </c>
      <c r="L63" s="170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thickBot="1" x14ac:dyDescent="0.35">
      <c r="A64" s="167">
        <v>44446</v>
      </c>
      <c r="B64" s="158" t="s">
        <v>1000</v>
      </c>
      <c r="C64" s="159" t="s">
        <v>1002</v>
      </c>
      <c r="D64" s="165">
        <v>1</v>
      </c>
      <c r="E64" s="165">
        <v>0</v>
      </c>
      <c r="F64" s="165">
        <v>0</v>
      </c>
      <c r="G64" s="165">
        <v>1</v>
      </c>
      <c r="H64" s="165">
        <v>0</v>
      </c>
      <c r="I64" s="305" t="s">
        <v>1003</v>
      </c>
      <c r="J64" s="166" t="s">
        <v>1005</v>
      </c>
      <c r="K64" s="345" t="s">
        <v>1007</v>
      </c>
      <c r="L64" s="343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08" t="s">
        <v>11</v>
      </c>
      <c r="B65" s="209"/>
      <c r="C65" s="210"/>
      <c r="D65" s="211">
        <f>SUM(D4:D64)</f>
        <v>201</v>
      </c>
      <c r="E65" s="211">
        <f>SUM(E4:E64)</f>
        <v>0</v>
      </c>
      <c r="F65" s="211">
        <f>SUM(F4:F64)</f>
        <v>0</v>
      </c>
      <c r="G65" s="211">
        <f>SUM(G4:G64)</f>
        <v>209</v>
      </c>
      <c r="H65" s="211">
        <f>SUM(H4:H64)</f>
        <v>0</v>
      </c>
      <c r="I65" s="310"/>
      <c r="J65" s="150"/>
      <c r="K65" s="150"/>
      <c r="L65" s="212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13" t="s">
        <v>12</v>
      </c>
      <c r="B66" s="214"/>
      <c r="C66" s="215"/>
      <c r="D66" s="216">
        <v>880</v>
      </c>
      <c r="E66" s="216">
        <v>0</v>
      </c>
      <c r="F66" s="216">
        <v>0</v>
      </c>
      <c r="G66" s="216">
        <v>853</v>
      </c>
      <c r="H66" s="216">
        <v>0</v>
      </c>
      <c r="I66" s="311"/>
      <c r="J66" s="129"/>
      <c r="K66" s="129"/>
      <c r="L66" s="217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218" t="s">
        <v>13</v>
      </c>
      <c r="B67" s="219"/>
      <c r="C67" s="220"/>
      <c r="D67" s="221">
        <f>D65+D66</f>
        <v>1081</v>
      </c>
      <c r="E67" s="221">
        <f>E65+E66</f>
        <v>0</v>
      </c>
      <c r="F67" s="221">
        <f>F65+F66</f>
        <v>0</v>
      </c>
      <c r="G67" s="221">
        <f>G65+G66</f>
        <v>1062</v>
      </c>
      <c r="H67" s="221">
        <f>H65+H66</f>
        <v>0</v>
      </c>
      <c r="I67" s="312"/>
      <c r="J67" s="130"/>
      <c r="K67" s="130"/>
      <c r="L67" s="222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223" t="s">
        <v>14</v>
      </c>
      <c r="B68" s="224">
        <f t="array" ref="B68">SUM(1/COUNTIF(B4:B64,B4:B64))</f>
        <v>33.999999999999993</v>
      </c>
      <c r="C68" s="225"/>
      <c r="D68" s="152"/>
      <c r="E68" s="152"/>
      <c r="F68" s="152"/>
      <c r="G68" s="152"/>
      <c r="H68" s="152"/>
      <c r="I68" s="313"/>
      <c r="J68" s="131"/>
      <c r="K68" s="131"/>
      <c r="L68" s="135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23"/>
      <c r="B69" s="224"/>
      <c r="C69" s="225"/>
      <c r="D69" s="152"/>
      <c r="E69" s="152"/>
      <c r="F69" s="152"/>
      <c r="G69" s="152"/>
      <c r="H69" s="152"/>
      <c r="I69" s="313"/>
      <c r="J69" s="131"/>
      <c r="K69" s="40"/>
      <c r="L69" s="40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26" t="s">
        <v>15</v>
      </c>
      <c r="B70" s="227"/>
      <c r="C70" s="227"/>
      <c r="D70" s="132"/>
      <c r="E70" s="132"/>
      <c r="F70" s="132"/>
      <c r="G70" s="132"/>
      <c r="H70" s="132"/>
      <c r="I70" s="314"/>
      <c r="J70" s="132"/>
      <c r="K70" s="149"/>
      <c r="L70" s="149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28" t="s">
        <v>131</v>
      </c>
      <c r="B71" s="227"/>
      <c r="C71" s="227"/>
      <c r="D71" s="132"/>
      <c r="E71" s="132"/>
      <c r="F71" s="132"/>
      <c r="G71" s="132"/>
      <c r="H71" s="132"/>
      <c r="I71" s="314"/>
      <c r="J71" s="132"/>
      <c r="K71" s="132"/>
      <c r="L71" s="149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229"/>
      <c r="B72" s="227"/>
      <c r="C72" s="230"/>
      <c r="D72" s="132"/>
      <c r="E72" s="132"/>
      <c r="F72" s="132"/>
      <c r="G72" s="132"/>
      <c r="H72" s="132"/>
      <c r="I72" s="315"/>
      <c r="J72" s="133"/>
      <c r="K72" s="133"/>
      <c r="L72" s="231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177" t="s">
        <v>0</v>
      </c>
      <c r="B73" s="178" t="s">
        <v>1</v>
      </c>
      <c r="C73" s="178" t="s">
        <v>2</v>
      </c>
      <c r="D73" s="384" t="s">
        <v>16</v>
      </c>
      <c r="E73" s="232" t="s">
        <v>27</v>
      </c>
      <c r="F73" s="384" t="s">
        <v>18</v>
      </c>
      <c r="G73" s="384" t="s">
        <v>19</v>
      </c>
      <c r="H73" s="384" t="s">
        <v>120</v>
      </c>
      <c r="I73" s="316" t="s">
        <v>8</v>
      </c>
      <c r="J73" s="384" t="s">
        <v>9</v>
      </c>
      <c r="K73" s="475" t="s">
        <v>10</v>
      </c>
      <c r="L73" s="476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331">
        <v>44443</v>
      </c>
      <c r="B74" s="233" t="s">
        <v>966</v>
      </c>
      <c r="C74" s="233" t="s">
        <v>935</v>
      </c>
      <c r="D74" s="332">
        <v>1</v>
      </c>
      <c r="E74" s="332">
        <v>0</v>
      </c>
      <c r="F74" s="332">
        <v>0</v>
      </c>
      <c r="G74" s="332">
        <v>1</v>
      </c>
      <c r="H74" s="332">
        <v>0</v>
      </c>
      <c r="I74" s="333" t="s">
        <v>967</v>
      </c>
      <c r="J74" s="334"/>
      <c r="K74" s="171"/>
      <c r="L74" s="244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367"/>
      <c r="B75" s="368"/>
      <c r="C75" s="368"/>
      <c r="D75" s="369"/>
      <c r="E75" s="369"/>
      <c r="F75" s="369"/>
      <c r="G75" s="369"/>
      <c r="H75" s="369"/>
      <c r="I75" s="370"/>
      <c r="J75" s="371"/>
      <c r="K75" s="172"/>
      <c r="L75" s="372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08" t="s">
        <v>20</v>
      </c>
      <c r="B76" s="209"/>
      <c r="C76" s="210"/>
      <c r="D76" s="236">
        <f>SUM(D74:D75)</f>
        <v>1</v>
      </c>
      <c r="E76" s="236">
        <f>SUM(E74:E75)</f>
        <v>0</v>
      </c>
      <c r="F76" s="236">
        <f>SUM(F74:F75)</f>
        <v>0</v>
      </c>
      <c r="G76" s="236">
        <f>SUM(G74:G75)</f>
        <v>1</v>
      </c>
      <c r="H76" s="236">
        <f>SUM(H74:H75)</f>
        <v>0</v>
      </c>
      <c r="I76" s="310"/>
      <c r="J76" s="35"/>
      <c r="K76" s="35"/>
      <c r="L76" s="237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38" t="s">
        <v>12</v>
      </c>
      <c r="B77" s="239"/>
      <c r="C77" s="116"/>
      <c r="D77" s="240">
        <v>1</v>
      </c>
      <c r="E77" s="240">
        <v>66</v>
      </c>
      <c r="F77" s="240">
        <v>68</v>
      </c>
      <c r="G77" s="240">
        <v>0</v>
      </c>
      <c r="H77" s="240">
        <v>0</v>
      </c>
      <c r="I77" s="317"/>
      <c r="J77" s="134"/>
      <c r="K77" s="134"/>
      <c r="L77" s="241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18" t="s">
        <v>13</v>
      </c>
      <c r="B78" s="219"/>
      <c r="C78" s="220"/>
      <c r="D78" s="242">
        <f>SUM(D76:D77)</f>
        <v>2</v>
      </c>
      <c r="E78" s="242">
        <f>SUM(E76:E77)</f>
        <v>66</v>
      </c>
      <c r="F78" s="242">
        <f>SUM(F76:F77)</f>
        <v>68</v>
      </c>
      <c r="G78" s="242">
        <f>SUM(G76:G77)</f>
        <v>1</v>
      </c>
      <c r="H78" s="242">
        <f>SUM(H76:H77)</f>
        <v>0</v>
      </c>
      <c r="I78" s="312"/>
      <c r="J78" s="130"/>
      <c r="K78" s="130"/>
      <c r="L78" s="222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223"/>
      <c r="B79" s="224"/>
      <c r="C79" s="243"/>
      <c r="D79" s="152"/>
      <c r="E79" s="152"/>
      <c r="F79" s="152"/>
      <c r="G79" s="152"/>
      <c r="H79" s="152"/>
      <c r="I79" s="313"/>
      <c r="J79" s="131"/>
      <c r="K79" s="131"/>
      <c r="L79" s="131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26" t="s">
        <v>21</v>
      </c>
      <c r="B80" s="227"/>
      <c r="C80" s="227"/>
      <c r="D80" s="132"/>
      <c r="E80" s="132"/>
      <c r="F80" s="132"/>
      <c r="G80" s="132"/>
      <c r="H80" s="132"/>
      <c r="I80" s="314"/>
      <c r="J80" s="132"/>
      <c r="K80" s="132"/>
      <c r="L80" s="132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226" t="s">
        <v>125</v>
      </c>
      <c r="B81" s="227"/>
      <c r="C81" s="227"/>
      <c r="D81" s="132"/>
      <c r="E81" s="132"/>
      <c r="F81" s="132"/>
      <c r="G81" s="132"/>
      <c r="H81" s="132"/>
      <c r="I81" s="314"/>
      <c r="J81" s="132"/>
      <c r="K81" s="132"/>
      <c r="L81" s="132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229"/>
      <c r="B82" s="227"/>
      <c r="C82" s="230"/>
      <c r="D82" s="132"/>
      <c r="E82" s="132"/>
      <c r="F82" s="132"/>
      <c r="G82" s="132"/>
      <c r="H82" s="132"/>
      <c r="I82" s="315"/>
      <c r="J82" s="133"/>
      <c r="K82" s="133"/>
      <c r="L82" s="231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thickBot="1" x14ac:dyDescent="0.35">
      <c r="A83" s="177" t="s">
        <v>0</v>
      </c>
      <c r="B83" s="178" t="s">
        <v>1</v>
      </c>
      <c r="C83" s="178" t="s">
        <v>2</v>
      </c>
      <c r="D83" s="384" t="s">
        <v>22</v>
      </c>
      <c r="E83" s="384" t="s">
        <v>23</v>
      </c>
      <c r="F83" s="384" t="s">
        <v>24</v>
      </c>
      <c r="G83" s="384" t="s">
        <v>25</v>
      </c>
      <c r="H83" s="384" t="s">
        <v>7</v>
      </c>
      <c r="I83" s="316" t="s">
        <v>8</v>
      </c>
      <c r="J83" s="384" t="s">
        <v>9</v>
      </c>
      <c r="K83" s="475" t="s">
        <v>10</v>
      </c>
      <c r="L83" s="476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177">
        <v>44441</v>
      </c>
      <c r="B84" s="299" t="s">
        <v>1009</v>
      </c>
      <c r="C84" s="168" t="s">
        <v>1010</v>
      </c>
      <c r="D84" s="169">
        <v>10</v>
      </c>
      <c r="E84" s="169">
        <v>0</v>
      </c>
      <c r="F84" s="169">
        <v>0</v>
      </c>
      <c r="G84" s="169">
        <v>6</v>
      </c>
      <c r="H84" s="169">
        <v>0</v>
      </c>
      <c r="I84" s="309" t="s">
        <v>1013</v>
      </c>
      <c r="J84" s="178" t="s">
        <v>1014</v>
      </c>
      <c r="K84" s="178"/>
      <c r="L84" s="300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177">
        <v>44441</v>
      </c>
      <c r="B85" s="299" t="s">
        <v>1011</v>
      </c>
      <c r="C85" s="168" t="s">
        <v>917</v>
      </c>
      <c r="D85" s="169">
        <v>4</v>
      </c>
      <c r="E85" s="169">
        <v>0</v>
      </c>
      <c r="F85" s="169">
        <v>0</v>
      </c>
      <c r="G85" s="169">
        <v>4</v>
      </c>
      <c r="H85" s="169">
        <v>0</v>
      </c>
      <c r="I85" s="309" t="s">
        <v>1013</v>
      </c>
      <c r="J85" s="178" t="s">
        <v>1015</v>
      </c>
      <c r="K85" s="178"/>
      <c r="L85" s="300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177">
        <v>44441</v>
      </c>
      <c r="B86" s="299" t="s">
        <v>1012</v>
      </c>
      <c r="C86" s="168" t="s">
        <v>917</v>
      </c>
      <c r="D86" s="169">
        <v>3</v>
      </c>
      <c r="E86" s="169">
        <v>0</v>
      </c>
      <c r="F86" s="169">
        <v>0</v>
      </c>
      <c r="G86" s="169">
        <v>3</v>
      </c>
      <c r="H86" s="169">
        <v>0</v>
      </c>
      <c r="I86" s="309" t="s">
        <v>1013</v>
      </c>
      <c r="J86" s="178" t="s">
        <v>1015</v>
      </c>
      <c r="K86" s="178"/>
      <c r="L86" s="300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173">
        <v>44442</v>
      </c>
      <c r="B87" s="142" t="s">
        <v>1017</v>
      </c>
      <c r="C87" s="161" t="s">
        <v>1018</v>
      </c>
      <c r="D87" s="162">
        <v>3</v>
      </c>
      <c r="E87" s="162">
        <v>0</v>
      </c>
      <c r="F87" s="162">
        <v>0</v>
      </c>
      <c r="G87" s="162">
        <v>3</v>
      </c>
      <c r="H87" s="162">
        <v>0</v>
      </c>
      <c r="I87" s="303" t="s">
        <v>1025</v>
      </c>
      <c r="J87" s="171" t="s">
        <v>1027</v>
      </c>
      <c r="K87" s="171"/>
      <c r="L87" s="143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67">
        <v>44442</v>
      </c>
      <c r="B88" s="297" t="s">
        <v>1017</v>
      </c>
      <c r="C88" s="159" t="s">
        <v>1019</v>
      </c>
      <c r="D88" s="165">
        <v>10</v>
      </c>
      <c r="E88" s="165">
        <v>0</v>
      </c>
      <c r="F88" s="165">
        <v>0</v>
      </c>
      <c r="G88" s="165">
        <v>9</v>
      </c>
      <c r="H88" s="165">
        <v>0</v>
      </c>
      <c r="I88" s="305" t="s">
        <v>1026</v>
      </c>
      <c r="J88" s="166" t="s">
        <v>1028</v>
      </c>
      <c r="K88" s="166"/>
      <c r="L88" s="298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173">
        <v>44442</v>
      </c>
      <c r="B89" s="142" t="s">
        <v>1020</v>
      </c>
      <c r="C89" s="161" t="s">
        <v>1021</v>
      </c>
      <c r="D89" s="162">
        <v>1</v>
      </c>
      <c r="E89" s="162">
        <v>0</v>
      </c>
      <c r="F89" s="162">
        <v>0</v>
      </c>
      <c r="G89" s="162">
        <v>0</v>
      </c>
      <c r="H89" s="162">
        <v>0</v>
      </c>
      <c r="I89" s="303" t="s">
        <v>1025</v>
      </c>
      <c r="J89" s="171" t="s">
        <v>1027</v>
      </c>
      <c r="K89" s="171"/>
      <c r="L89" s="143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174">
        <v>44442</v>
      </c>
      <c r="B90" s="144" t="s">
        <v>1020</v>
      </c>
      <c r="C90" s="163" t="s">
        <v>1022</v>
      </c>
      <c r="D90" s="164">
        <v>20</v>
      </c>
      <c r="E90" s="164">
        <v>0</v>
      </c>
      <c r="F90" s="164">
        <v>0</v>
      </c>
      <c r="G90" s="164">
        <v>20</v>
      </c>
      <c r="H90" s="164">
        <v>0</v>
      </c>
      <c r="I90" s="304" t="s">
        <v>1025</v>
      </c>
      <c r="J90" s="172" t="s">
        <v>1028</v>
      </c>
      <c r="K90" s="172"/>
      <c r="L90" s="145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174">
        <v>44442</v>
      </c>
      <c r="B91" s="144" t="s">
        <v>1020</v>
      </c>
      <c r="C91" s="163" t="s">
        <v>1023</v>
      </c>
      <c r="D91" s="164">
        <v>2</v>
      </c>
      <c r="E91" s="164">
        <v>0</v>
      </c>
      <c r="F91" s="164">
        <v>0</v>
      </c>
      <c r="G91" s="164">
        <v>3</v>
      </c>
      <c r="H91" s="164">
        <v>0</v>
      </c>
      <c r="I91" s="304" t="s">
        <v>1025</v>
      </c>
      <c r="J91" s="172" t="s">
        <v>1027</v>
      </c>
      <c r="K91" s="172"/>
      <c r="L91" s="145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174">
        <v>44442</v>
      </c>
      <c r="B92" s="144" t="s">
        <v>1020</v>
      </c>
      <c r="C92" s="163" t="s">
        <v>1024</v>
      </c>
      <c r="D92" s="164">
        <v>1</v>
      </c>
      <c r="E92" s="164">
        <v>0</v>
      </c>
      <c r="F92" s="164">
        <v>0</v>
      </c>
      <c r="G92" s="164">
        <v>3</v>
      </c>
      <c r="H92" s="164">
        <v>0</v>
      </c>
      <c r="I92" s="304" t="s">
        <v>1026</v>
      </c>
      <c r="J92" s="172" t="s">
        <v>1028</v>
      </c>
      <c r="K92" s="172"/>
      <c r="L92" s="145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167">
        <v>44442</v>
      </c>
      <c r="B93" s="297" t="s">
        <v>1029</v>
      </c>
      <c r="C93" s="159" t="s">
        <v>1030</v>
      </c>
      <c r="D93" s="165">
        <v>-1</v>
      </c>
      <c r="E93" s="165">
        <v>0</v>
      </c>
      <c r="F93" s="165">
        <v>0</v>
      </c>
      <c r="G93" s="165">
        <v>-1</v>
      </c>
      <c r="H93" s="165">
        <v>0</v>
      </c>
      <c r="I93" s="305" t="s">
        <v>1026</v>
      </c>
      <c r="J93" s="166" t="s">
        <v>1028</v>
      </c>
      <c r="K93" s="166"/>
      <c r="L93" s="298" t="s">
        <v>1031</v>
      </c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174"/>
      <c r="B94" s="144"/>
      <c r="C94" s="163"/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I94" s="304"/>
      <c r="J94" s="172"/>
      <c r="K94" s="172"/>
      <c r="L94" s="145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167"/>
      <c r="B95" s="297"/>
      <c r="C95" s="159"/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I95" s="305"/>
      <c r="J95" s="166"/>
      <c r="K95" s="166"/>
      <c r="L95" s="298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08" t="s">
        <v>20</v>
      </c>
      <c r="B96" s="209"/>
      <c r="C96" s="210"/>
      <c r="D96" s="236">
        <f>SUM(D84:D95)</f>
        <v>53</v>
      </c>
      <c r="E96" s="236">
        <f>SUM(E84:E95)</f>
        <v>0</v>
      </c>
      <c r="F96" s="236">
        <f>SUM(F84:F95)</f>
        <v>0</v>
      </c>
      <c r="G96" s="236">
        <f>SUM(G84:G95)</f>
        <v>50</v>
      </c>
      <c r="H96" s="236">
        <f>SUM(H84:H95)</f>
        <v>0</v>
      </c>
      <c r="I96" s="310"/>
      <c r="J96" s="35"/>
      <c r="K96" s="35"/>
      <c r="L96" s="237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38" t="s">
        <v>12</v>
      </c>
      <c r="B97" s="239"/>
      <c r="C97" s="116"/>
      <c r="D97" s="240">
        <v>0</v>
      </c>
      <c r="E97" s="240">
        <v>0</v>
      </c>
      <c r="F97" s="240">
        <v>0</v>
      </c>
      <c r="G97" s="240">
        <v>0</v>
      </c>
      <c r="H97" s="240">
        <v>0</v>
      </c>
      <c r="I97" s="317"/>
      <c r="J97" s="134"/>
      <c r="K97" s="134"/>
      <c r="L97" s="241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218" t="s">
        <v>13</v>
      </c>
      <c r="B98" s="219"/>
      <c r="C98" s="220"/>
      <c r="D98" s="242">
        <f>SUM(D96:D97)</f>
        <v>53</v>
      </c>
      <c r="E98" s="242">
        <f>SUM(E96:E97)</f>
        <v>0</v>
      </c>
      <c r="F98" s="242">
        <f>SUM(F96:F97)</f>
        <v>0</v>
      </c>
      <c r="G98" s="242">
        <f>SUM(G96:G97)</f>
        <v>50</v>
      </c>
      <c r="H98" s="242">
        <f>SUM(H96:H97)</f>
        <v>0</v>
      </c>
      <c r="I98" s="312"/>
      <c r="J98" s="130"/>
      <c r="K98" s="130"/>
      <c r="L98" s="222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23"/>
      <c r="B99" s="224"/>
      <c r="C99" s="243"/>
      <c r="D99" s="152"/>
      <c r="E99" s="152"/>
      <c r="F99" s="152"/>
      <c r="G99" s="152"/>
      <c r="H99" s="152"/>
      <c r="I99" s="313"/>
      <c r="J99" s="131"/>
      <c r="K99" s="131"/>
      <c r="L99" s="131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26" t="s">
        <v>121</v>
      </c>
      <c r="B100" s="227"/>
      <c r="C100" s="227"/>
      <c r="D100" s="132"/>
      <c r="E100" s="132"/>
      <c r="F100" s="132"/>
      <c r="G100" s="132"/>
      <c r="H100" s="132"/>
      <c r="I100" s="314"/>
      <c r="J100" s="132"/>
      <c r="K100" s="132"/>
      <c r="L100" s="132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229"/>
      <c r="B101" s="227"/>
      <c r="C101" s="230"/>
      <c r="D101" s="132"/>
      <c r="E101" s="132"/>
      <c r="F101" s="132"/>
      <c r="G101" s="132"/>
      <c r="H101" s="132"/>
      <c r="I101" s="315"/>
      <c r="J101" s="133"/>
      <c r="K101" s="133"/>
      <c r="L101" s="13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177" t="s">
        <v>0</v>
      </c>
      <c r="B102" s="178" t="s">
        <v>1</v>
      </c>
      <c r="C102" s="178" t="s">
        <v>2</v>
      </c>
      <c r="D102" s="384" t="s">
        <v>26</v>
      </c>
      <c r="E102" s="384" t="s">
        <v>27</v>
      </c>
      <c r="F102" s="384" t="s">
        <v>28</v>
      </c>
      <c r="G102" s="384" t="s">
        <v>25</v>
      </c>
      <c r="H102" s="384" t="s">
        <v>22</v>
      </c>
      <c r="I102" s="316" t="s">
        <v>8</v>
      </c>
      <c r="J102" s="384" t="s">
        <v>9</v>
      </c>
      <c r="K102" s="475" t="s">
        <v>10</v>
      </c>
      <c r="L102" s="476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173"/>
      <c r="B103" s="161"/>
      <c r="C103" s="161"/>
      <c r="D103" s="336"/>
      <c r="E103" s="336"/>
      <c r="F103" s="336"/>
      <c r="G103" s="336"/>
      <c r="H103" s="336"/>
      <c r="I103" s="318"/>
      <c r="J103" s="135"/>
      <c r="K103" s="135"/>
      <c r="L103" s="301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174"/>
      <c r="B104" s="163"/>
      <c r="C104" s="163"/>
      <c r="D104" s="337"/>
      <c r="E104" s="337"/>
      <c r="F104" s="337"/>
      <c r="G104" s="337"/>
      <c r="H104" s="337"/>
      <c r="I104" s="319"/>
      <c r="J104" s="40"/>
      <c r="K104" s="40"/>
      <c r="L104" s="179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08" t="s">
        <v>20</v>
      </c>
      <c r="B105" s="209"/>
      <c r="C105" s="210"/>
      <c r="D105" s="338">
        <f>SUM(D103:D104)</f>
        <v>0</v>
      </c>
      <c r="E105" s="338">
        <f>SUM(E103:E104)</f>
        <v>0</v>
      </c>
      <c r="F105" s="338">
        <f>SUM(F103:F104)</f>
        <v>0</v>
      </c>
      <c r="G105" s="338">
        <f>SUM(G103:G104)</f>
        <v>0</v>
      </c>
      <c r="H105" s="338">
        <f>SUM(H103:H104)</f>
        <v>0</v>
      </c>
      <c r="I105" s="310"/>
      <c r="J105" s="35"/>
      <c r="K105" s="35"/>
      <c r="L105" s="237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38" t="s">
        <v>12</v>
      </c>
      <c r="B106" s="239"/>
      <c r="C106" s="116"/>
      <c r="D106" s="339">
        <v>0</v>
      </c>
      <c r="E106" s="339">
        <v>0</v>
      </c>
      <c r="F106" s="339">
        <v>0</v>
      </c>
      <c r="G106" s="339">
        <v>0</v>
      </c>
      <c r="H106" s="339">
        <v>0</v>
      </c>
      <c r="I106" s="317"/>
      <c r="J106" s="134"/>
      <c r="K106" s="134"/>
      <c r="L106" s="241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218" t="s">
        <v>13</v>
      </c>
      <c r="B107" s="219"/>
      <c r="C107" s="220"/>
      <c r="D107" s="340">
        <f>D105+D106</f>
        <v>0</v>
      </c>
      <c r="E107" s="340">
        <f>E105+E106</f>
        <v>0</v>
      </c>
      <c r="F107" s="340">
        <f>F105+F106</f>
        <v>0</v>
      </c>
      <c r="G107" s="340">
        <f>G105+G106</f>
        <v>0</v>
      </c>
      <c r="H107" s="340">
        <f>H105+H106</f>
        <v>0</v>
      </c>
      <c r="I107" s="312"/>
      <c r="J107" s="130"/>
      <c r="K107" s="130"/>
      <c r="L107" s="22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45"/>
      <c r="B108" s="224"/>
      <c r="C108" s="225"/>
      <c r="D108" s="152"/>
      <c r="E108" s="152"/>
      <c r="F108" s="152"/>
      <c r="G108" s="152"/>
      <c r="H108" s="152"/>
      <c r="I108" s="313"/>
      <c r="J108" s="131"/>
      <c r="K108" s="131"/>
      <c r="L108" s="131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26" t="s">
        <v>118</v>
      </c>
      <c r="B109" s="227"/>
      <c r="C109" s="227"/>
      <c r="D109" s="132"/>
      <c r="E109" s="132"/>
      <c r="F109" s="132"/>
      <c r="G109" s="132"/>
      <c r="H109" s="132"/>
      <c r="I109" s="314"/>
      <c r="J109" s="132"/>
      <c r="K109" s="132"/>
      <c r="L109" s="13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229"/>
      <c r="B110" s="227"/>
      <c r="C110" s="230"/>
      <c r="D110" s="132"/>
      <c r="E110" s="132"/>
      <c r="F110" s="132"/>
      <c r="G110" s="132"/>
      <c r="H110" s="132"/>
      <c r="I110" s="315"/>
      <c r="J110" s="133"/>
      <c r="K110" s="133"/>
      <c r="L110" s="132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thickBot="1" x14ac:dyDescent="0.35">
      <c r="A111" s="177" t="s">
        <v>0</v>
      </c>
      <c r="B111" s="178" t="s">
        <v>1</v>
      </c>
      <c r="C111" s="178" t="s">
        <v>2</v>
      </c>
      <c r="D111" s="384" t="s">
        <v>29</v>
      </c>
      <c r="E111" s="384" t="s">
        <v>17</v>
      </c>
      <c r="F111" s="384" t="s">
        <v>30</v>
      </c>
      <c r="G111" s="384" t="s">
        <v>19</v>
      </c>
      <c r="H111" s="384" t="s">
        <v>7</v>
      </c>
      <c r="I111" s="316" t="s">
        <v>8</v>
      </c>
      <c r="J111" s="384" t="s">
        <v>9</v>
      </c>
      <c r="K111" s="384"/>
      <c r="L111" s="385" t="s">
        <v>10</v>
      </c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173"/>
      <c r="B112" s="161"/>
      <c r="C112" s="161"/>
      <c r="D112" s="162"/>
      <c r="E112" s="162"/>
      <c r="F112" s="162"/>
      <c r="G112" s="162"/>
      <c r="H112" s="162"/>
      <c r="I112" s="303"/>
      <c r="J112" s="171"/>
      <c r="K112" s="171"/>
      <c r="L112" s="244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167"/>
      <c r="B113" s="159"/>
      <c r="C113" s="159"/>
      <c r="D113" s="165"/>
      <c r="E113" s="165"/>
      <c r="F113" s="165"/>
      <c r="G113" s="165"/>
      <c r="H113" s="165"/>
      <c r="I113" s="305"/>
      <c r="J113" s="166"/>
      <c r="K113" s="166"/>
      <c r="L113" s="246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08" t="s">
        <v>20</v>
      </c>
      <c r="B114" s="210"/>
      <c r="C114" s="210"/>
      <c r="D114" s="236">
        <f>SUM(D112:D113)</f>
        <v>0</v>
      </c>
      <c r="E114" s="236">
        <f>SUM(E112:E113)</f>
        <v>0</v>
      </c>
      <c r="F114" s="236">
        <f>SUM(F112:F113)</f>
        <v>0</v>
      </c>
      <c r="G114" s="236">
        <f>SUM(G112:G113)</f>
        <v>0</v>
      </c>
      <c r="H114" s="236">
        <f>SUM(H112:H113)</f>
        <v>0</v>
      </c>
      <c r="I114" s="310"/>
      <c r="J114" s="35"/>
      <c r="K114" s="35"/>
      <c r="L114" s="237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238" t="s">
        <v>12</v>
      </c>
      <c r="B115" s="116"/>
      <c r="C115" s="116"/>
      <c r="D115" s="240">
        <v>0</v>
      </c>
      <c r="E115" s="240">
        <v>0</v>
      </c>
      <c r="F115" s="240">
        <v>0</v>
      </c>
      <c r="G115" s="240">
        <v>0</v>
      </c>
      <c r="H115" s="240">
        <v>0</v>
      </c>
      <c r="I115" s="317"/>
      <c r="J115" s="134"/>
      <c r="K115" s="134"/>
      <c r="L115" s="241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thickBot="1" x14ac:dyDescent="0.35">
      <c r="A116" s="218" t="s">
        <v>13</v>
      </c>
      <c r="B116" s="220"/>
      <c r="C116" s="220"/>
      <c r="D116" s="242">
        <f>SUM(D114:D115)</f>
        <v>0</v>
      </c>
      <c r="E116" s="242">
        <f>SUM(E114:E115)</f>
        <v>0</v>
      </c>
      <c r="F116" s="242">
        <f>SUM(F114:F115)</f>
        <v>0</v>
      </c>
      <c r="G116" s="242">
        <f>SUM(G114:G115)</f>
        <v>0</v>
      </c>
      <c r="H116" s="242">
        <f>SUM(H114:H115)</f>
        <v>0</v>
      </c>
      <c r="I116" s="312"/>
      <c r="J116" s="130"/>
      <c r="K116" s="130"/>
      <c r="L116" s="247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23"/>
      <c r="B117" s="224"/>
      <c r="C117" s="225"/>
      <c r="D117" s="152"/>
      <c r="E117" s="152"/>
      <c r="F117" s="152"/>
      <c r="G117" s="152"/>
      <c r="H117" s="152"/>
      <c r="I117" s="313"/>
      <c r="J117" s="131"/>
      <c r="K117" s="131"/>
      <c r="L117" s="131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26" t="s">
        <v>31</v>
      </c>
      <c r="B118" s="227"/>
      <c r="C118" s="227"/>
      <c r="D118" s="132"/>
      <c r="E118" s="132"/>
      <c r="F118" s="132"/>
      <c r="G118" s="132"/>
      <c r="H118" s="132"/>
      <c r="I118" s="314"/>
      <c r="J118" s="132"/>
      <c r="K118" s="132"/>
      <c r="L118" s="132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26" t="s">
        <v>32</v>
      </c>
      <c r="B119" s="227"/>
      <c r="C119" s="227"/>
      <c r="D119" s="132"/>
      <c r="E119" s="132"/>
      <c r="F119" s="132"/>
      <c r="G119" s="132"/>
      <c r="H119" s="132"/>
      <c r="I119" s="314"/>
      <c r="J119" s="132"/>
      <c r="K119" s="132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thickBot="1" x14ac:dyDescent="0.35">
      <c r="A120" s="229"/>
      <c r="B120" s="227"/>
      <c r="C120" s="230"/>
      <c r="D120" s="132"/>
      <c r="E120" s="132"/>
      <c r="F120" s="132"/>
      <c r="G120" s="132"/>
      <c r="H120" s="132"/>
      <c r="I120" s="315"/>
      <c r="J120" s="133"/>
      <c r="K120" s="133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177" t="s">
        <v>0</v>
      </c>
      <c r="B121" s="178" t="s">
        <v>1</v>
      </c>
      <c r="C121" s="178" t="s">
        <v>2</v>
      </c>
      <c r="D121" s="384" t="s">
        <v>33</v>
      </c>
      <c r="E121" s="384" t="s">
        <v>34</v>
      </c>
      <c r="F121" s="384" t="s">
        <v>35</v>
      </c>
      <c r="G121" s="384" t="s">
        <v>36</v>
      </c>
      <c r="H121" s="384" t="s">
        <v>135</v>
      </c>
      <c r="I121" s="316" t="s">
        <v>8</v>
      </c>
      <c r="J121" s="384" t="s">
        <v>9</v>
      </c>
      <c r="K121" s="384"/>
      <c r="L121" s="385" t="s">
        <v>10</v>
      </c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174"/>
      <c r="B122" s="163"/>
      <c r="C122" s="163"/>
      <c r="D122" s="164"/>
      <c r="E122" s="164"/>
      <c r="F122" s="164"/>
      <c r="G122" s="164"/>
      <c r="H122" s="164"/>
      <c r="I122" s="319"/>
      <c r="J122" s="172"/>
      <c r="K122" s="204"/>
      <c r="L122" s="248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thickBot="1" x14ac:dyDescent="0.35">
      <c r="A123" s="174"/>
      <c r="B123" s="163"/>
      <c r="C123" s="163"/>
      <c r="D123" s="164"/>
      <c r="E123" s="164"/>
      <c r="F123" s="164"/>
      <c r="G123" s="164"/>
      <c r="H123" s="164"/>
      <c r="I123" s="319"/>
      <c r="J123" s="172"/>
      <c r="K123" s="204"/>
      <c r="L123" s="248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x14ac:dyDescent="0.3">
      <c r="A124" s="249" t="s">
        <v>20</v>
      </c>
      <c r="B124" s="250"/>
      <c r="C124" s="250"/>
      <c r="D124" s="251">
        <f>SUM(D122:D123)</f>
        <v>0</v>
      </c>
      <c r="E124" s="251">
        <f>SUM(E122:E123)</f>
        <v>0</v>
      </c>
      <c r="F124" s="251">
        <f>SUM(F122:F123)</f>
        <v>0</v>
      </c>
      <c r="G124" s="251">
        <f>SUM(G122:G123)</f>
        <v>0</v>
      </c>
      <c r="H124" s="251">
        <f>SUM(H122:H123)</f>
        <v>0</v>
      </c>
      <c r="I124" s="320"/>
      <c r="J124" s="36"/>
      <c r="K124" s="36"/>
      <c r="L124" s="252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x14ac:dyDescent="0.3">
      <c r="A125" s="253" t="s">
        <v>12</v>
      </c>
      <c r="B125" s="254"/>
      <c r="C125" s="254"/>
      <c r="D125" s="255">
        <v>0</v>
      </c>
      <c r="E125" s="255">
        <v>69</v>
      </c>
      <c r="F125" s="255">
        <v>0</v>
      </c>
      <c r="G125" s="255">
        <v>56</v>
      </c>
      <c r="H125" s="255">
        <v>0</v>
      </c>
      <c r="I125" s="321"/>
      <c r="J125" s="136"/>
      <c r="K125" s="136"/>
      <c r="L125" s="256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thickBot="1" x14ac:dyDescent="0.35">
      <c r="A126" s="257" t="s">
        <v>13</v>
      </c>
      <c r="B126" s="258"/>
      <c r="C126" s="258"/>
      <c r="D126" s="259">
        <f>D124+D125</f>
        <v>0</v>
      </c>
      <c r="E126" s="259">
        <f>E124+E125</f>
        <v>69</v>
      </c>
      <c r="F126" s="259">
        <f>F124+F125</f>
        <v>0</v>
      </c>
      <c r="G126" s="259">
        <f>G124+G125</f>
        <v>56</v>
      </c>
      <c r="H126" s="259">
        <f>H124+H125</f>
        <v>0</v>
      </c>
      <c r="I126" s="322"/>
      <c r="J126" s="137"/>
      <c r="K126" s="137"/>
      <c r="L126" s="260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x14ac:dyDescent="0.3">
      <c r="A127" s="261"/>
      <c r="B127" s="43"/>
      <c r="C127" s="125"/>
      <c r="D127" s="1"/>
      <c r="E127" s="1"/>
      <c r="F127" s="1"/>
      <c r="G127" s="1"/>
      <c r="H127" s="1"/>
      <c r="I127" s="323"/>
      <c r="J127" s="44"/>
      <c r="K127" s="44"/>
      <c r="L127" s="44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26" t="s">
        <v>37</v>
      </c>
      <c r="B128" s="227"/>
      <c r="C128" s="227"/>
      <c r="D128" s="132"/>
      <c r="E128" s="132"/>
      <c r="F128" s="132"/>
      <c r="G128" s="132"/>
      <c r="H128" s="132"/>
      <c r="I128" s="314"/>
      <c r="J128" s="132"/>
      <c r="K128" s="132"/>
      <c r="L128" s="13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x14ac:dyDescent="0.3">
      <c r="A129" s="226" t="s">
        <v>117</v>
      </c>
      <c r="B129" s="227"/>
      <c r="C129" s="227"/>
      <c r="D129" s="132"/>
      <c r="E129" s="132"/>
      <c r="F129" s="132"/>
      <c r="G129" s="132"/>
      <c r="H129" s="132"/>
      <c r="I129" s="314"/>
      <c r="J129" s="132"/>
      <c r="K129" s="132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thickBot="1" x14ac:dyDescent="0.35">
      <c r="A130" s="229"/>
      <c r="B130" s="227"/>
      <c r="C130" s="230"/>
      <c r="D130" s="132"/>
      <c r="E130" s="132"/>
      <c r="F130" s="132"/>
      <c r="G130" s="132"/>
      <c r="H130" s="132"/>
      <c r="I130" s="315"/>
      <c r="J130" s="133"/>
      <c r="K130" s="133"/>
      <c r="L130" s="13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thickBot="1" x14ac:dyDescent="0.35">
      <c r="A131" s="177" t="s">
        <v>0</v>
      </c>
      <c r="B131" s="178" t="s">
        <v>1</v>
      </c>
      <c r="C131" s="178" t="s">
        <v>2</v>
      </c>
      <c r="D131" s="384" t="s">
        <v>33</v>
      </c>
      <c r="E131" s="384" t="s">
        <v>27</v>
      </c>
      <c r="F131" s="384" t="s">
        <v>24</v>
      </c>
      <c r="G131" s="384" t="s">
        <v>25</v>
      </c>
      <c r="H131" s="384" t="s">
        <v>7</v>
      </c>
      <c r="I131" s="316" t="s">
        <v>8</v>
      </c>
      <c r="J131" s="384" t="s">
        <v>9</v>
      </c>
      <c r="K131" s="384"/>
      <c r="L131" s="385" t="s">
        <v>10</v>
      </c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x14ac:dyDescent="0.3">
      <c r="A132" s="173"/>
      <c r="B132" s="161"/>
      <c r="C132" s="161"/>
      <c r="D132" s="162"/>
      <c r="E132" s="162"/>
      <c r="F132" s="162"/>
      <c r="G132" s="162"/>
      <c r="H132" s="162"/>
      <c r="I132" s="303"/>
      <c r="J132" s="171"/>
      <c r="K132" s="171"/>
      <c r="L132" s="234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thickBot="1" x14ac:dyDescent="0.35">
      <c r="A133" s="174"/>
      <c r="B133" s="163"/>
      <c r="C133" s="163"/>
      <c r="D133" s="164"/>
      <c r="E133" s="164"/>
      <c r="F133" s="164"/>
      <c r="G133" s="164"/>
      <c r="H133" s="164"/>
      <c r="I133" s="304"/>
      <c r="J133" s="172"/>
      <c r="K133" s="172"/>
      <c r="L133" s="235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x14ac:dyDescent="0.3">
      <c r="A134" s="249" t="s">
        <v>20</v>
      </c>
      <c r="B134" s="250"/>
      <c r="C134" s="250"/>
      <c r="D134" s="251">
        <f>SUM(D132:D133)</f>
        <v>0</v>
      </c>
      <c r="E134" s="251">
        <f>SUM(E132:E133)</f>
        <v>0</v>
      </c>
      <c r="F134" s="251">
        <f>SUM(F132:F133)</f>
        <v>0</v>
      </c>
      <c r="G134" s="251">
        <f>SUM(G132:G133)</f>
        <v>0</v>
      </c>
      <c r="H134" s="251">
        <f>SUM(H132:H133)</f>
        <v>0</v>
      </c>
      <c r="I134" s="320"/>
      <c r="J134" s="36"/>
      <c r="K134" s="36"/>
      <c r="L134" s="252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x14ac:dyDescent="0.3">
      <c r="A135" s="253" t="s">
        <v>12</v>
      </c>
      <c r="B135" s="254"/>
      <c r="C135" s="254"/>
      <c r="D135" s="255">
        <v>0</v>
      </c>
      <c r="E135" s="255">
        <v>0</v>
      </c>
      <c r="F135" s="255">
        <v>0</v>
      </c>
      <c r="G135" s="255">
        <v>0</v>
      </c>
      <c r="H135" s="255">
        <v>0</v>
      </c>
      <c r="I135" s="321"/>
      <c r="J135" s="136"/>
      <c r="K135" s="136"/>
      <c r="L135" s="256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thickBot="1" x14ac:dyDescent="0.35">
      <c r="A136" s="257" t="s">
        <v>13</v>
      </c>
      <c r="B136" s="258"/>
      <c r="C136" s="258"/>
      <c r="D136" s="259">
        <f>D134+D135</f>
        <v>0</v>
      </c>
      <c r="E136" s="259">
        <f>E134+E135</f>
        <v>0</v>
      </c>
      <c r="F136" s="259">
        <f>F134+F135</f>
        <v>0</v>
      </c>
      <c r="G136" s="259">
        <f>G134+G135</f>
        <v>0</v>
      </c>
      <c r="H136" s="259">
        <f>H134+H135</f>
        <v>0</v>
      </c>
      <c r="I136" s="322"/>
      <c r="J136" s="137"/>
      <c r="K136" s="137"/>
      <c r="L136" s="260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20.100000000000001" customHeight="1" x14ac:dyDescent="0.3">
      <c r="A137" s="261"/>
      <c r="B137" s="43"/>
      <c r="C137" s="125"/>
      <c r="D137" s="1"/>
      <c r="E137" s="1"/>
      <c r="F137" s="1"/>
      <c r="G137" s="1"/>
      <c r="H137" s="1"/>
      <c r="I137" s="323"/>
      <c r="J137" s="44"/>
      <c r="K137" s="44"/>
      <c r="L137" s="44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20.100000000000001" customHeight="1" x14ac:dyDescent="0.3">
      <c r="A138" s="226" t="s">
        <v>122</v>
      </c>
      <c r="B138" s="227"/>
      <c r="C138" s="227"/>
      <c r="D138" s="132"/>
      <c r="E138" s="132"/>
      <c r="F138" s="132"/>
      <c r="G138" s="132"/>
      <c r="H138" s="132"/>
      <c r="I138" s="314"/>
      <c r="J138" s="132"/>
      <c r="K138" s="132"/>
      <c r="L138" s="132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20.100000000000001" customHeight="1" x14ac:dyDescent="0.3">
      <c r="A139" s="226" t="s">
        <v>124</v>
      </c>
      <c r="B139" s="227"/>
      <c r="C139" s="227"/>
      <c r="D139" s="132"/>
      <c r="E139" s="132"/>
      <c r="F139" s="132"/>
      <c r="G139" s="132"/>
      <c r="H139" s="132"/>
      <c r="I139" s="314"/>
      <c r="J139" s="132"/>
      <c r="K139" s="132"/>
      <c r="L139" s="132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thickBot="1" x14ac:dyDescent="0.35">
      <c r="A140" s="229"/>
      <c r="B140" s="227"/>
      <c r="C140" s="230"/>
      <c r="D140" s="132"/>
      <c r="E140" s="132"/>
      <c r="F140" s="132"/>
      <c r="G140" s="132"/>
      <c r="H140" s="132"/>
      <c r="I140" s="315"/>
      <c r="J140" s="133"/>
      <c r="K140" s="133"/>
      <c r="L140" s="132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thickBot="1" x14ac:dyDescent="0.35">
      <c r="A141" s="177" t="s">
        <v>0</v>
      </c>
      <c r="B141" s="178" t="s">
        <v>1</v>
      </c>
      <c r="C141" s="178" t="s">
        <v>2</v>
      </c>
      <c r="D141" s="384" t="s">
        <v>22</v>
      </c>
      <c r="E141" s="384" t="s">
        <v>27</v>
      </c>
      <c r="F141" s="384" t="s">
        <v>24</v>
      </c>
      <c r="G141" s="384" t="s">
        <v>25</v>
      </c>
      <c r="H141" s="384" t="s">
        <v>7</v>
      </c>
      <c r="I141" s="316" t="s">
        <v>8</v>
      </c>
      <c r="J141" s="384" t="s">
        <v>9</v>
      </c>
      <c r="K141" s="384"/>
      <c r="L141" s="385" t="s">
        <v>10</v>
      </c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A142" s="173"/>
      <c r="B142" s="161"/>
      <c r="C142" s="161"/>
      <c r="D142" s="262"/>
      <c r="E142" s="162"/>
      <c r="F142" s="262"/>
      <c r="G142" s="262"/>
      <c r="H142" s="262"/>
      <c r="I142" s="303"/>
      <c r="J142" s="171"/>
      <c r="K142" s="171"/>
      <c r="L142" s="234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thickBot="1" x14ac:dyDescent="0.35">
      <c r="A143" s="174"/>
      <c r="B143" s="163"/>
      <c r="C143" s="163"/>
      <c r="D143" s="263"/>
      <c r="E143" s="164"/>
      <c r="F143" s="263"/>
      <c r="G143" s="263"/>
      <c r="H143" s="263"/>
      <c r="I143" s="304"/>
      <c r="J143" s="172"/>
      <c r="K143" s="172"/>
      <c r="L143" s="235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A144" s="249" t="s">
        <v>20</v>
      </c>
      <c r="B144" s="250"/>
      <c r="C144" s="250"/>
      <c r="D144" s="251">
        <f>SUM(D142:D143)</f>
        <v>0</v>
      </c>
      <c r="E144" s="251">
        <f>SUM(E142:E143)</f>
        <v>0</v>
      </c>
      <c r="F144" s="251">
        <f>SUM(F142:F143)</f>
        <v>0</v>
      </c>
      <c r="G144" s="251">
        <f>SUM(G142:G143)</f>
        <v>0</v>
      </c>
      <c r="H144" s="251">
        <f>SUM(H142:H143)</f>
        <v>0</v>
      </c>
      <c r="I144" s="320"/>
      <c r="J144" s="36"/>
      <c r="K144" s="36"/>
      <c r="L144" s="252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x14ac:dyDescent="0.3">
      <c r="A145" s="253" t="s">
        <v>12</v>
      </c>
      <c r="B145" s="254"/>
      <c r="C145" s="254"/>
      <c r="D145" s="255">
        <v>0</v>
      </c>
      <c r="E145" s="255">
        <v>0</v>
      </c>
      <c r="F145" s="255">
        <v>0</v>
      </c>
      <c r="G145" s="255">
        <v>0</v>
      </c>
      <c r="H145" s="255">
        <v>0</v>
      </c>
      <c r="I145" s="321"/>
      <c r="J145" s="136"/>
      <c r="K145" s="136"/>
      <c r="L145" s="256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thickBot="1" x14ac:dyDescent="0.35">
      <c r="A146" s="257" t="s">
        <v>13</v>
      </c>
      <c r="B146" s="258"/>
      <c r="C146" s="258"/>
      <c r="D146" s="259">
        <f>D144+D145</f>
        <v>0</v>
      </c>
      <c r="E146" s="259">
        <f>E144+E145</f>
        <v>0</v>
      </c>
      <c r="F146" s="259">
        <f>F144+F145</f>
        <v>0</v>
      </c>
      <c r="G146" s="259">
        <f>G144+G145</f>
        <v>0</v>
      </c>
      <c r="H146" s="259">
        <f>H144+H145</f>
        <v>0</v>
      </c>
      <c r="I146" s="322"/>
      <c r="J146" s="137"/>
      <c r="K146" s="137"/>
      <c r="L146" s="260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A147" s="264"/>
      <c r="B147" s="43"/>
      <c r="C147" s="43"/>
      <c r="D147" s="1"/>
      <c r="E147" s="1"/>
      <c r="F147" s="1"/>
      <c r="G147" s="1"/>
      <c r="H147" s="1"/>
      <c r="I147" s="323"/>
      <c r="J147" s="44"/>
      <c r="K147" s="44"/>
      <c r="L147" s="44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x14ac:dyDescent="0.3">
      <c r="A148" s="226" t="s">
        <v>38</v>
      </c>
      <c r="B148" s="45"/>
      <c r="C148" s="45"/>
      <c r="D148" s="46"/>
      <c r="E148" s="46"/>
      <c r="F148" s="46"/>
      <c r="G148" s="46"/>
      <c r="H148" s="46"/>
      <c r="I148" s="324"/>
      <c r="J148" s="46"/>
      <c r="K148" s="46"/>
      <c r="L148" s="46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19.5" customHeight="1" thickBot="1" x14ac:dyDescent="0.35">
      <c r="A149" s="223"/>
      <c r="B149" s="224"/>
      <c r="C149" s="225"/>
      <c r="D149" s="152"/>
      <c r="E149" s="152"/>
      <c r="F149" s="152"/>
      <c r="G149" s="152"/>
      <c r="H149" s="152"/>
      <c r="I149" s="313"/>
      <c r="J149" s="131"/>
      <c r="K149" s="131"/>
      <c r="L149" s="131"/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thickBot="1" x14ac:dyDescent="0.35">
      <c r="A150" s="265" t="s">
        <v>0</v>
      </c>
      <c r="B150" s="266" t="s">
        <v>1</v>
      </c>
      <c r="C150" s="266" t="s">
        <v>2</v>
      </c>
      <c r="D150" s="138" t="s">
        <v>3</v>
      </c>
      <c r="E150" s="138" t="s">
        <v>4</v>
      </c>
      <c r="F150" s="138" t="s">
        <v>5</v>
      </c>
      <c r="G150" s="138" t="s">
        <v>6</v>
      </c>
      <c r="H150" s="138" t="s">
        <v>7</v>
      </c>
      <c r="I150" s="325" t="s">
        <v>8</v>
      </c>
      <c r="J150" s="138" t="s">
        <v>9</v>
      </c>
      <c r="K150" s="138"/>
      <c r="L150" s="267" t="s">
        <v>10</v>
      </c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A151" s="268" t="s">
        <v>20</v>
      </c>
      <c r="B151" s="269"/>
      <c r="C151" s="269"/>
      <c r="D151" s="270">
        <f t="shared" ref="D151:H153" si="14">SUM(D65,D76,D105,D114)</f>
        <v>202</v>
      </c>
      <c r="E151" s="270">
        <f t="shared" si="14"/>
        <v>0</v>
      </c>
      <c r="F151" s="270">
        <f t="shared" si="14"/>
        <v>0</v>
      </c>
      <c r="G151" s="270">
        <f t="shared" si="14"/>
        <v>210</v>
      </c>
      <c r="H151" s="270">
        <f t="shared" si="14"/>
        <v>0</v>
      </c>
      <c r="I151" s="326"/>
      <c r="J151" s="37"/>
      <c r="K151" s="37"/>
      <c r="L151" s="271"/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x14ac:dyDescent="0.3">
      <c r="A152" s="272" t="s">
        <v>12</v>
      </c>
      <c r="B152" s="273"/>
      <c r="C152" s="273"/>
      <c r="D152" s="274">
        <f t="shared" si="14"/>
        <v>881</v>
      </c>
      <c r="E152" s="274">
        <f t="shared" si="14"/>
        <v>66</v>
      </c>
      <c r="F152" s="274">
        <f t="shared" si="14"/>
        <v>68</v>
      </c>
      <c r="G152" s="274">
        <f t="shared" si="14"/>
        <v>853</v>
      </c>
      <c r="H152" s="274">
        <f t="shared" si="14"/>
        <v>0</v>
      </c>
      <c r="I152" s="327"/>
      <c r="J152" s="139"/>
      <c r="K152" s="139"/>
      <c r="L152" s="275"/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19.5" customHeight="1" thickBot="1" x14ac:dyDescent="0.35">
      <c r="A153" s="276" t="s">
        <v>13</v>
      </c>
      <c r="B153" s="277"/>
      <c r="C153" s="277"/>
      <c r="D153" s="278">
        <f t="shared" si="14"/>
        <v>1083</v>
      </c>
      <c r="E153" s="278">
        <f t="shared" si="14"/>
        <v>66</v>
      </c>
      <c r="F153" s="278">
        <f t="shared" si="14"/>
        <v>68</v>
      </c>
      <c r="G153" s="278">
        <f t="shared" si="14"/>
        <v>1063</v>
      </c>
      <c r="H153" s="278">
        <f t="shared" si="14"/>
        <v>0</v>
      </c>
      <c r="I153" s="328"/>
      <c r="J153" s="140"/>
      <c r="K153" s="140"/>
      <c r="L153" s="279"/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19.5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:22" ht="19.5" customHeight="1" x14ac:dyDescent="0.3"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:22" ht="19.5" customHeight="1" x14ac:dyDescent="0.3"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:22" ht="19.5" customHeight="1" x14ac:dyDescent="0.3"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:22" ht="19.5" customHeight="1" x14ac:dyDescent="0.3"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:22" ht="19.5" customHeight="1" x14ac:dyDescent="0.3"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3:22" ht="19.5" customHeight="1" x14ac:dyDescent="0.3"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3:22" ht="19.5" customHeight="1" x14ac:dyDescent="0.3"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3:22" ht="19.5" customHeight="1" x14ac:dyDescent="0.3"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3:22" ht="19.5" customHeight="1" x14ac:dyDescent="0.3"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N168" s="28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N169" s="28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N170" s="28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N171" s="28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:26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:26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:26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:26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:26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:26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  <c r="Z359" s="146"/>
    </row>
    <row r="360" spans="1:26" s="146" customFormat="1" ht="20.100000000000001" customHeight="1" x14ac:dyDescent="0.3">
      <c r="A360" s="280"/>
      <c r="B360" s="124"/>
      <c r="C360" s="124"/>
      <c r="D360" s="124"/>
      <c r="E360" s="124"/>
      <c r="F360" s="124"/>
      <c r="G360" s="124"/>
      <c r="H360" s="124"/>
      <c r="I360" s="329"/>
      <c r="J360" s="124"/>
      <c r="K360" s="124"/>
      <c r="L360" s="124"/>
      <c r="M360" s="194"/>
      <c r="N360" s="151"/>
      <c r="O360" s="157"/>
      <c r="P360" s="281"/>
      <c r="Q360" s="281"/>
      <c r="R360" s="155"/>
      <c r="S360" s="155"/>
      <c r="T360" s="155"/>
      <c r="U360" s="56"/>
      <c r="V360" s="56"/>
    </row>
    <row r="361" spans="1:26" s="146" customFormat="1" ht="20.100000000000001" customHeight="1" x14ac:dyDescent="0.3">
      <c r="A361" s="280"/>
      <c r="B361" s="124"/>
      <c r="C361" s="124"/>
      <c r="D361" s="124"/>
      <c r="E361" s="124"/>
      <c r="F361" s="124"/>
      <c r="G361" s="124"/>
      <c r="H361" s="124"/>
      <c r="I361" s="329"/>
      <c r="J361" s="124"/>
      <c r="K361" s="124"/>
      <c r="L361" s="124"/>
      <c r="M361" s="194"/>
      <c r="N361" s="151"/>
      <c r="O361" s="157"/>
      <c r="P361" s="281"/>
      <c r="Q361" s="281"/>
      <c r="R361" s="155"/>
      <c r="S361" s="155"/>
      <c r="T361" s="155"/>
      <c r="U361" s="56"/>
      <c r="V361" s="56"/>
      <c r="Z361" s="151"/>
    </row>
    <row r="362" spans="1:26" ht="20.100000000000001" customHeight="1" x14ac:dyDescent="0.3">
      <c r="M362" s="194"/>
      <c r="N362" s="146"/>
      <c r="O362" s="157"/>
      <c r="P362" s="198"/>
      <c r="Q362" s="198"/>
      <c r="R362" s="153"/>
      <c r="S362" s="153"/>
      <c r="T362" s="153"/>
      <c r="U362" s="152"/>
      <c r="V362" s="152"/>
      <c r="X362" s="146"/>
      <c r="Y362" s="146"/>
    </row>
    <row r="363" spans="1:26" ht="20.100000000000001" customHeight="1" x14ac:dyDescent="0.3">
      <c r="M363" s="194"/>
      <c r="N363" s="146"/>
      <c r="O363" s="157"/>
      <c r="P363" s="198"/>
      <c r="Q363" s="198"/>
      <c r="R363" s="153"/>
      <c r="S363" s="153"/>
      <c r="T363" s="153"/>
      <c r="U363" s="152"/>
      <c r="V363" s="152"/>
      <c r="X363" s="146"/>
      <c r="Y363" s="146"/>
    </row>
    <row r="364" spans="1:26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  <c r="X364" s="146"/>
      <c r="Y364" s="146"/>
    </row>
    <row r="365" spans="1:26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  <c r="X365" s="146"/>
      <c r="Y365" s="146"/>
    </row>
    <row r="366" spans="1:26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  <c r="X366" s="146"/>
      <c r="Y366" s="146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  <c r="X367" s="146"/>
      <c r="Y367" s="146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  <c r="X368" s="146"/>
      <c r="Y368" s="146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O407" s="157"/>
      <c r="P407" s="198"/>
      <c r="Q407" s="198"/>
      <c r="R407" s="153"/>
      <c r="S407" s="153"/>
      <c r="T407" s="153"/>
      <c r="U407" s="152"/>
      <c r="V407" s="152"/>
    </row>
    <row r="408" spans="13:22" ht="20.100000000000001" customHeight="1" x14ac:dyDescent="0.3">
      <c r="M408" s="194"/>
      <c r="O408" s="157"/>
      <c r="P408" s="198"/>
      <c r="Q408" s="198"/>
      <c r="R408" s="153"/>
      <c r="S408" s="153"/>
      <c r="T408" s="153"/>
      <c r="U408" s="152"/>
      <c r="V408" s="152"/>
    </row>
    <row r="409" spans="13:22" ht="20.100000000000001" customHeight="1" x14ac:dyDescent="0.3">
      <c r="M409" s="194"/>
      <c r="O409" s="157"/>
      <c r="P409" s="198"/>
      <c r="Q409" s="198"/>
      <c r="R409" s="153"/>
      <c r="S409" s="153"/>
      <c r="T409" s="153"/>
      <c r="U409" s="152"/>
      <c r="V409" s="152"/>
    </row>
    <row r="410" spans="13:22" ht="20.100000000000001" customHeight="1" x14ac:dyDescent="0.3">
      <c r="M410" s="194"/>
      <c r="O410" s="157"/>
      <c r="P410" s="198"/>
      <c r="Q410" s="198"/>
      <c r="R410" s="153"/>
      <c r="S410" s="153"/>
      <c r="T410" s="153"/>
      <c r="U410" s="152"/>
      <c r="V410" s="152"/>
    </row>
    <row r="411" spans="13:22" ht="20.100000000000001" customHeight="1" x14ac:dyDescent="0.3">
      <c r="M411" s="194"/>
      <c r="P411" s="39"/>
      <c r="Q411" s="39"/>
      <c r="R411" s="39"/>
      <c r="S411" s="39"/>
      <c r="T411" s="39"/>
    </row>
    <row r="412" spans="13:22" ht="20.100000000000001" customHeight="1" x14ac:dyDescent="0.3">
      <c r="M412" s="194"/>
      <c r="P412" s="39"/>
      <c r="Q412" s="39"/>
      <c r="R412" s="39"/>
      <c r="S412" s="39"/>
      <c r="T412" s="39"/>
    </row>
    <row r="413" spans="13:22" ht="20.100000000000001" customHeight="1" x14ac:dyDescent="0.3">
      <c r="M413" s="194"/>
      <c r="P413" s="39"/>
      <c r="Q413" s="39"/>
      <c r="R413" s="39"/>
      <c r="S413" s="39"/>
      <c r="T413" s="39"/>
    </row>
    <row r="414" spans="13:22" ht="20.100000000000001" customHeight="1" x14ac:dyDescent="0.3">
      <c r="M414" s="194"/>
      <c r="P414" s="39"/>
      <c r="Q414" s="39"/>
      <c r="R414" s="39"/>
      <c r="S414" s="39"/>
      <c r="T414" s="39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94"/>
      <c r="P420" s="39"/>
      <c r="Q420" s="39"/>
      <c r="R420" s="39"/>
      <c r="S420" s="39"/>
      <c r="T420" s="39"/>
    </row>
    <row r="421" spans="13:20" ht="20.100000000000001" customHeight="1" x14ac:dyDescent="0.3">
      <c r="M421" s="194"/>
      <c r="P421" s="39"/>
      <c r="Q421" s="39"/>
      <c r="R421" s="39"/>
      <c r="S421" s="39"/>
      <c r="T421" s="39"/>
    </row>
    <row r="422" spans="13:20" ht="20.100000000000001" customHeight="1" x14ac:dyDescent="0.3">
      <c r="M422" s="194"/>
      <c r="P422" s="39"/>
      <c r="Q422" s="39"/>
      <c r="R422" s="39"/>
      <c r="S422" s="39"/>
      <c r="T422" s="39"/>
    </row>
    <row r="423" spans="13:20" ht="20.100000000000001" customHeight="1" x14ac:dyDescent="0.3">
      <c r="M423" s="194"/>
      <c r="P423" s="39"/>
      <c r="Q423" s="39"/>
      <c r="R423" s="39"/>
      <c r="S423" s="39"/>
      <c r="T423" s="39"/>
    </row>
    <row r="424" spans="13:20" ht="20.100000000000001" customHeight="1" x14ac:dyDescent="0.3">
      <c r="M424" s="194"/>
      <c r="P424" s="39"/>
      <c r="Q424" s="39"/>
      <c r="R424" s="39"/>
      <c r="S424" s="39"/>
      <c r="T424" s="39"/>
    </row>
    <row r="425" spans="13:20" ht="20.100000000000001" customHeight="1" x14ac:dyDescent="0.3">
      <c r="M425" s="194"/>
      <c r="P425" s="39"/>
      <c r="Q425" s="39"/>
      <c r="R425" s="39"/>
      <c r="S425" s="39"/>
      <c r="T425" s="39"/>
    </row>
    <row r="426" spans="13:20" ht="20.100000000000001" customHeight="1" x14ac:dyDescent="0.3">
      <c r="M426" s="194"/>
      <c r="P426" s="39"/>
      <c r="Q426" s="39"/>
      <c r="R426" s="39"/>
      <c r="S426" s="39"/>
      <c r="T426" s="39"/>
    </row>
    <row r="427" spans="13:20" ht="20.100000000000001" customHeight="1" x14ac:dyDescent="0.3">
      <c r="M427" s="194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2" ht="20.100000000000001" customHeight="1" x14ac:dyDescent="0.3">
      <c r="M529" s="151"/>
      <c r="P529" s="39"/>
      <c r="Q529" s="39"/>
      <c r="R529" s="39"/>
      <c r="S529" s="39"/>
      <c r="T529" s="39"/>
    </row>
    <row r="530" spans="13:22" ht="20.100000000000001" customHeight="1" x14ac:dyDescent="0.3">
      <c r="M530" s="151"/>
      <c r="P530" s="39"/>
      <c r="Q530" s="39"/>
      <c r="R530" s="39"/>
      <c r="S530" s="39"/>
      <c r="T530" s="39"/>
    </row>
    <row r="531" spans="13:22" ht="20.100000000000001" customHeight="1" x14ac:dyDescent="0.3">
      <c r="M531" s="151"/>
      <c r="P531" s="39"/>
      <c r="Q531" s="39"/>
      <c r="R531" s="39"/>
      <c r="S531" s="39"/>
      <c r="T531" s="39"/>
    </row>
    <row r="532" spans="13:22" ht="20.100000000000001" customHeight="1" x14ac:dyDescent="0.3">
      <c r="M532" s="151"/>
      <c r="P532" s="39"/>
      <c r="Q532" s="39"/>
      <c r="R532" s="39"/>
      <c r="S532" s="39"/>
      <c r="T532" s="39"/>
    </row>
    <row r="533" spans="13:22" ht="20.100000000000001" customHeight="1" x14ac:dyDescent="0.3">
      <c r="M533" s="151"/>
      <c r="P533" s="39"/>
      <c r="Q533" s="39"/>
      <c r="R533" s="39"/>
      <c r="S533" s="39"/>
      <c r="T533" s="39"/>
    </row>
    <row r="534" spans="13:22" ht="20.100000000000001" customHeight="1" x14ac:dyDescent="0.3">
      <c r="M534" s="151"/>
      <c r="P534" s="39"/>
      <c r="Q534" s="39"/>
      <c r="R534" s="39"/>
      <c r="S534" s="39"/>
      <c r="T534" s="39"/>
    </row>
    <row r="535" spans="13:22" ht="20.100000000000001" customHeight="1" x14ac:dyDescent="0.3">
      <c r="M535" s="151"/>
      <c r="P535" s="39"/>
      <c r="Q535" s="39"/>
      <c r="R535" s="39"/>
      <c r="S535" s="39"/>
      <c r="T535" s="39"/>
    </row>
    <row r="536" spans="13:22" ht="20.100000000000001" customHeight="1" x14ac:dyDescent="0.3">
      <c r="M536" s="151"/>
      <c r="P536" s="39"/>
      <c r="Q536" s="39"/>
      <c r="R536" s="39"/>
      <c r="S536" s="39"/>
      <c r="T536" s="39"/>
    </row>
    <row r="537" spans="13:22" ht="20.100000000000001" customHeight="1" x14ac:dyDescent="0.3">
      <c r="M537" s="151"/>
      <c r="P537" s="39"/>
      <c r="Q537" s="39"/>
      <c r="R537" s="39"/>
      <c r="S537" s="39"/>
      <c r="T537" s="39"/>
    </row>
    <row r="538" spans="13:22" ht="20.100000000000001" customHeight="1" x14ac:dyDescent="0.3">
      <c r="M538" s="151"/>
      <c r="P538" s="39"/>
      <c r="Q538" s="39"/>
      <c r="R538" s="39"/>
      <c r="S538" s="39"/>
      <c r="T538" s="39"/>
    </row>
    <row r="539" spans="13:22" ht="20.100000000000001" customHeight="1" x14ac:dyDescent="0.3">
      <c r="M539" s="151"/>
      <c r="P539" s="39"/>
      <c r="Q539" s="39"/>
      <c r="R539" s="39"/>
      <c r="S539" s="39"/>
      <c r="T539" s="39"/>
    </row>
    <row r="540" spans="13:22" ht="20.100000000000001" customHeight="1" x14ac:dyDescent="0.3">
      <c r="M540" s="151"/>
      <c r="P540" s="39"/>
      <c r="Q540" s="39"/>
      <c r="R540" s="39"/>
      <c r="S540" s="39"/>
      <c r="T540" s="39"/>
    </row>
    <row r="541" spans="13:22" ht="20.100000000000001" customHeight="1" x14ac:dyDescent="0.3">
      <c r="M541" s="151"/>
      <c r="P541" s="39"/>
      <c r="Q541" s="39"/>
      <c r="R541" s="39"/>
      <c r="S541" s="39"/>
      <c r="T541" s="39"/>
    </row>
    <row r="542" spans="13:22" ht="20.100000000000001" customHeight="1" x14ac:dyDescent="0.3">
      <c r="M542" s="151"/>
      <c r="P542" s="39"/>
      <c r="Q542" s="39"/>
      <c r="R542" s="39"/>
      <c r="S542" s="39"/>
      <c r="T542" s="39"/>
    </row>
    <row r="543" spans="13:22" ht="20.100000000000001" customHeight="1" x14ac:dyDescent="0.3">
      <c r="M543" s="151"/>
      <c r="P543" s="39"/>
      <c r="Q543" s="39"/>
      <c r="R543" s="39"/>
      <c r="S543" s="39"/>
      <c r="T543" s="39"/>
    </row>
    <row r="544" spans="13:22" ht="20.100000000000001" customHeight="1" x14ac:dyDescent="0.3">
      <c r="M544" s="151"/>
      <c r="U544" s="152"/>
      <c r="V544" s="152"/>
    </row>
    <row r="545" spans="13:22" ht="20.100000000000001" customHeight="1" x14ac:dyDescent="0.3">
      <c r="M545" s="151"/>
      <c r="U545" s="152"/>
      <c r="V545" s="152"/>
    </row>
    <row r="546" spans="13:22" ht="20.100000000000001" customHeight="1" x14ac:dyDescent="0.3">
      <c r="M546" s="151"/>
      <c r="U546" s="152"/>
      <c r="V546" s="152"/>
    </row>
    <row r="547" spans="13:22" ht="20.100000000000001" customHeight="1" x14ac:dyDescent="0.3">
      <c r="M547" s="151"/>
      <c r="U547" s="152"/>
      <c r="V547" s="152"/>
    </row>
    <row r="548" spans="13:22" ht="20.100000000000001" customHeight="1" x14ac:dyDescent="0.3">
      <c r="M548" s="151"/>
      <c r="U548" s="152"/>
      <c r="V548" s="152"/>
    </row>
    <row r="549" spans="13:22" ht="20.100000000000001" customHeight="1" x14ac:dyDescent="0.3">
      <c r="M549" s="151"/>
      <c r="U549" s="152"/>
      <c r="V549" s="152"/>
    </row>
    <row r="550" spans="13:22" ht="20.100000000000001" customHeight="1" x14ac:dyDescent="0.3">
      <c r="M550" s="151"/>
      <c r="U550" s="152"/>
      <c r="V550" s="152"/>
    </row>
    <row r="551" spans="13:22" ht="20.100000000000001" customHeight="1" x14ac:dyDescent="0.3">
      <c r="M551" s="151"/>
      <c r="U551" s="152"/>
      <c r="V551" s="152"/>
    </row>
    <row r="552" spans="13:22" ht="20.100000000000001" customHeight="1" x14ac:dyDescent="0.3">
      <c r="M552" s="151"/>
      <c r="U552" s="152"/>
      <c r="V552" s="152"/>
    </row>
    <row r="553" spans="13:22" ht="20.100000000000001" customHeight="1" x14ac:dyDescent="0.3">
      <c r="M553" s="151"/>
      <c r="U553" s="152"/>
      <c r="V553" s="152"/>
    </row>
    <row r="554" spans="13:22" ht="20.100000000000001" customHeight="1" x14ac:dyDescent="0.3">
      <c r="M554" s="151"/>
      <c r="U554" s="152"/>
      <c r="V554" s="152"/>
    </row>
    <row r="555" spans="13:22" ht="20.100000000000001" customHeight="1" x14ac:dyDescent="0.3">
      <c r="M555" s="151"/>
      <c r="U555" s="152"/>
      <c r="V555" s="152"/>
    </row>
    <row r="556" spans="13:22" ht="20.100000000000001" customHeight="1" x14ac:dyDescent="0.3">
      <c r="M556" s="151"/>
      <c r="U556" s="152"/>
      <c r="V556" s="152"/>
    </row>
    <row r="557" spans="13:22" ht="20.100000000000001" customHeight="1" x14ac:dyDescent="0.3">
      <c r="M557" s="151"/>
      <c r="U557" s="152"/>
      <c r="V557" s="152"/>
    </row>
    <row r="558" spans="13:22" ht="20.100000000000001" customHeight="1" x14ac:dyDescent="0.3">
      <c r="M558" s="151"/>
      <c r="U558" s="152"/>
      <c r="V558" s="152"/>
    </row>
    <row r="559" spans="13:22" ht="20.100000000000001" customHeight="1" x14ac:dyDescent="0.3">
      <c r="M559" s="151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4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4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4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4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4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:28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:28" ht="20.100000000000001" customHeight="1" x14ac:dyDescent="0.3">
      <c r="M786" s="157"/>
      <c r="O786" s="156"/>
      <c r="P786" s="155"/>
      <c r="Q786" s="153"/>
      <c r="R786" s="153"/>
      <c r="S786" s="153"/>
      <c r="T786" s="154"/>
      <c r="U786" s="152"/>
      <c r="V786" s="152"/>
    </row>
    <row r="787" spans="1:28" ht="20.100000000000001" customHeight="1" x14ac:dyDescent="0.3">
      <c r="M787" s="157"/>
      <c r="O787" s="156"/>
      <c r="P787" s="155"/>
      <c r="Q787" s="153"/>
      <c r="R787" s="153"/>
      <c r="S787" s="153"/>
      <c r="T787" s="154"/>
      <c r="U787" s="152"/>
      <c r="V787" s="152"/>
    </row>
    <row r="788" spans="1:28" ht="20.100000000000001" customHeight="1" x14ac:dyDescent="0.3">
      <c r="M788" s="157"/>
      <c r="O788" s="156"/>
      <c r="P788" s="155"/>
      <c r="Q788" s="153"/>
      <c r="R788" s="153"/>
      <c r="S788" s="153"/>
      <c r="T788" s="154"/>
      <c r="U788" s="152"/>
      <c r="V788" s="152"/>
    </row>
    <row r="789" spans="1:28" ht="20.100000000000001" customHeight="1" x14ac:dyDescent="0.3">
      <c r="M789" s="157"/>
      <c r="O789" s="156"/>
      <c r="P789" s="155"/>
      <c r="Q789" s="153"/>
      <c r="R789" s="153"/>
      <c r="S789" s="153"/>
      <c r="T789" s="154"/>
      <c r="U789" s="152"/>
      <c r="V789" s="152"/>
    </row>
    <row r="790" spans="1:28" ht="20.100000000000001" customHeight="1" x14ac:dyDescent="0.3">
      <c r="M790" s="157"/>
      <c r="O790" s="156"/>
      <c r="P790" s="155"/>
      <c r="Q790" s="153"/>
      <c r="R790" s="153"/>
      <c r="S790" s="153"/>
      <c r="T790" s="154"/>
      <c r="V790" s="152"/>
    </row>
    <row r="791" spans="1:28" ht="20.100000000000001" customHeight="1" x14ac:dyDescent="0.3">
      <c r="M791" s="157"/>
      <c r="S791" s="153"/>
      <c r="T791" s="154"/>
      <c r="V791" s="152"/>
    </row>
    <row r="792" spans="1:28" ht="20.100000000000001" customHeight="1" x14ac:dyDescent="0.3">
      <c r="M792" s="157"/>
      <c r="V792" s="152"/>
    </row>
    <row r="793" spans="1:28" ht="20.100000000000001" customHeight="1" x14ac:dyDescent="0.3">
      <c r="M793" s="157"/>
      <c r="V793" s="152"/>
    </row>
    <row r="794" spans="1:28" ht="20.100000000000001" customHeight="1" x14ac:dyDescent="0.3">
      <c r="M794" s="157"/>
      <c r="V794" s="152"/>
      <c r="AA794" s="103"/>
      <c r="AB794" s="103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2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2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46"/>
      <c r="P797" s="146"/>
      <c r="Q797" s="146"/>
      <c r="R797" s="146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46"/>
      <c r="P798" s="146"/>
      <c r="Q798" s="146"/>
      <c r="R798" s="146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75"/>
      <c r="P799" s="176"/>
      <c r="Q799" s="176"/>
      <c r="R799" s="146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75"/>
      <c r="P800" s="176"/>
      <c r="Q800" s="176"/>
      <c r="R800" s="146"/>
      <c r="S800" s="151"/>
      <c r="T800" s="151"/>
      <c r="U800" s="151"/>
      <c r="V800" s="151"/>
      <c r="W800" s="151"/>
      <c r="X800" s="151"/>
      <c r="Y800" s="151"/>
      <c r="Z800" s="151"/>
    </row>
    <row r="801" spans="1:28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75"/>
      <c r="P801" s="176"/>
      <c r="Q801" s="176"/>
      <c r="R801" s="146"/>
      <c r="S801" s="151"/>
      <c r="T801" s="151"/>
      <c r="U801" s="151"/>
      <c r="V801" s="151"/>
      <c r="W801" s="151"/>
      <c r="X801" s="151"/>
      <c r="Y801" s="151"/>
      <c r="Z801" s="151"/>
    </row>
    <row r="802" spans="1:28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75"/>
      <c r="P802" s="176"/>
      <c r="Q802" s="176"/>
      <c r="R802" s="146"/>
      <c r="S802" s="151"/>
      <c r="T802" s="151"/>
      <c r="U802" s="151"/>
      <c r="V802" s="151"/>
      <c r="W802" s="151"/>
      <c r="X802" s="151"/>
      <c r="Y802" s="151"/>
      <c r="Z802" s="151"/>
    </row>
    <row r="803" spans="1:28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46"/>
      <c r="O803" s="175"/>
      <c r="P803" s="176"/>
      <c r="Q803" s="176"/>
      <c r="R803" s="146"/>
      <c r="S803" s="151"/>
      <c r="T803" s="151"/>
      <c r="U803" s="151"/>
      <c r="V803" s="151"/>
      <c r="W803" s="151"/>
      <c r="X803" s="151"/>
      <c r="Y803" s="151"/>
      <c r="Z803" s="151"/>
    </row>
    <row r="804" spans="1:28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46"/>
      <c r="O804" s="175"/>
      <c r="P804" s="176"/>
      <c r="Q804" s="176"/>
      <c r="R804" s="146"/>
      <c r="S804" s="151"/>
      <c r="T804" s="151"/>
      <c r="U804" s="151"/>
      <c r="V804" s="151"/>
      <c r="W804" s="151"/>
      <c r="X804" s="151"/>
      <c r="Y804" s="151"/>
      <c r="Z804" s="151"/>
    </row>
    <row r="805" spans="1:28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75"/>
      <c r="O805" s="175"/>
      <c r="P805" s="176"/>
      <c r="Q805" s="176"/>
      <c r="R805" s="146"/>
      <c r="S805" s="151"/>
      <c r="T805" s="151"/>
      <c r="U805" s="151"/>
      <c r="V805" s="151"/>
      <c r="W805" s="151"/>
      <c r="X805" s="151"/>
      <c r="Y805" s="151"/>
      <c r="Z805" s="151"/>
      <c r="AA805" s="151"/>
      <c r="AB805" s="151"/>
    </row>
    <row r="806" spans="1:28" ht="20.100000000000001" customHeight="1" x14ac:dyDescent="0.3">
      <c r="M806" s="157"/>
      <c r="N806" s="175"/>
      <c r="O806" s="146"/>
      <c r="P806" s="146"/>
      <c r="Q806" s="146"/>
      <c r="R806" s="146"/>
      <c r="AA806" s="103"/>
      <c r="AB806" s="103"/>
    </row>
    <row r="807" spans="1:28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75"/>
      <c r="O807" s="146"/>
      <c r="P807" s="146"/>
      <c r="Q807" s="146"/>
      <c r="R807" s="146"/>
      <c r="S807" s="151"/>
      <c r="T807" s="151"/>
      <c r="U807" s="151"/>
      <c r="V807" s="151"/>
      <c r="W807" s="151"/>
      <c r="X807" s="151"/>
      <c r="Y807" s="151"/>
      <c r="Z807" s="151"/>
    </row>
    <row r="808" spans="1:28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75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8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75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8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75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8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75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8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46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8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46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8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57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8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57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8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57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57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57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8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  <c r="AA846" s="151"/>
      <c r="AB846" s="151"/>
    </row>
    <row r="849" spans="1:28" ht="20.100000000000001" customHeight="1" x14ac:dyDescent="0.3">
      <c r="AA849" s="103"/>
      <c r="AB849" s="103"/>
    </row>
    <row r="850" spans="1:28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8" s="103" customFormat="1" ht="20.100000000000001" customHeight="1" x14ac:dyDescent="0.3">
      <c r="A851" s="280"/>
      <c r="B851" s="124"/>
      <c r="C851" s="124"/>
      <c r="D851" s="124"/>
      <c r="E851" s="124"/>
      <c r="F851" s="124"/>
      <c r="G851" s="124"/>
      <c r="H851" s="124"/>
      <c r="I851" s="329"/>
      <c r="J851" s="124"/>
      <c r="K851" s="124"/>
      <c r="L851" s="124"/>
      <c r="M851" s="148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8" s="103" customFormat="1" ht="20.100000000000001" customHeight="1" x14ac:dyDescent="0.3">
      <c r="A852" s="280"/>
      <c r="B852" s="124"/>
      <c r="C852" s="124"/>
      <c r="D852" s="124"/>
      <c r="E852" s="124"/>
      <c r="F852" s="124"/>
      <c r="G852" s="124"/>
      <c r="H852" s="124"/>
      <c r="I852" s="329"/>
      <c r="J852" s="124"/>
      <c r="K852" s="124"/>
      <c r="L852" s="124"/>
      <c r="M852" s="148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8" s="103" customFormat="1" ht="20.100000000000001" customHeight="1" x14ac:dyDescent="0.3">
      <c r="A853" s="280"/>
      <c r="B853" s="124"/>
      <c r="C853" s="124"/>
      <c r="D853" s="124"/>
      <c r="E853" s="124"/>
      <c r="F853" s="124"/>
      <c r="G853" s="124"/>
      <c r="H853" s="124"/>
      <c r="I853" s="329"/>
      <c r="J853" s="124"/>
      <c r="K853" s="124"/>
      <c r="L853" s="124"/>
      <c r="M853" s="148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8" s="103" customFormat="1" ht="20.100000000000001" customHeight="1" x14ac:dyDescent="0.3">
      <c r="A854" s="280"/>
      <c r="B854" s="124"/>
      <c r="C854" s="124"/>
      <c r="D854" s="124"/>
      <c r="E854" s="124"/>
      <c r="F854" s="124"/>
      <c r="G854" s="124"/>
      <c r="H854" s="124"/>
      <c r="I854" s="329"/>
      <c r="J854" s="124"/>
      <c r="K854" s="124"/>
      <c r="L854" s="124"/>
      <c r="M854" s="148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8" s="103" customFormat="1" ht="20.100000000000001" customHeight="1" x14ac:dyDescent="0.3">
      <c r="A855" s="280"/>
      <c r="B855" s="124"/>
      <c r="C855" s="124"/>
      <c r="D855" s="124"/>
      <c r="E855" s="124"/>
      <c r="F855" s="124"/>
      <c r="G855" s="124"/>
      <c r="H855" s="124"/>
      <c r="I855" s="329"/>
      <c r="J855" s="124"/>
      <c r="K855" s="124"/>
      <c r="L855" s="124"/>
      <c r="M855" s="148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8" s="103" customFormat="1" ht="20.100000000000001" customHeight="1" x14ac:dyDescent="0.3">
      <c r="A856" s="280"/>
      <c r="B856" s="124"/>
      <c r="C856" s="124"/>
      <c r="D856" s="124"/>
      <c r="E856" s="124"/>
      <c r="F856" s="124"/>
      <c r="G856" s="124"/>
      <c r="H856" s="124"/>
      <c r="I856" s="329"/>
      <c r="J856" s="124"/>
      <c r="K856" s="124"/>
      <c r="L856" s="124"/>
      <c r="M856" s="148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8" s="103" customFormat="1" ht="20.100000000000001" customHeight="1" x14ac:dyDescent="0.3">
      <c r="A857" s="280"/>
      <c r="B857" s="124"/>
      <c r="C857" s="124"/>
      <c r="D857" s="124"/>
      <c r="E857" s="124"/>
      <c r="F857" s="124"/>
      <c r="G857" s="124"/>
      <c r="H857" s="124"/>
      <c r="I857" s="329"/>
      <c r="J857" s="124"/>
      <c r="K857" s="124"/>
      <c r="L857" s="124"/>
      <c r="M857" s="148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8" s="103" customFormat="1" ht="20.100000000000001" customHeight="1" x14ac:dyDescent="0.3">
      <c r="A858" s="280"/>
      <c r="B858" s="124"/>
      <c r="C858" s="124"/>
      <c r="D858" s="124"/>
      <c r="E858" s="124"/>
      <c r="F858" s="124"/>
      <c r="G858" s="124"/>
      <c r="H858" s="124"/>
      <c r="I858" s="329"/>
      <c r="J858" s="124"/>
      <c r="K858" s="124"/>
      <c r="L858" s="124"/>
      <c r="M858" s="148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  <c r="AA858" s="151"/>
      <c r="AB858" s="151"/>
    </row>
  </sheetData>
  <autoFilter ref="A3:V736"/>
  <mergeCells count="10">
    <mergeCell ref="V35:V36"/>
    <mergeCell ref="K73:L73"/>
    <mergeCell ref="K83:L83"/>
    <mergeCell ref="K102:L10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2:H113 D142:H143 D132:H133 E103:H104 D84:H95 D4:H64">
    <cfRule type="cellIs" dxfId="317" priority="11" operator="greaterThan">
      <formula>0</formula>
    </cfRule>
  </conditionalFormatting>
  <conditionalFormatting sqref="D112:H113 D142:H143 D132:H133 D84:H95">
    <cfRule type="cellIs" dxfId="316" priority="9" operator="greaterThan">
      <formula>0</formula>
    </cfRule>
    <cfRule type="expression" dxfId="315" priority="10">
      <formula>"&gt;0"</formula>
    </cfRule>
  </conditionalFormatting>
  <conditionalFormatting sqref="D122:H123">
    <cfRule type="cellIs" dxfId="314" priority="1" operator="greaterThan">
      <formula>0</formula>
    </cfRule>
    <cfRule type="cellIs" dxfId="313" priority="2" operator="greaterThan">
      <formula>0</formula>
    </cfRule>
    <cfRule type="expression" dxfId="312" priority="6">
      <formula>"&gt;=1"</formula>
    </cfRule>
    <cfRule type="cellIs" dxfId="311" priority="7" operator="greaterThan">
      <formula>1</formula>
    </cfRule>
    <cfRule type="cellIs" dxfId="310" priority="8" operator="greaterThan">
      <formula>1</formula>
    </cfRule>
  </conditionalFormatting>
  <conditionalFormatting sqref="P799:Q805">
    <cfRule type="expression" dxfId="309" priority="3">
      <formula>"&gt;=1"</formula>
    </cfRule>
    <cfRule type="cellIs" dxfId="308" priority="4" operator="greaterThan">
      <formula>1</formula>
    </cfRule>
    <cfRule type="cellIs" dxfId="307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6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89" t="s">
        <v>3</v>
      </c>
      <c r="E3" s="389" t="s">
        <v>4</v>
      </c>
      <c r="F3" s="389" t="s">
        <v>5</v>
      </c>
      <c r="G3" s="389" t="s">
        <v>6</v>
      </c>
      <c r="H3" s="389" t="s">
        <v>120</v>
      </c>
      <c r="I3" s="308" t="s">
        <v>8</v>
      </c>
      <c r="J3" s="389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4">
        <v>44447</v>
      </c>
      <c r="B4" s="196" t="s">
        <v>1032</v>
      </c>
      <c r="C4" s="163" t="s">
        <v>1034</v>
      </c>
      <c r="D4" s="164">
        <v>3</v>
      </c>
      <c r="E4" s="164">
        <v>0</v>
      </c>
      <c r="F4" s="164">
        <v>0</v>
      </c>
      <c r="G4" s="164">
        <v>0</v>
      </c>
      <c r="H4" s="164">
        <v>0</v>
      </c>
      <c r="I4" s="304" t="s">
        <v>1037</v>
      </c>
      <c r="J4" s="172" t="s">
        <v>1036</v>
      </c>
      <c r="K4" s="172" t="s">
        <v>1038</v>
      </c>
      <c r="L4" s="197"/>
      <c r="M4" s="102"/>
      <c r="O4" s="112" t="s">
        <v>94</v>
      </c>
      <c r="P4" s="113"/>
      <c r="Q4" s="33">
        <f t="shared" ref="Q4:U6" si="0">D128</f>
        <v>129</v>
      </c>
      <c r="R4" s="33">
        <f t="shared" si="0"/>
        <v>0</v>
      </c>
      <c r="S4" s="33">
        <f t="shared" si="0"/>
        <v>8</v>
      </c>
      <c r="T4" s="33">
        <f t="shared" si="0"/>
        <v>175</v>
      </c>
      <c r="U4" s="33">
        <f t="shared" si="0"/>
        <v>0</v>
      </c>
      <c r="V4" s="114"/>
    </row>
    <row r="5" spans="1:22" ht="20.100000000000001" customHeight="1" thickBot="1" x14ac:dyDescent="0.35">
      <c r="A5" s="174">
        <v>44447</v>
      </c>
      <c r="B5" s="196" t="s">
        <v>1032</v>
      </c>
      <c r="C5" s="163" t="s">
        <v>1035</v>
      </c>
      <c r="D5" s="164">
        <v>2</v>
      </c>
      <c r="E5" s="164">
        <v>0</v>
      </c>
      <c r="F5" s="164">
        <v>0</v>
      </c>
      <c r="G5" s="164">
        <v>2</v>
      </c>
      <c r="H5" s="164">
        <v>0</v>
      </c>
      <c r="I5" s="304" t="s">
        <v>1037</v>
      </c>
      <c r="J5" s="172" t="s">
        <v>1036</v>
      </c>
      <c r="K5" s="172" t="s">
        <v>1038</v>
      </c>
      <c r="L5" s="197"/>
      <c r="M5" s="157"/>
      <c r="O5" s="115" t="s">
        <v>49</v>
      </c>
      <c r="P5" s="116"/>
      <c r="Q5" s="34">
        <f t="shared" si="0"/>
        <v>1083</v>
      </c>
      <c r="R5" s="34">
        <f t="shared" si="0"/>
        <v>66</v>
      </c>
      <c r="S5" s="34">
        <f t="shared" si="0"/>
        <v>68</v>
      </c>
      <c r="T5" s="34">
        <f t="shared" si="0"/>
        <v>1063</v>
      </c>
      <c r="U5" s="34">
        <f t="shared" si="0"/>
        <v>0</v>
      </c>
      <c r="V5" s="117"/>
    </row>
    <row r="6" spans="1:22" ht="20.100000000000001" customHeight="1" thickBot="1" x14ac:dyDescent="0.35">
      <c r="A6" s="173">
        <v>44447</v>
      </c>
      <c r="B6" s="160" t="s">
        <v>1040</v>
      </c>
      <c r="C6" s="161" t="s">
        <v>1041</v>
      </c>
      <c r="D6" s="162">
        <v>0</v>
      </c>
      <c r="E6" s="162">
        <v>0</v>
      </c>
      <c r="F6" s="162">
        <v>0</v>
      </c>
      <c r="G6" s="162">
        <v>2</v>
      </c>
      <c r="H6" s="162">
        <v>0</v>
      </c>
      <c r="I6" s="303" t="s">
        <v>1050</v>
      </c>
      <c r="J6" s="171" t="s">
        <v>1039</v>
      </c>
      <c r="K6" s="171" t="s">
        <v>1051</v>
      </c>
      <c r="L6" s="170"/>
      <c r="M6" s="157"/>
      <c r="O6" s="47" t="s">
        <v>50</v>
      </c>
      <c r="P6" s="48"/>
      <c r="Q6" s="2">
        <f t="shared" si="0"/>
        <v>1212</v>
      </c>
      <c r="R6" s="2">
        <f t="shared" si="0"/>
        <v>66</v>
      </c>
      <c r="S6" s="2">
        <f t="shared" si="0"/>
        <v>76</v>
      </c>
      <c r="T6" s="2">
        <f t="shared" si="0"/>
        <v>1238</v>
      </c>
      <c r="U6" s="2">
        <f t="shared" si="0"/>
        <v>0</v>
      </c>
      <c r="V6" s="49"/>
    </row>
    <row r="7" spans="1:22" ht="20.100000000000001" customHeight="1" thickTop="1" x14ac:dyDescent="0.3">
      <c r="A7" s="174">
        <v>44447</v>
      </c>
      <c r="B7" s="196" t="s">
        <v>1040</v>
      </c>
      <c r="C7" s="163" t="s">
        <v>1042</v>
      </c>
      <c r="D7" s="164">
        <v>0</v>
      </c>
      <c r="E7" s="164">
        <v>0</v>
      </c>
      <c r="F7" s="164">
        <v>0</v>
      </c>
      <c r="G7" s="164">
        <v>5</v>
      </c>
      <c r="H7" s="164">
        <v>0</v>
      </c>
      <c r="I7" s="304" t="s">
        <v>1050</v>
      </c>
      <c r="J7" s="172" t="s">
        <v>1039</v>
      </c>
      <c r="K7" s="172" t="s">
        <v>1051</v>
      </c>
      <c r="L7" s="197"/>
      <c r="M7" s="157"/>
      <c r="O7" s="50" t="s">
        <v>51</v>
      </c>
      <c r="P7" s="51"/>
      <c r="Q7" s="3">
        <f>D75</f>
        <v>53</v>
      </c>
      <c r="R7" s="3">
        <f>E75</f>
        <v>0</v>
      </c>
      <c r="S7" s="3">
        <f>F75</f>
        <v>0</v>
      </c>
      <c r="T7" s="3">
        <f>G75</f>
        <v>50</v>
      </c>
      <c r="U7" s="3">
        <f>H75</f>
        <v>0</v>
      </c>
      <c r="V7" s="52"/>
    </row>
    <row r="8" spans="1:22" ht="20.100000000000001" customHeight="1" thickBot="1" x14ac:dyDescent="0.35">
      <c r="A8" s="167">
        <v>44447</v>
      </c>
      <c r="B8" s="158" t="s">
        <v>1040</v>
      </c>
      <c r="C8" s="159" t="s">
        <v>1043</v>
      </c>
      <c r="D8" s="165">
        <v>0</v>
      </c>
      <c r="E8" s="165">
        <v>0</v>
      </c>
      <c r="F8" s="165">
        <v>0</v>
      </c>
      <c r="G8" s="165">
        <v>1</v>
      </c>
      <c r="H8" s="165">
        <v>0</v>
      </c>
      <c r="I8" s="305" t="s">
        <v>1050</v>
      </c>
      <c r="J8" s="166" t="s">
        <v>1039</v>
      </c>
      <c r="K8" s="166" t="s">
        <v>1051</v>
      </c>
      <c r="L8" s="343"/>
      <c r="M8" s="157"/>
      <c r="O8" s="53" t="s">
        <v>95</v>
      </c>
      <c r="P8" s="54"/>
      <c r="Q8" s="4">
        <f>SUM(Q6:Q7)</f>
        <v>1265</v>
      </c>
      <c r="R8" s="4">
        <f>SUM(R6:R7)</f>
        <v>66</v>
      </c>
      <c r="S8" s="4">
        <f>SUM(S6:S7)</f>
        <v>76</v>
      </c>
      <c r="T8" s="4">
        <f>SUM(T6:T7)</f>
        <v>1288</v>
      </c>
      <c r="U8" s="4">
        <f>SUM(U6:U7)</f>
        <v>0</v>
      </c>
      <c r="V8" s="55"/>
    </row>
    <row r="9" spans="1:22" ht="20.100000000000001" customHeight="1" x14ac:dyDescent="0.3">
      <c r="A9" s="173">
        <v>44447</v>
      </c>
      <c r="B9" s="160" t="s">
        <v>1044</v>
      </c>
      <c r="C9" s="161" t="s">
        <v>1041</v>
      </c>
      <c r="D9" s="162">
        <v>0</v>
      </c>
      <c r="E9" s="162">
        <v>0</v>
      </c>
      <c r="F9" s="162">
        <v>0</v>
      </c>
      <c r="G9" s="162">
        <v>5</v>
      </c>
      <c r="H9" s="162">
        <v>0</v>
      </c>
      <c r="I9" s="303" t="s">
        <v>1050</v>
      </c>
      <c r="J9" s="171" t="s">
        <v>1039</v>
      </c>
      <c r="K9" s="171" t="s">
        <v>1051</v>
      </c>
      <c r="L9" s="170" t="s">
        <v>364</v>
      </c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44447</v>
      </c>
      <c r="B10" s="196" t="s">
        <v>1044</v>
      </c>
      <c r="C10" s="390" t="s">
        <v>1047</v>
      </c>
      <c r="D10" s="164">
        <v>0</v>
      </c>
      <c r="E10" s="164">
        <v>0</v>
      </c>
      <c r="F10" s="164">
        <v>0</v>
      </c>
      <c r="G10" s="164">
        <v>8</v>
      </c>
      <c r="H10" s="164">
        <v>0</v>
      </c>
      <c r="I10" s="304" t="s">
        <v>1050</v>
      </c>
      <c r="J10" s="172" t="s">
        <v>1039</v>
      </c>
      <c r="K10" s="172" t="s">
        <v>1051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44447</v>
      </c>
      <c r="B11" s="196" t="s">
        <v>1044</v>
      </c>
      <c r="C11" s="163" t="s">
        <v>1042</v>
      </c>
      <c r="D11" s="164">
        <v>0</v>
      </c>
      <c r="E11" s="164">
        <v>0</v>
      </c>
      <c r="F11" s="164">
        <v>7</v>
      </c>
      <c r="G11" s="164">
        <v>27</v>
      </c>
      <c r="H11" s="164">
        <v>0</v>
      </c>
      <c r="I11" s="304" t="s">
        <v>1050</v>
      </c>
      <c r="J11" s="172" t="s">
        <v>1039</v>
      </c>
      <c r="K11" s="172" t="s">
        <v>1051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4">
        <v>44447</v>
      </c>
      <c r="B12" s="196" t="s">
        <v>1044</v>
      </c>
      <c r="C12" s="163" t="s">
        <v>1045</v>
      </c>
      <c r="D12" s="164">
        <v>0</v>
      </c>
      <c r="E12" s="164">
        <v>0</v>
      </c>
      <c r="F12" s="164">
        <v>0</v>
      </c>
      <c r="G12" s="164">
        <v>3</v>
      </c>
      <c r="H12" s="164">
        <v>0</v>
      </c>
      <c r="I12" s="304" t="s">
        <v>1050</v>
      </c>
      <c r="J12" s="172" t="s">
        <v>1039</v>
      </c>
      <c r="K12" s="172" t="s">
        <v>1051</v>
      </c>
      <c r="L12" s="197" t="s">
        <v>1165</v>
      </c>
      <c r="M12" s="157"/>
      <c r="O12" s="479" t="s">
        <v>53</v>
      </c>
      <c r="P12" s="477"/>
      <c r="Q12" s="118">
        <f>T12+V12</f>
        <v>129</v>
      </c>
      <c r="R12" s="58"/>
      <c r="S12" s="59" t="s">
        <v>39</v>
      </c>
      <c r="T12" s="60">
        <f>SUM(P14:V14,P17:V17,P20:V20,P23:V23,P26:V26,V29,U29,T29)</f>
        <v>117</v>
      </c>
      <c r="U12" s="61" t="s">
        <v>40</v>
      </c>
      <c r="V12" s="62">
        <f>SUM(P29:S29)</f>
        <v>12</v>
      </c>
    </row>
    <row r="13" spans="1:22" ht="20.100000000000001" customHeight="1" x14ac:dyDescent="0.3">
      <c r="A13" s="174">
        <v>44447</v>
      </c>
      <c r="B13" s="196" t="s">
        <v>1044</v>
      </c>
      <c r="C13" s="163" t="s">
        <v>1046</v>
      </c>
      <c r="D13" s="164">
        <v>0</v>
      </c>
      <c r="E13" s="164">
        <v>0</v>
      </c>
      <c r="F13" s="164">
        <v>1</v>
      </c>
      <c r="G13" s="164">
        <v>1</v>
      </c>
      <c r="H13" s="164">
        <v>0</v>
      </c>
      <c r="I13" s="304" t="s">
        <v>1050</v>
      </c>
      <c r="J13" s="172" t="s">
        <v>1039</v>
      </c>
      <c r="K13" s="172" t="s">
        <v>1051</v>
      </c>
      <c r="L13" s="197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44447</v>
      </c>
      <c r="B14" s="158" t="s">
        <v>1044</v>
      </c>
      <c r="C14" s="159" t="s">
        <v>1043</v>
      </c>
      <c r="D14" s="165">
        <v>0</v>
      </c>
      <c r="E14" s="165">
        <v>0</v>
      </c>
      <c r="F14" s="165">
        <v>0</v>
      </c>
      <c r="G14" s="165">
        <v>2</v>
      </c>
      <c r="H14" s="165">
        <v>0</v>
      </c>
      <c r="I14" s="305" t="s">
        <v>1050</v>
      </c>
      <c r="J14" s="166" t="s">
        <v>1039</v>
      </c>
      <c r="K14" s="166" t="s">
        <v>1051</v>
      </c>
      <c r="L14" s="343"/>
      <c r="M14" s="157"/>
      <c r="O14" s="119" t="s">
        <v>22</v>
      </c>
      <c r="P14" s="120">
        <f t="shared" ref="P14:V14" si="1">SUMIF($C$4:$C$51,P13,$D$4:$D$51)+SUMIF($C$61:$C$62,P13,$D$61:$D$62)+SUMIF($C$80:$C$81,P13,$D$80:$D$81)</f>
        <v>5</v>
      </c>
      <c r="Q14" s="120">
        <f t="shared" si="1"/>
        <v>10</v>
      </c>
      <c r="R14" s="120">
        <f t="shared" si="1"/>
        <v>52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3</v>
      </c>
    </row>
    <row r="15" spans="1:22" ht="20.100000000000001" customHeight="1" thickBot="1" x14ac:dyDescent="0.35">
      <c r="A15" s="177">
        <v>44447</v>
      </c>
      <c r="B15" s="341" t="s">
        <v>1044</v>
      </c>
      <c r="C15" s="168" t="s">
        <v>1042</v>
      </c>
      <c r="D15" s="169">
        <v>0</v>
      </c>
      <c r="E15" s="169">
        <v>0</v>
      </c>
      <c r="F15" s="169">
        <v>0</v>
      </c>
      <c r="G15" s="169">
        <v>5</v>
      </c>
      <c r="H15" s="169">
        <v>0</v>
      </c>
      <c r="I15" s="309" t="s">
        <v>1050</v>
      </c>
      <c r="J15" s="178" t="s">
        <v>1039</v>
      </c>
      <c r="K15" s="178" t="s">
        <v>1051</v>
      </c>
      <c r="L15" s="342" t="s">
        <v>1048</v>
      </c>
      <c r="M15" s="157"/>
      <c r="O15" s="66" t="s">
        <v>25</v>
      </c>
      <c r="P15" s="67">
        <f t="shared" ref="P15:V15" si="2">SUMIF($C$4:$C$51,P13,$G$4:$G$51)+SUMIF($C$61:$C$62,P13,$G$61:$G$62)+SUMIF($C$80:$C$81,P13,$G$80:$G$81)</f>
        <v>12</v>
      </c>
      <c r="Q15" s="67">
        <f t="shared" si="2"/>
        <v>10</v>
      </c>
      <c r="R15" s="67">
        <f t="shared" si="2"/>
        <v>61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3</v>
      </c>
    </row>
    <row r="16" spans="1:22" ht="20.100000000000001" customHeight="1" x14ac:dyDescent="0.3">
      <c r="A16" s="173">
        <v>44447</v>
      </c>
      <c r="B16" s="160" t="s">
        <v>1049</v>
      </c>
      <c r="C16" s="161" t="s">
        <v>1045</v>
      </c>
      <c r="D16" s="162">
        <v>2</v>
      </c>
      <c r="E16" s="162">
        <v>0</v>
      </c>
      <c r="F16" s="162">
        <v>0</v>
      </c>
      <c r="G16" s="162">
        <v>0</v>
      </c>
      <c r="H16" s="162">
        <v>0</v>
      </c>
      <c r="I16" s="303" t="s">
        <v>1050</v>
      </c>
      <c r="J16" s="171" t="s">
        <v>1039</v>
      </c>
      <c r="K16" s="171" t="s">
        <v>1051</v>
      </c>
      <c r="L16" s="170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67">
        <v>44447</v>
      </c>
      <c r="B17" s="158" t="s">
        <v>1049</v>
      </c>
      <c r="C17" s="159" t="s">
        <v>1043</v>
      </c>
      <c r="D17" s="165">
        <v>1</v>
      </c>
      <c r="E17" s="165">
        <v>0</v>
      </c>
      <c r="F17" s="165">
        <v>0</v>
      </c>
      <c r="G17" s="165">
        <v>0</v>
      </c>
      <c r="H17" s="165">
        <v>0</v>
      </c>
      <c r="I17" s="305" t="s">
        <v>1050</v>
      </c>
      <c r="J17" s="166" t="s">
        <v>1039</v>
      </c>
      <c r="K17" s="166" t="s">
        <v>1051</v>
      </c>
      <c r="L17" s="343"/>
      <c r="M17" s="157"/>
      <c r="O17" s="122" t="s">
        <v>22</v>
      </c>
      <c r="P17" s="120">
        <f t="shared" ref="P17:V17" si="3">SUMIF($C$4:$C$51,P16,$D$4:$D$51)+SUMIF($C$61:$C$62,P16,$D$61:$D$62)+SUMIF($C$80:$C$81,P16,$D$80:$D$81)</f>
        <v>13</v>
      </c>
      <c r="Q17" s="120">
        <f t="shared" si="3"/>
        <v>4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4">
        <v>44447</v>
      </c>
      <c r="B18" s="196" t="s">
        <v>1052</v>
      </c>
      <c r="C18" s="163" t="s">
        <v>1043</v>
      </c>
      <c r="D18" s="164">
        <v>1</v>
      </c>
      <c r="E18" s="164">
        <v>0</v>
      </c>
      <c r="F18" s="164">
        <v>0</v>
      </c>
      <c r="G18" s="164">
        <v>1</v>
      </c>
      <c r="H18" s="164">
        <v>0</v>
      </c>
      <c r="I18" s="304" t="s">
        <v>1060</v>
      </c>
      <c r="J18" s="172" t="s">
        <v>1061</v>
      </c>
      <c r="K18" s="172" t="s">
        <v>1062</v>
      </c>
      <c r="L18" s="197"/>
      <c r="M18" s="157"/>
      <c r="O18" s="73" t="s">
        <v>25</v>
      </c>
      <c r="P18" s="74">
        <f>SUMIF($C$4:$C$51,P16,$G$4:$G$51)+SUMIF($C$61:$C$62,P16,$G$61:$G$62)+SUMIF($C$80:$C$81,P16,$G$80:$G$81)+7</f>
        <v>54</v>
      </c>
      <c r="Q18" s="74">
        <f t="shared" ref="Q18:V18" si="4">SUMIF($C$4:$C$51,Q16,$G$4:$G$51)+SUMIF($C$61:$C$62,Q16,$G$61:$G$62)+SUMIF($C$80:$C$81,Q16,$G$80:$G$81)</f>
        <v>4</v>
      </c>
      <c r="R18" s="74">
        <f>SUMIF($C$4:$C$51,R16,$G$4:$G$51)+SUMIF($C$61:$C$62,R16,$G$61:$G$62)+SUMIF($C$80:$C$81,R16,$G$80:$G$81)+1</f>
        <v>2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74">
        <v>44447</v>
      </c>
      <c r="B19" s="196" t="s">
        <v>1052</v>
      </c>
      <c r="C19" s="163" t="s">
        <v>1053</v>
      </c>
      <c r="D19" s="164">
        <v>0</v>
      </c>
      <c r="E19" s="164">
        <v>0</v>
      </c>
      <c r="F19" s="164">
        <v>0</v>
      </c>
      <c r="G19" s="164">
        <v>1</v>
      </c>
      <c r="H19" s="164">
        <v>0</v>
      </c>
      <c r="I19" s="304" t="s">
        <v>1060</v>
      </c>
      <c r="J19" s="172" t="s">
        <v>1061</v>
      </c>
      <c r="K19" s="172" t="s">
        <v>1062</v>
      </c>
      <c r="L19" s="197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3">
        <v>44447</v>
      </c>
      <c r="B20" s="160" t="s">
        <v>1054</v>
      </c>
      <c r="C20" s="161" t="s">
        <v>1047</v>
      </c>
      <c r="D20" s="162">
        <v>2</v>
      </c>
      <c r="E20" s="162">
        <v>0</v>
      </c>
      <c r="F20" s="162">
        <v>0</v>
      </c>
      <c r="G20" s="162">
        <v>2</v>
      </c>
      <c r="H20" s="162">
        <v>0</v>
      </c>
      <c r="I20" s="303" t="s">
        <v>1060</v>
      </c>
      <c r="J20" s="171" t="s">
        <v>1061</v>
      </c>
      <c r="K20" s="171" t="s">
        <v>1062</v>
      </c>
      <c r="L20" s="170"/>
      <c r="M20" s="157" t="s">
        <v>127</v>
      </c>
      <c r="O20" s="122" t="s">
        <v>22</v>
      </c>
      <c r="P20" s="120">
        <f t="shared" ref="P20:V20" si="5">SUMIF($C$4:$C$51,P19,$D$4:$D$51)+SUMIF($C$61:$C$62,P19,$D$61:$D$62)+SUMIF($C$80:$C$81,P19,$D$80:$D$81)</f>
        <v>0</v>
      </c>
      <c r="Q20" s="120">
        <f t="shared" si="5"/>
        <v>0</v>
      </c>
      <c r="R20" s="120">
        <f t="shared" si="5"/>
        <v>5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44447</v>
      </c>
      <c r="B21" s="196" t="s">
        <v>1054</v>
      </c>
      <c r="C21" s="163" t="s">
        <v>1042</v>
      </c>
      <c r="D21" s="164">
        <v>1</v>
      </c>
      <c r="E21" s="164">
        <v>0</v>
      </c>
      <c r="F21" s="164">
        <v>0</v>
      </c>
      <c r="G21" s="164">
        <v>1</v>
      </c>
      <c r="H21" s="164">
        <v>0</v>
      </c>
      <c r="I21" s="304" t="s">
        <v>1060</v>
      </c>
      <c r="J21" s="172" t="s">
        <v>1061</v>
      </c>
      <c r="K21" s="172" t="s">
        <v>1062</v>
      </c>
      <c r="L21" s="197"/>
      <c r="M21" s="157"/>
      <c r="O21" s="79" t="s">
        <v>25</v>
      </c>
      <c r="P21" s="80">
        <f t="shared" ref="P21:V21" si="6">SUMIF($C$4:$C$51,P19,$G$4:$G$51)+SUMIF($C$61:$C$62,P19,$G$61:$G$62)+SUMIF($C$80:$C$81,P19,$G$80:$G$81)</f>
        <v>0</v>
      </c>
      <c r="Q21" s="80">
        <f t="shared" si="6"/>
        <v>0</v>
      </c>
      <c r="R21" s="80">
        <f t="shared" si="6"/>
        <v>4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44447</v>
      </c>
      <c r="B22" s="158" t="s">
        <v>1054</v>
      </c>
      <c r="C22" s="159" t="s">
        <v>42</v>
      </c>
      <c r="D22" s="165">
        <v>2</v>
      </c>
      <c r="E22" s="165">
        <v>0</v>
      </c>
      <c r="F22" s="165">
        <v>0</v>
      </c>
      <c r="G22" s="165">
        <v>2</v>
      </c>
      <c r="H22" s="165">
        <v>0</v>
      </c>
      <c r="I22" s="305" t="s">
        <v>1060</v>
      </c>
      <c r="J22" s="166" t="s">
        <v>1061</v>
      </c>
      <c r="K22" s="166" t="s">
        <v>1062</v>
      </c>
      <c r="L22" s="343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4">
        <v>44447</v>
      </c>
      <c r="B23" s="196" t="s">
        <v>1055</v>
      </c>
      <c r="C23" s="163" t="s">
        <v>1041</v>
      </c>
      <c r="D23" s="164">
        <v>2</v>
      </c>
      <c r="E23" s="164">
        <v>0</v>
      </c>
      <c r="F23" s="164">
        <v>0</v>
      </c>
      <c r="G23" s="164">
        <v>2</v>
      </c>
      <c r="H23" s="164">
        <v>0</v>
      </c>
      <c r="I23" s="304" t="s">
        <v>1060</v>
      </c>
      <c r="J23" s="172" t="s">
        <v>1061</v>
      </c>
      <c r="K23" s="172" t="s">
        <v>1062</v>
      </c>
      <c r="L23" s="197"/>
      <c r="M23" s="157"/>
      <c r="O23" s="122" t="s">
        <v>22</v>
      </c>
      <c r="P23" s="120">
        <f t="shared" ref="P23:V23" si="7">SUMIF($C$4:$C$51,P22,$D$4:$D$51)+SUMIF($C$61:$C$62,P22,$D$61:$D$62)+SUMIF($C$80:$C$81,P22,$D$80:$D$81)</f>
        <v>0</v>
      </c>
      <c r="Q23" s="120">
        <f t="shared" si="7"/>
        <v>1</v>
      </c>
      <c r="R23" s="120">
        <f t="shared" si="7"/>
        <v>0</v>
      </c>
      <c r="S23" s="120">
        <f t="shared" si="7"/>
        <v>0</v>
      </c>
      <c r="T23" s="120">
        <f t="shared" si="7"/>
        <v>5</v>
      </c>
      <c r="U23" s="120">
        <f t="shared" si="7"/>
        <v>0</v>
      </c>
      <c r="V23" s="121">
        <f t="shared" si="7"/>
        <v>0</v>
      </c>
    </row>
    <row r="24" spans="1:22" ht="20.100000000000001" customHeight="1" thickBot="1" x14ac:dyDescent="0.35">
      <c r="A24" s="174">
        <v>44447</v>
      </c>
      <c r="B24" s="196" t="s">
        <v>1055</v>
      </c>
      <c r="C24" s="163" t="s">
        <v>1056</v>
      </c>
      <c r="D24" s="164">
        <v>3</v>
      </c>
      <c r="E24" s="164">
        <v>0</v>
      </c>
      <c r="F24" s="164">
        <v>0</v>
      </c>
      <c r="G24" s="164">
        <v>3</v>
      </c>
      <c r="H24" s="164">
        <v>0</v>
      </c>
      <c r="I24" s="304" t="s">
        <v>1060</v>
      </c>
      <c r="J24" s="172" t="s">
        <v>1061</v>
      </c>
      <c r="K24" s="172" t="s">
        <v>1062</v>
      </c>
      <c r="L24" s="197"/>
      <c r="M24" s="157"/>
      <c r="O24" s="73" t="s">
        <v>25</v>
      </c>
      <c r="P24" s="74">
        <f t="shared" ref="P24:V24" si="8">SUMIF($C$4:$C$51,P22,$G$4:$G$51)+SUMIF($C$61:$C$62,P22,$G$61:$G$62)+SUMIF($C$80:$C$81,P22,$G$80:$G$81)</f>
        <v>0</v>
      </c>
      <c r="Q24" s="74">
        <f t="shared" si="8"/>
        <v>0</v>
      </c>
      <c r="R24" s="74">
        <f t="shared" si="8"/>
        <v>0</v>
      </c>
      <c r="S24" s="74">
        <f t="shared" si="8"/>
        <v>0</v>
      </c>
      <c r="T24" s="74">
        <f t="shared" si="8"/>
        <v>1</v>
      </c>
      <c r="U24" s="74">
        <f t="shared" si="8"/>
        <v>0</v>
      </c>
      <c r="V24" s="75">
        <f t="shared" si="8"/>
        <v>0</v>
      </c>
    </row>
    <row r="25" spans="1:22" ht="20.100000000000001" customHeight="1" x14ac:dyDescent="0.3">
      <c r="A25" s="173">
        <v>44447</v>
      </c>
      <c r="B25" s="160" t="s">
        <v>1058</v>
      </c>
      <c r="C25" s="161" t="s">
        <v>1057</v>
      </c>
      <c r="D25" s="162">
        <v>5</v>
      </c>
      <c r="E25" s="162">
        <v>0</v>
      </c>
      <c r="F25" s="162">
        <v>0</v>
      </c>
      <c r="G25" s="162">
        <v>5</v>
      </c>
      <c r="H25" s="162">
        <v>0</v>
      </c>
      <c r="I25" s="303" t="s">
        <v>1060</v>
      </c>
      <c r="J25" s="171" t="s">
        <v>1061</v>
      </c>
      <c r="K25" s="171" t="s">
        <v>1062</v>
      </c>
      <c r="L25" s="170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67">
        <v>44447</v>
      </c>
      <c r="B26" s="158" t="s">
        <v>1058</v>
      </c>
      <c r="C26" s="159" t="s">
        <v>1047</v>
      </c>
      <c r="D26" s="165">
        <v>1</v>
      </c>
      <c r="E26" s="165">
        <v>0</v>
      </c>
      <c r="F26" s="165">
        <v>0</v>
      </c>
      <c r="G26" s="165">
        <v>1</v>
      </c>
      <c r="H26" s="165">
        <v>0</v>
      </c>
      <c r="I26" s="305" t="s">
        <v>1060</v>
      </c>
      <c r="J26" s="166" t="s">
        <v>1061</v>
      </c>
      <c r="K26" s="166" t="s">
        <v>1062</v>
      </c>
      <c r="L26" s="343"/>
      <c r="M26" s="157"/>
      <c r="O26" s="122" t="s">
        <v>22</v>
      </c>
      <c r="P26" s="120">
        <f t="shared" ref="P26:V26" si="9">SUMIF($C$4:$C$51,P25,$D$4:$D$51)+SUMIF($C$61:$C$62,P25,$D$61:$D$62)+SUMIF($C$80:$C$81,P25,$D$80:$D$81)</f>
        <v>4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3">
        <v>44447</v>
      </c>
      <c r="B27" s="160" t="s">
        <v>1059</v>
      </c>
      <c r="C27" s="161" t="s">
        <v>1057</v>
      </c>
      <c r="D27" s="162">
        <v>5</v>
      </c>
      <c r="E27" s="162">
        <v>0</v>
      </c>
      <c r="F27" s="162">
        <v>0</v>
      </c>
      <c r="G27" s="162">
        <v>5</v>
      </c>
      <c r="H27" s="162">
        <v>0</v>
      </c>
      <c r="I27" s="303" t="s">
        <v>1060</v>
      </c>
      <c r="J27" s="171" t="s">
        <v>1061</v>
      </c>
      <c r="K27" s="171" t="s">
        <v>1062</v>
      </c>
      <c r="L27" s="170"/>
      <c r="M27" s="157"/>
      <c r="O27" s="79" t="s">
        <v>25</v>
      </c>
      <c r="P27" s="84">
        <f t="shared" ref="P27:V27" si="10">SUMIF($C$4:$C$51,P25,$G$4:$G$51)+SUMIF($C$61:$C$62,P25,$G$61:$G$62)+SUMIF($C$80:$C$81,P25,$G$80:$G$81)</f>
        <v>3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x14ac:dyDescent="0.3">
      <c r="A28" s="174">
        <v>44447</v>
      </c>
      <c r="B28" s="196" t="s">
        <v>1059</v>
      </c>
      <c r="C28" s="163" t="s">
        <v>1034</v>
      </c>
      <c r="D28" s="164">
        <v>1</v>
      </c>
      <c r="E28" s="164">
        <v>0</v>
      </c>
      <c r="F28" s="164">
        <v>0</v>
      </c>
      <c r="G28" s="164">
        <v>0</v>
      </c>
      <c r="H28" s="164">
        <v>0</v>
      </c>
      <c r="I28" s="304" t="s">
        <v>1060</v>
      </c>
      <c r="J28" s="172" t="s">
        <v>1061</v>
      </c>
      <c r="K28" s="172" t="s">
        <v>1062</v>
      </c>
      <c r="L28" s="197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4">
        <v>44447</v>
      </c>
      <c r="B29" s="196" t="s">
        <v>1059</v>
      </c>
      <c r="C29" s="163" t="s">
        <v>1033</v>
      </c>
      <c r="D29" s="164">
        <v>1</v>
      </c>
      <c r="E29" s="164">
        <v>0</v>
      </c>
      <c r="F29" s="164">
        <v>0</v>
      </c>
      <c r="G29" s="164">
        <v>0</v>
      </c>
      <c r="H29" s="164">
        <v>0</v>
      </c>
      <c r="I29" s="304" t="s">
        <v>1060</v>
      </c>
      <c r="J29" s="172" t="s">
        <v>1061</v>
      </c>
      <c r="K29" s="172" t="s">
        <v>1062</v>
      </c>
      <c r="L29" s="197"/>
      <c r="M29" s="157"/>
      <c r="O29" s="122" t="s">
        <v>22</v>
      </c>
      <c r="P29" s="120">
        <f t="shared" ref="P29:V29" si="11">SUMIF($C$4:$C$51,P28,$D$4:$D$51)+SUMIF($C$61:$C$62,P28,$D$61:$D$62)+SUMIF($C$80:$C$81,P28,$D$80:$D$81)</f>
        <v>5</v>
      </c>
      <c r="Q29" s="120">
        <f t="shared" si="11"/>
        <v>6</v>
      </c>
      <c r="R29" s="120">
        <f t="shared" si="11"/>
        <v>1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67">
        <v>44447</v>
      </c>
      <c r="B30" s="158" t="s">
        <v>1059</v>
      </c>
      <c r="C30" s="159" t="s">
        <v>1035</v>
      </c>
      <c r="D30" s="165">
        <v>1</v>
      </c>
      <c r="E30" s="165">
        <v>0</v>
      </c>
      <c r="F30" s="165">
        <v>0</v>
      </c>
      <c r="G30" s="165">
        <v>0</v>
      </c>
      <c r="H30" s="165">
        <v>0</v>
      </c>
      <c r="I30" s="305" t="s">
        <v>1060</v>
      </c>
      <c r="J30" s="166" t="s">
        <v>1061</v>
      </c>
      <c r="K30" s="166" t="s">
        <v>1062</v>
      </c>
      <c r="L30" s="343"/>
      <c r="M30" s="157"/>
      <c r="O30" s="86" t="s">
        <v>25</v>
      </c>
      <c r="P30" s="87">
        <f t="shared" ref="P30:V30" si="12">SUMIF($C$4:$C$51,P28,$G$4:$G$51)+SUMIF($C$61:$C$62,P28,$G$61:$G$62)+SUMIF($C$80:$C$81,P28,$G$80:$G$81)</f>
        <v>7</v>
      </c>
      <c r="Q30" s="87">
        <f t="shared" si="12"/>
        <v>5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4">
        <v>44447</v>
      </c>
      <c r="B31" s="196" t="s">
        <v>1064</v>
      </c>
      <c r="C31" s="163" t="s">
        <v>1065</v>
      </c>
      <c r="D31" s="164">
        <v>1</v>
      </c>
      <c r="E31" s="164">
        <v>0</v>
      </c>
      <c r="F31" s="164">
        <v>0</v>
      </c>
      <c r="G31" s="164">
        <v>0</v>
      </c>
      <c r="H31" s="164">
        <v>0</v>
      </c>
      <c r="I31" s="304" t="s">
        <v>1071</v>
      </c>
      <c r="J31" s="172" t="s">
        <v>1063</v>
      </c>
      <c r="K31" s="172" t="s">
        <v>1072</v>
      </c>
      <c r="L31" s="197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183</v>
      </c>
    </row>
    <row r="32" spans="1:22" ht="20.100000000000001" customHeight="1" thickTop="1" thickBot="1" x14ac:dyDescent="0.35">
      <c r="A32" s="177">
        <v>44447</v>
      </c>
      <c r="B32" s="341" t="s">
        <v>1166</v>
      </c>
      <c r="C32" s="168" t="s">
        <v>1053</v>
      </c>
      <c r="D32" s="169">
        <v>1</v>
      </c>
      <c r="E32" s="169">
        <v>0</v>
      </c>
      <c r="F32" s="169">
        <v>0</v>
      </c>
      <c r="G32" s="169">
        <v>1</v>
      </c>
      <c r="H32" s="169">
        <v>0</v>
      </c>
      <c r="I32" s="309" t="s">
        <v>1071</v>
      </c>
      <c r="J32" s="178" t="s">
        <v>1063</v>
      </c>
      <c r="K32" s="178" t="s">
        <v>1072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4">
        <v>44447</v>
      </c>
      <c r="B33" s="196" t="s">
        <v>1066</v>
      </c>
      <c r="C33" s="163" t="s">
        <v>1047</v>
      </c>
      <c r="D33" s="164">
        <v>7</v>
      </c>
      <c r="E33" s="164">
        <v>0</v>
      </c>
      <c r="F33" s="164">
        <v>0</v>
      </c>
      <c r="G33" s="164">
        <v>8</v>
      </c>
      <c r="H33" s="164">
        <v>0</v>
      </c>
      <c r="I33" s="304" t="s">
        <v>1071</v>
      </c>
      <c r="J33" s="172" t="s">
        <v>1063</v>
      </c>
      <c r="K33" s="172" t="s">
        <v>1072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44447</v>
      </c>
      <c r="B34" s="341" t="s">
        <v>1067</v>
      </c>
      <c r="C34" s="168" t="s">
        <v>1042</v>
      </c>
      <c r="D34" s="169">
        <v>4</v>
      </c>
      <c r="E34" s="169">
        <v>0</v>
      </c>
      <c r="F34" s="169">
        <v>0</v>
      </c>
      <c r="G34" s="169">
        <v>4</v>
      </c>
      <c r="H34" s="169">
        <v>0</v>
      </c>
      <c r="I34" s="309" t="s">
        <v>1071</v>
      </c>
      <c r="J34" s="178" t="s">
        <v>1063</v>
      </c>
      <c r="K34" s="178" t="s">
        <v>1072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4">
        <v>44447</v>
      </c>
      <c r="B35" s="196" t="s">
        <v>1068</v>
      </c>
      <c r="C35" s="163" t="s">
        <v>1047</v>
      </c>
      <c r="D35" s="164">
        <v>7</v>
      </c>
      <c r="E35" s="164">
        <v>0</v>
      </c>
      <c r="F35" s="164">
        <v>0</v>
      </c>
      <c r="G35" s="164">
        <v>7</v>
      </c>
      <c r="H35" s="164">
        <v>0</v>
      </c>
      <c r="I35" s="304" t="s">
        <v>1071</v>
      </c>
      <c r="J35" s="172" t="s">
        <v>1063</v>
      </c>
      <c r="K35" s="172" t="s">
        <v>1072</v>
      </c>
      <c r="L35" s="197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77">
        <v>44447</v>
      </c>
      <c r="B36" s="341" t="s">
        <v>1069</v>
      </c>
      <c r="C36" s="168" t="s">
        <v>1047</v>
      </c>
      <c r="D36" s="169">
        <v>3</v>
      </c>
      <c r="E36" s="169">
        <v>0</v>
      </c>
      <c r="F36" s="169">
        <v>0</v>
      </c>
      <c r="G36" s="169">
        <v>3</v>
      </c>
      <c r="H36" s="169">
        <v>0</v>
      </c>
      <c r="I36" s="309" t="s">
        <v>1071</v>
      </c>
      <c r="J36" s="178" t="s">
        <v>1063</v>
      </c>
      <c r="K36" s="178" t="s">
        <v>1072</v>
      </c>
      <c r="L36" s="342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44447</v>
      </c>
      <c r="B37" s="160" t="s">
        <v>1167</v>
      </c>
      <c r="C37" s="161" t="s">
        <v>1042</v>
      </c>
      <c r="D37" s="162">
        <v>4</v>
      </c>
      <c r="E37" s="162">
        <v>0</v>
      </c>
      <c r="F37" s="162">
        <v>0</v>
      </c>
      <c r="G37" s="162">
        <v>1</v>
      </c>
      <c r="H37" s="162">
        <v>0</v>
      </c>
      <c r="I37" s="303" t="s">
        <v>1071</v>
      </c>
      <c r="J37" s="171" t="s">
        <v>1063</v>
      </c>
      <c r="K37" s="171" t="s">
        <v>1072</v>
      </c>
      <c r="L37" s="170"/>
      <c r="M37" s="194">
        <v>0.4826388888888889</v>
      </c>
      <c r="N37" s="192" t="s">
        <v>1063</v>
      </c>
      <c r="O37" s="335">
        <v>6396</v>
      </c>
      <c r="P37" s="182">
        <v>32</v>
      </c>
      <c r="Q37" s="182">
        <v>35</v>
      </c>
      <c r="R37" s="182">
        <v>4</v>
      </c>
      <c r="S37" s="182">
        <v>4</v>
      </c>
      <c r="T37" s="180">
        <f>SUM(P37:S37)</f>
        <v>75</v>
      </c>
      <c r="U37" s="183"/>
      <c r="V37" s="184">
        <v>9</v>
      </c>
    </row>
    <row r="38" spans="1:24" s="124" customFormat="1" ht="20.100000000000001" customHeight="1" thickBot="1" x14ac:dyDescent="0.35">
      <c r="A38" s="167">
        <v>44447</v>
      </c>
      <c r="B38" s="158" t="s">
        <v>1167</v>
      </c>
      <c r="C38" s="159" t="s">
        <v>1043</v>
      </c>
      <c r="D38" s="165">
        <v>0</v>
      </c>
      <c r="E38" s="165">
        <v>0</v>
      </c>
      <c r="F38" s="165">
        <v>0</v>
      </c>
      <c r="G38" s="165">
        <v>1</v>
      </c>
      <c r="H38" s="165">
        <v>0</v>
      </c>
      <c r="I38" s="305" t="s">
        <v>1071</v>
      </c>
      <c r="J38" s="166" t="s">
        <v>1063</v>
      </c>
      <c r="K38" s="166" t="s">
        <v>1072</v>
      </c>
      <c r="L38" s="343"/>
      <c r="M38" s="194">
        <v>0.50069444444444444</v>
      </c>
      <c r="N38" s="192" t="s">
        <v>1061</v>
      </c>
      <c r="O38" s="335" t="s">
        <v>141</v>
      </c>
      <c r="P38" s="182">
        <v>21</v>
      </c>
      <c r="Q38" s="182">
        <v>24</v>
      </c>
      <c r="R38" s="182">
        <v>2</v>
      </c>
      <c r="S38" s="182">
        <v>1</v>
      </c>
      <c r="T38" s="180">
        <f t="shared" ref="T38:T43" si="13">SUM(P38:S38)</f>
        <v>48</v>
      </c>
      <c r="U38" s="186"/>
      <c r="V38" s="179">
        <v>5</v>
      </c>
      <c r="W38" s="282"/>
    </row>
    <row r="39" spans="1:24" ht="20.100000000000001" customHeight="1" x14ac:dyDescent="0.3">
      <c r="A39" s="174">
        <v>44447</v>
      </c>
      <c r="B39" s="196" t="s">
        <v>531</v>
      </c>
      <c r="C39" s="163" t="s">
        <v>1047</v>
      </c>
      <c r="D39" s="164">
        <v>7</v>
      </c>
      <c r="E39" s="164">
        <v>0</v>
      </c>
      <c r="F39" s="164">
        <v>0</v>
      </c>
      <c r="G39" s="164">
        <v>7</v>
      </c>
      <c r="H39" s="164">
        <v>0</v>
      </c>
      <c r="I39" s="304" t="s">
        <v>1071</v>
      </c>
      <c r="J39" s="172" t="s">
        <v>1063</v>
      </c>
      <c r="K39" s="172" t="s">
        <v>1072</v>
      </c>
      <c r="L39" s="197"/>
      <c r="M39" s="194">
        <v>0.54999999999999993</v>
      </c>
      <c r="N39" s="192" t="s">
        <v>1073</v>
      </c>
      <c r="O39" s="335" t="s">
        <v>140</v>
      </c>
      <c r="P39" s="182">
        <v>25</v>
      </c>
      <c r="Q39" s="182">
        <v>25</v>
      </c>
      <c r="R39" s="182">
        <v>5</v>
      </c>
      <c r="S39" s="182">
        <v>5</v>
      </c>
      <c r="T39" s="180">
        <f t="shared" si="13"/>
        <v>60</v>
      </c>
      <c r="U39" s="186"/>
      <c r="V39" s="179">
        <v>4</v>
      </c>
    </row>
    <row r="40" spans="1:24" ht="20.100000000000001" customHeight="1" x14ac:dyDescent="0.3">
      <c r="A40" s="174">
        <v>44447</v>
      </c>
      <c r="B40" s="196" t="s">
        <v>531</v>
      </c>
      <c r="C40" s="163" t="s">
        <v>42</v>
      </c>
      <c r="D40" s="164">
        <v>3</v>
      </c>
      <c r="E40" s="164">
        <v>0</v>
      </c>
      <c r="F40" s="164">
        <v>0</v>
      </c>
      <c r="G40" s="164">
        <v>2</v>
      </c>
      <c r="H40" s="164">
        <v>0</v>
      </c>
      <c r="I40" s="304" t="s">
        <v>1071</v>
      </c>
      <c r="J40" s="172" t="s">
        <v>1063</v>
      </c>
      <c r="K40" s="172" t="s">
        <v>1072</v>
      </c>
      <c r="L40" s="197"/>
      <c r="M40" s="194"/>
      <c r="N40" s="192"/>
      <c r="O40" s="335" t="s">
        <v>142</v>
      </c>
      <c r="P40" s="182">
        <v>0</v>
      </c>
      <c r="Q40" s="182">
        <v>0</v>
      </c>
      <c r="R40" s="182">
        <v>0</v>
      </c>
      <c r="S40" s="182">
        <v>0</v>
      </c>
      <c r="T40" s="180">
        <f t="shared" si="13"/>
        <v>0</v>
      </c>
      <c r="U40" s="195"/>
      <c r="V40" s="179"/>
      <c r="W40" s="107"/>
      <c r="X40" s="107"/>
    </row>
    <row r="41" spans="1:24" ht="20.100000000000001" customHeight="1" thickBot="1" x14ac:dyDescent="0.35">
      <c r="A41" s="174">
        <v>44447</v>
      </c>
      <c r="B41" s="196" t="s">
        <v>531</v>
      </c>
      <c r="C41" s="163" t="s">
        <v>1043</v>
      </c>
      <c r="D41" s="164">
        <v>1</v>
      </c>
      <c r="E41" s="164">
        <v>0</v>
      </c>
      <c r="F41" s="164">
        <v>0</v>
      </c>
      <c r="G41" s="164">
        <v>1</v>
      </c>
      <c r="H41" s="164">
        <v>0</v>
      </c>
      <c r="I41" s="304" t="s">
        <v>1071</v>
      </c>
      <c r="J41" s="172" t="s">
        <v>1063</v>
      </c>
      <c r="K41" s="172" t="s">
        <v>1072</v>
      </c>
      <c r="L41" s="197"/>
      <c r="M41" s="194">
        <v>0.4513888888888889</v>
      </c>
      <c r="N41" s="192" t="s">
        <v>1039</v>
      </c>
      <c r="O41" s="335" t="s">
        <v>139</v>
      </c>
      <c r="P41" s="182">
        <v>64</v>
      </c>
      <c r="Q41" s="182">
        <v>2</v>
      </c>
      <c r="R41" s="182">
        <v>3</v>
      </c>
      <c r="S41" s="182">
        <v>1</v>
      </c>
      <c r="T41" s="180">
        <f t="shared" si="13"/>
        <v>70</v>
      </c>
      <c r="U41" s="195"/>
      <c r="V41" s="179">
        <v>4</v>
      </c>
      <c r="W41" s="107"/>
      <c r="X41" s="107"/>
    </row>
    <row r="42" spans="1:24" ht="20.100000000000001" customHeight="1" thickBot="1" x14ac:dyDescent="0.35">
      <c r="A42" s="177">
        <v>44447</v>
      </c>
      <c r="B42" s="341" t="s">
        <v>1070</v>
      </c>
      <c r="C42" s="168" t="s">
        <v>1043</v>
      </c>
      <c r="D42" s="169">
        <v>1</v>
      </c>
      <c r="E42" s="169">
        <v>0</v>
      </c>
      <c r="F42" s="169">
        <v>0</v>
      </c>
      <c r="G42" s="169">
        <v>1</v>
      </c>
      <c r="H42" s="169">
        <v>0</v>
      </c>
      <c r="I42" s="309" t="s">
        <v>1071</v>
      </c>
      <c r="J42" s="178" t="s">
        <v>1063</v>
      </c>
      <c r="K42" s="178" t="s">
        <v>1072</v>
      </c>
      <c r="L42" s="342"/>
      <c r="M42" s="194">
        <v>0.64027777777777783</v>
      </c>
      <c r="N42" s="192" t="s">
        <v>1082</v>
      </c>
      <c r="O42" s="335" t="s">
        <v>143</v>
      </c>
      <c r="P42" s="182">
        <v>25</v>
      </c>
      <c r="Q42" s="182">
        <v>25</v>
      </c>
      <c r="R42" s="182">
        <v>0</v>
      </c>
      <c r="S42" s="182">
        <v>0</v>
      </c>
      <c r="T42" s="180">
        <f t="shared" si="13"/>
        <v>50</v>
      </c>
      <c r="U42" s="186"/>
      <c r="V42" s="179">
        <v>1</v>
      </c>
    </row>
    <row r="43" spans="1:24" ht="20.100000000000001" customHeight="1" thickBot="1" x14ac:dyDescent="0.35">
      <c r="A43" s="174">
        <v>44447</v>
      </c>
      <c r="B43" s="196" t="s">
        <v>1074</v>
      </c>
      <c r="C43" s="163" t="s">
        <v>1075</v>
      </c>
      <c r="D43" s="164">
        <v>15</v>
      </c>
      <c r="E43" s="164">
        <v>0</v>
      </c>
      <c r="F43" s="164">
        <v>0</v>
      </c>
      <c r="G43" s="164">
        <v>15</v>
      </c>
      <c r="H43" s="164">
        <v>0</v>
      </c>
      <c r="I43" s="304" t="s">
        <v>1079</v>
      </c>
      <c r="J43" s="172" t="s">
        <v>1073</v>
      </c>
      <c r="K43" s="172" t="s">
        <v>1080</v>
      </c>
      <c r="L43" s="197"/>
      <c r="M43" s="194">
        <v>0.43055555555555558</v>
      </c>
      <c r="N43" s="192" t="s">
        <v>1036</v>
      </c>
      <c r="O43" s="335" t="s">
        <v>138</v>
      </c>
      <c r="P43" s="182">
        <v>2</v>
      </c>
      <c r="Q43" s="182">
        <v>5</v>
      </c>
      <c r="R43" s="182">
        <v>0</v>
      </c>
      <c r="S43" s="182">
        <v>0</v>
      </c>
      <c r="T43" s="180">
        <f t="shared" si="13"/>
        <v>7</v>
      </c>
      <c r="U43" s="186"/>
      <c r="V43" s="179">
        <v>1</v>
      </c>
    </row>
    <row r="44" spans="1:24" ht="20.100000000000001" customHeight="1" thickTop="1" thickBot="1" x14ac:dyDescent="0.35">
      <c r="A44" s="174">
        <v>44447</v>
      </c>
      <c r="B44" s="196" t="s">
        <v>1074</v>
      </c>
      <c r="C44" s="163" t="s">
        <v>1045</v>
      </c>
      <c r="D44" s="164">
        <v>1</v>
      </c>
      <c r="E44" s="164">
        <v>0</v>
      </c>
      <c r="F44" s="164">
        <v>0</v>
      </c>
      <c r="G44" s="164">
        <v>1</v>
      </c>
      <c r="H44" s="164">
        <v>0</v>
      </c>
      <c r="I44" s="304" t="s">
        <v>1079</v>
      </c>
      <c r="J44" s="172" t="s">
        <v>1073</v>
      </c>
      <c r="K44" s="172" t="s">
        <v>1080</v>
      </c>
      <c r="L44" s="197"/>
      <c r="M44" s="194"/>
      <c r="N44" s="192"/>
      <c r="O44" s="187" t="s">
        <v>126</v>
      </c>
      <c r="P44" s="188">
        <f>SUM(P37:P43)</f>
        <v>169</v>
      </c>
      <c r="Q44" s="188">
        <f>SUM(Q37:Q43)</f>
        <v>116</v>
      </c>
      <c r="R44" s="188">
        <f>SUM(R37:R43)</f>
        <v>14</v>
      </c>
      <c r="S44" s="188">
        <f>SUM(S37:S43)</f>
        <v>11</v>
      </c>
      <c r="T44" s="188">
        <f>SUM(T37:T43)</f>
        <v>310</v>
      </c>
      <c r="U44" s="189"/>
      <c r="V44" s="190"/>
    </row>
    <row r="45" spans="1:24" ht="20.100000000000001" customHeight="1" x14ac:dyDescent="0.3">
      <c r="A45" s="173">
        <v>44447</v>
      </c>
      <c r="B45" s="160" t="s">
        <v>1076</v>
      </c>
      <c r="C45" s="161" t="s">
        <v>1034</v>
      </c>
      <c r="D45" s="162">
        <v>1</v>
      </c>
      <c r="E45" s="162">
        <v>0</v>
      </c>
      <c r="F45" s="162">
        <v>0</v>
      </c>
      <c r="G45" s="162">
        <v>1</v>
      </c>
      <c r="H45" s="162">
        <v>0</v>
      </c>
      <c r="I45" s="303" t="s">
        <v>1079</v>
      </c>
      <c r="J45" s="171" t="s">
        <v>1073</v>
      </c>
      <c r="K45" s="171" t="s">
        <v>1080</v>
      </c>
      <c r="L45" s="170"/>
      <c r="M45" s="194"/>
      <c r="N45" s="192"/>
      <c r="O45" s="191" t="s">
        <v>1168</v>
      </c>
      <c r="P45" s="182"/>
      <c r="Q45" s="182">
        <v>1</v>
      </c>
      <c r="R45" s="182"/>
      <c r="S45" s="182">
        <v>1</v>
      </c>
      <c r="T45" s="182">
        <f>SUM(P45:S45)</f>
        <v>2</v>
      </c>
      <c r="U45" s="185"/>
      <c r="V45" s="248"/>
    </row>
    <row r="46" spans="1:24" ht="20.100000000000001" customHeight="1" x14ac:dyDescent="0.3">
      <c r="A46" s="174">
        <v>44447</v>
      </c>
      <c r="B46" s="196" t="s">
        <v>1076</v>
      </c>
      <c r="C46" s="163" t="s">
        <v>1035</v>
      </c>
      <c r="D46" s="164">
        <v>1</v>
      </c>
      <c r="E46" s="164">
        <v>0</v>
      </c>
      <c r="F46" s="164">
        <v>0</v>
      </c>
      <c r="G46" s="164">
        <v>1</v>
      </c>
      <c r="H46" s="164">
        <v>0</v>
      </c>
      <c r="I46" s="304" t="s">
        <v>1079</v>
      </c>
      <c r="J46" s="172" t="s">
        <v>1073</v>
      </c>
      <c r="K46" s="172" t="s">
        <v>1080</v>
      </c>
      <c r="L46" s="197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67">
        <v>44447</v>
      </c>
      <c r="B47" s="158" t="s">
        <v>1076</v>
      </c>
      <c r="C47" s="159" t="s">
        <v>1065</v>
      </c>
      <c r="D47" s="165">
        <v>2</v>
      </c>
      <c r="E47" s="165">
        <v>0</v>
      </c>
      <c r="F47" s="165">
        <v>0</v>
      </c>
      <c r="G47" s="165">
        <v>2</v>
      </c>
      <c r="H47" s="165">
        <v>0</v>
      </c>
      <c r="I47" s="305" t="s">
        <v>1079</v>
      </c>
      <c r="J47" s="166" t="s">
        <v>1073</v>
      </c>
      <c r="K47" s="166" t="s">
        <v>1080</v>
      </c>
      <c r="L47" s="343"/>
      <c r="M47" s="194"/>
      <c r="N47" s="193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4">
        <v>44447</v>
      </c>
      <c r="B48" s="196" t="s">
        <v>1077</v>
      </c>
      <c r="C48" s="163" t="s">
        <v>1041</v>
      </c>
      <c r="D48" s="164">
        <v>3</v>
      </c>
      <c r="E48" s="164">
        <v>0</v>
      </c>
      <c r="F48" s="164">
        <v>0</v>
      </c>
      <c r="G48" s="164">
        <v>3</v>
      </c>
      <c r="H48" s="164">
        <v>0</v>
      </c>
      <c r="I48" s="304" t="s">
        <v>1079</v>
      </c>
      <c r="J48" s="172" t="s">
        <v>1073</v>
      </c>
      <c r="K48" s="172" t="s">
        <v>1080</v>
      </c>
      <c r="L48" s="197"/>
      <c r="M48" s="382"/>
      <c r="N48" s="193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4">
        <v>44447</v>
      </c>
      <c r="B49" s="196" t="s">
        <v>1077</v>
      </c>
      <c r="C49" s="163" t="s">
        <v>1042</v>
      </c>
      <c r="D49" s="164">
        <v>4</v>
      </c>
      <c r="E49" s="164">
        <v>0</v>
      </c>
      <c r="F49" s="164">
        <v>0</v>
      </c>
      <c r="G49" s="164">
        <v>4</v>
      </c>
      <c r="H49" s="164">
        <v>0</v>
      </c>
      <c r="I49" s="304" t="s">
        <v>1079</v>
      </c>
      <c r="J49" s="172" t="s">
        <v>1073</v>
      </c>
      <c r="K49" s="172" t="s">
        <v>1080</v>
      </c>
      <c r="L49" s="197"/>
      <c r="M49" s="382"/>
      <c r="N49" s="107"/>
      <c r="O49" s="187" t="s">
        <v>88</v>
      </c>
      <c r="P49" s="188">
        <f>SUM(P45:P48)</f>
        <v>0</v>
      </c>
      <c r="Q49" s="92">
        <f>SUM(Q45:Q48)</f>
        <v>1</v>
      </c>
      <c r="R49" s="188">
        <f>SUM(R45:R48)</f>
        <v>0</v>
      </c>
      <c r="S49" s="92">
        <f>SUM(S45:S48)</f>
        <v>1</v>
      </c>
      <c r="T49" s="188">
        <f>SUM(T45:T48)</f>
        <v>2</v>
      </c>
      <c r="U49" s="93"/>
      <c r="V49" s="94"/>
    </row>
    <row r="50" spans="1:22" ht="20.100000000000001" customHeight="1" thickBot="1" x14ac:dyDescent="0.35">
      <c r="A50" s="177">
        <v>44447</v>
      </c>
      <c r="B50" s="341" t="s">
        <v>1078</v>
      </c>
      <c r="C50" s="168" t="s">
        <v>1065</v>
      </c>
      <c r="D50" s="169">
        <v>3</v>
      </c>
      <c r="E50" s="169">
        <v>0</v>
      </c>
      <c r="F50" s="169">
        <v>0</v>
      </c>
      <c r="G50" s="169">
        <v>3</v>
      </c>
      <c r="H50" s="169">
        <v>0</v>
      </c>
      <c r="I50" s="309" t="s">
        <v>1079</v>
      </c>
      <c r="J50" s="178" t="s">
        <v>1073</v>
      </c>
      <c r="K50" s="178" t="s">
        <v>1080</v>
      </c>
      <c r="L50" s="342"/>
      <c r="M50" s="383"/>
      <c r="N50" s="107"/>
      <c r="O50" s="95" t="s">
        <v>89</v>
      </c>
      <c r="P50" s="97">
        <f>P44+P49</f>
        <v>169</v>
      </c>
      <c r="Q50" s="96">
        <f>Q44+Q49</f>
        <v>117</v>
      </c>
      <c r="R50" s="97">
        <f>R44+R49</f>
        <v>14</v>
      </c>
      <c r="S50" s="96">
        <f>S44+S49</f>
        <v>12</v>
      </c>
      <c r="T50" s="97">
        <f>T44+T49</f>
        <v>312</v>
      </c>
      <c r="U50" s="98">
        <f>SUM(U44:U45)</f>
        <v>0</v>
      </c>
      <c r="V50" s="99"/>
    </row>
    <row r="51" spans="1:22" ht="20.100000000000001" customHeight="1" thickBot="1" x14ac:dyDescent="0.35">
      <c r="A51" s="177">
        <v>44447</v>
      </c>
      <c r="B51" s="341" t="s">
        <v>1175</v>
      </c>
      <c r="C51" s="168" t="s">
        <v>1047</v>
      </c>
      <c r="D51" s="169">
        <v>25</v>
      </c>
      <c r="E51" s="169">
        <v>0</v>
      </c>
      <c r="F51" s="169">
        <v>0</v>
      </c>
      <c r="G51" s="169">
        <v>25</v>
      </c>
      <c r="H51" s="169">
        <v>0</v>
      </c>
      <c r="I51" s="309" t="s">
        <v>1083</v>
      </c>
      <c r="J51" s="178" t="s">
        <v>1082</v>
      </c>
      <c r="K51" s="178" t="s">
        <v>1084</v>
      </c>
      <c r="L51" s="342"/>
      <c r="M51" s="383"/>
      <c r="N51" s="107"/>
      <c r="O51" s="172" t="s">
        <v>132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x14ac:dyDescent="0.3">
      <c r="A52" s="208" t="s">
        <v>11</v>
      </c>
      <c r="B52" s="209"/>
      <c r="C52" s="210"/>
      <c r="D52" s="211">
        <f>SUM(D4:D51)</f>
        <v>127</v>
      </c>
      <c r="E52" s="211">
        <f>SUM(E4:E51)</f>
        <v>0</v>
      </c>
      <c r="F52" s="211">
        <f>SUM(F4:F51)</f>
        <v>8</v>
      </c>
      <c r="G52" s="211">
        <f>SUM(G4:G51)</f>
        <v>175</v>
      </c>
      <c r="H52" s="211">
        <f>SUM(H4:H51)</f>
        <v>0</v>
      </c>
      <c r="I52" s="310"/>
      <c r="J52" s="150"/>
      <c r="K52" s="150"/>
      <c r="L52" s="212"/>
      <c r="M52" s="194"/>
      <c r="N52" s="284"/>
      <c r="O52" s="157"/>
      <c r="P52" s="198"/>
      <c r="Q52" s="198"/>
      <c r="R52" s="153"/>
      <c r="S52" s="153"/>
      <c r="T52" s="153"/>
      <c r="U52" s="152"/>
      <c r="V52" s="152"/>
    </row>
    <row r="53" spans="1:22" ht="20.100000000000001" customHeight="1" x14ac:dyDescent="0.3">
      <c r="A53" s="213" t="s">
        <v>12</v>
      </c>
      <c r="B53" s="214"/>
      <c r="C53" s="215"/>
      <c r="D53" s="216">
        <v>1081</v>
      </c>
      <c r="E53" s="216">
        <v>0</v>
      </c>
      <c r="F53" s="216">
        <v>0</v>
      </c>
      <c r="G53" s="216">
        <v>1062</v>
      </c>
      <c r="H53" s="216">
        <v>0</v>
      </c>
      <c r="I53" s="311"/>
      <c r="J53" s="129"/>
      <c r="K53" s="129"/>
      <c r="L53" s="217"/>
      <c r="M53" s="194"/>
      <c r="N53" s="284"/>
      <c r="O53" s="157"/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218" t="s">
        <v>13</v>
      </c>
      <c r="B54" s="219"/>
      <c r="C54" s="220"/>
      <c r="D54" s="221">
        <f>D52+D53</f>
        <v>1208</v>
      </c>
      <c r="E54" s="221">
        <f>E52+E53</f>
        <v>0</v>
      </c>
      <c r="F54" s="221">
        <f>F52+F53</f>
        <v>8</v>
      </c>
      <c r="G54" s="221">
        <f>G52+G53</f>
        <v>1237</v>
      </c>
      <c r="H54" s="221">
        <f>H52+H53</f>
        <v>0</v>
      </c>
      <c r="I54" s="312"/>
      <c r="J54" s="130"/>
      <c r="K54" s="130"/>
      <c r="L54" s="222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223" t="s">
        <v>14</v>
      </c>
      <c r="B55" s="224">
        <f t="array" ref="B55">SUM(1/COUNTIF(B4:B51,B4:B51))</f>
        <v>22.999999999999993</v>
      </c>
      <c r="C55" s="225"/>
      <c r="D55" s="152"/>
      <c r="E55" s="152"/>
      <c r="F55" s="152"/>
      <c r="G55" s="152"/>
      <c r="H55" s="152"/>
      <c r="I55" s="313"/>
      <c r="J55" s="131"/>
      <c r="K55" s="131"/>
      <c r="L55" s="135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223"/>
      <c r="B56" s="224"/>
      <c r="C56" s="225"/>
      <c r="D56" s="152"/>
      <c r="E56" s="152"/>
      <c r="F56" s="152"/>
      <c r="G56" s="152"/>
      <c r="H56" s="152"/>
      <c r="I56" s="313"/>
      <c r="J56" s="131"/>
      <c r="K56" s="40"/>
      <c r="L56" s="40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x14ac:dyDescent="0.3">
      <c r="A57" s="226" t="s">
        <v>15</v>
      </c>
      <c r="B57" s="227"/>
      <c r="C57" s="227"/>
      <c r="D57" s="132"/>
      <c r="E57" s="132"/>
      <c r="F57" s="132"/>
      <c r="G57" s="132"/>
      <c r="H57" s="132"/>
      <c r="I57" s="314"/>
      <c r="J57" s="132"/>
      <c r="K57" s="149"/>
      <c r="L57" s="149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x14ac:dyDescent="0.3">
      <c r="A58" s="228" t="s">
        <v>131</v>
      </c>
      <c r="B58" s="227"/>
      <c r="C58" s="227"/>
      <c r="D58" s="132"/>
      <c r="E58" s="132"/>
      <c r="F58" s="132"/>
      <c r="G58" s="132"/>
      <c r="H58" s="132"/>
      <c r="I58" s="314"/>
      <c r="J58" s="132"/>
      <c r="K58" s="132"/>
      <c r="L58" s="149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229"/>
      <c r="B59" s="227"/>
      <c r="C59" s="230"/>
      <c r="D59" s="132"/>
      <c r="E59" s="132"/>
      <c r="F59" s="132"/>
      <c r="G59" s="132"/>
      <c r="H59" s="132"/>
      <c r="I59" s="315"/>
      <c r="J59" s="133"/>
      <c r="K59" s="133"/>
      <c r="L59" s="231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 t="s">
        <v>0</v>
      </c>
      <c r="B60" s="178" t="s">
        <v>1</v>
      </c>
      <c r="C60" s="178" t="s">
        <v>2</v>
      </c>
      <c r="D60" s="387" t="s">
        <v>16</v>
      </c>
      <c r="E60" s="232" t="s">
        <v>27</v>
      </c>
      <c r="F60" s="387" t="s">
        <v>18</v>
      </c>
      <c r="G60" s="387" t="s">
        <v>19</v>
      </c>
      <c r="H60" s="387" t="s">
        <v>120</v>
      </c>
      <c r="I60" s="316" t="s">
        <v>8</v>
      </c>
      <c r="J60" s="387" t="s">
        <v>9</v>
      </c>
      <c r="K60" s="475" t="s">
        <v>10</v>
      </c>
      <c r="L60" s="476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331">
        <v>44447</v>
      </c>
      <c r="B61" s="233" t="s">
        <v>1631</v>
      </c>
      <c r="C61" s="233" t="s">
        <v>1343</v>
      </c>
      <c r="D61" s="332">
        <v>1</v>
      </c>
      <c r="E61" s="332">
        <v>0</v>
      </c>
      <c r="F61" s="332">
        <v>0</v>
      </c>
      <c r="G61" s="332">
        <v>0</v>
      </c>
      <c r="H61" s="332">
        <v>0</v>
      </c>
      <c r="I61" s="333" t="s">
        <v>1081</v>
      </c>
      <c r="J61" s="334"/>
      <c r="K61" s="171"/>
      <c r="L61" s="244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367">
        <v>44447</v>
      </c>
      <c r="B62" s="368" t="s">
        <v>1631</v>
      </c>
      <c r="C62" s="368" t="s">
        <v>1043</v>
      </c>
      <c r="D62" s="369">
        <v>1</v>
      </c>
      <c r="E62" s="369">
        <v>0</v>
      </c>
      <c r="F62" s="369">
        <v>0</v>
      </c>
      <c r="G62" s="369">
        <v>0</v>
      </c>
      <c r="H62" s="369">
        <v>0</v>
      </c>
      <c r="I62" s="370" t="s">
        <v>1081</v>
      </c>
      <c r="J62" s="371"/>
      <c r="K62" s="172"/>
      <c r="L62" s="37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208" t="s">
        <v>20</v>
      </c>
      <c r="B63" s="209"/>
      <c r="C63" s="210"/>
      <c r="D63" s="236">
        <f>SUM(D61:D62)</f>
        <v>2</v>
      </c>
      <c r="E63" s="236">
        <f>SUM(E61:E62)</f>
        <v>0</v>
      </c>
      <c r="F63" s="236">
        <f>SUM(F61:F62)</f>
        <v>0</v>
      </c>
      <c r="G63" s="236">
        <f>SUM(G61:G62)</f>
        <v>0</v>
      </c>
      <c r="H63" s="236">
        <f>SUM(H61:H62)</f>
        <v>0</v>
      </c>
      <c r="I63" s="310"/>
      <c r="J63" s="35"/>
      <c r="K63" s="35"/>
      <c r="L63" s="237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238" t="s">
        <v>12</v>
      </c>
      <c r="B64" s="239"/>
      <c r="C64" s="116"/>
      <c r="D64" s="240">
        <v>2</v>
      </c>
      <c r="E64" s="240">
        <v>66</v>
      </c>
      <c r="F64" s="240">
        <v>68</v>
      </c>
      <c r="G64" s="240">
        <v>1</v>
      </c>
      <c r="H64" s="240">
        <v>0</v>
      </c>
      <c r="I64" s="317"/>
      <c r="J64" s="134"/>
      <c r="K64" s="134"/>
      <c r="L64" s="241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218" t="s">
        <v>13</v>
      </c>
      <c r="B65" s="219"/>
      <c r="C65" s="220"/>
      <c r="D65" s="242">
        <f>SUM(D63:D64)</f>
        <v>4</v>
      </c>
      <c r="E65" s="242">
        <f>SUM(E63:E64)</f>
        <v>66</v>
      </c>
      <c r="F65" s="242">
        <f>SUM(F63:F64)</f>
        <v>68</v>
      </c>
      <c r="G65" s="242">
        <f>SUM(G63:G64)</f>
        <v>1</v>
      </c>
      <c r="H65" s="242">
        <f>SUM(H63:H64)</f>
        <v>0</v>
      </c>
      <c r="I65" s="312"/>
      <c r="J65" s="130"/>
      <c r="K65" s="130"/>
      <c r="L65" s="222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23"/>
      <c r="B66" s="224"/>
      <c r="C66" s="243"/>
      <c r="D66" s="152"/>
      <c r="E66" s="152"/>
      <c r="F66" s="152"/>
      <c r="G66" s="152"/>
      <c r="H66" s="152"/>
      <c r="I66" s="313"/>
      <c r="J66" s="131"/>
      <c r="K66" s="131"/>
      <c r="L66" s="131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26" t="s">
        <v>21</v>
      </c>
      <c r="B67" s="227"/>
      <c r="C67" s="227"/>
      <c r="D67" s="132"/>
      <c r="E67" s="132"/>
      <c r="F67" s="132"/>
      <c r="G67" s="132"/>
      <c r="H67" s="132"/>
      <c r="I67" s="314"/>
      <c r="J67" s="132"/>
      <c r="K67" s="132"/>
      <c r="L67" s="132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226" t="s">
        <v>125</v>
      </c>
      <c r="B68" s="227"/>
      <c r="C68" s="227"/>
      <c r="D68" s="132"/>
      <c r="E68" s="132"/>
      <c r="F68" s="132"/>
      <c r="G68" s="132"/>
      <c r="H68" s="132"/>
      <c r="I68" s="314"/>
      <c r="J68" s="132"/>
      <c r="K68" s="132"/>
      <c r="L68" s="132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thickBot="1" x14ac:dyDescent="0.35">
      <c r="A69" s="229"/>
      <c r="B69" s="227"/>
      <c r="C69" s="230"/>
      <c r="D69" s="132"/>
      <c r="E69" s="132"/>
      <c r="F69" s="132"/>
      <c r="G69" s="132"/>
      <c r="H69" s="132"/>
      <c r="I69" s="315"/>
      <c r="J69" s="133"/>
      <c r="K69" s="133"/>
      <c r="L69" s="231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177" t="s">
        <v>0</v>
      </c>
      <c r="B70" s="178" t="s">
        <v>1</v>
      </c>
      <c r="C70" s="178" t="s">
        <v>2</v>
      </c>
      <c r="D70" s="387" t="s">
        <v>22</v>
      </c>
      <c r="E70" s="387" t="s">
        <v>23</v>
      </c>
      <c r="F70" s="387" t="s">
        <v>24</v>
      </c>
      <c r="G70" s="387" t="s">
        <v>25</v>
      </c>
      <c r="H70" s="387" t="s">
        <v>7</v>
      </c>
      <c r="I70" s="316" t="s">
        <v>8</v>
      </c>
      <c r="J70" s="387" t="s">
        <v>9</v>
      </c>
      <c r="K70" s="475" t="s">
        <v>10</v>
      </c>
      <c r="L70" s="476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174"/>
      <c r="B71" s="144"/>
      <c r="C71" s="163"/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I71" s="304"/>
      <c r="J71" s="172"/>
      <c r="K71" s="172"/>
      <c r="L71" s="145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167"/>
      <c r="B72" s="297"/>
      <c r="C72" s="159"/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I72" s="305"/>
      <c r="J72" s="166"/>
      <c r="K72" s="166"/>
      <c r="L72" s="298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08" t="s">
        <v>20</v>
      </c>
      <c r="B73" s="209"/>
      <c r="C73" s="210"/>
      <c r="D73" s="236">
        <f>SUM(D71:D72)</f>
        <v>0</v>
      </c>
      <c r="E73" s="236">
        <f>SUM(E71:E72)</f>
        <v>0</v>
      </c>
      <c r="F73" s="236">
        <f>SUM(F71:F72)</f>
        <v>0</v>
      </c>
      <c r="G73" s="236">
        <f>SUM(G71:G72)</f>
        <v>0</v>
      </c>
      <c r="H73" s="236">
        <f>SUM(H71:H72)</f>
        <v>0</v>
      </c>
      <c r="I73" s="310"/>
      <c r="J73" s="35"/>
      <c r="K73" s="35"/>
      <c r="L73" s="237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38" t="s">
        <v>12</v>
      </c>
      <c r="B74" s="239"/>
      <c r="C74" s="116"/>
      <c r="D74" s="240">
        <v>53</v>
      </c>
      <c r="E74" s="240">
        <v>0</v>
      </c>
      <c r="F74" s="240">
        <v>0</v>
      </c>
      <c r="G74" s="240">
        <v>50</v>
      </c>
      <c r="H74" s="240">
        <v>0</v>
      </c>
      <c r="I74" s="317"/>
      <c r="J74" s="134"/>
      <c r="K74" s="134"/>
      <c r="L74" s="241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218" t="s">
        <v>13</v>
      </c>
      <c r="B75" s="219"/>
      <c r="C75" s="220"/>
      <c r="D75" s="242">
        <f>SUM(D73:D74)</f>
        <v>53</v>
      </c>
      <c r="E75" s="242">
        <f>SUM(E73:E74)</f>
        <v>0</v>
      </c>
      <c r="F75" s="242">
        <f>SUM(F73:F74)</f>
        <v>0</v>
      </c>
      <c r="G75" s="242">
        <f>SUM(G73:G74)</f>
        <v>50</v>
      </c>
      <c r="H75" s="242">
        <f>SUM(H73:H74)</f>
        <v>0</v>
      </c>
      <c r="I75" s="312"/>
      <c r="J75" s="130"/>
      <c r="K75" s="130"/>
      <c r="L75" s="222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23"/>
      <c r="B76" s="224"/>
      <c r="C76" s="243"/>
      <c r="D76" s="152"/>
      <c r="E76" s="152"/>
      <c r="F76" s="152"/>
      <c r="G76" s="152"/>
      <c r="H76" s="152"/>
      <c r="I76" s="313"/>
      <c r="J76" s="131"/>
      <c r="K76" s="131"/>
      <c r="L76" s="131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26" t="s">
        <v>121</v>
      </c>
      <c r="B77" s="227"/>
      <c r="C77" s="227"/>
      <c r="D77" s="132"/>
      <c r="E77" s="132"/>
      <c r="F77" s="132"/>
      <c r="G77" s="132"/>
      <c r="H77" s="132"/>
      <c r="I77" s="314"/>
      <c r="J77" s="132"/>
      <c r="K77" s="132"/>
      <c r="L77" s="132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29"/>
      <c r="B78" s="227"/>
      <c r="C78" s="230"/>
      <c r="D78" s="132"/>
      <c r="E78" s="132"/>
      <c r="F78" s="132"/>
      <c r="G78" s="132"/>
      <c r="H78" s="132"/>
      <c r="I78" s="315"/>
      <c r="J78" s="133"/>
      <c r="K78" s="133"/>
      <c r="L78" s="132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 t="s">
        <v>0</v>
      </c>
      <c r="B79" s="178" t="s">
        <v>1</v>
      </c>
      <c r="C79" s="178" t="s">
        <v>2</v>
      </c>
      <c r="D79" s="387" t="s">
        <v>26</v>
      </c>
      <c r="E79" s="387" t="s">
        <v>27</v>
      </c>
      <c r="F79" s="387" t="s">
        <v>28</v>
      </c>
      <c r="G79" s="387" t="s">
        <v>25</v>
      </c>
      <c r="H79" s="387" t="s">
        <v>22</v>
      </c>
      <c r="I79" s="316" t="s">
        <v>8</v>
      </c>
      <c r="J79" s="387" t="s">
        <v>9</v>
      </c>
      <c r="K79" s="475" t="s">
        <v>10</v>
      </c>
      <c r="L79" s="476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173"/>
      <c r="B80" s="161"/>
      <c r="C80" s="161"/>
      <c r="D80" s="336"/>
      <c r="E80" s="336"/>
      <c r="F80" s="336"/>
      <c r="G80" s="336"/>
      <c r="H80" s="336"/>
      <c r="I80" s="318"/>
      <c r="J80" s="135"/>
      <c r="K80" s="135"/>
      <c r="L80" s="301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174"/>
      <c r="B81" s="163"/>
      <c r="C81" s="163"/>
      <c r="D81" s="337"/>
      <c r="E81" s="337"/>
      <c r="F81" s="337"/>
      <c r="G81" s="337"/>
      <c r="H81" s="337"/>
      <c r="I81" s="319"/>
      <c r="J81" s="40"/>
      <c r="K81" s="40"/>
      <c r="L81" s="179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08" t="s">
        <v>20</v>
      </c>
      <c r="B82" s="209"/>
      <c r="C82" s="210"/>
      <c r="D82" s="338">
        <f>SUM(D80:D81)</f>
        <v>0</v>
      </c>
      <c r="E82" s="338">
        <f>SUM(E80:E81)</f>
        <v>0</v>
      </c>
      <c r="F82" s="338">
        <f>SUM(F80:F81)</f>
        <v>0</v>
      </c>
      <c r="G82" s="338">
        <f>SUM(G80:G81)</f>
        <v>0</v>
      </c>
      <c r="H82" s="338">
        <f>SUM(H80:H81)</f>
        <v>0</v>
      </c>
      <c r="I82" s="310"/>
      <c r="J82" s="35"/>
      <c r="K82" s="35"/>
      <c r="L82" s="237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38" t="s">
        <v>12</v>
      </c>
      <c r="B83" s="239"/>
      <c r="C83" s="116"/>
      <c r="D83" s="339">
        <v>0</v>
      </c>
      <c r="E83" s="339">
        <v>0</v>
      </c>
      <c r="F83" s="339">
        <v>0</v>
      </c>
      <c r="G83" s="339">
        <v>0</v>
      </c>
      <c r="H83" s="339">
        <v>0</v>
      </c>
      <c r="I83" s="317"/>
      <c r="J83" s="134"/>
      <c r="K83" s="134"/>
      <c r="L83" s="24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218" t="s">
        <v>13</v>
      </c>
      <c r="B84" s="219"/>
      <c r="C84" s="220"/>
      <c r="D84" s="340">
        <f>D82+D83</f>
        <v>0</v>
      </c>
      <c r="E84" s="340">
        <f>E82+E83</f>
        <v>0</v>
      </c>
      <c r="F84" s="340">
        <f>F82+F83</f>
        <v>0</v>
      </c>
      <c r="G84" s="340">
        <f>G82+G83</f>
        <v>0</v>
      </c>
      <c r="H84" s="340">
        <f>H82+H83</f>
        <v>0</v>
      </c>
      <c r="I84" s="312"/>
      <c r="J84" s="130"/>
      <c r="K84" s="130"/>
      <c r="L84" s="22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45"/>
      <c r="B85" s="224"/>
      <c r="C85" s="225"/>
      <c r="D85" s="152"/>
      <c r="E85" s="152"/>
      <c r="F85" s="152"/>
      <c r="G85" s="152"/>
      <c r="H85" s="152"/>
      <c r="I85" s="313"/>
      <c r="J85" s="131"/>
      <c r="K85" s="131"/>
      <c r="L85" s="1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26" t="s">
        <v>118</v>
      </c>
      <c r="B86" s="227"/>
      <c r="C86" s="227"/>
      <c r="D86" s="132"/>
      <c r="E86" s="132"/>
      <c r="F86" s="132"/>
      <c r="G86" s="132"/>
      <c r="H86" s="132"/>
      <c r="I86" s="314"/>
      <c r="J86" s="132"/>
      <c r="K86" s="132"/>
      <c r="L86" s="13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229"/>
      <c r="B87" s="227"/>
      <c r="C87" s="230"/>
      <c r="D87" s="132"/>
      <c r="E87" s="132"/>
      <c r="F87" s="132"/>
      <c r="G87" s="132"/>
      <c r="H87" s="132"/>
      <c r="I87" s="315"/>
      <c r="J87" s="133"/>
      <c r="K87" s="133"/>
      <c r="L87" s="13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77" t="s">
        <v>0</v>
      </c>
      <c r="B88" s="178" t="s">
        <v>1</v>
      </c>
      <c r="C88" s="178" t="s">
        <v>2</v>
      </c>
      <c r="D88" s="387" t="s">
        <v>29</v>
      </c>
      <c r="E88" s="387" t="s">
        <v>17</v>
      </c>
      <c r="F88" s="387" t="s">
        <v>30</v>
      </c>
      <c r="G88" s="387" t="s">
        <v>19</v>
      </c>
      <c r="H88" s="387" t="s">
        <v>7</v>
      </c>
      <c r="I88" s="316" t="s">
        <v>8</v>
      </c>
      <c r="J88" s="387" t="s">
        <v>9</v>
      </c>
      <c r="K88" s="387"/>
      <c r="L88" s="388" t="s">
        <v>10</v>
      </c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173"/>
      <c r="B89" s="161"/>
      <c r="C89" s="161"/>
      <c r="D89" s="162"/>
      <c r="E89" s="162"/>
      <c r="F89" s="162"/>
      <c r="G89" s="162"/>
      <c r="H89" s="162"/>
      <c r="I89" s="303"/>
      <c r="J89" s="171"/>
      <c r="K89" s="171"/>
      <c r="L89" s="244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67"/>
      <c r="B90" s="159"/>
      <c r="C90" s="159"/>
      <c r="D90" s="165"/>
      <c r="E90" s="165"/>
      <c r="F90" s="165"/>
      <c r="G90" s="165"/>
      <c r="H90" s="165"/>
      <c r="I90" s="305"/>
      <c r="J90" s="166"/>
      <c r="K90" s="166"/>
      <c r="L90" s="246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08" t="s">
        <v>20</v>
      </c>
      <c r="B91" s="210"/>
      <c r="C91" s="210"/>
      <c r="D91" s="236">
        <f>SUM(D89:D90)</f>
        <v>0</v>
      </c>
      <c r="E91" s="236">
        <f>SUM(E89:E90)</f>
        <v>0</v>
      </c>
      <c r="F91" s="236">
        <f>SUM(F89:F90)</f>
        <v>0</v>
      </c>
      <c r="G91" s="236">
        <f>SUM(G89:G90)</f>
        <v>0</v>
      </c>
      <c r="H91" s="236">
        <f>SUM(H89:H90)</f>
        <v>0</v>
      </c>
      <c r="I91" s="310"/>
      <c r="J91" s="35"/>
      <c r="K91" s="35"/>
      <c r="L91" s="237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38" t="s">
        <v>12</v>
      </c>
      <c r="B92" s="116"/>
      <c r="C92" s="116"/>
      <c r="D92" s="240">
        <v>0</v>
      </c>
      <c r="E92" s="240">
        <v>0</v>
      </c>
      <c r="F92" s="240">
        <v>0</v>
      </c>
      <c r="G92" s="240">
        <v>0</v>
      </c>
      <c r="H92" s="240">
        <v>0</v>
      </c>
      <c r="I92" s="317"/>
      <c r="J92" s="134"/>
      <c r="K92" s="134"/>
      <c r="L92" s="241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218" t="s">
        <v>13</v>
      </c>
      <c r="B93" s="220"/>
      <c r="C93" s="220"/>
      <c r="D93" s="242">
        <f>SUM(D91:D92)</f>
        <v>0</v>
      </c>
      <c r="E93" s="242">
        <f>SUM(E91:E92)</f>
        <v>0</v>
      </c>
      <c r="F93" s="242">
        <f>SUM(F91:F92)</f>
        <v>0</v>
      </c>
      <c r="G93" s="242">
        <f>SUM(G91:G92)</f>
        <v>0</v>
      </c>
      <c r="H93" s="242">
        <f>SUM(H91:H92)</f>
        <v>0</v>
      </c>
      <c r="I93" s="312"/>
      <c r="J93" s="130"/>
      <c r="K93" s="130"/>
      <c r="L93" s="247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3"/>
      <c r="B94" s="224"/>
      <c r="C94" s="225"/>
      <c r="D94" s="152"/>
      <c r="E94" s="152"/>
      <c r="F94" s="152"/>
      <c r="G94" s="152"/>
      <c r="H94" s="152"/>
      <c r="I94" s="313"/>
      <c r="J94" s="131"/>
      <c r="K94" s="131"/>
      <c r="L94" s="13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6" t="s">
        <v>31</v>
      </c>
      <c r="B95" s="227"/>
      <c r="C95" s="227"/>
      <c r="D95" s="132"/>
      <c r="E95" s="132"/>
      <c r="F95" s="132"/>
      <c r="G95" s="132"/>
      <c r="H95" s="132"/>
      <c r="I95" s="314"/>
      <c r="J95" s="132"/>
      <c r="K95" s="132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26" t="s">
        <v>32</v>
      </c>
      <c r="B96" s="227"/>
      <c r="C96" s="227"/>
      <c r="D96" s="132"/>
      <c r="E96" s="132"/>
      <c r="F96" s="132"/>
      <c r="G96" s="132"/>
      <c r="H96" s="132"/>
      <c r="I96" s="314"/>
      <c r="J96" s="132"/>
      <c r="K96" s="132"/>
      <c r="L96" s="13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229"/>
      <c r="B97" s="227"/>
      <c r="C97" s="230"/>
      <c r="D97" s="132"/>
      <c r="E97" s="132"/>
      <c r="F97" s="132"/>
      <c r="G97" s="132"/>
      <c r="H97" s="132"/>
      <c r="I97" s="315"/>
      <c r="J97" s="133"/>
      <c r="K97" s="133"/>
      <c r="L97" s="13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177" t="s">
        <v>0</v>
      </c>
      <c r="B98" s="178" t="s">
        <v>1</v>
      </c>
      <c r="C98" s="178" t="s">
        <v>2</v>
      </c>
      <c r="D98" s="387" t="s">
        <v>33</v>
      </c>
      <c r="E98" s="387" t="s">
        <v>34</v>
      </c>
      <c r="F98" s="387" t="s">
        <v>35</v>
      </c>
      <c r="G98" s="387" t="s">
        <v>36</v>
      </c>
      <c r="H98" s="387" t="s">
        <v>135</v>
      </c>
      <c r="I98" s="316" t="s">
        <v>8</v>
      </c>
      <c r="J98" s="387" t="s">
        <v>9</v>
      </c>
      <c r="K98" s="387"/>
      <c r="L98" s="388" t="s">
        <v>10</v>
      </c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174"/>
      <c r="B99" s="163"/>
      <c r="C99" s="163"/>
      <c r="D99" s="164"/>
      <c r="E99" s="164"/>
      <c r="F99" s="164"/>
      <c r="G99" s="164"/>
      <c r="H99" s="164"/>
      <c r="I99" s="319"/>
      <c r="J99" s="172"/>
      <c r="K99" s="204"/>
      <c r="L99" s="248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thickBot="1" x14ac:dyDescent="0.35">
      <c r="A100" s="174"/>
      <c r="B100" s="163"/>
      <c r="C100" s="163"/>
      <c r="D100" s="164"/>
      <c r="E100" s="164"/>
      <c r="F100" s="164"/>
      <c r="G100" s="164"/>
      <c r="H100" s="164"/>
      <c r="I100" s="319"/>
      <c r="J100" s="172"/>
      <c r="K100" s="204"/>
      <c r="L100" s="248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49" t="s">
        <v>20</v>
      </c>
      <c r="B101" s="250"/>
      <c r="C101" s="250"/>
      <c r="D101" s="251">
        <f>SUM(D99:D100)</f>
        <v>0</v>
      </c>
      <c r="E101" s="251">
        <f>SUM(E99:E100)</f>
        <v>0</v>
      </c>
      <c r="F101" s="251">
        <f>SUM(F99:F100)</f>
        <v>0</v>
      </c>
      <c r="G101" s="251">
        <f>SUM(G99:G100)</f>
        <v>0</v>
      </c>
      <c r="H101" s="251">
        <f>SUM(H99:H100)</f>
        <v>0</v>
      </c>
      <c r="I101" s="320"/>
      <c r="J101" s="36"/>
      <c r="K101" s="36"/>
      <c r="L101" s="25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53" t="s">
        <v>12</v>
      </c>
      <c r="B102" s="254"/>
      <c r="C102" s="254"/>
      <c r="D102" s="255">
        <v>0</v>
      </c>
      <c r="E102" s="255">
        <v>69</v>
      </c>
      <c r="F102" s="255">
        <v>0</v>
      </c>
      <c r="G102" s="255">
        <v>56</v>
      </c>
      <c r="H102" s="255">
        <v>0</v>
      </c>
      <c r="I102" s="321"/>
      <c r="J102" s="136"/>
      <c r="K102" s="136"/>
      <c r="L102" s="256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257" t="s">
        <v>13</v>
      </c>
      <c r="B103" s="258"/>
      <c r="C103" s="258"/>
      <c r="D103" s="259">
        <f>D101+D102</f>
        <v>0</v>
      </c>
      <c r="E103" s="259">
        <f>E101+E102</f>
        <v>69</v>
      </c>
      <c r="F103" s="259">
        <f>F101+F102</f>
        <v>0</v>
      </c>
      <c r="G103" s="259">
        <f>G101+G102</f>
        <v>56</v>
      </c>
      <c r="H103" s="259">
        <f>H101+H102</f>
        <v>0</v>
      </c>
      <c r="I103" s="322"/>
      <c r="J103" s="137"/>
      <c r="K103" s="137"/>
      <c r="L103" s="260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61"/>
      <c r="B104" s="43"/>
      <c r="C104" s="125"/>
      <c r="D104" s="1"/>
      <c r="E104" s="1"/>
      <c r="F104" s="1"/>
      <c r="G104" s="1"/>
      <c r="H104" s="1"/>
      <c r="I104" s="323"/>
      <c r="J104" s="44"/>
      <c r="K104" s="44"/>
      <c r="L104" s="44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26" t="s">
        <v>37</v>
      </c>
      <c r="B105" s="227"/>
      <c r="C105" s="227"/>
      <c r="D105" s="132"/>
      <c r="E105" s="132"/>
      <c r="F105" s="132"/>
      <c r="G105" s="132"/>
      <c r="H105" s="132"/>
      <c r="I105" s="314"/>
      <c r="J105" s="132"/>
      <c r="K105" s="132"/>
      <c r="L105" s="132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26" t="s">
        <v>117</v>
      </c>
      <c r="B106" s="227"/>
      <c r="C106" s="227"/>
      <c r="D106" s="132"/>
      <c r="E106" s="132"/>
      <c r="F106" s="132"/>
      <c r="G106" s="132"/>
      <c r="H106" s="132"/>
      <c r="I106" s="314"/>
      <c r="J106" s="132"/>
      <c r="K106" s="132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229"/>
      <c r="B107" s="227"/>
      <c r="C107" s="230"/>
      <c r="D107" s="132"/>
      <c r="E107" s="132"/>
      <c r="F107" s="132"/>
      <c r="G107" s="132"/>
      <c r="H107" s="132"/>
      <c r="I107" s="315"/>
      <c r="J107" s="133"/>
      <c r="K107" s="133"/>
      <c r="L107" s="13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177" t="s">
        <v>0</v>
      </c>
      <c r="B108" s="178" t="s">
        <v>1</v>
      </c>
      <c r="C108" s="178" t="s">
        <v>2</v>
      </c>
      <c r="D108" s="387" t="s">
        <v>33</v>
      </c>
      <c r="E108" s="387" t="s">
        <v>27</v>
      </c>
      <c r="F108" s="387" t="s">
        <v>24</v>
      </c>
      <c r="G108" s="387" t="s">
        <v>25</v>
      </c>
      <c r="H108" s="387" t="s">
        <v>7</v>
      </c>
      <c r="I108" s="316" t="s">
        <v>8</v>
      </c>
      <c r="J108" s="387" t="s">
        <v>9</v>
      </c>
      <c r="K108" s="387"/>
      <c r="L108" s="388" t="s">
        <v>10</v>
      </c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173"/>
      <c r="B109" s="161"/>
      <c r="C109" s="161"/>
      <c r="D109" s="162"/>
      <c r="E109" s="162"/>
      <c r="F109" s="162"/>
      <c r="G109" s="162"/>
      <c r="H109" s="162"/>
      <c r="I109" s="303"/>
      <c r="J109" s="171"/>
      <c r="K109" s="171"/>
      <c r="L109" s="234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174"/>
      <c r="B110" s="163"/>
      <c r="C110" s="163"/>
      <c r="D110" s="164"/>
      <c r="E110" s="164"/>
      <c r="F110" s="164"/>
      <c r="G110" s="164"/>
      <c r="H110" s="164"/>
      <c r="I110" s="304"/>
      <c r="J110" s="172"/>
      <c r="K110" s="172"/>
      <c r="L110" s="235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49" t="s">
        <v>20</v>
      </c>
      <c r="B111" s="250"/>
      <c r="C111" s="250"/>
      <c r="D111" s="251">
        <f>SUM(D109:D110)</f>
        <v>0</v>
      </c>
      <c r="E111" s="251">
        <f>SUM(E109:E110)</f>
        <v>0</v>
      </c>
      <c r="F111" s="251">
        <f>SUM(F109:F110)</f>
        <v>0</v>
      </c>
      <c r="G111" s="251">
        <f>SUM(G109:G110)</f>
        <v>0</v>
      </c>
      <c r="H111" s="251">
        <f>SUM(H109:H110)</f>
        <v>0</v>
      </c>
      <c r="I111" s="320"/>
      <c r="J111" s="36"/>
      <c r="K111" s="36"/>
      <c r="L111" s="25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53" t="s">
        <v>12</v>
      </c>
      <c r="B112" s="254"/>
      <c r="C112" s="254"/>
      <c r="D112" s="255">
        <v>0</v>
      </c>
      <c r="E112" s="255">
        <v>0</v>
      </c>
      <c r="F112" s="255">
        <v>0</v>
      </c>
      <c r="G112" s="255">
        <v>0</v>
      </c>
      <c r="H112" s="255">
        <v>0</v>
      </c>
      <c r="I112" s="321"/>
      <c r="J112" s="136"/>
      <c r="K112" s="136"/>
      <c r="L112" s="256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257" t="s">
        <v>13</v>
      </c>
      <c r="B113" s="258"/>
      <c r="C113" s="258"/>
      <c r="D113" s="259">
        <f>D111+D112</f>
        <v>0</v>
      </c>
      <c r="E113" s="259">
        <f>E111+E112</f>
        <v>0</v>
      </c>
      <c r="F113" s="259">
        <f>F111+F112</f>
        <v>0</v>
      </c>
      <c r="G113" s="259">
        <f>G111+G112</f>
        <v>0</v>
      </c>
      <c r="H113" s="259">
        <f>H111+H112</f>
        <v>0</v>
      </c>
      <c r="I113" s="322"/>
      <c r="J113" s="137"/>
      <c r="K113" s="137"/>
      <c r="L113" s="260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61"/>
      <c r="B114" s="43"/>
      <c r="C114" s="125"/>
      <c r="D114" s="1"/>
      <c r="E114" s="1"/>
      <c r="F114" s="1"/>
      <c r="G114" s="1"/>
      <c r="H114" s="1"/>
      <c r="I114" s="323"/>
      <c r="J114" s="44"/>
      <c r="K114" s="44"/>
      <c r="L114" s="44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226" t="s">
        <v>122</v>
      </c>
      <c r="B115" s="227"/>
      <c r="C115" s="227"/>
      <c r="D115" s="132"/>
      <c r="E115" s="132"/>
      <c r="F115" s="132"/>
      <c r="G115" s="132"/>
      <c r="H115" s="132"/>
      <c r="I115" s="314"/>
      <c r="J115" s="132"/>
      <c r="K115" s="132"/>
      <c r="L115" s="132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26" t="s">
        <v>124</v>
      </c>
      <c r="B116" s="227"/>
      <c r="C116" s="227"/>
      <c r="D116" s="132"/>
      <c r="E116" s="132"/>
      <c r="F116" s="132"/>
      <c r="G116" s="132"/>
      <c r="H116" s="132"/>
      <c r="I116" s="314"/>
      <c r="J116" s="132"/>
      <c r="K116" s="132"/>
      <c r="L116" s="132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thickBot="1" x14ac:dyDescent="0.35">
      <c r="A117" s="229"/>
      <c r="B117" s="227"/>
      <c r="C117" s="230"/>
      <c r="D117" s="132"/>
      <c r="E117" s="132"/>
      <c r="F117" s="132"/>
      <c r="G117" s="132"/>
      <c r="H117" s="132"/>
      <c r="I117" s="315"/>
      <c r="J117" s="133"/>
      <c r="K117" s="133"/>
      <c r="L117" s="13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177" t="s">
        <v>0</v>
      </c>
      <c r="B118" s="178" t="s">
        <v>1</v>
      </c>
      <c r="C118" s="178" t="s">
        <v>2</v>
      </c>
      <c r="D118" s="387" t="s">
        <v>22</v>
      </c>
      <c r="E118" s="387" t="s">
        <v>27</v>
      </c>
      <c r="F118" s="387" t="s">
        <v>24</v>
      </c>
      <c r="G118" s="387" t="s">
        <v>25</v>
      </c>
      <c r="H118" s="387" t="s">
        <v>7</v>
      </c>
      <c r="I118" s="316" t="s">
        <v>8</v>
      </c>
      <c r="J118" s="387" t="s">
        <v>9</v>
      </c>
      <c r="K118" s="387"/>
      <c r="L118" s="388" t="s">
        <v>10</v>
      </c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173"/>
      <c r="B119" s="161"/>
      <c r="C119" s="161"/>
      <c r="D119" s="262"/>
      <c r="E119" s="162"/>
      <c r="F119" s="262"/>
      <c r="G119" s="262"/>
      <c r="H119" s="262"/>
      <c r="I119" s="303"/>
      <c r="J119" s="171"/>
      <c r="K119" s="171"/>
      <c r="L119" s="234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thickBot="1" x14ac:dyDescent="0.35">
      <c r="A120" s="174"/>
      <c r="B120" s="163"/>
      <c r="C120" s="163"/>
      <c r="D120" s="263"/>
      <c r="E120" s="164"/>
      <c r="F120" s="263"/>
      <c r="G120" s="263"/>
      <c r="H120" s="263"/>
      <c r="I120" s="304"/>
      <c r="J120" s="172"/>
      <c r="K120" s="172"/>
      <c r="L120" s="235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x14ac:dyDescent="0.3">
      <c r="A121" s="249" t="s">
        <v>20</v>
      </c>
      <c r="B121" s="250"/>
      <c r="C121" s="250"/>
      <c r="D121" s="251">
        <f>SUM(D119:D120)</f>
        <v>0</v>
      </c>
      <c r="E121" s="251">
        <f>SUM(E119:E120)</f>
        <v>0</v>
      </c>
      <c r="F121" s="251">
        <f>SUM(F119:F120)</f>
        <v>0</v>
      </c>
      <c r="G121" s="251">
        <f>SUM(G119:G120)</f>
        <v>0</v>
      </c>
      <c r="H121" s="251">
        <f>SUM(H119:H120)</f>
        <v>0</v>
      </c>
      <c r="I121" s="320"/>
      <c r="J121" s="36"/>
      <c r="K121" s="36"/>
      <c r="L121" s="25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x14ac:dyDescent="0.3">
      <c r="A122" s="253" t="s">
        <v>12</v>
      </c>
      <c r="B122" s="254"/>
      <c r="C122" s="254"/>
      <c r="D122" s="255">
        <v>0</v>
      </c>
      <c r="E122" s="255">
        <v>0</v>
      </c>
      <c r="F122" s="255">
        <v>0</v>
      </c>
      <c r="G122" s="255">
        <v>0</v>
      </c>
      <c r="H122" s="255">
        <v>0</v>
      </c>
      <c r="I122" s="321"/>
      <c r="J122" s="136"/>
      <c r="K122" s="136"/>
      <c r="L122" s="256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thickBot="1" x14ac:dyDescent="0.35">
      <c r="A123" s="257" t="s">
        <v>13</v>
      </c>
      <c r="B123" s="258"/>
      <c r="C123" s="258"/>
      <c r="D123" s="259">
        <f>D121+D122</f>
        <v>0</v>
      </c>
      <c r="E123" s="259">
        <f>E121+E122</f>
        <v>0</v>
      </c>
      <c r="F123" s="259">
        <f>F121+F122</f>
        <v>0</v>
      </c>
      <c r="G123" s="259">
        <f>G121+G122</f>
        <v>0</v>
      </c>
      <c r="H123" s="259">
        <f>H121+H122</f>
        <v>0</v>
      </c>
      <c r="I123" s="322"/>
      <c r="J123" s="137"/>
      <c r="K123" s="137"/>
      <c r="L123" s="260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264"/>
      <c r="B124" s="43"/>
      <c r="C124" s="43"/>
      <c r="D124" s="1"/>
      <c r="E124" s="1"/>
      <c r="F124" s="1"/>
      <c r="G124" s="1"/>
      <c r="H124" s="1"/>
      <c r="I124" s="323"/>
      <c r="J124" s="44"/>
      <c r="K124" s="44"/>
      <c r="L124" s="44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226" t="s">
        <v>38</v>
      </c>
      <c r="B125" s="45"/>
      <c r="C125" s="45"/>
      <c r="D125" s="46"/>
      <c r="E125" s="46"/>
      <c r="F125" s="46"/>
      <c r="G125" s="46"/>
      <c r="H125" s="46"/>
      <c r="I125" s="324"/>
      <c r="J125" s="46"/>
      <c r="K125" s="46"/>
      <c r="L125" s="46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thickBot="1" x14ac:dyDescent="0.35">
      <c r="A126" s="223"/>
      <c r="B126" s="224"/>
      <c r="C126" s="225"/>
      <c r="D126" s="152"/>
      <c r="E126" s="152"/>
      <c r="F126" s="152"/>
      <c r="G126" s="152"/>
      <c r="H126" s="152"/>
      <c r="I126" s="313"/>
      <c r="J126" s="131"/>
      <c r="K126" s="131"/>
      <c r="L126" s="131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thickBot="1" x14ac:dyDescent="0.35">
      <c r="A127" s="265" t="s">
        <v>0</v>
      </c>
      <c r="B127" s="266" t="s">
        <v>1</v>
      </c>
      <c r="C127" s="266" t="s">
        <v>2</v>
      </c>
      <c r="D127" s="138" t="s">
        <v>3</v>
      </c>
      <c r="E127" s="138" t="s">
        <v>4</v>
      </c>
      <c r="F127" s="138" t="s">
        <v>5</v>
      </c>
      <c r="G127" s="138" t="s">
        <v>6</v>
      </c>
      <c r="H127" s="138" t="s">
        <v>7</v>
      </c>
      <c r="I127" s="325" t="s">
        <v>8</v>
      </c>
      <c r="J127" s="138" t="s">
        <v>9</v>
      </c>
      <c r="K127" s="138"/>
      <c r="L127" s="267" t="s">
        <v>10</v>
      </c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x14ac:dyDescent="0.3">
      <c r="A128" s="268" t="s">
        <v>20</v>
      </c>
      <c r="B128" s="269"/>
      <c r="C128" s="269"/>
      <c r="D128" s="270">
        <f t="shared" ref="D128:H130" si="14">SUM(D52,D63,D82,D91)</f>
        <v>129</v>
      </c>
      <c r="E128" s="270">
        <f t="shared" si="14"/>
        <v>0</v>
      </c>
      <c r="F128" s="270">
        <f t="shared" si="14"/>
        <v>8</v>
      </c>
      <c r="G128" s="270">
        <f t="shared" si="14"/>
        <v>175</v>
      </c>
      <c r="H128" s="270">
        <f t="shared" si="14"/>
        <v>0</v>
      </c>
      <c r="I128" s="326"/>
      <c r="J128" s="37"/>
      <c r="K128" s="37"/>
      <c r="L128" s="271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72" t="s">
        <v>12</v>
      </c>
      <c r="B129" s="273"/>
      <c r="C129" s="273"/>
      <c r="D129" s="274">
        <f t="shared" si="14"/>
        <v>1083</v>
      </c>
      <c r="E129" s="274">
        <f t="shared" si="14"/>
        <v>66</v>
      </c>
      <c r="F129" s="274">
        <f t="shared" si="14"/>
        <v>68</v>
      </c>
      <c r="G129" s="274">
        <f t="shared" si="14"/>
        <v>1063</v>
      </c>
      <c r="H129" s="274">
        <f t="shared" si="14"/>
        <v>0</v>
      </c>
      <c r="I129" s="327"/>
      <c r="J129" s="139"/>
      <c r="K129" s="139"/>
      <c r="L129" s="275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thickBot="1" x14ac:dyDescent="0.35">
      <c r="A130" s="276" t="s">
        <v>13</v>
      </c>
      <c r="B130" s="277"/>
      <c r="C130" s="277"/>
      <c r="D130" s="278">
        <f t="shared" si="14"/>
        <v>1212</v>
      </c>
      <c r="E130" s="278">
        <f t="shared" si="14"/>
        <v>66</v>
      </c>
      <c r="F130" s="278">
        <f t="shared" si="14"/>
        <v>76</v>
      </c>
      <c r="G130" s="278">
        <f t="shared" si="14"/>
        <v>1238</v>
      </c>
      <c r="H130" s="278">
        <f t="shared" si="14"/>
        <v>0</v>
      </c>
      <c r="I130" s="328"/>
      <c r="J130" s="140"/>
      <c r="K130" s="140"/>
      <c r="L130" s="279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x14ac:dyDescent="0.3"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x14ac:dyDescent="0.3"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20.100000000000001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20.100000000000001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20.100000000000001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20.100000000000001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3:22" ht="20.100000000000001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3:22" ht="20.100000000000001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3:22" ht="20.100000000000001" customHeight="1" x14ac:dyDescent="0.3"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3:22" ht="20.100000000000001" customHeight="1" x14ac:dyDescent="0.3"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3:22" ht="20.100000000000001" customHeight="1" x14ac:dyDescent="0.3"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3:22" ht="20.100000000000001" customHeight="1" x14ac:dyDescent="0.3"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3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3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3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3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3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3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  <c r="Z337" s="146"/>
    </row>
    <row r="338" spans="1:26" s="146" customFormat="1" ht="20.100000000000001" customHeight="1" x14ac:dyDescent="0.3">
      <c r="A338" s="280"/>
      <c r="B338" s="124"/>
      <c r="C338" s="124"/>
      <c r="D338" s="124"/>
      <c r="E338" s="124"/>
      <c r="F338" s="124"/>
      <c r="G338" s="124"/>
      <c r="H338" s="124"/>
      <c r="I338" s="329"/>
      <c r="J338" s="124"/>
      <c r="K338" s="124"/>
      <c r="L338" s="124"/>
      <c r="M338" s="194"/>
      <c r="N338" s="151"/>
      <c r="O338" s="157"/>
      <c r="P338" s="281"/>
      <c r="Q338" s="281"/>
      <c r="R338" s="155"/>
      <c r="S338" s="155"/>
      <c r="T338" s="155"/>
      <c r="U338" s="56"/>
      <c r="V338" s="56"/>
    </row>
    <row r="339" spans="1:26" s="146" customFormat="1" ht="20.100000000000001" customHeight="1" x14ac:dyDescent="0.3">
      <c r="A339" s="280"/>
      <c r="B339" s="124"/>
      <c r="C339" s="124"/>
      <c r="D339" s="124"/>
      <c r="E339" s="124"/>
      <c r="F339" s="124"/>
      <c r="G339" s="124"/>
      <c r="H339" s="124"/>
      <c r="I339" s="329"/>
      <c r="J339" s="124"/>
      <c r="K339" s="124"/>
      <c r="L339" s="124"/>
      <c r="M339" s="194"/>
      <c r="N339" s="151"/>
      <c r="O339" s="157"/>
      <c r="P339" s="281"/>
      <c r="Q339" s="281"/>
      <c r="R339" s="155"/>
      <c r="S339" s="155"/>
      <c r="T339" s="155"/>
      <c r="U339" s="56"/>
      <c r="V339" s="56"/>
      <c r="Z339" s="151"/>
    </row>
    <row r="340" spans="1:26" ht="20.100000000000001" customHeight="1" x14ac:dyDescent="0.3">
      <c r="M340" s="194"/>
      <c r="N340" s="146"/>
      <c r="O340" s="157"/>
      <c r="P340" s="198"/>
      <c r="Q340" s="198"/>
      <c r="R340" s="153"/>
      <c r="S340" s="153"/>
      <c r="T340" s="153"/>
      <c r="U340" s="152"/>
      <c r="V340" s="152"/>
      <c r="X340" s="146"/>
      <c r="Y340" s="146"/>
    </row>
    <row r="341" spans="1:26" ht="20.100000000000001" customHeight="1" x14ac:dyDescent="0.3">
      <c r="M341" s="194"/>
      <c r="N341" s="146"/>
      <c r="O341" s="157"/>
      <c r="P341" s="198"/>
      <c r="Q341" s="198"/>
      <c r="R341" s="153"/>
      <c r="S341" s="153"/>
      <c r="T341" s="153"/>
      <c r="U341" s="152"/>
      <c r="V341" s="152"/>
      <c r="X341" s="146"/>
      <c r="Y341" s="146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  <c r="X342" s="146"/>
      <c r="Y342" s="146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  <c r="X343" s="146"/>
      <c r="Y343" s="146"/>
    </row>
    <row r="344" spans="1:26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  <c r="X344" s="146"/>
      <c r="Y344" s="146"/>
    </row>
    <row r="345" spans="1:26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  <c r="X345" s="146"/>
      <c r="Y345" s="146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P389" s="39"/>
      <c r="Q389" s="39"/>
      <c r="R389" s="39"/>
      <c r="S389" s="39"/>
      <c r="T389" s="39"/>
    </row>
    <row r="390" spans="13:22" ht="20.100000000000001" customHeight="1" x14ac:dyDescent="0.3">
      <c r="M390" s="194"/>
      <c r="P390" s="39"/>
      <c r="Q390" s="39"/>
      <c r="R390" s="39"/>
      <c r="S390" s="39"/>
      <c r="T390" s="39"/>
    </row>
    <row r="391" spans="13:22" ht="20.100000000000001" customHeight="1" x14ac:dyDescent="0.3">
      <c r="M391" s="194"/>
      <c r="P391" s="39"/>
      <c r="Q391" s="39"/>
      <c r="R391" s="39"/>
      <c r="S391" s="39"/>
      <c r="T391" s="39"/>
    </row>
    <row r="392" spans="13:22" ht="20.100000000000001" customHeight="1" x14ac:dyDescent="0.3">
      <c r="M392" s="194"/>
      <c r="P392" s="39"/>
      <c r="Q392" s="39"/>
      <c r="R392" s="39"/>
      <c r="S392" s="39"/>
      <c r="T392" s="39"/>
    </row>
    <row r="393" spans="13:22" ht="20.100000000000001" customHeight="1" x14ac:dyDescent="0.3">
      <c r="M393" s="194"/>
      <c r="P393" s="39"/>
      <c r="Q393" s="39"/>
      <c r="R393" s="39"/>
      <c r="S393" s="39"/>
      <c r="T393" s="39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51"/>
      <c r="P406" s="39"/>
      <c r="Q406" s="39"/>
      <c r="R406" s="39"/>
      <c r="S406" s="39"/>
      <c r="T406" s="39"/>
    </row>
    <row r="407" spans="13:20" ht="20.100000000000001" customHeight="1" x14ac:dyDescent="0.3">
      <c r="M407" s="151"/>
      <c r="P407" s="39"/>
      <c r="Q407" s="39"/>
      <c r="R407" s="39"/>
      <c r="S407" s="39"/>
      <c r="T407" s="39"/>
    </row>
    <row r="408" spans="13:20" ht="20.100000000000001" customHeight="1" x14ac:dyDescent="0.3">
      <c r="M408" s="151"/>
      <c r="P408" s="39"/>
      <c r="Q408" s="39"/>
      <c r="R408" s="39"/>
      <c r="S408" s="39"/>
      <c r="T408" s="39"/>
    </row>
    <row r="409" spans="13:20" ht="20.100000000000001" customHeight="1" x14ac:dyDescent="0.3">
      <c r="M409" s="151"/>
      <c r="P409" s="39"/>
      <c r="Q409" s="39"/>
      <c r="R409" s="39"/>
      <c r="S409" s="39"/>
      <c r="T409" s="39"/>
    </row>
    <row r="410" spans="13:20" ht="20.100000000000001" customHeight="1" x14ac:dyDescent="0.3">
      <c r="M410" s="151"/>
      <c r="P410" s="39"/>
      <c r="Q410" s="39"/>
      <c r="R410" s="39"/>
      <c r="S410" s="39"/>
      <c r="T410" s="39"/>
    </row>
    <row r="411" spans="13:20" ht="20.100000000000001" customHeight="1" x14ac:dyDescent="0.3">
      <c r="M411" s="151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P518" s="39"/>
      <c r="Q518" s="39"/>
      <c r="R518" s="39"/>
      <c r="S518" s="39"/>
      <c r="T518" s="39"/>
    </row>
    <row r="519" spans="13:22" ht="20.100000000000001" customHeight="1" x14ac:dyDescent="0.3">
      <c r="M519" s="151"/>
      <c r="P519" s="39"/>
      <c r="Q519" s="39"/>
      <c r="R519" s="39"/>
      <c r="S519" s="39"/>
      <c r="T519" s="39"/>
    </row>
    <row r="520" spans="13:22" ht="20.100000000000001" customHeight="1" x14ac:dyDescent="0.3">
      <c r="M520" s="151"/>
      <c r="P520" s="39"/>
      <c r="Q520" s="39"/>
      <c r="R520" s="39"/>
      <c r="S520" s="39"/>
      <c r="T520" s="39"/>
    </row>
    <row r="521" spans="13:22" ht="20.100000000000001" customHeight="1" x14ac:dyDescent="0.3">
      <c r="M521" s="151"/>
      <c r="P521" s="39"/>
      <c r="Q521" s="39"/>
      <c r="R521" s="39"/>
      <c r="S521" s="39"/>
      <c r="T521" s="39"/>
    </row>
    <row r="522" spans="13:22" ht="20.100000000000001" customHeight="1" x14ac:dyDescent="0.3">
      <c r="M522" s="151"/>
      <c r="U522" s="152"/>
      <c r="V522" s="152"/>
    </row>
    <row r="523" spans="13:22" ht="20.100000000000001" customHeight="1" x14ac:dyDescent="0.3">
      <c r="M523" s="151"/>
      <c r="U523" s="152"/>
      <c r="V523" s="152"/>
    </row>
    <row r="524" spans="13:22" ht="20.100000000000001" customHeight="1" x14ac:dyDescent="0.3">
      <c r="M524" s="151"/>
      <c r="U524" s="152"/>
      <c r="V524" s="152"/>
    </row>
    <row r="525" spans="13:22" ht="20.100000000000001" customHeight="1" x14ac:dyDescent="0.3">
      <c r="M525" s="151"/>
      <c r="U525" s="152"/>
      <c r="V525" s="152"/>
    </row>
    <row r="526" spans="13:22" ht="20.100000000000001" customHeight="1" x14ac:dyDescent="0.3">
      <c r="M526" s="151"/>
      <c r="U526" s="152"/>
      <c r="V526" s="152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T537" s="154"/>
      <c r="U537" s="152"/>
      <c r="V537" s="152"/>
    </row>
    <row r="538" spans="13:22" ht="20.100000000000001" customHeight="1" x14ac:dyDescent="0.3">
      <c r="M538" s="147"/>
      <c r="O538" s="156"/>
      <c r="P538" s="155"/>
      <c r="Q538" s="153"/>
      <c r="R538" s="153"/>
      <c r="S538" s="153"/>
      <c r="T538" s="154"/>
      <c r="U538" s="152"/>
      <c r="V538" s="152"/>
    </row>
    <row r="539" spans="13:22" ht="20.100000000000001" customHeight="1" x14ac:dyDescent="0.3">
      <c r="M539" s="147"/>
      <c r="O539" s="156"/>
      <c r="P539" s="155"/>
      <c r="Q539" s="153"/>
      <c r="R539" s="153"/>
      <c r="S539" s="153"/>
      <c r="T539" s="154"/>
      <c r="U539" s="152"/>
      <c r="V539" s="152"/>
    </row>
    <row r="540" spans="13:22" ht="20.100000000000001" customHeight="1" x14ac:dyDescent="0.3">
      <c r="M540" s="147"/>
      <c r="O540" s="156"/>
      <c r="P540" s="155"/>
      <c r="Q540" s="153"/>
      <c r="R540" s="153"/>
      <c r="S540" s="153"/>
      <c r="T540" s="154"/>
      <c r="U540" s="152"/>
      <c r="V540" s="152"/>
    </row>
    <row r="541" spans="13:22" ht="20.100000000000001" customHeight="1" x14ac:dyDescent="0.3">
      <c r="M541" s="147"/>
      <c r="O541" s="156"/>
      <c r="P541" s="155"/>
      <c r="Q541" s="153"/>
      <c r="R541" s="153"/>
      <c r="S541" s="153"/>
      <c r="T541" s="154"/>
      <c r="U541" s="152"/>
      <c r="V541" s="152"/>
    </row>
    <row r="542" spans="13:22" ht="20.100000000000001" customHeight="1" x14ac:dyDescent="0.3">
      <c r="M542" s="147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47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5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5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5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5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5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5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V768" s="152"/>
    </row>
    <row r="769" spans="1:28" ht="20.100000000000001" customHeight="1" x14ac:dyDescent="0.3">
      <c r="M769" s="157"/>
      <c r="S769" s="153"/>
      <c r="T769" s="154"/>
      <c r="V769" s="152"/>
    </row>
    <row r="770" spans="1:28" ht="20.100000000000001" customHeight="1" x14ac:dyDescent="0.3">
      <c r="M770" s="157"/>
      <c r="V770" s="152"/>
    </row>
    <row r="771" spans="1:28" ht="20.100000000000001" customHeight="1" x14ac:dyDescent="0.3">
      <c r="M771" s="157"/>
      <c r="V771" s="152"/>
    </row>
    <row r="772" spans="1:28" ht="20.100000000000001" customHeight="1" x14ac:dyDescent="0.3">
      <c r="M772" s="157"/>
      <c r="V772" s="152"/>
      <c r="AA772" s="103"/>
      <c r="AB772" s="103"/>
    </row>
    <row r="773" spans="1:28" s="103" customFormat="1" ht="20.100000000000001" customHeight="1" x14ac:dyDescent="0.3">
      <c r="A773" s="280"/>
      <c r="B773" s="124"/>
      <c r="C773" s="124"/>
      <c r="D773" s="124"/>
      <c r="E773" s="124"/>
      <c r="F773" s="124"/>
      <c r="G773" s="124"/>
      <c r="H773" s="124"/>
      <c r="I773" s="329"/>
      <c r="J773" s="124"/>
      <c r="K773" s="124"/>
      <c r="L773" s="124"/>
      <c r="M773" s="157"/>
      <c r="N773" s="151"/>
      <c r="O773" s="151"/>
      <c r="P773" s="151"/>
      <c r="Q773" s="151"/>
      <c r="R773" s="151"/>
      <c r="S773" s="151"/>
      <c r="T773" s="151"/>
      <c r="U773" s="151"/>
      <c r="V773" s="152"/>
      <c r="W773" s="151"/>
      <c r="X773" s="151"/>
      <c r="Y773" s="151"/>
      <c r="Z773" s="151"/>
    </row>
    <row r="774" spans="1:28" s="103" customFormat="1" ht="20.100000000000001" customHeight="1" x14ac:dyDescent="0.3">
      <c r="A774" s="280"/>
      <c r="B774" s="124"/>
      <c r="C774" s="124"/>
      <c r="D774" s="124"/>
      <c r="E774" s="124"/>
      <c r="F774" s="124"/>
      <c r="G774" s="124"/>
      <c r="H774" s="124"/>
      <c r="I774" s="329"/>
      <c r="J774" s="124"/>
      <c r="K774" s="124"/>
      <c r="L774" s="124"/>
      <c r="M774" s="157"/>
      <c r="N774" s="151"/>
      <c r="O774" s="151"/>
      <c r="P774" s="151"/>
      <c r="Q774" s="151"/>
      <c r="R774" s="151"/>
      <c r="S774" s="151"/>
      <c r="T774" s="151"/>
      <c r="U774" s="151"/>
      <c r="V774" s="152"/>
      <c r="W774" s="151"/>
      <c r="X774" s="151"/>
      <c r="Y774" s="151"/>
      <c r="Z774" s="151"/>
    </row>
    <row r="775" spans="1:28" s="103" customFormat="1" ht="20.100000000000001" customHeight="1" x14ac:dyDescent="0.3">
      <c r="A775" s="280"/>
      <c r="B775" s="124"/>
      <c r="C775" s="124"/>
      <c r="D775" s="124"/>
      <c r="E775" s="124"/>
      <c r="F775" s="124"/>
      <c r="G775" s="124"/>
      <c r="H775" s="124"/>
      <c r="I775" s="329"/>
      <c r="J775" s="124"/>
      <c r="K775" s="124"/>
      <c r="L775" s="124"/>
      <c r="M775" s="157"/>
      <c r="N775" s="151"/>
      <c r="O775" s="146"/>
      <c r="P775" s="146"/>
      <c r="Q775" s="146"/>
      <c r="R775" s="146"/>
      <c r="S775" s="151"/>
      <c r="T775" s="151"/>
      <c r="U775" s="151"/>
      <c r="V775" s="151"/>
      <c r="W775" s="151"/>
      <c r="X775" s="151"/>
      <c r="Y775" s="151"/>
      <c r="Z775" s="151"/>
    </row>
    <row r="776" spans="1:28" s="103" customFormat="1" ht="20.100000000000001" customHeight="1" x14ac:dyDescent="0.3">
      <c r="A776" s="280"/>
      <c r="B776" s="124"/>
      <c r="C776" s="124"/>
      <c r="D776" s="124"/>
      <c r="E776" s="124"/>
      <c r="F776" s="124"/>
      <c r="G776" s="124"/>
      <c r="H776" s="124"/>
      <c r="I776" s="329"/>
      <c r="J776" s="124"/>
      <c r="K776" s="124"/>
      <c r="L776" s="124"/>
      <c r="M776" s="157"/>
      <c r="N776" s="151"/>
      <c r="O776" s="146"/>
      <c r="P776" s="146"/>
      <c r="Q776" s="146"/>
      <c r="R776" s="146"/>
      <c r="S776" s="151"/>
      <c r="T776" s="151"/>
      <c r="U776" s="151"/>
      <c r="V776" s="151"/>
      <c r="W776" s="151"/>
      <c r="X776" s="151"/>
      <c r="Y776" s="151"/>
      <c r="Z776" s="151"/>
    </row>
    <row r="777" spans="1:28" s="103" customFormat="1" ht="20.100000000000001" customHeight="1" x14ac:dyDescent="0.3">
      <c r="A777" s="280"/>
      <c r="B777" s="124"/>
      <c r="C777" s="124"/>
      <c r="D777" s="124"/>
      <c r="E777" s="124"/>
      <c r="F777" s="124"/>
      <c r="G777" s="124"/>
      <c r="H777" s="124"/>
      <c r="I777" s="329"/>
      <c r="J777" s="124"/>
      <c r="K777" s="124"/>
      <c r="L777" s="124"/>
      <c r="M777" s="157"/>
      <c r="N777" s="151"/>
      <c r="O777" s="175"/>
      <c r="P777" s="176"/>
      <c r="Q777" s="176"/>
      <c r="R777" s="146"/>
      <c r="S777" s="151"/>
      <c r="T777" s="151"/>
      <c r="U777" s="151"/>
      <c r="V777" s="151"/>
      <c r="W777" s="151"/>
      <c r="X777" s="151"/>
      <c r="Y777" s="151"/>
      <c r="Z777" s="151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51"/>
      <c r="O778" s="175"/>
      <c r="P778" s="176"/>
      <c r="Q778" s="176"/>
      <c r="R778" s="146"/>
      <c r="S778" s="151"/>
      <c r="T778" s="151"/>
      <c r="U778" s="151"/>
      <c r="V778" s="151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51"/>
      <c r="O779" s="175"/>
      <c r="P779" s="176"/>
      <c r="Q779" s="176"/>
      <c r="R779" s="146"/>
      <c r="S779" s="151"/>
      <c r="T779" s="151"/>
      <c r="U779" s="151"/>
      <c r="V779" s="151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51"/>
      <c r="O780" s="175"/>
      <c r="P780" s="176"/>
      <c r="Q780" s="176"/>
      <c r="R780" s="146"/>
      <c r="S780" s="151"/>
      <c r="T780" s="151"/>
      <c r="U780" s="151"/>
      <c r="V780" s="151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46"/>
      <c r="O781" s="175"/>
      <c r="P781" s="176"/>
      <c r="Q781" s="17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46"/>
      <c r="O782" s="175"/>
      <c r="P782" s="176"/>
      <c r="Q782" s="17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75"/>
      <c r="O783" s="175"/>
      <c r="P783" s="176"/>
      <c r="Q783" s="176"/>
      <c r="R783" s="146"/>
      <c r="S783" s="151"/>
      <c r="T783" s="151"/>
      <c r="U783" s="151"/>
      <c r="V783" s="151"/>
      <c r="W783" s="151"/>
      <c r="X783" s="151"/>
      <c r="Y783" s="151"/>
      <c r="Z783" s="151"/>
      <c r="AA783" s="151"/>
      <c r="AB783" s="151"/>
    </row>
    <row r="784" spans="1:28" ht="20.100000000000001" customHeight="1" x14ac:dyDescent="0.3">
      <c r="M784" s="157"/>
      <c r="N784" s="175"/>
      <c r="O784" s="146"/>
      <c r="P784" s="146"/>
      <c r="Q784" s="146"/>
      <c r="R784" s="146"/>
      <c r="AA784" s="103"/>
      <c r="AB784" s="103"/>
    </row>
    <row r="785" spans="1:26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46"/>
      <c r="P785" s="146"/>
      <c r="Q785" s="146"/>
      <c r="R785" s="146"/>
      <c r="S785" s="151"/>
      <c r="T785" s="151"/>
      <c r="U785" s="151"/>
      <c r="V785" s="151"/>
      <c r="W785" s="151"/>
      <c r="X785" s="151"/>
      <c r="Y785" s="151"/>
      <c r="Z785" s="151"/>
    </row>
    <row r="786" spans="1:26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75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75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75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75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46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46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48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48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48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48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48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48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  <c r="AA824" s="151"/>
      <c r="AB824" s="151"/>
    </row>
    <row r="827" spans="1:28" ht="20.100000000000001" customHeight="1" x14ac:dyDescent="0.3">
      <c r="AA827" s="103"/>
      <c r="AB827" s="103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8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8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8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  <c r="AA836" s="151"/>
      <c r="AB836" s="151"/>
    </row>
  </sheetData>
  <autoFilter ref="A3:V714"/>
  <mergeCells count="10">
    <mergeCell ref="V35:V36"/>
    <mergeCell ref="K60:L60"/>
    <mergeCell ref="K70:L70"/>
    <mergeCell ref="K79:L7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89:H90 D119:H120 D109:H110 E80:H81 D71:H72 D4:H51">
    <cfRule type="cellIs" dxfId="306" priority="11" operator="greaterThan">
      <formula>0</formula>
    </cfRule>
  </conditionalFormatting>
  <conditionalFormatting sqref="D89:H90 D119:H120 D109:H110 D71:H72">
    <cfRule type="cellIs" dxfId="305" priority="9" operator="greaterThan">
      <formula>0</formula>
    </cfRule>
    <cfRule type="expression" dxfId="304" priority="10">
      <formula>"&gt;0"</formula>
    </cfRule>
  </conditionalFormatting>
  <conditionalFormatting sqref="D99:H100">
    <cfRule type="cellIs" dxfId="303" priority="1" operator="greaterThan">
      <formula>0</formula>
    </cfRule>
    <cfRule type="cellIs" dxfId="302" priority="2" operator="greaterThan">
      <formula>0</formula>
    </cfRule>
    <cfRule type="expression" dxfId="301" priority="6">
      <formula>"&gt;=1"</formula>
    </cfRule>
    <cfRule type="cellIs" dxfId="300" priority="7" operator="greaterThan">
      <formula>1</formula>
    </cfRule>
    <cfRule type="cellIs" dxfId="299" priority="8" operator="greaterThan">
      <formula>1</formula>
    </cfRule>
  </conditionalFormatting>
  <conditionalFormatting sqref="P777:Q783">
    <cfRule type="expression" dxfId="298" priority="3">
      <formula>"&gt;=1"</formula>
    </cfRule>
    <cfRule type="cellIs" dxfId="297" priority="4" operator="greaterThan">
      <formula>1</formula>
    </cfRule>
    <cfRule type="cellIs" dxfId="296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393" t="s">
        <v>3</v>
      </c>
      <c r="E3" s="393" t="s">
        <v>4</v>
      </c>
      <c r="F3" s="393" t="s">
        <v>5</v>
      </c>
      <c r="G3" s="393" t="s">
        <v>6</v>
      </c>
      <c r="H3" s="393" t="s">
        <v>120</v>
      </c>
      <c r="I3" s="308" t="s">
        <v>8</v>
      </c>
      <c r="J3" s="393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3">
        <v>44448</v>
      </c>
      <c r="B4" s="160" t="s">
        <v>1085</v>
      </c>
      <c r="C4" s="161" t="s">
        <v>1086</v>
      </c>
      <c r="D4" s="162">
        <v>5</v>
      </c>
      <c r="E4" s="162">
        <v>0</v>
      </c>
      <c r="F4" s="162">
        <v>0</v>
      </c>
      <c r="G4" s="162">
        <v>5</v>
      </c>
      <c r="H4" s="162">
        <v>0</v>
      </c>
      <c r="I4" s="303" t="s">
        <v>1097</v>
      </c>
      <c r="J4" s="171" t="s">
        <v>1098</v>
      </c>
      <c r="K4" s="171" t="s">
        <v>1099</v>
      </c>
      <c r="L4" s="170"/>
      <c r="M4" s="102"/>
      <c r="O4" s="112" t="s">
        <v>94</v>
      </c>
      <c r="P4" s="113"/>
      <c r="Q4" s="33">
        <f t="shared" ref="Q4:U6" si="0">D143</f>
        <v>190</v>
      </c>
      <c r="R4" s="33">
        <f t="shared" si="0"/>
        <v>146</v>
      </c>
      <c r="S4" s="33">
        <f t="shared" si="0"/>
        <v>130</v>
      </c>
      <c r="T4" s="33">
        <f t="shared" si="0"/>
        <v>165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44448</v>
      </c>
      <c r="B5" s="341" t="s">
        <v>1169</v>
      </c>
      <c r="C5" s="168" t="s">
        <v>1088</v>
      </c>
      <c r="D5" s="169">
        <v>2</v>
      </c>
      <c r="E5" s="169">
        <v>0</v>
      </c>
      <c r="F5" s="169">
        <v>0</v>
      </c>
      <c r="G5" s="169">
        <v>2</v>
      </c>
      <c r="H5" s="169">
        <v>0</v>
      </c>
      <c r="I5" s="309" t="s">
        <v>1097</v>
      </c>
      <c r="J5" s="178" t="s">
        <v>1098</v>
      </c>
      <c r="K5" s="178" t="s">
        <v>1099</v>
      </c>
      <c r="L5" s="342"/>
      <c r="M5" s="157"/>
      <c r="O5" s="115" t="s">
        <v>49</v>
      </c>
      <c r="P5" s="116"/>
      <c r="Q5" s="34">
        <f t="shared" si="0"/>
        <v>1212</v>
      </c>
      <c r="R5" s="34">
        <f t="shared" si="0"/>
        <v>66</v>
      </c>
      <c r="S5" s="34">
        <f t="shared" si="0"/>
        <v>76</v>
      </c>
      <c r="T5" s="34">
        <f t="shared" si="0"/>
        <v>1238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44448</v>
      </c>
      <c r="B6" s="341" t="s">
        <v>1090</v>
      </c>
      <c r="C6" s="168" t="s">
        <v>1086</v>
      </c>
      <c r="D6" s="169">
        <v>16</v>
      </c>
      <c r="E6" s="169">
        <v>0</v>
      </c>
      <c r="F6" s="169">
        <v>0</v>
      </c>
      <c r="G6" s="169">
        <v>8</v>
      </c>
      <c r="H6" s="169">
        <v>0</v>
      </c>
      <c r="I6" s="309" t="s">
        <v>1097</v>
      </c>
      <c r="J6" s="178" t="s">
        <v>1098</v>
      </c>
      <c r="K6" s="178" t="s">
        <v>1099</v>
      </c>
      <c r="L6" s="342"/>
      <c r="M6" s="157"/>
      <c r="O6" s="47" t="s">
        <v>50</v>
      </c>
      <c r="P6" s="48"/>
      <c r="Q6" s="2">
        <f t="shared" si="0"/>
        <v>1402</v>
      </c>
      <c r="R6" s="2">
        <f t="shared" si="0"/>
        <v>212</v>
      </c>
      <c r="S6" s="2">
        <f t="shared" si="0"/>
        <v>206</v>
      </c>
      <c r="T6" s="2">
        <f t="shared" si="0"/>
        <v>1403</v>
      </c>
      <c r="U6" s="2">
        <f t="shared" si="0"/>
        <v>0</v>
      </c>
      <c r="V6" s="49"/>
    </row>
    <row r="7" spans="1:22" ht="20.100000000000001" customHeight="1" thickTop="1" thickBot="1" x14ac:dyDescent="0.35">
      <c r="A7" s="177">
        <v>44448</v>
      </c>
      <c r="B7" s="341" t="s">
        <v>1091</v>
      </c>
      <c r="C7" s="168" t="s">
        <v>113</v>
      </c>
      <c r="D7" s="169">
        <v>1</v>
      </c>
      <c r="E7" s="169">
        <v>0</v>
      </c>
      <c r="F7" s="169">
        <v>0</v>
      </c>
      <c r="G7" s="169">
        <v>0</v>
      </c>
      <c r="H7" s="169">
        <v>0</v>
      </c>
      <c r="I7" s="309" t="s">
        <v>1097</v>
      </c>
      <c r="J7" s="178" t="s">
        <v>1098</v>
      </c>
      <c r="K7" s="178" t="s">
        <v>1099</v>
      </c>
      <c r="L7" s="342" t="s">
        <v>1093</v>
      </c>
      <c r="M7" s="157"/>
      <c r="O7" s="50" t="s">
        <v>51</v>
      </c>
      <c r="P7" s="51"/>
      <c r="Q7" s="3">
        <f>D84</f>
        <v>53</v>
      </c>
      <c r="R7" s="3">
        <f>E84</f>
        <v>0</v>
      </c>
      <c r="S7" s="3">
        <f>F84</f>
        <v>0</v>
      </c>
      <c r="T7" s="3">
        <f>G84</f>
        <v>50</v>
      </c>
      <c r="U7" s="3">
        <f>H84</f>
        <v>0</v>
      </c>
      <c r="V7" s="52"/>
    </row>
    <row r="8" spans="1:22" ht="20.100000000000001" customHeight="1" thickBot="1" x14ac:dyDescent="0.35">
      <c r="A8" s="174">
        <v>44448</v>
      </c>
      <c r="B8" s="196" t="s">
        <v>1094</v>
      </c>
      <c r="C8" s="163" t="s">
        <v>109</v>
      </c>
      <c r="D8" s="164">
        <v>1</v>
      </c>
      <c r="E8" s="164">
        <v>0</v>
      </c>
      <c r="F8" s="164">
        <v>0</v>
      </c>
      <c r="G8" s="164">
        <v>1</v>
      </c>
      <c r="H8" s="164">
        <v>0</v>
      </c>
      <c r="I8" s="304" t="s">
        <v>1097</v>
      </c>
      <c r="J8" s="172" t="s">
        <v>1098</v>
      </c>
      <c r="K8" s="172" t="s">
        <v>1099</v>
      </c>
      <c r="L8" s="197"/>
      <c r="M8" s="157"/>
      <c r="O8" s="53" t="s">
        <v>95</v>
      </c>
      <c r="P8" s="54"/>
      <c r="Q8" s="4">
        <f>SUM(Q6:Q7)</f>
        <v>1455</v>
      </c>
      <c r="R8" s="4">
        <f>SUM(R6:R7)</f>
        <v>212</v>
      </c>
      <c r="S8" s="4">
        <f>SUM(S6:S7)</f>
        <v>206</v>
      </c>
      <c r="T8" s="4">
        <f>SUM(T6:T7)</f>
        <v>1453</v>
      </c>
      <c r="U8" s="4">
        <f>SUM(U6:U7)</f>
        <v>0</v>
      </c>
      <c r="V8" s="55"/>
    </row>
    <row r="9" spans="1:22" ht="20.100000000000001" customHeight="1" thickTop="1" x14ac:dyDescent="0.3">
      <c r="A9" s="173">
        <v>44448</v>
      </c>
      <c r="B9" s="160" t="s">
        <v>1170</v>
      </c>
      <c r="C9" s="161" t="s">
        <v>2646</v>
      </c>
      <c r="D9" s="162">
        <v>7</v>
      </c>
      <c r="E9" s="162">
        <v>0</v>
      </c>
      <c r="F9" s="162">
        <v>0</v>
      </c>
      <c r="G9" s="162">
        <v>7</v>
      </c>
      <c r="H9" s="162">
        <v>0</v>
      </c>
      <c r="I9" s="303" t="s">
        <v>1102</v>
      </c>
      <c r="J9" s="171" t="s">
        <v>1103</v>
      </c>
      <c r="K9" s="171" t="s">
        <v>1104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67">
        <v>44448</v>
      </c>
      <c r="B10" s="158" t="s">
        <v>1170</v>
      </c>
      <c r="C10" s="159" t="s">
        <v>109</v>
      </c>
      <c r="D10" s="165">
        <v>2</v>
      </c>
      <c r="E10" s="165">
        <v>0</v>
      </c>
      <c r="F10" s="165">
        <v>0</v>
      </c>
      <c r="G10" s="165">
        <v>2</v>
      </c>
      <c r="H10" s="165">
        <v>0</v>
      </c>
      <c r="I10" s="305" t="s">
        <v>1102</v>
      </c>
      <c r="J10" s="166" t="s">
        <v>1103</v>
      </c>
      <c r="K10" s="166" t="s">
        <v>1104</v>
      </c>
      <c r="L10" s="343" t="s">
        <v>1171</v>
      </c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44448</v>
      </c>
      <c r="B11" s="196" t="s">
        <v>1170</v>
      </c>
      <c r="C11" s="163" t="s">
        <v>1100</v>
      </c>
      <c r="D11" s="164">
        <v>1</v>
      </c>
      <c r="E11" s="164">
        <v>0</v>
      </c>
      <c r="F11" s="164">
        <v>0</v>
      </c>
      <c r="G11" s="164">
        <v>1</v>
      </c>
      <c r="H11" s="164">
        <v>0</v>
      </c>
      <c r="I11" s="304" t="s">
        <v>1102</v>
      </c>
      <c r="J11" s="172" t="s">
        <v>1103</v>
      </c>
      <c r="K11" s="172" t="s">
        <v>1104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4">
        <v>44448</v>
      </c>
      <c r="B12" s="196" t="s">
        <v>1170</v>
      </c>
      <c r="C12" s="163" t="s">
        <v>2646</v>
      </c>
      <c r="D12" s="164">
        <v>4</v>
      </c>
      <c r="E12" s="164">
        <v>0</v>
      </c>
      <c r="F12" s="164">
        <v>0</v>
      </c>
      <c r="G12" s="164">
        <v>4</v>
      </c>
      <c r="H12" s="164">
        <v>0</v>
      </c>
      <c r="I12" s="304" t="s">
        <v>1102</v>
      </c>
      <c r="J12" s="172" t="s">
        <v>1103</v>
      </c>
      <c r="K12" s="172" t="s">
        <v>1104</v>
      </c>
      <c r="L12" s="197" t="s">
        <v>1172</v>
      </c>
      <c r="M12" s="157"/>
      <c r="O12" s="479" t="s">
        <v>53</v>
      </c>
      <c r="P12" s="477"/>
      <c r="Q12" s="118">
        <f>T12+V12</f>
        <v>190</v>
      </c>
      <c r="R12" s="58"/>
      <c r="S12" s="59" t="s">
        <v>39</v>
      </c>
      <c r="T12" s="60">
        <f>SUM(P14:V14,P17:V17,P20:V20,P23:V23,P26:V26,V29,U29,T29)</f>
        <v>168</v>
      </c>
      <c r="U12" s="61" t="s">
        <v>40</v>
      </c>
      <c r="V12" s="62">
        <f>SUM(P29:S29)</f>
        <v>22</v>
      </c>
    </row>
    <row r="13" spans="1:22" ht="20.100000000000001" customHeight="1" thickBot="1" x14ac:dyDescent="0.35">
      <c r="A13" s="177">
        <v>44448</v>
      </c>
      <c r="B13" s="341" t="s">
        <v>152</v>
      </c>
      <c r="C13" s="168" t="s">
        <v>1100</v>
      </c>
      <c r="D13" s="169">
        <v>5</v>
      </c>
      <c r="E13" s="169">
        <v>0</v>
      </c>
      <c r="F13" s="169">
        <v>0</v>
      </c>
      <c r="G13" s="169">
        <v>5</v>
      </c>
      <c r="H13" s="169">
        <v>0</v>
      </c>
      <c r="I13" s="309" t="s">
        <v>1102</v>
      </c>
      <c r="J13" s="178" t="s">
        <v>1103</v>
      </c>
      <c r="K13" s="178" t="s">
        <v>1104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74">
        <v>44448</v>
      </c>
      <c r="B14" s="196" t="s">
        <v>1101</v>
      </c>
      <c r="C14" s="163" t="s">
        <v>1092</v>
      </c>
      <c r="D14" s="164">
        <v>6</v>
      </c>
      <c r="E14" s="164">
        <v>0</v>
      </c>
      <c r="F14" s="164">
        <v>0</v>
      </c>
      <c r="G14" s="164">
        <v>1</v>
      </c>
      <c r="H14" s="164">
        <v>0</v>
      </c>
      <c r="I14" s="304" t="s">
        <v>1102</v>
      </c>
      <c r="J14" s="172" t="s">
        <v>1103</v>
      </c>
      <c r="K14" s="172" t="s">
        <v>1104</v>
      </c>
      <c r="L14" s="197"/>
      <c r="M14" s="157"/>
      <c r="O14" s="119" t="s">
        <v>22</v>
      </c>
      <c r="P14" s="120">
        <f t="shared" ref="P14:V14" si="1">SUMIF($C$4:$C$59,P13,$D$4:$D$59)+SUMIF($C$69:$C$71,P13,$D$69:$D$71)+SUMIF($C$89:$C$96,P13,$D$89:$D$96)</f>
        <v>20</v>
      </c>
      <c r="Q14" s="120">
        <f t="shared" si="1"/>
        <v>0</v>
      </c>
      <c r="R14" s="120">
        <f t="shared" si="1"/>
        <v>17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4</v>
      </c>
    </row>
    <row r="15" spans="1:22" ht="20.100000000000001" customHeight="1" x14ac:dyDescent="0.3">
      <c r="A15" s="173">
        <v>44448</v>
      </c>
      <c r="B15" s="160" t="s">
        <v>1105</v>
      </c>
      <c r="C15" s="161" t="s">
        <v>1087</v>
      </c>
      <c r="D15" s="162">
        <v>4</v>
      </c>
      <c r="E15" s="162">
        <v>0</v>
      </c>
      <c r="F15" s="162">
        <v>0</v>
      </c>
      <c r="G15" s="162">
        <v>4</v>
      </c>
      <c r="H15" s="162">
        <v>0</v>
      </c>
      <c r="I15" s="303" t="s">
        <v>1109</v>
      </c>
      <c r="J15" s="171" t="s">
        <v>1110</v>
      </c>
      <c r="K15" s="171" t="s">
        <v>1111</v>
      </c>
      <c r="L15" s="170"/>
      <c r="M15" s="157"/>
      <c r="O15" s="66" t="s">
        <v>25</v>
      </c>
      <c r="P15" s="67">
        <f t="shared" ref="P15:V15" si="2">SUMIF($C$4:$C$59,P13,$G$4:$G$59)+SUMIF($C$69:$C$71,P13,$G$69:$G$71)+SUMIF($C$89:$C$96,P13,$G$89:$G$96)</f>
        <v>18</v>
      </c>
      <c r="Q15" s="67">
        <f t="shared" si="2"/>
        <v>0</v>
      </c>
      <c r="R15" s="67">
        <f t="shared" si="2"/>
        <v>16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4</v>
      </c>
    </row>
    <row r="16" spans="1:22" ht="20.100000000000001" customHeight="1" thickBot="1" x14ac:dyDescent="0.35">
      <c r="A16" s="167">
        <v>44448</v>
      </c>
      <c r="B16" s="158" t="s">
        <v>1105</v>
      </c>
      <c r="C16" s="159" t="s">
        <v>1089</v>
      </c>
      <c r="D16" s="165">
        <v>1</v>
      </c>
      <c r="E16" s="165">
        <v>0</v>
      </c>
      <c r="F16" s="165">
        <v>0</v>
      </c>
      <c r="G16" s="165">
        <v>1</v>
      </c>
      <c r="H16" s="165">
        <v>0</v>
      </c>
      <c r="I16" s="305" t="s">
        <v>1109</v>
      </c>
      <c r="J16" s="166" t="s">
        <v>1110</v>
      </c>
      <c r="K16" s="166" t="s">
        <v>1111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74">
        <v>44448</v>
      </c>
      <c r="B17" s="196" t="s">
        <v>1106</v>
      </c>
      <c r="C17" s="163" t="s">
        <v>1100</v>
      </c>
      <c r="D17" s="164">
        <v>3</v>
      </c>
      <c r="E17" s="164">
        <v>0</v>
      </c>
      <c r="F17" s="164">
        <v>0</v>
      </c>
      <c r="G17" s="164">
        <v>3</v>
      </c>
      <c r="H17" s="164">
        <v>0</v>
      </c>
      <c r="I17" s="304" t="s">
        <v>1109</v>
      </c>
      <c r="J17" s="172" t="s">
        <v>1110</v>
      </c>
      <c r="K17" s="172" t="s">
        <v>1112</v>
      </c>
      <c r="L17" s="197"/>
      <c r="M17" s="157"/>
      <c r="O17" s="122" t="s">
        <v>22</v>
      </c>
      <c r="P17" s="120">
        <f t="shared" ref="P17:V17" si="3">SUMIF($C$4:$C$59,P16,$D$4:$D$59)+SUMIF($C$69:$C$71,P16,$D$69:$D$71)+SUMIF($C$89:$C$96,P16,$D$89:$D$96)</f>
        <v>85</v>
      </c>
      <c r="Q17" s="120">
        <f t="shared" si="3"/>
        <v>4</v>
      </c>
      <c r="R17" s="120">
        <f t="shared" si="3"/>
        <v>4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77">
        <v>44448</v>
      </c>
      <c r="B18" s="341" t="s">
        <v>1107</v>
      </c>
      <c r="C18" s="168" t="s">
        <v>1108</v>
      </c>
      <c r="D18" s="169">
        <v>1</v>
      </c>
      <c r="E18" s="169">
        <v>0</v>
      </c>
      <c r="F18" s="169">
        <v>0</v>
      </c>
      <c r="G18" s="169">
        <v>1</v>
      </c>
      <c r="H18" s="169">
        <v>0</v>
      </c>
      <c r="I18" s="309" t="s">
        <v>1109</v>
      </c>
      <c r="J18" s="178" t="s">
        <v>1110</v>
      </c>
      <c r="K18" s="178" t="s">
        <v>1113</v>
      </c>
      <c r="L18" s="342"/>
      <c r="M18" s="157"/>
      <c r="O18" s="73" t="s">
        <v>25</v>
      </c>
      <c r="P18" s="74">
        <f t="shared" ref="P18:V18" si="4">SUMIF($C$4:$C$59,P16,$G$4:$G$59)+SUMIF($C$69:$C$71,P16,$G$69:$G$71)+SUMIF($C$89:$C$96,P16,$G$89:$G$96)</f>
        <v>78</v>
      </c>
      <c r="Q18" s="74">
        <f t="shared" si="4"/>
        <v>4</v>
      </c>
      <c r="R18" s="74">
        <f t="shared" si="4"/>
        <v>1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x14ac:dyDescent="0.3">
      <c r="A19" s="174">
        <v>44448</v>
      </c>
      <c r="B19" s="196" t="s">
        <v>1114</v>
      </c>
      <c r="C19" s="163" t="s">
        <v>1115</v>
      </c>
      <c r="D19" s="164">
        <v>2</v>
      </c>
      <c r="E19" s="164">
        <v>0</v>
      </c>
      <c r="F19" s="164">
        <v>0</v>
      </c>
      <c r="G19" s="164">
        <v>2</v>
      </c>
      <c r="H19" s="164">
        <v>0</v>
      </c>
      <c r="I19" s="304" t="s">
        <v>1118</v>
      </c>
      <c r="J19" s="172" t="s">
        <v>1119</v>
      </c>
      <c r="K19" s="172" t="s">
        <v>1120</v>
      </c>
      <c r="L19" s="197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4">
        <v>44448</v>
      </c>
      <c r="B20" s="196" t="s">
        <v>1114</v>
      </c>
      <c r="C20" s="163" t="s">
        <v>1087</v>
      </c>
      <c r="D20" s="164">
        <v>0</v>
      </c>
      <c r="E20" s="164">
        <v>0</v>
      </c>
      <c r="F20" s="164">
        <v>0</v>
      </c>
      <c r="G20" s="164">
        <v>1</v>
      </c>
      <c r="H20" s="164">
        <v>0</v>
      </c>
      <c r="I20" s="304" t="s">
        <v>1118</v>
      </c>
      <c r="J20" s="172" t="s">
        <v>1119</v>
      </c>
      <c r="K20" s="172" t="s">
        <v>1120</v>
      </c>
      <c r="L20" s="197"/>
      <c r="M20" s="157" t="s">
        <v>127</v>
      </c>
      <c r="O20" s="122" t="s">
        <v>22</v>
      </c>
      <c r="P20" s="120">
        <f t="shared" ref="P20:V20" si="5">SUMIF($C$4:$C$59,P19,$D$4:$D$59)+SUMIF($C$69:$C$71,P19,$D$69:$D$71)+SUMIF($C$89:$C$96,P19,$D$89:$D$96)</f>
        <v>11</v>
      </c>
      <c r="Q20" s="120">
        <f t="shared" si="5"/>
        <v>0</v>
      </c>
      <c r="R20" s="120">
        <f t="shared" si="5"/>
        <v>19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44448</v>
      </c>
      <c r="B21" s="196" t="s">
        <v>1114</v>
      </c>
      <c r="C21" s="163" t="s">
        <v>1116</v>
      </c>
      <c r="D21" s="164">
        <v>1</v>
      </c>
      <c r="E21" s="164">
        <v>0</v>
      </c>
      <c r="F21" s="164">
        <v>0</v>
      </c>
      <c r="G21" s="164">
        <v>0</v>
      </c>
      <c r="H21" s="164">
        <v>0</v>
      </c>
      <c r="I21" s="304" t="s">
        <v>1118</v>
      </c>
      <c r="J21" s="172" t="s">
        <v>1119</v>
      </c>
      <c r="K21" s="172" t="s">
        <v>1120</v>
      </c>
      <c r="L21" s="197"/>
      <c r="M21" s="157"/>
      <c r="O21" s="79" t="s">
        <v>25</v>
      </c>
      <c r="P21" s="80">
        <f t="shared" ref="P21:V21" si="6">SUMIF($C$4:$C$59,P19,$G$4:$G$59)+SUMIF($C$69:$C$71,P19,$G$69:$G$71)+SUMIF($C$89:$C$96,P19,$G$89:$G$96)</f>
        <v>11</v>
      </c>
      <c r="Q21" s="80">
        <f t="shared" si="6"/>
        <v>0</v>
      </c>
      <c r="R21" s="80">
        <f t="shared" si="6"/>
        <v>19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74">
        <v>44448</v>
      </c>
      <c r="B22" s="196" t="s">
        <v>1114</v>
      </c>
      <c r="C22" s="163" t="s">
        <v>1096</v>
      </c>
      <c r="D22" s="164">
        <v>1</v>
      </c>
      <c r="E22" s="164">
        <v>0</v>
      </c>
      <c r="F22" s="164">
        <v>0</v>
      </c>
      <c r="G22" s="164">
        <v>0</v>
      </c>
      <c r="H22" s="164">
        <v>0</v>
      </c>
      <c r="I22" s="304" t="s">
        <v>1118</v>
      </c>
      <c r="J22" s="172" t="s">
        <v>1119</v>
      </c>
      <c r="K22" s="172" t="s">
        <v>1120</v>
      </c>
      <c r="L22" s="197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3">
        <v>44448</v>
      </c>
      <c r="B23" s="160" t="s">
        <v>1117</v>
      </c>
      <c r="C23" s="161" t="s">
        <v>1115</v>
      </c>
      <c r="D23" s="162">
        <v>2</v>
      </c>
      <c r="E23" s="162">
        <v>0</v>
      </c>
      <c r="F23" s="162">
        <v>0</v>
      </c>
      <c r="G23" s="162">
        <v>0</v>
      </c>
      <c r="H23" s="162">
        <v>0</v>
      </c>
      <c r="I23" s="303" t="s">
        <v>1118</v>
      </c>
      <c r="J23" s="171" t="s">
        <v>1119</v>
      </c>
      <c r="K23" s="171" t="s">
        <v>1120</v>
      </c>
      <c r="L23" s="170" t="s">
        <v>1121</v>
      </c>
      <c r="M23" s="157"/>
      <c r="O23" s="122" t="s">
        <v>22</v>
      </c>
      <c r="P23" s="120">
        <f t="shared" ref="P23:V23" si="7">SUMIF($C$4:$C$59,P22,$D$4:$D$59)+SUMIF($C$69:$C$71,P22,$D$69:$D$71)+SUMIF($C$89:$C$96,P22,$D$89:$D$96)</f>
        <v>0</v>
      </c>
      <c r="Q23" s="120">
        <f t="shared" si="7"/>
        <v>2</v>
      </c>
      <c r="R23" s="120">
        <f t="shared" si="7"/>
        <v>1</v>
      </c>
      <c r="S23" s="120">
        <f t="shared" si="7"/>
        <v>0</v>
      </c>
      <c r="T23" s="120">
        <f t="shared" si="7"/>
        <v>0</v>
      </c>
      <c r="U23" s="120">
        <f t="shared" si="7"/>
        <v>1</v>
      </c>
      <c r="V23" s="121">
        <f t="shared" si="7"/>
        <v>0</v>
      </c>
    </row>
    <row r="24" spans="1:22" ht="20.100000000000001" customHeight="1" x14ac:dyDescent="0.3">
      <c r="A24" s="174">
        <v>44448</v>
      </c>
      <c r="B24" s="196" t="s">
        <v>1117</v>
      </c>
      <c r="C24" s="163" t="s">
        <v>1116</v>
      </c>
      <c r="D24" s="164">
        <v>2</v>
      </c>
      <c r="E24" s="164">
        <v>0</v>
      </c>
      <c r="F24" s="164">
        <v>0</v>
      </c>
      <c r="G24" s="164">
        <v>0</v>
      </c>
      <c r="H24" s="164">
        <v>0</v>
      </c>
      <c r="I24" s="304" t="s">
        <v>1118</v>
      </c>
      <c r="J24" s="172" t="s">
        <v>1119</v>
      </c>
      <c r="K24" s="172" t="s">
        <v>1120</v>
      </c>
      <c r="L24" s="197"/>
      <c r="M24" s="157"/>
      <c r="O24" s="73" t="s">
        <v>25</v>
      </c>
      <c r="P24" s="74">
        <f t="shared" ref="P24:V24" si="8">SUMIF($C$4:$C$59,P22,$G$4:$G$59)+SUMIF($C$69:$C$71,P22,$G$69:$G$71)+SUMIF($C$89:$C$96,P22,$G$89:$G$96)</f>
        <v>0</v>
      </c>
      <c r="Q24" s="74">
        <f t="shared" si="8"/>
        <v>1</v>
      </c>
      <c r="R24" s="74">
        <f t="shared" si="8"/>
        <v>1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67">
        <v>44448</v>
      </c>
      <c r="B25" s="158" t="s">
        <v>1117</v>
      </c>
      <c r="C25" s="159" t="s">
        <v>1096</v>
      </c>
      <c r="D25" s="165">
        <v>3</v>
      </c>
      <c r="E25" s="165">
        <v>0</v>
      </c>
      <c r="F25" s="165">
        <v>0</v>
      </c>
      <c r="G25" s="165">
        <v>0</v>
      </c>
      <c r="H25" s="165">
        <v>0</v>
      </c>
      <c r="I25" s="305" t="s">
        <v>1118</v>
      </c>
      <c r="J25" s="166" t="s">
        <v>1119</v>
      </c>
      <c r="K25" s="166" t="s">
        <v>1120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4">
        <v>44448</v>
      </c>
      <c r="B26" s="196" t="s">
        <v>1130</v>
      </c>
      <c r="C26" s="163" t="s">
        <v>1116</v>
      </c>
      <c r="D26" s="164">
        <v>1</v>
      </c>
      <c r="E26" s="164">
        <v>0</v>
      </c>
      <c r="F26" s="164">
        <v>0</v>
      </c>
      <c r="G26" s="164">
        <v>1</v>
      </c>
      <c r="H26" s="164">
        <v>0</v>
      </c>
      <c r="I26" s="304" t="s">
        <v>1141</v>
      </c>
      <c r="J26" s="172" t="s">
        <v>1142</v>
      </c>
      <c r="K26" s="172" t="s">
        <v>1143</v>
      </c>
      <c r="L26" s="197"/>
      <c r="M26" s="157"/>
      <c r="O26" s="122" t="s">
        <v>22</v>
      </c>
      <c r="P26" s="120">
        <f t="shared" ref="P26:V26" si="9">SUMIF($C$4:$C$59,P25,$D$4:$D$59)+SUMIF($C$69:$C$71,P25,$D$69:$D$71)+SUMIF($C$89:$C$96,P25,$D$89:$D$96)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74">
        <v>44448</v>
      </c>
      <c r="B27" s="196" t="s">
        <v>1130</v>
      </c>
      <c r="C27" s="163" t="s">
        <v>1096</v>
      </c>
      <c r="D27" s="164">
        <v>1</v>
      </c>
      <c r="E27" s="164">
        <v>0</v>
      </c>
      <c r="F27" s="164">
        <v>0</v>
      </c>
      <c r="G27" s="164">
        <v>1</v>
      </c>
      <c r="H27" s="164">
        <v>0</v>
      </c>
      <c r="I27" s="304" t="s">
        <v>1141</v>
      </c>
      <c r="J27" s="172" t="s">
        <v>1142</v>
      </c>
      <c r="K27" s="172" t="s">
        <v>1143</v>
      </c>
      <c r="L27" s="197"/>
      <c r="M27" s="157"/>
      <c r="O27" s="79" t="s">
        <v>25</v>
      </c>
      <c r="P27" s="84">
        <f t="shared" ref="P27:V27" si="10">SUMIF($C$4:$C$59,P25,$G$4:$G$59)+SUMIF($C$69:$C$71,P25,$G$69:$G$71)+SUMIF($C$89:$C$96,P25,$G$89:$G$96)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7">
        <v>44448</v>
      </c>
      <c r="B28" s="341" t="s">
        <v>1131</v>
      </c>
      <c r="C28" s="168" t="s">
        <v>1100</v>
      </c>
      <c r="D28" s="169">
        <v>4</v>
      </c>
      <c r="E28" s="169">
        <v>0</v>
      </c>
      <c r="F28" s="169">
        <v>0</v>
      </c>
      <c r="G28" s="169">
        <v>3</v>
      </c>
      <c r="H28" s="169">
        <v>0</v>
      </c>
      <c r="I28" s="309" t="s">
        <v>1141</v>
      </c>
      <c r="J28" s="178" t="s">
        <v>1142</v>
      </c>
      <c r="K28" s="178" t="s">
        <v>1143</v>
      </c>
      <c r="L28" s="342" t="s">
        <v>1133</v>
      </c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67">
        <v>44448</v>
      </c>
      <c r="B29" s="158" t="s">
        <v>1131</v>
      </c>
      <c r="C29" s="159" t="s">
        <v>1124</v>
      </c>
      <c r="D29" s="165">
        <v>1</v>
      </c>
      <c r="E29" s="165">
        <v>0</v>
      </c>
      <c r="F29" s="165">
        <v>0</v>
      </c>
      <c r="G29" s="165">
        <v>1</v>
      </c>
      <c r="H29" s="165">
        <v>0</v>
      </c>
      <c r="I29" s="305" t="s">
        <v>1141</v>
      </c>
      <c r="J29" s="166" t="s">
        <v>1142</v>
      </c>
      <c r="K29" s="166" t="s">
        <v>1143</v>
      </c>
      <c r="L29" s="343" t="s">
        <v>1132</v>
      </c>
      <c r="M29" s="157"/>
      <c r="O29" s="122" t="s">
        <v>22</v>
      </c>
      <c r="P29" s="120">
        <f t="shared" ref="P29:V29" si="11">SUMIF($C$4:$C$59,P28,$D$4:$D$59)+SUMIF($C$69:$C$71,P28,$D$69:$D$71)+SUMIF($C$89:$C$96,P28,$D$89:$D$96)</f>
        <v>13</v>
      </c>
      <c r="Q29" s="120">
        <f t="shared" si="11"/>
        <v>7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4">
        <v>44448</v>
      </c>
      <c r="B30" s="196" t="s">
        <v>1134</v>
      </c>
      <c r="C30" s="163" t="s">
        <v>1100</v>
      </c>
      <c r="D30" s="164">
        <v>2</v>
      </c>
      <c r="E30" s="164">
        <v>0</v>
      </c>
      <c r="F30" s="164">
        <v>0</v>
      </c>
      <c r="G30" s="164">
        <v>2</v>
      </c>
      <c r="H30" s="164">
        <v>0</v>
      </c>
      <c r="I30" s="304" t="s">
        <v>1141</v>
      </c>
      <c r="J30" s="172" t="s">
        <v>1142</v>
      </c>
      <c r="K30" s="172" t="s">
        <v>1143</v>
      </c>
      <c r="L30" s="197"/>
      <c r="M30" s="157"/>
      <c r="O30" s="86" t="s">
        <v>25</v>
      </c>
      <c r="P30" s="87">
        <f t="shared" ref="P30:V30" si="12">SUMIF($C$4:$C$59,P28,$G$4:$G$59)+SUMIF($C$69:$C$71,P28,$G$69:$G$71)+SUMIF($C$89:$C$96,P28,$G$89:$G$96)</f>
        <v>8</v>
      </c>
      <c r="Q30" s="87">
        <f t="shared" si="12"/>
        <v>1</v>
      </c>
      <c r="R30" s="87">
        <f t="shared" si="12"/>
        <v>3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4">
        <v>44448</v>
      </c>
      <c r="B31" s="196" t="s">
        <v>1134</v>
      </c>
      <c r="C31" s="163" t="s">
        <v>1136</v>
      </c>
      <c r="D31" s="164">
        <v>1</v>
      </c>
      <c r="E31" s="164">
        <v>0</v>
      </c>
      <c r="F31" s="164">
        <v>0</v>
      </c>
      <c r="G31" s="164">
        <v>2</v>
      </c>
      <c r="H31" s="164">
        <v>0</v>
      </c>
      <c r="I31" s="304" t="s">
        <v>1141</v>
      </c>
      <c r="J31" s="172" t="s">
        <v>1142</v>
      </c>
      <c r="K31" s="172" t="s">
        <v>1143</v>
      </c>
      <c r="L31" s="197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165</v>
      </c>
    </row>
    <row r="32" spans="1:22" ht="20.100000000000001" customHeight="1" thickTop="1" thickBot="1" x14ac:dyDescent="0.35">
      <c r="A32" s="177">
        <v>44448</v>
      </c>
      <c r="B32" s="341" t="s">
        <v>587</v>
      </c>
      <c r="C32" s="168" t="s">
        <v>1115</v>
      </c>
      <c r="D32" s="169">
        <v>2</v>
      </c>
      <c r="E32" s="169">
        <v>0</v>
      </c>
      <c r="F32" s="169">
        <v>0</v>
      </c>
      <c r="G32" s="169">
        <v>2</v>
      </c>
      <c r="H32" s="169">
        <v>0</v>
      </c>
      <c r="I32" s="309" t="s">
        <v>1141</v>
      </c>
      <c r="J32" s="178" t="s">
        <v>1142</v>
      </c>
      <c r="K32" s="178" t="s">
        <v>1143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4">
        <v>44448</v>
      </c>
      <c r="B33" s="196" t="s">
        <v>1135</v>
      </c>
      <c r="C33" s="163" t="s">
        <v>1136</v>
      </c>
      <c r="D33" s="164">
        <v>1</v>
      </c>
      <c r="E33" s="164">
        <v>0</v>
      </c>
      <c r="F33" s="164">
        <v>0</v>
      </c>
      <c r="G33" s="164">
        <v>1</v>
      </c>
      <c r="H33" s="164">
        <v>0</v>
      </c>
      <c r="I33" s="304" t="s">
        <v>1141</v>
      </c>
      <c r="J33" s="172" t="s">
        <v>1142</v>
      </c>
      <c r="K33" s="172" t="s">
        <v>1143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3">
        <v>44448</v>
      </c>
      <c r="B34" s="160" t="s">
        <v>1137</v>
      </c>
      <c r="C34" s="161" t="s">
        <v>1115</v>
      </c>
      <c r="D34" s="162">
        <v>1</v>
      </c>
      <c r="E34" s="162">
        <v>0</v>
      </c>
      <c r="F34" s="162">
        <v>0</v>
      </c>
      <c r="G34" s="162">
        <v>1</v>
      </c>
      <c r="H34" s="162">
        <v>0</v>
      </c>
      <c r="I34" s="303" t="s">
        <v>1141</v>
      </c>
      <c r="J34" s="171" t="s">
        <v>1142</v>
      </c>
      <c r="K34" s="171" t="s">
        <v>1143</v>
      </c>
      <c r="L34" s="170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67">
        <v>44448</v>
      </c>
      <c r="B35" s="158" t="s">
        <v>1137</v>
      </c>
      <c r="C35" s="159" t="s">
        <v>1087</v>
      </c>
      <c r="D35" s="165">
        <v>5</v>
      </c>
      <c r="E35" s="165">
        <v>0</v>
      </c>
      <c r="F35" s="165">
        <v>0</v>
      </c>
      <c r="G35" s="165">
        <v>5</v>
      </c>
      <c r="H35" s="165">
        <v>0</v>
      </c>
      <c r="I35" s="305" t="s">
        <v>1141</v>
      </c>
      <c r="J35" s="166" t="s">
        <v>1142</v>
      </c>
      <c r="K35" s="166" t="s">
        <v>1143</v>
      </c>
      <c r="L35" s="343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44448</v>
      </c>
      <c r="B36" s="196" t="s">
        <v>1138</v>
      </c>
      <c r="C36" s="163" t="s">
        <v>1115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4" t="s">
        <v>1141</v>
      </c>
      <c r="J36" s="172" t="s">
        <v>1142</v>
      </c>
      <c r="K36" s="172" t="s">
        <v>1143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74">
        <v>44448</v>
      </c>
      <c r="B37" s="196" t="s">
        <v>1138</v>
      </c>
      <c r="C37" s="163" t="s">
        <v>1087</v>
      </c>
      <c r="D37" s="164">
        <v>4</v>
      </c>
      <c r="E37" s="164">
        <v>0</v>
      </c>
      <c r="F37" s="164">
        <v>0</v>
      </c>
      <c r="G37" s="164">
        <v>4</v>
      </c>
      <c r="H37" s="164">
        <v>0</v>
      </c>
      <c r="I37" s="304" t="s">
        <v>1141</v>
      </c>
      <c r="J37" s="172" t="s">
        <v>1142</v>
      </c>
      <c r="K37" s="172" t="s">
        <v>1143</v>
      </c>
      <c r="L37" s="197"/>
      <c r="M37" s="194">
        <v>0.44791666666666669</v>
      </c>
      <c r="N37" s="192" t="s">
        <v>172</v>
      </c>
      <c r="O37" s="335">
        <v>6396</v>
      </c>
      <c r="P37" s="182">
        <v>15</v>
      </c>
      <c r="Q37" s="182">
        <v>23</v>
      </c>
      <c r="R37" s="182">
        <v>1</v>
      </c>
      <c r="S37" s="182">
        <v>2</v>
      </c>
      <c r="T37" s="180">
        <f>SUM(P37:S37)</f>
        <v>41</v>
      </c>
      <c r="U37" s="183"/>
      <c r="V37" s="184">
        <v>6</v>
      </c>
    </row>
    <row r="38" spans="1:24" s="124" customFormat="1" ht="20.100000000000001" customHeight="1" x14ac:dyDescent="0.3">
      <c r="A38" s="173">
        <v>44448</v>
      </c>
      <c r="B38" s="160" t="s">
        <v>1139</v>
      </c>
      <c r="C38" s="161" t="s">
        <v>1115</v>
      </c>
      <c r="D38" s="162">
        <v>1</v>
      </c>
      <c r="E38" s="162">
        <v>0</v>
      </c>
      <c r="F38" s="162">
        <v>0</v>
      </c>
      <c r="G38" s="162">
        <v>1</v>
      </c>
      <c r="H38" s="162">
        <v>0</v>
      </c>
      <c r="I38" s="303" t="s">
        <v>1141</v>
      </c>
      <c r="J38" s="171" t="s">
        <v>1142</v>
      </c>
      <c r="K38" s="171" t="s">
        <v>1143</v>
      </c>
      <c r="L38" s="170"/>
      <c r="M38" s="194">
        <v>0.54166666666666663</v>
      </c>
      <c r="N38" s="192" t="s">
        <v>224</v>
      </c>
      <c r="O38" s="335" t="s">
        <v>141</v>
      </c>
      <c r="P38" s="182">
        <v>28</v>
      </c>
      <c r="Q38" s="182">
        <v>29</v>
      </c>
      <c r="R38" s="182">
        <v>4</v>
      </c>
      <c r="S38" s="182">
        <v>3</v>
      </c>
      <c r="T38" s="180">
        <f t="shared" ref="T38:T43" si="13">SUM(P38:S38)</f>
        <v>64</v>
      </c>
      <c r="U38" s="186"/>
      <c r="V38" s="179">
        <v>9</v>
      </c>
      <c r="W38" s="282"/>
    </row>
    <row r="39" spans="1:24" ht="20.100000000000001" customHeight="1" thickBot="1" x14ac:dyDescent="0.35">
      <c r="A39" s="167">
        <v>44448</v>
      </c>
      <c r="B39" s="158" t="s">
        <v>1139</v>
      </c>
      <c r="C39" s="159" t="s">
        <v>1087</v>
      </c>
      <c r="D39" s="165">
        <v>3</v>
      </c>
      <c r="E39" s="165">
        <v>0</v>
      </c>
      <c r="F39" s="165">
        <v>0</v>
      </c>
      <c r="G39" s="165">
        <v>3</v>
      </c>
      <c r="H39" s="165">
        <v>0</v>
      </c>
      <c r="I39" s="305" t="s">
        <v>1141</v>
      </c>
      <c r="J39" s="166" t="s">
        <v>1142</v>
      </c>
      <c r="K39" s="166" t="s">
        <v>1143</v>
      </c>
      <c r="L39" s="343"/>
      <c r="M39" s="194">
        <v>0.57638888888888895</v>
      </c>
      <c r="N39" s="192" t="s">
        <v>272</v>
      </c>
      <c r="O39" s="335" t="s">
        <v>140</v>
      </c>
      <c r="P39" s="182">
        <v>27</v>
      </c>
      <c r="Q39" s="182">
        <v>27</v>
      </c>
      <c r="R39" s="182">
        <v>1</v>
      </c>
      <c r="S39" s="182">
        <v>2</v>
      </c>
      <c r="T39" s="180">
        <f t="shared" si="13"/>
        <v>57</v>
      </c>
      <c r="U39" s="186"/>
      <c r="V39" s="179">
        <v>5</v>
      </c>
    </row>
    <row r="40" spans="1:24" ht="20.100000000000001" customHeight="1" thickBot="1" x14ac:dyDescent="0.35">
      <c r="A40" s="177">
        <v>44448</v>
      </c>
      <c r="B40" s="341" t="s">
        <v>1140</v>
      </c>
      <c r="C40" s="168" t="s">
        <v>1087</v>
      </c>
      <c r="D40" s="169">
        <v>4</v>
      </c>
      <c r="E40" s="169">
        <v>0</v>
      </c>
      <c r="F40" s="169">
        <v>0</v>
      </c>
      <c r="G40" s="169">
        <v>4</v>
      </c>
      <c r="H40" s="169">
        <v>0</v>
      </c>
      <c r="I40" s="309" t="s">
        <v>1141</v>
      </c>
      <c r="J40" s="178" t="s">
        <v>1142</v>
      </c>
      <c r="K40" s="178" t="s">
        <v>1143</v>
      </c>
      <c r="L40" s="342"/>
      <c r="M40" s="194">
        <v>0.5541666666666667</v>
      </c>
      <c r="N40" s="192" t="s">
        <v>1144</v>
      </c>
      <c r="O40" s="335" t="s">
        <v>142</v>
      </c>
      <c r="P40" s="182">
        <v>54</v>
      </c>
      <c r="Q40" s="182">
        <v>54</v>
      </c>
      <c r="R40" s="182">
        <v>3</v>
      </c>
      <c r="S40" s="182">
        <v>3</v>
      </c>
      <c r="T40" s="180">
        <f t="shared" si="13"/>
        <v>114</v>
      </c>
      <c r="U40" s="195"/>
      <c r="V40" s="179">
        <v>6</v>
      </c>
      <c r="W40" s="107"/>
      <c r="X40" s="107"/>
    </row>
    <row r="41" spans="1:24" ht="20.100000000000001" customHeight="1" x14ac:dyDescent="0.3">
      <c r="A41" s="174">
        <v>44448</v>
      </c>
      <c r="B41" s="196" t="s">
        <v>1145</v>
      </c>
      <c r="C41" s="163" t="s">
        <v>1087</v>
      </c>
      <c r="D41" s="164">
        <v>6</v>
      </c>
      <c r="E41" s="164">
        <v>0</v>
      </c>
      <c r="F41" s="164">
        <v>0</v>
      </c>
      <c r="G41" s="164">
        <v>6</v>
      </c>
      <c r="H41" s="164">
        <v>0</v>
      </c>
      <c r="I41" s="304" t="s">
        <v>1149</v>
      </c>
      <c r="J41" s="172" t="s">
        <v>1144</v>
      </c>
      <c r="K41" s="172" t="s">
        <v>1150</v>
      </c>
      <c r="L41" s="197"/>
      <c r="M41" s="194">
        <v>0.51041666666666663</v>
      </c>
      <c r="N41" s="192" t="s">
        <v>245</v>
      </c>
      <c r="O41" s="335" t="s">
        <v>139</v>
      </c>
      <c r="P41" s="182">
        <v>17</v>
      </c>
      <c r="Q41" s="182">
        <v>17</v>
      </c>
      <c r="R41" s="182">
        <v>3</v>
      </c>
      <c r="S41" s="182">
        <v>8</v>
      </c>
      <c r="T41" s="180">
        <f t="shared" si="13"/>
        <v>45</v>
      </c>
      <c r="U41" s="195"/>
      <c r="V41" s="179">
        <v>4</v>
      </c>
      <c r="W41" s="107"/>
      <c r="X41" s="107"/>
    </row>
    <row r="42" spans="1:24" ht="20.100000000000001" customHeight="1" thickBot="1" x14ac:dyDescent="0.35">
      <c r="A42" s="174">
        <v>44448</v>
      </c>
      <c r="B42" s="196" t="s">
        <v>1145</v>
      </c>
      <c r="C42" s="163" t="s">
        <v>42</v>
      </c>
      <c r="D42" s="164">
        <v>8</v>
      </c>
      <c r="E42" s="164">
        <v>0</v>
      </c>
      <c r="F42" s="164">
        <v>0</v>
      </c>
      <c r="G42" s="164">
        <v>8</v>
      </c>
      <c r="H42" s="164">
        <v>0</v>
      </c>
      <c r="I42" s="304" t="s">
        <v>1149</v>
      </c>
      <c r="J42" s="172" t="s">
        <v>1144</v>
      </c>
      <c r="K42" s="172" t="s">
        <v>1150</v>
      </c>
      <c r="L42" s="197"/>
      <c r="M42" s="194">
        <v>0.52083333333333337</v>
      </c>
      <c r="N42" s="192" t="s">
        <v>234</v>
      </c>
      <c r="O42" s="335" t="s">
        <v>143</v>
      </c>
      <c r="P42" s="182">
        <v>3</v>
      </c>
      <c r="Q42" s="182">
        <v>7</v>
      </c>
      <c r="R42" s="182"/>
      <c r="S42" s="182">
        <v>4</v>
      </c>
      <c r="T42" s="180">
        <f t="shared" si="13"/>
        <v>14</v>
      </c>
      <c r="U42" s="186" t="s">
        <v>1122</v>
      </c>
      <c r="V42" s="179">
        <v>2</v>
      </c>
    </row>
    <row r="43" spans="1:24" ht="20.100000000000001" customHeight="1" thickBot="1" x14ac:dyDescent="0.35">
      <c r="A43" s="173">
        <v>44448</v>
      </c>
      <c r="B43" s="160" t="s">
        <v>1173</v>
      </c>
      <c r="C43" s="161" t="s">
        <v>1087</v>
      </c>
      <c r="D43" s="162">
        <v>5</v>
      </c>
      <c r="E43" s="162">
        <v>0</v>
      </c>
      <c r="F43" s="162">
        <v>0</v>
      </c>
      <c r="G43" s="162">
        <v>5</v>
      </c>
      <c r="H43" s="162">
        <v>0</v>
      </c>
      <c r="I43" s="303" t="s">
        <v>1149</v>
      </c>
      <c r="J43" s="171" t="s">
        <v>1144</v>
      </c>
      <c r="K43" s="171" t="s">
        <v>1150</v>
      </c>
      <c r="L43" s="170"/>
      <c r="M43" s="194">
        <v>0.51388888888888895</v>
      </c>
      <c r="N43" s="192" t="s">
        <v>858</v>
      </c>
      <c r="O43" s="335" t="s">
        <v>138</v>
      </c>
      <c r="P43" s="182">
        <v>9</v>
      </c>
      <c r="Q43" s="182">
        <v>9</v>
      </c>
      <c r="R43" s="182"/>
      <c r="S43" s="182"/>
      <c r="T43" s="180">
        <f t="shared" si="13"/>
        <v>18</v>
      </c>
      <c r="U43" s="186"/>
      <c r="V43" s="179">
        <v>3</v>
      </c>
    </row>
    <row r="44" spans="1:24" ht="20.100000000000001" customHeight="1" thickTop="1" thickBot="1" x14ac:dyDescent="0.35">
      <c r="A44" s="167">
        <v>44448</v>
      </c>
      <c r="B44" s="158" t="s">
        <v>1173</v>
      </c>
      <c r="C44" s="159" t="s">
        <v>1096</v>
      </c>
      <c r="D44" s="165">
        <v>3</v>
      </c>
      <c r="E44" s="165">
        <v>0</v>
      </c>
      <c r="F44" s="165">
        <v>0</v>
      </c>
      <c r="G44" s="165">
        <v>3</v>
      </c>
      <c r="H44" s="165">
        <v>0</v>
      </c>
      <c r="I44" s="305" t="s">
        <v>1149</v>
      </c>
      <c r="J44" s="166" t="s">
        <v>1144</v>
      </c>
      <c r="K44" s="166" t="s">
        <v>1150</v>
      </c>
      <c r="L44" s="343"/>
      <c r="M44" s="194"/>
      <c r="N44" s="192"/>
      <c r="O44" s="187" t="s">
        <v>126</v>
      </c>
      <c r="P44" s="188">
        <f>SUM(P37:P43)</f>
        <v>153</v>
      </c>
      <c r="Q44" s="188">
        <f>SUM(Q37:Q43)</f>
        <v>166</v>
      </c>
      <c r="R44" s="188">
        <f>SUM(R37:R43)</f>
        <v>12</v>
      </c>
      <c r="S44" s="188">
        <f>SUM(S37:S43)</f>
        <v>22</v>
      </c>
      <c r="T44" s="188">
        <f>SUM(T37:T43)</f>
        <v>353</v>
      </c>
      <c r="U44" s="189"/>
      <c r="V44" s="190"/>
    </row>
    <row r="45" spans="1:24" ht="20.100000000000001" customHeight="1" x14ac:dyDescent="0.3">
      <c r="A45" s="174">
        <v>44448</v>
      </c>
      <c r="B45" s="196" t="s">
        <v>1146</v>
      </c>
      <c r="C45" s="163" t="s">
        <v>1115</v>
      </c>
      <c r="D45" s="164">
        <v>1</v>
      </c>
      <c r="E45" s="164">
        <v>0</v>
      </c>
      <c r="F45" s="164">
        <v>0</v>
      </c>
      <c r="G45" s="164">
        <v>1</v>
      </c>
      <c r="H45" s="164">
        <v>0</v>
      </c>
      <c r="I45" s="304" t="s">
        <v>1149</v>
      </c>
      <c r="J45" s="172" t="s">
        <v>1144</v>
      </c>
      <c r="K45" s="172" t="s">
        <v>1150</v>
      </c>
      <c r="L45" s="197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74">
        <v>44448</v>
      </c>
      <c r="B46" s="196" t="s">
        <v>1146</v>
      </c>
      <c r="C46" s="163" t="s">
        <v>1087</v>
      </c>
      <c r="D46" s="164">
        <v>7</v>
      </c>
      <c r="E46" s="164">
        <v>0</v>
      </c>
      <c r="F46" s="164">
        <v>0</v>
      </c>
      <c r="G46" s="164">
        <v>7</v>
      </c>
      <c r="H46" s="164">
        <v>0</v>
      </c>
      <c r="I46" s="304" t="s">
        <v>1149</v>
      </c>
      <c r="J46" s="172" t="s">
        <v>1144</v>
      </c>
      <c r="K46" s="172" t="s">
        <v>1150</v>
      </c>
      <c r="L46" s="197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3">
        <v>44448</v>
      </c>
      <c r="B47" s="160" t="s">
        <v>1147</v>
      </c>
      <c r="C47" s="161" t="s">
        <v>1087</v>
      </c>
      <c r="D47" s="162">
        <v>10</v>
      </c>
      <c r="E47" s="162">
        <v>0</v>
      </c>
      <c r="F47" s="162">
        <v>0</v>
      </c>
      <c r="G47" s="162">
        <v>10</v>
      </c>
      <c r="H47" s="162">
        <v>0</v>
      </c>
      <c r="I47" s="303" t="s">
        <v>1149</v>
      </c>
      <c r="J47" s="171" t="s">
        <v>1144</v>
      </c>
      <c r="K47" s="171" t="s">
        <v>1150</v>
      </c>
      <c r="L47" s="170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67">
        <v>44448</v>
      </c>
      <c r="B48" s="158" t="s">
        <v>1147</v>
      </c>
      <c r="C48" s="159" t="s">
        <v>42</v>
      </c>
      <c r="D48" s="165">
        <v>11</v>
      </c>
      <c r="E48" s="165">
        <v>0</v>
      </c>
      <c r="F48" s="165">
        <v>0</v>
      </c>
      <c r="G48" s="165">
        <v>11</v>
      </c>
      <c r="H48" s="165">
        <v>0</v>
      </c>
      <c r="I48" s="305" t="s">
        <v>1149</v>
      </c>
      <c r="J48" s="166" t="s">
        <v>1144</v>
      </c>
      <c r="K48" s="166" t="s">
        <v>1150</v>
      </c>
      <c r="L48" s="343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3">
        <v>44448</v>
      </c>
      <c r="B49" s="160" t="s">
        <v>1148</v>
      </c>
      <c r="C49" s="161" t="s">
        <v>1100</v>
      </c>
      <c r="D49" s="162">
        <v>2</v>
      </c>
      <c r="E49" s="162">
        <v>0</v>
      </c>
      <c r="F49" s="162">
        <v>0</v>
      </c>
      <c r="G49" s="162">
        <v>2</v>
      </c>
      <c r="H49" s="162">
        <v>0</v>
      </c>
      <c r="I49" s="303" t="s">
        <v>1149</v>
      </c>
      <c r="J49" s="171" t="s">
        <v>1144</v>
      </c>
      <c r="K49" s="171" t="s">
        <v>1150</v>
      </c>
      <c r="L49" s="170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67">
        <v>44448</v>
      </c>
      <c r="B50" s="158" t="s">
        <v>1148</v>
      </c>
      <c r="C50" s="159" t="s">
        <v>1174</v>
      </c>
      <c r="D50" s="165">
        <v>4</v>
      </c>
      <c r="E50" s="165">
        <v>0</v>
      </c>
      <c r="F50" s="165">
        <v>0</v>
      </c>
      <c r="G50" s="165">
        <v>4</v>
      </c>
      <c r="H50" s="165">
        <v>0</v>
      </c>
      <c r="I50" s="305" t="s">
        <v>1149</v>
      </c>
      <c r="J50" s="166" t="s">
        <v>1144</v>
      </c>
      <c r="K50" s="166" t="s">
        <v>1150</v>
      </c>
      <c r="L50" s="343"/>
      <c r="M50" s="302"/>
      <c r="N50" s="107"/>
      <c r="O50" s="95" t="s">
        <v>89</v>
      </c>
      <c r="P50" s="97">
        <f>P44+P49</f>
        <v>153</v>
      </c>
      <c r="Q50" s="96">
        <f>Q44+Q49</f>
        <v>166</v>
      </c>
      <c r="R50" s="97">
        <f>R44+R49</f>
        <v>12</v>
      </c>
      <c r="S50" s="96">
        <f>S44+S49</f>
        <v>22</v>
      </c>
      <c r="T50" s="97">
        <f>T44+T49</f>
        <v>353</v>
      </c>
      <c r="U50" s="98">
        <f>SUM(U44:U45)</f>
        <v>0</v>
      </c>
      <c r="V50" s="99"/>
    </row>
    <row r="51" spans="1:22" ht="20.100000000000001" customHeight="1" x14ac:dyDescent="0.3">
      <c r="A51" s="174">
        <v>44448</v>
      </c>
      <c r="B51" s="196" t="s">
        <v>1153</v>
      </c>
      <c r="C51" s="163" t="s">
        <v>1115</v>
      </c>
      <c r="D51" s="164">
        <v>3</v>
      </c>
      <c r="E51" s="164">
        <v>0</v>
      </c>
      <c r="F51" s="164">
        <v>0</v>
      </c>
      <c r="G51" s="164">
        <v>3</v>
      </c>
      <c r="H51" s="164">
        <v>0</v>
      </c>
      <c r="I51" s="304" t="s">
        <v>1158</v>
      </c>
      <c r="J51" s="172" t="s">
        <v>1159</v>
      </c>
      <c r="K51" s="172" t="s">
        <v>1160</v>
      </c>
      <c r="L51" s="197"/>
      <c r="M51" s="302"/>
      <c r="N51" s="107"/>
      <c r="O51" s="172" t="s">
        <v>132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x14ac:dyDescent="0.3">
      <c r="A52" s="174">
        <v>44448</v>
      </c>
      <c r="B52" s="196" t="s">
        <v>1153</v>
      </c>
      <c r="C52" s="163" t="s">
        <v>1087</v>
      </c>
      <c r="D52" s="164">
        <v>8</v>
      </c>
      <c r="E52" s="164">
        <v>0</v>
      </c>
      <c r="F52" s="164">
        <v>0</v>
      </c>
      <c r="G52" s="164">
        <v>8</v>
      </c>
      <c r="H52" s="164">
        <v>0</v>
      </c>
      <c r="I52" s="304" t="s">
        <v>1158</v>
      </c>
      <c r="J52" s="172" t="s">
        <v>1159</v>
      </c>
      <c r="K52" s="172" t="s">
        <v>1160</v>
      </c>
      <c r="L52" s="197"/>
      <c r="M52" s="194"/>
      <c r="N52" s="402"/>
      <c r="O52" s="403" t="s">
        <v>1162</v>
      </c>
      <c r="P52" s="404" t="s">
        <v>1163</v>
      </c>
      <c r="Q52" s="404" t="s">
        <v>1164</v>
      </c>
      <c r="R52" s="405"/>
      <c r="S52" s="153"/>
      <c r="T52" s="153"/>
      <c r="U52" s="152"/>
      <c r="V52" s="152"/>
    </row>
    <row r="53" spans="1:22" ht="20.100000000000001" customHeight="1" thickBot="1" x14ac:dyDescent="0.35">
      <c r="A53" s="174">
        <v>44448</v>
      </c>
      <c r="B53" s="196" t="s">
        <v>1153</v>
      </c>
      <c r="C53" s="163" t="s">
        <v>1089</v>
      </c>
      <c r="D53" s="164">
        <v>1</v>
      </c>
      <c r="E53" s="164">
        <v>0</v>
      </c>
      <c r="F53" s="164">
        <v>0</v>
      </c>
      <c r="G53" s="164">
        <v>1</v>
      </c>
      <c r="H53" s="164">
        <v>0</v>
      </c>
      <c r="I53" s="304" t="s">
        <v>1158</v>
      </c>
      <c r="J53" s="172" t="s">
        <v>1159</v>
      </c>
      <c r="K53" s="172" t="s">
        <v>1160</v>
      </c>
      <c r="L53" s="197"/>
      <c r="M53" s="194"/>
      <c r="N53" s="406" t="s">
        <v>1151</v>
      </c>
      <c r="O53" s="401">
        <v>6228</v>
      </c>
      <c r="P53" s="407"/>
      <c r="Q53" s="407">
        <v>16</v>
      </c>
      <c r="R53" s="405" t="s">
        <v>1152</v>
      </c>
      <c r="T53" s="153"/>
      <c r="U53" s="152"/>
      <c r="V53" s="152"/>
    </row>
    <row r="54" spans="1:22" ht="20.100000000000001" customHeight="1" x14ac:dyDescent="0.3">
      <c r="A54" s="173">
        <v>44448</v>
      </c>
      <c r="B54" s="160" t="s">
        <v>1154</v>
      </c>
      <c r="C54" s="161" t="s">
        <v>1115</v>
      </c>
      <c r="D54" s="162">
        <v>2</v>
      </c>
      <c r="E54" s="162">
        <v>0</v>
      </c>
      <c r="F54" s="162">
        <v>0</v>
      </c>
      <c r="G54" s="162">
        <v>2</v>
      </c>
      <c r="H54" s="162">
        <v>0</v>
      </c>
      <c r="I54" s="303" t="s">
        <v>1158</v>
      </c>
      <c r="J54" s="171" t="s">
        <v>1159</v>
      </c>
      <c r="K54" s="171" t="s">
        <v>1160</v>
      </c>
      <c r="L54" s="170"/>
      <c r="M54" s="194"/>
      <c r="N54" s="406" t="s">
        <v>1151</v>
      </c>
      <c r="O54" s="401">
        <v>6396</v>
      </c>
      <c r="P54" s="407"/>
      <c r="Q54" s="407">
        <v>13</v>
      </c>
      <c r="R54" s="405" t="s">
        <v>1152</v>
      </c>
      <c r="T54" s="153"/>
      <c r="U54" s="152"/>
      <c r="V54" s="152"/>
    </row>
    <row r="55" spans="1:22" ht="20.100000000000001" customHeight="1" thickBot="1" x14ac:dyDescent="0.35">
      <c r="A55" s="167">
        <v>44448</v>
      </c>
      <c r="B55" s="158" t="s">
        <v>1154</v>
      </c>
      <c r="C55" s="159" t="s">
        <v>1087</v>
      </c>
      <c r="D55" s="165">
        <v>3</v>
      </c>
      <c r="E55" s="165">
        <v>0</v>
      </c>
      <c r="F55" s="165">
        <v>0</v>
      </c>
      <c r="G55" s="165">
        <v>3</v>
      </c>
      <c r="H55" s="165">
        <v>0</v>
      </c>
      <c r="I55" s="305" t="s">
        <v>1158</v>
      </c>
      <c r="J55" s="166" t="s">
        <v>1159</v>
      </c>
      <c r="K55" s="166" t="s">
        <v>1160</v>
      </c>
      <c r="L55" s="343"/>
      <c r="M55" s="194"/>
      <c r="N55" s="406" t="s">
        <v>1151</v>
      </c>
      <c r="O55" s="401">
        <v>5179</v>
      </c>
      <c r="P55" s="407"/>
      <c r="Q55" s="407">
        <v>28</v>
      </c>
      <c r="R55" s="405" t="s">
        <v>1152</v>
      </c>
      <c r="T55" s="153"/>
      <c r="U55" s="152"/>
      <c r="V55" s="152"/>
    </row>
    <row r="56" spans="1:22" ht="20.100000000000001" customHeight="1" x14ac:dyDescent="0.3">
      <c r="A56" s="174">
        <v>44448</v>
      </c>
      <c r="B56" s="196" t="s">
        <v>1155</v>
      </c>
      <c r="C56" s="163" t="s">
        <v>1115</v>
      </c>
      <c r="D56" s="164">
        <v>2</v>
      </c>
      <c r="E56" s="164">
        <v>0</v>
      </c>
      <c r="F56" s="164">
        <v>0</v>
      </c>
      <c r="G56" s="164">
        <v>2</v>
      </c>
      <c r="H56" s="164">
        <v>0</v>
      </c>
      <c r="I56" s="304" t="s">
        <v>1158</v>
      </c>
      <c r="J56" s="172" t="s">
        <v>1159</v>
      </c>
      <c r="K56" s="172" t="s">
        <v>1160</v>
      </c>
      <c r="L56" s="197"/>
      <c r="M56" s="194"/>
      <c r="N56" s="406" t="s">
        <v>1151</v>
      </c>
      <c r="O56" s="403">
        <v>8842</v>
      </c>
      <c r="P56" s="408">
        <v>72</v>
      </c>
      <c r="Q56" s="404"/>
      <c r="R56" s="405"/>
      <c r="T56" s="153"/>
      <c r="U56" s="152"/>
      <c r="V56" s="152"/>
    </row>
    <row r="57" spans="1:22" ht="20.100000000000001" customHeight="1" thickBot="1" x14ac:dyDescent="0.35">
      <c r="A57" s="174">
        <v>44448</v>
      </c>
      <c r="B57" s="196" t="s">
        <v>1155</v>
      </c>
      <c r="C57" s="163" t="s">
        <v>1087</v>
      </c>
      <c r="D57" s="164">
        <v>5</v>
      </c>
      <c r="E57" s="164">
        <v>0</v>
      </c>
      <c r="F57" s="164">
        <v>0</v>
      </c>
      <c r="G57" s="164">
        <v>5</v>
      </c>
      <c r="H57" s="164">
        <v>0</v>
      </c>
      <c r="I57" s="304" t="s">
        <v>1158</v>
      </c>
      <c r="J57" s="172" t="s">
        <v>1159</v>
      </c>
      <c r="K57" s="172" t="s">
        <v>1160</v>
      </c>
      <c r="L57" s="197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77">
        <v>44448</v>
      </c>
      <c r="B58" s="341" t="s">
        <v>1156</v>
      </c>
      <c r="C58" s="168" t="s">
        <v>1115</v>
      </c>
      <c r="D58" s="169">
        <v>3</v>
      </c>
      <c r="E58" s="169">
        <v>0</v>
      </c>
      <c r="F58" s="169">
        <v>0</v>
      </c>
      <c r="G58" s="169">
        <v>3</v>
      </c>
      <c r="H58" s="169">
        <v>0</v>
      </c>
      <c r="I58" s="309" t="s">
        <v>1158</v>
      </c>
      <c r="J58" s="178" t="s">
        <v>1159</v>
      </c>
      <c r="K58" s="178" t="s">
        <v>1160</v>
      </c>
      <c r="L58" s="342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44448</v>
      </c>
      <c r="B59" s="341" t="s">
        <v>1157</v>
      </c>
      <c r="C59" s="168" t="s">
        <v>1096</v>
      </c>
      <c r="D59" s="169">
        <v>2</v>
      </c>
      <c r="E59" s="169">
        <v>0</v>
      </c>
      <c r="F59" s="169">
        <v>0</v>
      </c>
      <c r="G59" s="169">
        <v>1</v>
      </c>
      <c r="H59" s="169">
        <v>0</v>
      </c>
      <c r="I59" s="309" t="s">
        <v>1158</v>
      </c>
      <c r="J59" s="178" t="s">
        <v>1159</v>
      </c>
      <c r="K59" s="178" t="s">
        <v>1160</v>
      </c>
      <c r="L59" s="342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x14ac:dyDescent="0.3">
      <c r="A60" s="394" t="s">
        <v>11</v>
      </c>
      <c r="B60" s="395"/>
      <c r="C60" s="396"/>
      <c r="D60" s="397">
        <f>SUM(D4:D59)</f>
        <v>188</v>
      </c>
      <c r="E60" s="397">
        <f>SUM(E4:E59)</f>
        <v>0</v>
      </c>
      <c r="F60" s="397">
        <f>SUM(F4:F59)</f>
        <v>0</v>
      </c>
      <c r="G60" s="397">
        <f>SUM(G4:G59)</f>
        <v>165</v>
      </c>
      <c r="H60" s="397">
        <f>SUM(H4:H59)</f>
        <v>0</v>
      </c>
      <c r="I60" s="398"/>
      <c r="J60" s="399"/>
      <c r="K60" s="399"/>
      <c r="L60" s="400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213" t="s">
        <v>12</v>
      </c>
      <c r="B61" s="214"/>
      <c r="C61" s="215"/>
      <c r="D61" s="216">
        <v>1208</v>
      </c>
      <c r="E61" s="216">
        <v>0</v>
      </c>
      <c r="F61" s="216">
        <v>8</v>
      </c>
      <c r="G61" s="216">
        <v>1237</v>
      </c>
      <c r="H61" s="216">
        <v>0</v>
      </c>
      <c r="I61" s="311"/>
      <c r="J61" s="129"/>
      <c r="K61" s="129"/>
      <c r="L61" s="217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218" t="s">
        <v>13</v>
      </c>
      <c r="B62" s="219"/>
      <c r="C62" s="220"/>
      <c r="D62" s="221">
        <f>D60+D61</f>
        <v>1396</v>
      </c>
      <c r="E62" s="221">
        <f>E60+E61</f>
        <v>0</v>
      </c>
      <c r="F62" s="221">
        <f>F60+F61</f>
        <v>8</v>
      </c>
      <c r="G62" s="221">
        <f>G60+G61</f>
        <v>1402</v>
      </c>
      <c r="H62" s="221">
        <f>H60+H61</f>
        <v>0</v>
      </c>
      <c r="I62" s="312"/>
      <c r="J62" s="130"/>
      <c r="K62" s="130"/>
      <c r="L62" s="22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223" t="s">
        <v>14</v>
      </c>
      <c r="B63" s="224">
        <f t="array" ref="B63">SUM(1/COUNTIF(B4:B59,B4:B59))</f>
        <v>31.999999999999996</v>
      </c>
      <c r="C63" s="225"/>
      <c r="D63" s="152"/>
      <c r="E63" s="152"/>
      <c r="F63" s="152"/>
      <c r="G63" s="152"/>
      <c r="H63" s="152"/>
      <c r="I63" s="313"/>
      <c r="J63" s="131"/>
      <c r="K63" s="131"/>
      <c r="L63" s="135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223"/>
      <c r="B64" s="224"/>
      <c r="C64" s="225"/>
      <c r="D64" s="152"/>
      <c r="E64" s="152"/>
      <c r="F64" s="152"/>
      <c r="G64" s="152"/>
      <c r="H64" s="152"/>
      <c r="I64" s="313"/>
      <c r="J64" s="131"/>
      <c r="K64" s="40"/>
      <c r="L64" s="40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26" t="s">
        <v>15</v>
      </c>
      <c r="B65" s="227"/>
      <c r="C65" s="227"/>
      <c r="D65" s="132"/>
      <c r="E65" s="132"/>
      <c r="F65" s="132"/>
      <c r="G65" s="132"/>
      <c r="H65" s="132"/>
      <c r="I65" s="314"/>
      <c r="J65" s="132"/>
      <c r="K65" s="149"/>
      <c r="L65" s="149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28" t="s">
        <v>131</v>
      </c>
      <c r="B66" s="227"/>
      <c r="C66" s="227"/>
      <c r="D66" s="132"/>
      <c r="E66" s="132"/>
      <c r="F66" s="132"/>
      <c r="G66" s="132"/>
      <c r="H66" s="132"/>
      <c r="I66" s="314"/>
      <c r="J66" s="132"/>
      <c r="K66" s="132"/>
      <c r="L66" s="149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229"/>
      <c r="B67" s="227"/>
      <c r="C67" s="230"/>
      <c r="D67" s="132"/>
      <c r="E67" s="132"/>
      <c r="F67" s="132"/>
      <c r="G67" s="132"/>
      <c r="H67" s="132"/>
      <c r="I67" s="315"/>
      <c r="J67" s="133"/>
      <c r="K67" s="133"/>
      <c r="L67" s="231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177" t="s">
        <v>0</v>
      </c>
      <c r="B68" s="178" t="s">
        <v>1</v>
      </c>
      <c r="C68" s="178" t="s">
        <v>2</v>
      </c>
      <c r="D68" s="391" t="s">
        <v>16</v>
      </c>
      <c r="E68" s="232" t="s">
        <v>27</v>
      </c>
      <c r="F68" s="391" t="s">
        <v>18</v>
      </c>
      <c r="G68" s="391" t="s">
        <v>19</v>
      </c>
      <c r="H68" s="391" t="s">
        <v>120</v>
      </c>
      <c r="I68" s="316" t="s">
        <v>8</v>
      </c>
      <c r="J68" s="391" t="s">
        <v>9</v>
      </c>
      <c r="K68" s="475" t="s">
        <v>10</v>
      </c>
      <c r="L68" s="476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331">
        <v>44448</v>
      </c>
      <c r="B69" s="233" t="s">
        <v>1095</v>
      </c>
      <c r="C69" s="233" t="s">
        <v>1124</v>
      </c>
      <c r="D69" s="332">
        <v>1</v>
      </c>
      <c r="E69" s="332">
        <v>0</v>
      </c>
      <c r="F69" s="332">
        <v>0</v>
      </c>
      <c r="G69" s="332">
        <v>0</v>
      </c>
      <c r="H69" s="332">
        <v>0</v>
      </c>
      <c r="I69" s="333" t="s">
        <v>1129</v>
      </c>
      <c r="J69" s="334"/>
      <c r="K69" s="171"/>
      <c r="L69" s="244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367">
        <v>44448</v>
      </c>
      <c r="B70" s="368" t="s">
        <v>291</v>
      </c>
      <c r="C70" s="368" t="s">
        <v>73</v>
      </c>
      <c r="D70" s="369">
        <v>1</v>
      </c>
      <c r="E70" s="369">
        <v>0</v>
      </c>
      <c r="F70" s="369">
        <v>0</v>
      </c>
      <c r="G70" s="369">
        <v>0</v>
      </c>
      <c r="H70" s="369">
        <v>0</v>
      </c>
      <c r="I70" s="370" t="s">
        <v>355</v>
      </c>
      <c r="J70" s="371"/>
      <c r="K70" s="172"/>
      <c r="L70" s="372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347">
        <v>44448</v>
      </c>
      <c r="B71" s="348" t="s">
        <v>1176</v>
      </c>
      <c r="C71" s="348" t="s">
        <v>62</v>
      </c>
      <c r="D71" s="349">
        <v>0</v>
      </c>
      <c r="E71" s="349">
        <v>72</v>
      </c>
      <c r="F71" s="349">
        <v>57</v>
      </c>
      <c r="G71" s="349">
        <v>0</v>
      </c>
      <c r="H71" s="349">
        <v>0</v>
      </c>
      <c r="I71" s="357" t="s">
        <v>141</v>
      </c>
      <c r="J71" s="350" t="s">
        <v>1161</v>
      </c>
      <c r="K71" s="178"/>
      <c r="L71" s="351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08" t="s">
        <v>20</v>
      </c>
      <c r="B72" s="209"/>
      <c r="C72" s="210"/>
      <c r="D72" s="236">
        <f>SUM(D69:D71)</f>
        <v>2</v>
      </c>
      <c r="E72" s="236">
        <f>SUM(E69:E71)</f>
        <v>72</v>
      </c>
      <c r="F72" s="236">
        <f>SUM(F69:F71)</f>
        <v>57</v>
      </c>
      <c r="G72" s="236">
        <f>SUM(G69:G71)</f>
        <v>0</v>
      </c>
      <c r="H72" s="236">
        <f>SUM(H69:H71)</f>
        <v>0</v>
      </c>
      <c r="I72" s="310"/>
      <c r="J72" s="35"/>
      <c r="K72" s="35"/>
      <c r="L72" s="237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38" t="s">
        <v>12</v>
      </c>
      <c r="B73" s="239"/>
      <c r="C73" s="116"/>
      <c r="D73" s="240">
        <v>4</v>
      </c>
      <c r="E73" s="240">
        <v>66</v>
      </c>
      <c r="F73" s="240">
        <v>68</v>
      </c>
      <c r="G73" s="240">
        <v>1</v>
      </c>
      <c r="H73" s="240">
        <v>0</v>
      </c>
      <c r="I73" s="317"/>
      <c r="J73" s="134"/>
      <c r="K73" s="134"/>
      <c r="L73" s="241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218" t="s">
        <v>13</v>
      </c>
      <c r="B74" s="219"/>
      <c r="C74" s="220"/>
      <c r="D74" s="242">
        <f>SUM(D72:D73)</f>
        <v>6</v>
      </c>
      <c r="E74" s="242">
        <f>SUM(E72:E73)</f>
        <v>138</v>
      </c>
      <c r="F74" s="242">
        <f>SUM(F72:F73)</f>
        <v>125</v>
      </c>
      <c r="G74" s="242">
        <f>SUM(G72:G73)</f>
        <v>1</v>
      </c>
      <c r="H74" s="242">
        <f>SUM(H72:H73)</f>
        <v>0</v>
      </c>
      <c r="I74" s="312"/>
      <c r="J74" s="130"/>
      <c r="K74" s="130"/>
      <c r="L74" s="222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3"/>
      <c r="B75" s="224"/>
      <c r="C75" s="243"/>
      <c r="D75" s="152"/>
      <c r="E75" s="152"/>
      <c r="F75" s="152"/>
      <c r="G75" s="152"/>
      <c r="H75" s="152"/>
      <c r="I75" s="313"/>
      <c r="J75" s="131"/>
      <c r="K75" s="131"/>
      <c r="L75" s="131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26" t="s">
        <v>21</v>
      </c>
      <c r="B76" s="227"/>
      <c r="C76" s="227"/>
      <c r="D76" s="132"/>
      <c r="E76" s="132"/>
      <c r="F76" s="132"/>
      <c r="G76" s="132"/>
      <c r="H76" s="132"/>
      <c r="I76" s="314"/>
      <c r="J76" s="132"/>
      <c r="K76" s="132"/>
      <c r="L76" s="132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26" t="s">
        <v>125</v>
      </c>
      <c r="B77" s="227"/>
      <c r="C77" s="227"/>
      <c r="D77" s="132"/>
      <c r="E77" s="132"/>
      <c r="F77" s="132"/>
      <c r="G77" s="132"/>
      <c r="H77" s="132"/>
      <c r="I77" s="314"/>
      <c r="J77" s="132"/>
      <c r="K77" s="132"/>
      <c r="L77" s="132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29"/>
      <c r="B78" s="227"/>
      <c r="C78" s="230"/>
      <c r="D78" s="132"/>
      <c r="E78" s="132"/>
      <c r="F78" s="132"/>
      <c r="G78" s="132"/>
      <c r="H78" s="132"/>
      <c r="I78" s="315"/>
      <c r="J78" s="133"/>
      <c r="K78" s="133"/>
      <c r="L78" s="23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 t="s">
        <v>0</v>
      </c>
      <c r="B79" s="178" t="s">
        <v>1</v>
      </c>
      <c r="C79" s="178" t="s">
        <v>2</v>
      </c>
      <c r="D79" s="391" t="s">
        <v>22</v>
      </c>
      <c r="E79" s="391" t="s">
        <v>23</v>
      </c>
      <c r="F79" s="391" t="s">
        <v>24</v>
      </c>
      <c r="G79" s="391" t="s">
        <v>25</v>
      </c>
      <c r="H79" s="391" t="s">
        <v>7</v>
      </c>
      <c r="I79" s="316" t="s">
        <v>8</v>
      </c>
      <c r="J79" s="391" t="s">
        <v>9</v>
      </c>
      <c r="K79" s="475" t="s">
        <v>10</v>
      </c>
      <c r="L79" s="476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174"/>
      <c r="B80" s="144"/>
      <c r="C80" s="163"/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304"/>
      <c r="J80" s="172"/>
      <c r="K80" s="172"/>
      <c r="L80" s="145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167"/>
      <c r="B81" s="297"/>
      <c r="C81" s="159"/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I81" s="305"/>
      <c r="J81" s="166"/>
      <c r="K81" s="166"/>
      <c r="L81" s="298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08" t="s">
        <v>20</v>
      </c>
      <c r="B82" s="209"/>
      <c r="C82" s="210"/>
      <c r="D82" s="236">
        <f>SUM(D80:D81)</f>
        <v>0</v>
      </c>
      <c r="E82" s="236">
        <f>SUM(E80:E81)</f>
        <v>0</v>
      </c>
      <c r="F82" s="236">
        <f>SUM(F80:F81)</f>
        <v>0</v>
      </c>
      <c r="G82" s="236">
        <f>SUM(G80:G81)</f>
        <v>0</v>
      </c>
      <c r="H82" s="236">
        <f>SUM(H80:H81)</f>
        <v>0</v>
      </c>
      <c r="I82" s="310"/>
      <c r="J82" s="35"/>
      <c r="K82" s="35"/>
      <c r="L82" s="237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38" t="s">
        <v>12</v>
      </c>
      <c r="B83" s="239"/>
      <c r="C83" s="116"/>
      <c r="D83" s="240">
        <v>53</v>
      </c>
      <c r="E83" s="240">
        <v>0</v>
      </c>
      <c r="F83" s="240">
        <v>0</v>
      </c>
      <c r="G83" s="240">
        <v>50</v>
      </c>
      <c r="H83" s="240">
        <v>0</v>
      </c>
      <c r="I83" s="317"/>
      <c r="J83" s="134"/>
      <c r="K83" s="134"/>
      <c r="L83" s="24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218" t="s">
        <v>13</v>
      </c>
      <c r="B84" s="219"/>
      <c r="C84" s="220"/>
      <c r="D84" s="242">
        <f>SUM(D82:D83)</f>
        <v>53</v>
      </c>
      <c r="E84" s="242">
        <f>SUM(E82:E83)</f>
        <v>0</v>
      </c>
      <c r="F84" s="242">
        <f>SUM(F82:F83)</f>
        <v>0</v>
      </c>
      <c r="G84" s="242">
        <f>SUM(G82:G83)</f>
        <v>50</v>
      </c>
      <c r="H84" s="242">
        <f>SUM(H82:H83)</f>
        <v>0</v>
      </c>
      <c r="I84" s="312"/>
      <c r="J84" s="130"/>
      <c r="K84" s="130"/>
      <c r="L84" s="22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3"/>
      <c r="B85" s="224"/>
      <c r="C85" s="243"/>
      <c r="D85" s="152"/>
      <c r="E85" s="152"/>
      <c r="F85" s="152"/>
      <c r="G85" s="152"/>
      <c r="H85" s="152"/>
      <c r="I85" s="313"/>
      <c r="J85" s="131"/>
      <c r="K85" s="131"/>
      <c r="L85" s="1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26" t="s">
        <v>121</v>
      </c>
      <c r="B86" s="227"/>
      <c r="C86" s="227"/>
      <c r="D86" s="132"/>
      <c r="E86" s="132"/>
      <c r="F86" s="132"/>
      <c r="G86" s="132"/>
      <c r="H86" s="132"/>
      <c r="I86" s="314"/>
      <c r="J86" s="132"/>
      <c r="K86" s="132"/>
      <c r="L86" s="13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229"/>
      <c r="B87" s="227"/>
      <c r="C87" s="230"/>
      <c r="D87" s="132"/>
      <c r="E87" s="132"/>
      <c r="F87" s="132"/>
      <c r="G87" s="132"/>
      <c r="H87" s="132"/>
      <c r="I87" s="315"/>
      <c r="J87" s="133"/>
      <c r="K87" s="133"/>
      <c r="L87" s="13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77" t="s">
        <v>0</v>
      </c>
      <c r="B88" s="178" t="s">
        <v>1</v>
      </c>
      <c r="C88" s="178" t="s">
        <v>2</v>
      </c>
      <c r="D88" s="391" t="s">
        <v>26</v>
      </c>
      <c r="E88" s="391" t="s">
        <v>27</v>
      </c>
      <c r="F88" s="391" t="s">
        <v>28</v>
      </c>
      <c r="G88" s="391" t="s">
        <v>25</v>
      </c>
      <c r="H88" s="391" t="s">
        <v>22</v>
      </c>
      <c r="I88" s="316" t="s">
        <v>8</v>
      </c>
      <c r="J88" s="391" t="s">
        <v>9</v>
      </c>
      <c r="K88" s="475" t="s">
        <v>10</v>
      </c>
      <c r="L88" s="476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173">
        <v>44448</v>
      </c>
      <c r="B89" s="161" t="s">
        <v>1123</v>
      </c>
      <c r="C89" s="161" t="s">
        <v>1124</v>
      </c>
      <c r="D89" s="336">
        <v>0</v>
      </c>
      <c r="E89" s="336">
        <v>8</v>
      </c>
      <c r="F89" s="336">
        <v>8</v>
      </c>
      <c r="G89" s="336">
        <v>0</v>
      </c>
      <c r="H89" s="336">
        <v>0</v>
      </c>
      <c r="I89" s="318" t="s">
        <v>1129</v>
      </c>
      <c r="J89" s="135"/>
      <c r="K89" s="135"/>
      <c r="L89" s="301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174">
        <v>44448</v>
      </c>
      <c r="B90" s="163" t="s">
        <v>1123</v>
      </c>
      <c r="C90" s="163" t="s">
        <v>1108</v>
      </c>
      <c r="D90" s="337">
        <v>0</v>
      </c>
      <c r="E90" s="337">
        <v>29</v>
      </c>
      <c r="F90" s="337">
        <v>29</v>
      </c>
      <c r="G90" s="337">
        <v>0</v>
      </c>
      <c r="H90" s="337">
        <v>0</v>
      </c>
      <c r="I90" s="319" t="s">
        <v>1129</v>
      </c>
      <c r="J90" s="40"/>
      <c r="K90" s="40"/>
      <c r="L90" s="179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174">
        <v>44448</v>
      </c>
      <c r="B91" s="163" t="s">
        <v>1123</v>
      </c>
      <c r="C91" s="163" t="s">
        <v>1125</v>
      </c>
      <c r="D91" s="337">
        <v>0</v>
      </c>
      <c r="E91" s="337">
        <v>2</v>
      </c>
      <c r="F91" s="337">
        <v>0</v>
      </c>
      <c r="G91" s="337">
        <v>0</v>
      </c>
      <c r="H91" s="337">
        <v>0</v>
      </c>
      <c r="I91" s="319" t="s">
        <v>1129</v>
      </c>
      <c r="J91" s="40"/>
      <c r="K91" s="40"/>
      <c r="L91" s="179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174">
        <v>44448</v>
      </c>
      <c r="B92" s="163" t="s">
        <v>1123</v>
      </c>
      <c r="C92" s="163" t="s">
        <v>1126</v>
      </c>
      <c r="D92" s="337">
        <v>0</v>
      </c>
      <c r="E92" s="337">
        <v>5</v>
      </c>
      <c r="F92" s="337">
        <v>5</v>
      </c>
      <c r="G92" s="337">
        <v>0</v>
      </c>
      <c r="H92" s="337">
        <v>0</v>
      </c>
      <c r="I92" s="319" t="s">
        <v>1129</v>
      </c>
      <c r="J92" s="40"/>
      <c r="K92" s="40"/>
      <c r="L92" s="179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174">
        <v>44448</v>
      </c>
      <c r="B93" s="163" t="s">
        <v>1123</v>
      </c>
      <c r="C93" s="163" t="s">
        <v>746</v>
      </c>
      <c r="D93" s="337">
        <v>0</v>
      </c>
      <c r="E93" s="337">
        <v>1</v>
      </c>
      <c r="F93" s="337">
        <v>1</v>
      </c>
      <c r="G93" s="337">
        <v>0</v>
      </c>
      <c r="H93" s="337">
        <v>0</v>
      </c>
      <c r="I93" s="319" t="s">
        <v>1129</v>
      </c>
      <c r="J93" s="40"/>
      <c r="K93" s="40"/>
      <c r="L93" s="179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174">
        <v>44448</v>
      </c>
      <c r="B94" s="163" t="s">
        <v>1123</v>
      </c>
      <c r="C94" s="163" t="s">
        <v>1127</v>
      </c>
      <c r="D94" s="337">
        <v>0</v>
      </c>
      <c r="E94" s="337">
        <v>0</v>
      </c>
      <c r="F94" s="337">
        <v>1</v>
      </c>
      <c r="G94" s="337">
        <v>0</v>
      </c>
      <c r="H94" s="337">
        <v>0</v>
      </c>
      <c r="I94" s="319" t="s">
        <v>1129</v>
      </c>
      <c r="J94" s="40"/>
      <c r="K94" s="40"/>
      <c r="L94" s="179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174">
        <v>44448</v>
      </c>
      <c r="B95" s="163" t="s">
        <v>1123</v>
      </c>
      <c r="C95" s="163" t="s">
        <v>2645</v>
      </c>
      <c r="D95" s="337">
        <v>0</v>
      </c>
      <c r="E95" s="337">
        <v>11</v>
      </c>
      <c r="F95" s="337">
        <v>11</v>
      </c>
      <c r="G95" s="337">
        <v>0</v>
      </c>
      <c r="H95" s="337">
        <v>0</v>
      </c>
      <c r="I95" s="319" t="s">
        <v>1129</v>
      </c>
      <c r="J95" s="40"/>
      <c r="K95" s="40"/>
      <c r="L95" s="179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174">
        <v>44448</v>
      </c>
      <c r="B96" s="163" t="s">
        <v>1123</v>
      </c>
      <c r="C96" s="163" t="s">
        <v>1128</v>
      </c>
      <c r="D96" s="337">
        <v>0</v>
      </c>
      <c r="E96" s="337">
        <v>18</v>
      </c>
      <c r="F96" s="337">
        <v>18</v>
      </c>
      <c r="G96" s="337">
        <v>0</v>
      </c>
      <c r="H96" s="337">
        <v>0</v>
      </c>
      <c r="I96" s="319" t="s">
        <v>1129</v>
      </c>
      <c r="J96" s="40"/>
      <c r="K96" s="40"/>
      <c r="L96" s="179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08" t="s">
        <v>20</v>
      </c>
      <c r="B97" s="209"/>
      <c r="C97" s="210"/>
      <c r="D97" s="338">
        <f>SUM(D89:D96)</f>
        <v>0</v>
      </c>
      <c r="E97" s="338">
        <f>SUM(E89:E96)</f>
        <v>74</v>
      </c>
      <c r="F97" s="338">
        <f>SUM(F89:F96)</f>
        <v>73</v>
      </c>
      <c r="G97" s="338">
        <f>SUM(G89:G96)</f>
        <v>0</v>
      </c>
      <c r="H97" s="338">
        <f>SUM(H89:H96)</f>
        <v>0</v>
      </c>
      <c r="I97" s="310"/>
      <c r="J97" s="35"/>
      <c r="K97" s="35"/>
      <c r="L97" s="237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38" t="s">
        <v>12</v>
      </c>
      <c r="B98" s="239"/>
      <c r="C98" s="116"/>
      <c r="D98" s="339">
        <v>0</v>
      </c>
      <c r="E98" s="339">
        <v>0</v>
      </c>
      <c r="F98" s="339">
        <v>0</v>
      </c>
      <c r="G98" s="339">
        <v>0</v>
      </c>
      <c r="H98" s="339">
        <v>0</v>
      </c>
      <c r="I98" s="317"/>
      <c r="J98" s="134"/>
      <c r="K98" s="134"/>
      <c r="L98" s="241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218" t="s">
        <v>13</v>
      </c>
      <c r="B99" s="219"/>
      <c r="C99" s="220"/>
      <c r="D99" s="340">
        <f>D97+D98</f>
        <v>0</v>
      </c>
      <c r="E99" s="340">
        <f>E97+E98</f>
        <v>74</v>
      </c>
      <c r="F99" s="340">
        <f>F97+F98</f>
        <v>73</v>
      </c>
      <c r="G99" s="340">
        <f>G97+G98</f>
        <v>0</v>
      </c>
      <c r="H99" s="340">
        <f>H97+H98</f>
        <v>0</v>
      </c>
      <c r="I99" s="312"/>
      <c r="J99" s="130"/>
      <c r="K99" s="130"/>
      <c r="L99" s="222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45"/>
      <c r="B100" s="224"/>
      <c r="C100" s="225"/>
      <c r="D100" s="152"/>
      <c r="E100" s="152"/>
      <c r="F100" s="152"/>
      <c r="G100" s="152"/>
      <c r="H100" s="152"/>
      <c r="I100" s="313"/>
      <c r="J100" s="131"/>
      <c r="K100" s="131"/>
      <c r="L100" s="131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26" t="s">
        <v>118</v>
      </c>
      <c r="B101" s="227"/>
      <c r="C101" s="227"/>
      <c r="D101" s="132"/>
      <c r="E101" s="132"/>
      <c r="F101" s="132"/>
      <c r="G101" s="132"/>
      <c r="H101" s="132"/>
      <c r="I101" s="314"/>
      <c r="J101" s="132"/>
      <c r="K101" s="132"/>
      <c r="L101" s="13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229"/>
      <c r="B102" s="227"/>
      <c r="C102" s="230"/>
      <c r="D102" s="132"/>
      <c r="E102" s="132"/>
      <c r="F102" s="132"/>
      <c r="G102" s="132"/>
      <c r="H102" s="132"/>
      <c r="I102" s="315"/>
      <c r="J102" s="133"/>
      <c r="K102" s="133"/>
      <c r="L102" s="132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177" t="s">
        <v>0</v>
      </c>
      <c r="B103" s="178" t="s">
        <v>1</v>
      </c>
      <c r="C103" s="178" t="s">
        <v>2</v>
      </c>
      <c r="D103" s="391" t="s">
        <v>29</v>
      </c>
      <c r="E103" s="391" t="s">
        <v>17</v>
      </c>
      <c r="F103" s="391" t="s">
        <v>30</v>
      </c>
      <c r="G103" s="391" t="s">
        <v>19</v>
      </c>
      <c r="H103" s="391" t="s">
        <v>7</v>
      </c>
      <c r="I103" s="316" t="s">
        <v>8</v>
      </c>
      <c r="J103" s="391" t="s">
        <v>9</v>
      </c>
      <c r="K103" s="391"/>
      <c r="L103" s="392" t="s">
        <v>10</v>
      </c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173"/>
      <c r="B104" s="161"/>
      <c r="C104" s="161"/>
      <c r="D104" s="162"/>
      <c r="E104" s="162"/>
      <c r="F104" s="162"/>
      <c r="G104" s="162"/>
      <c r="H104" s="162"/>
      <c r="I104" s="303"/>
      <c r="J104" s="171"/>
      <c r="K104" s="171"/>
      <c r="L104" s="244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thickBot="1" x14ac:dyDescent="0.35">
      <c r="A105" s="167"/>
      <c r="B105" s="159"/>
      <c r="C105" s="159"/>
      <c r="D105" s="165"/>
      <c r="E105" s="165"/>
      <c r="F105" s="165"/>
      <c r="G105" s="165"/>
      <c r="H105" s="165"/>
      <c r="I105" s="305"/>
      <c r="J105" s="166"/>
      <c r="K105" s="166"/>
      <c r="L105" s="246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08" t="s">
        <v>20</v>
      </c>
      <c r="B106" s="210"/>
      <c r="C106" s="210"/>
      <c r="D106" s="236">
        <f>SUM(D104:D105)</f>
        <v>0</v>
      </c>
      <c r="E106" s="236">
        <f>SUM(E104:E105)</f>
        <v>0</v>
      </c>
      <c r="F106" s="236">
        <f>SUM(F104:F105)</f>
        <v>0</v>
      </c>
      <c r="G106" s="236">
        <f>SUM(G104:G105)</f>
        <v>0</v>
      </c>
      <c r="H106" s="236">
        <f>SUM(H104:H105)</f>
        <v>0</v>
      </c>
      <c r="I106" s="310"/>
      <c r="J106" s="35"/>
      <c r="K106" s="35"/>
      <c r="L106" s="237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38" t="s">
        <v>12</v>
      </c>
      <c r="B107" s="116"/>
      <c r="C107" s="116"/>
      <c r="D107" s="240">
        <v>0</v>
      </c>
      <c r="E107" s="240">
        <v>0</v>
      </c>
      <c r="F107" s="240">
        <v>0</v>
      </c>
      <c r="G107" s="240">
        <v>0</v>
      </c>
      <c r="H107" s="240">
        <v>0</v>
      </c>
      <c r="I107" s="317"/>
      <c r="J107" s="134"/>
      <c r="K107" s="134"/>
      <c r="L107" s="241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218" t="s">
        <v>13</v>
      </c>
      <c r="B108" s="220"/>
      <c r="C108" s="220"/>
      <c r="D108" s="242">
        <f>SUM(D106:D107)</f>
        <v>0</v>
      </c>
      <c r="E108" s="242">
        <f>SUM(E106:E107)</f>
        <v>0</v>
      </c>
      <c r="F108" s="242">
        <f>SUM(F106:F107)</f>
        <v>0</v>
      </c>
      <c r="G108" s="242">
        <f>SUM(G106:G107)</f>
        <v>0</v>
      </c>
      <c r="H108" s="242">
        <f>SUM(H106:H107)</f>
        <v>0</v>
      </c>
      <c r="I108" s="312"/>
      <c r="J108" s="130"/>
      <c r="K108" s="130"/>
      <c r="L108" s="247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23"/>
      <c r="B109" s="224"/>
      <c r="C109" s="225"/>
      <c r="D109" s="152"/>
      <c r="E109" s="152"/>
      <c r="F109" s="152"/>
      <c r="G109" s="152"/>
      <c r="H109" s="152"/>
      <c r="I109" s="313"/>
      <c r="J109" s="131"/>
      <c r="K109" s="131"/>
      <c r="L109" s="131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26" t="s">
        <v>31</v>
      </c>
      <c r="B110" s="227"/>
      <c r="C110" s="227"/>
      <c r="D110" s="132"/>
      <c r="E110" s="132"/>
      <c r="F110" s="132"/>
      <c r="G110" s="132"/>
      <c r="H110" s="132"/>
      <c r="I110" s="314"/>
      <c r="J110" s="132"/>
      <c r="K110" s="132"/>
      <c r="L110" s="132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6" t="s">
        <v>32</v>
      </c>
      <c r="B111" s="227"/>
      <c r="C111" s="227"/>
      <c r="D111" s="132"/>
      <c r="E111" s="132"/>
      <c r="F111" s="132"/>
      <c r="G111" s="132"/>
      <c r="H111" s="132"/>
      <c r="I111" s="314"/>
      <c r="J111" s="132"/>
      <c r="K111" s="132"/>
      <c r="L111" s="13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229"/>
      <c r="B112" s="227"/>
      <c r="C112" s="230"/>
      <c r="D112" s="132"/>
      <c r="E112" s="132"/>
      <c r="F112" s="132"/>
      <c r="G112" s="132"/>
      <c r="H112" s="132"/>
      <c r="I112" s="315"/>
      <c r="J112" s="133"/>
      <c r="K112" s="133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177" t="s">
        <v>0</v>
      </c>
      <c r="B113" s="178" t="s">
        <v>1</v>
      </c>
      <c r="C113" s="178" t="s">
        <v>2</v>
      </c>
      <c r="D113" s="391" t="s">
        <v>33</v>
      </c>
      <c r="E113" s="391" t="s">
        <v>34</v>
      </c>
      <c r="F113" s="391" t="s">
        <v>35</v>
      </c>
      <c r="G113" s="391" t="s">
        <v>36</v>
      </c>
      <c r="H113" s="391" t="s">
        <v>135</v>
      </c>
      <c r="I113" s="316" t="s">
        <v>8</v>
      </c>
      <c r="J113" s="391" t="s">
        <v>9</v>
      </c>
      <c r="K113" s="391"/>
      <c r="L113" s="392" t="s">
        <v>10</v>
      </c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174"/>
      <c r="B114" s="163"/>
      <c r="C114" s="163"/>
      <c r="D114" s="164"/>
      <c r="E114" s="164"/>
      <c r="F114" s="164"/>
      <c r="G114" s="164"/>
      <c r="H114" s="164"/>
      <c r="I114" s="319"/>
      <c r="J114" s="172"/>
      <c r="K114" s="204"/>
      <c r="L114" s="248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174"/>
      <c r="B115" s="163"/>
      <c r="C115" s="163"/>
      <c r="D115" s="164"/>
      <c r="E115" s="164"/>
      <c r="F115" s="164"/>
      <c r="G115" s="164"/>
      <c r="H115" s="164"/>
      <c r="I115" s="319"/>
      <c r="J115" s="172"/>
      <c r="K115" s="204"/>
      <c r="L115" s="248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49" t="s">
        <v>20</v>
      </c>
      <c r="B116" s="250"/>
      <c r="C116" s="250"/>
      <c r="D116" s="251">
        <f>SUM(D114:D115)</f>
        <v>0</v>
      </c>
      <c r="E116" s="251">
        <f>SUM(E114:E115)</f>
        <v>0</v>
      </c>
      <c r="F116" s="251">
        <f>SUM(F114:F115)</f>
        <v>0</v>
      </c>
      <c r="G116" s="251">
        <f>SUM(G114:G115)</f>
        <v>0</v>
      </c>
      <c r="H116" s="251">
        <f>SUM(H114:H115)</f>
        <v>0</v>
      </c>
      <c r="I116" s="320"/>
      <c r="J116" s="36"/>
      <c r="K116" s="36"/>
      <c r="L116" s="252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53" t="s">
        <v>12</v>
      </c>
      <c r="B117" s="254"/>
      <c r="C117" s="254"/>
      <c r="D117" s="255">
        <v>0</v>
      </c>
      <c r="E117" s="255">
        <v>69</v>
      </c>
      <c r="F117" s="255">
        <v>0</v>
      </c>
      <c r="G117" s="255">
        <v>56</v>
      </c>
      <c r="H117" s="255">
        <v>0</v>
      </c>
      <c r="I117" s="321"/>
      <c r="J117" s="136"/>
      <c r="K117" s="136"/>
      <c r="L117" s="256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257" t="s">
        <v>13</v>
      </c>
      <c r="B118" s="258"/>
      <c r="C118" s="258"/>
      <c r="D118" s="259">
        <f>D116+D117</f>
        <v>0</v>
      </c>
      <c r="E118" s="259">
        <f>E116+E117</f>
        <v>69</v>
      </c>
      <c r="F118" s="259">
        <f>F116+F117</f>
        <v>0</v>
      </c>
      <c r="G118" s="259">
        <f>G116+G117</f>
        <v>56</v>
      </c>
      <c r="H118" s="259">
        <f>H116+H117</f>
        <v>0</v>
      </c>
      <c r="I118" s="322"/>
      <c r="J118" s="137"/>
      <c r="K118" s="137"/>
      <c r="L118" s="260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61"/>
      <c r="B119" s="43"/>
      <c r="C119" s="125"/>
      <c r="D119" s="1"/>
      <c r="E119" s="1"/>
      <c r="F119" s="1"/>
      <c r="G119" s="1"/>
      <c r="H119" s="1"/>
      <c r="I119" s="323"/>
      <c r="J119" s="44"/>
      <c r="K119" s="44"/>
      <c r="L119" s="44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26" t="s">
        <v>37</v>
      </c>
      <c r="B120" s="227"/>
      <c r="C120" s="227"/>
      <c r="D120" s="132"/>
      <c r="E120" s="132"/>
      <c r="F120" s="132"/>
      <c r="G120" s="132"/>
      <c r="H120" s="132"/>
      <c r="I120" s="314"/>
      <c r="J120" s="132"/>
      <c r="K120" s="132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226" t="s">
        <v>117</v>
      </c>
      <c r="B121" s="227"/>
      <c r="C121" s="227"/>
      <c r="D121" s="132"/>
      <c r="E121" s="132"/>
      <c r="F121" s="132"/>
      <c r="G121" s="132"/>
      <c r="H121" s="132"/>
      <c r="I121" s="314"/>
      <c r="J121" s="132"/>
      <c r="K121" s="132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thickBot="1" x14ac:dyDescent="0.35">
      <c r="A122" s="229"/>
      <c r="B122" s="227"/>
      <c r="C122" s="230"/>
      <c r="D122" s="132"/>
      <c r="E122" s="132"/>
      <c r="F122" s="132"/>
      <c r="G122" s="132"/>
      <c r="H122" s="132"/>
      <c r="I122" s="315"/>
      <c r="J122" s="133"/>
      <c r="K122" s="133"/>
      <c r="L122" s="132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thickBot="1" x14ac:dyDescent="0.35">
      <c r="A123" s="177" t="s">
        <v>0</v>
      </c>
      <c r="B123" s="178" t="s">
        <v>1</v>
      </c>
      <c r="C123" s="178" t="s">
        <v>2</v>
      </c>
      <c r="D123" s="391" t="s">
        <v>33</v>
      </c>
      <c r="E123" s="391" t="s">
        <v>27</v>
      </c>
      <c r="F123" s="391" t="s">
        <v>24</v>
      </c>
      <c r="G123" s="391" t="s">
        <v>25</v>
      </c>
      <c r="H123" s="391" t="s">
        <v>7</v>
      </c>
      <c r="I123" s="316" t="s">
        <v>8</v>
      </c>
      <c r="J123" s="391" t="s">
        <v>9</v>
      </c>
      <c r="K123" s="391"/>
      <c r="L123" s="392" t="s">
        <v>10</v>
      </c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x14ac:dyDescent="0.3">
      <c r="A124" s="173"/>
      <c r="B124" s="161"/>
      <c r="C124" s="161"/>
      <c r="D124" s="162"/>
      <c r="E124" s="162"/>
      <c r="F124" s="162"/>
      <c r="G124" s="162"/>
      <c r="H124" s="162"/>
      <c r="I124" s="303"/>
      <c r="J124" s="171"/>
      <c r="K124" s="171"/>
      <c r="L124" s="234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thickBot="1" x14ac:dyDescent="0.35">
      <c r="A125" s="174"/>
      <c r="B125" s="163"/>
      <c r="C125" s="163"/>
      <c r="D125" s="164"/>
      <c r="E125" s="164"/>
      <c r="F125" s="164"/>
      <c r="G125" s="164"/>
      <c r="H125" s="164"/>
      <c r="I125" s="304"/>
      <c r="J125" s="172"/>
      <c r="K125" s="172"/>
      <c r="L125" s="235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49" t="s">
        <v>20</v>
      </c>
      <c r="B126" s="250"/>
      <c r="C126" s="250"/>
      <c r="D126" s="251">
        <f>SUM(D124:D125)</f>
        <v>0</v>
      </c>
      <c r="E126" s="251">
        <f>SUM(E124:E125)</f>
        <v>0</v>
      </c>
      <c r="F126" s="251">
        <f>SUM(F124:F125)</f>
        <v>0</v>
      </c>
      <c r="G126" s="251">
        <f>SUM(G124:G125)</f>
        <v>0</v>
      </c>
      <c r="H126" s="251">
        <f>SUM(H124:H125)</f>
        <v>0</v>
      </c>
      <c r="I126" s="320"/>
      <c r="J126" s="36"/>
      <c r="K126" s="36"/>
      <c r="L126" s="252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253" t="s">
        <v>12</v>
      </c>
      <c r="B127" s="254"/>
      <c r="C127" s="254"/>
      <c r="D127" s="255">
        <v>0</v>
      </c>
      <c r="E127" s="255">
        <v>0</v>
      </c>
      <c r="F127" s="255">
        <v>0</v>
      </c>
      <c r="G127" s="255">
        <v>0</v>
      </c>
      <c r="H127" s="255">
        <v>0</v>
      </c>
      <c r="I127" s="321"/>
      <c r="J127" s="136"/>
      <c r="K127" s="136"/>
      <c r="L127" s="256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257" t="s">
        <v>13</v>
      </c>
      <c r="B128" s="258"/>
      <c r="C128" s="258"/>
      <c r="D128" s="259">
        <f>D126+D127</f>
        <v>0</v>
      </c>
      <c r="E128" s="259">
        <f>E126+E127</f>
        <v>0</v>
      </c>
      <c r="F128" s="259">
        <f>F126+F127</f>
        <v>0</v>
      </c>
      <c r="G128" s="259">
        <f>G126+G127</f>
        <v>0</v>
      </c>
      <c r="H128" s="259">
        <f>H126+H127</f>
        <v>0</v>
      </c>
      <c r="I128" s="322"/>
      <c r="J128" s="137"/>
      <c r="K128" s="137"/>
      <c r="L128" s="260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61"/>
      <c r="B129" s="43"/>
      <c r="C129" s="125"/>
      <c r="D129" s="1"/>
      <c r="E129" s="1"/>
      <c r="F129" s="1"/>
      <c r="G129" s="1"/>
      <c r="H129" s="1"/>
      <c r="I129" s="323"/>
      <c r="J129" s="44"/>
      <c r="K129" s="44"/>
      <c r="L129" s="44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26" t="s">
        <v>122</v>
      </c>
      <c r="B130" s="227"/>
      <c r="C130" s="227"/>
      <c r="D130" s="132"/>
      <c r="E130" s="132"/>
      <c r="F130" s="132"/>
      <c r="G130" s="132"/>
      <c r="H130" s="132"/>
      <c r="I130" s="314"/>
      <c r="J130" s="132"/>
      <c r="K130" s="132"/>
      <c r="L130" s="13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A131" s="226" t="s">
        <v>124</v>
      </c>
      <c r="B131" s="227"/>
      <c r="C131" s="227"/>
      <c r="D131" s="132"/>
      <c r="E131" s="132"/>
      <c r="F131" s="132"/>
      <c r="G131" s="132"/>
      <c r="H131" s="132"/>
      <c r="I131" s="314"/>
      <c r="J131" s="132"/>
      <c r="K131" s="132"/>
      <c r="L131" s="13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229"/>
      <c r="B132" s="227"/>
      <c r="C132" s="230"/>
      <c r="D132" s="132"/>
      <c r="E132" s="132"/>
      <c r="F132" s="132"/>
      <c r="G132" s="132"/>
      <c r="H132" s="132"/>
      <c r="I132" s="315"/>
      <c r="J132" s="133"/>
      <c r="K132" s="133"/>
      <c r="L132" s="132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thickBot="1" x14ac:dyDescent="0.35">
      <c r="A133" s="177" t="s">
        <v>0</v>
      </c>
      <c r="B133" s="178" t="s">
        <v>1</v>
      </c>
      <c r="C133" s="178" t="s">
        <v>2</v>
      </c>
      <c r="D133" s="391" t="s">
        <v>22</v>
      </c>
      <c r="E133" s="391" t="s">
        <v>27</v>
      </c>
      <c r="F133" s="391" t="s">
        <v>24</v>
      </c>
      <c r="G133" s="391" t="s">
        <v>25</v>
      </c>
      <c r="H133" s="391" t="s">
        <v>7</v>
      </c>
      <c r="I133" s="316" t="s">
        <v>8</v>
      </c>
      <c r="J133" s="391" t="s">
        <v>9</v>
      </c>
      <c r="K133" s="391"/>
      <c r="L133" s="392" t="s">
        <v>10</v>
      </c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173"/>
      <c r="B134" s="161"/>
      <c r="C134" s="161"/>
      <c r="D134" s="262"/>
      <c r="E134" s="162"/>
      <c r="F134" s="262"/>
      <c r="G134" s="262"/>
      <c r="H134" s="262"/>
      <c r="I134" s="303"/>
      <c r="J134" s="171"/>
      <c r="K134" s="171"/>
      <c r="L134" s="234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174"/>
      <c r="B135" s="163"/>
      <c r="C135" s="163"/>
      <c r="D135" s="263"/>
      <c r="E135" s="164"/>
      <c r="F135" s="263"/>
      <c r="G135" s="263"/>
      <c r="H135" s="263"/>
      <c r="I135" s="304"/>
      <c r="J135" s="172"/>
      <c r="K135" s="172"/>
      <c r="L135" s="235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49" t="s">
        <v>20</v>
      </c>
      <c r="B136" s="250"/>
      <c r="C136" s="250"/>
      <c r="D136" s="251">
        <f>SUM(D134:D135)</f>
        <v>0</v>
      </c>
      <c r="E136" s="251">
        <f>SUM(E134:E135)</f>
        <v>0</v>
      </c>
      <c r="F136" s="251">
        <f>SUM(F134:F135)</f>
        <v>0</v>
      </c>
      <c r="G136" s="251">
        <f>SUM(G134:G135)</f>
        <v>0</v>
      </c>
      <c r="H136" s="251">
        <f>SUM(H134:H135)</f>
        <v>0</v>
      </c>
      <c r="I136" s="320"/>
      <c r="J136" s="36"/>
      <c r="K136" s="36"/>
      <c r="L136" s="252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53" t="s">
        <v>12</v>
      </c>
      <c r="B137" s="254"/>
      <c r="C137" s="254"/>
      <c r="D137" s="255">
        <v>0</v>
      </c>
      <c r="E137" s="255">
        <v>0</v>
      </c>
      <c r="F137" s="255">
        <v>0</v>
      </c>
      <c r="G137" s="255">
        <v>0</v>
      </c>
      <c r="H137" s="255">
        <v>0</v>
      </c>
      <c r="I137" s="321"/>
      <c r="J137" s="136"/>
      <c r="K137" s="136"/>
      <c r="L137" s="256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57" t="s">
        <v>13</v>
      </c>
      <c r="B138" s="258"/>
      <c r="C138" s="258"/>
      <c r="D138" s="259">
        <f>D136+D137</f>
        <v>0</v>
      </c>
      <c r="E138" s="259">
        <f>E136+E137</f>
        <v>0</v>
      </c>
      <c r="F138" s="259">
        <f>F136+F137</f>
        <v>0</v>
      </c>
      <c r="G138" s="259">
        <f>G136+G137</f>
        <v>0</v>
      </c>
      <c r="H138" s="259">
        <f>H136+H137</f>
        <v>0</v>
      </c>
      <c r="I138" s="322"/>
      <c r="J138" s="137"/>
      <c r="K138" s="137"/>
      <c r="L138" s="260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64"/>
      <c r="B139" s="43"/>
      <c r="C139" s="43"/>
      <c r="D139" s="1"/>
      <c r="E139" s="1"/>
      <c r="F139" s="1"/>
      <c r="G139" s="1"/>
      <c r="H139" s="1"/>
      <c r="I139" s="323"/>
      <c r="J139" s="44"/>
      <c r="K139" s="44"/>
      <c r="L139" s="44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26" t="s">
        <v>38</v>
      </c>
      <c r="B140" s="45"/>
      <c r="C140" s="45"/>
      <c r="D140" s="46"/>
      <c r="E140" s="46"/>
      <c r="F140" s="46"/>
      <c r="G140" s="46"/>
      <c r="H140" s="46"/>
      <c r="I140" s="324"/>
      <c r="J140" s="46"/>
      <c r="K140" s="46"/>
      <c r="L140" s="46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thickBot="1" x14ac:dyDescent="0.35">
      <c r="A141" s="223"/>
      <c r="B141" s="224"/>
      <c r="C141" s="225"/>
      <c r="D141" s="152"/>
      <c r="E141" s="152"/>
      <c r="F141" s="152"/>
      <c r="G141" s="152"/>
      <c r="H141" s="152"/>
      <c r="I141" s="313"/>
      <c r="J141" s="131"/>
      <c r="K141" s="131"/>
      <c r="L141" s="131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thickBot="1" x14ac:dyDescent="0.35">
      <c r="A142" s="265" t="s">
        <v>0</v>
      </c>
      <c r="B142" s="266" t="s">
        <v>1</v>
      </c>
      <c r="C142" s="266" t="s">
        <v>2</v>
      </c>
      <c r="D142" s="138" t="s">
        <v>3</v>
      </c>
      <c r="E142" s="138" t="s">
        <v>4</v>
      </c>
      <c r="F142" s="138" t="s">
        <v>5</v>
      </c>
      <c r="G142" s="138" t="s">
        <v>6</v>
      </c>
      <c r="H142" s="138" t="s">
        <v>7</v>
      </c>
      <c r="I142" s="325" t="s">
        <v>8</v>
      </c>
      <c r="J142" s="138" t="s">
        <v>9</v>
      </c>
      <c r="K142" s="138"/>
      <c r="L142" s="267" t="s">
        <v>10</v>
      </c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A143" s="268" t="s">
        <v>20</v>
      </c>
      <c r="B143" s="269"/>
      <c r="C143" s="269"/>
      <c r="D143" s="270">
        <f t="shared" ref="D143:H145" si="14">SUM(D60,D72,D97,D106)</f>
        <v>190</v>
      </c>
      <c r="E143" s="270">
        <f t="shared" si="14"/>
        <v>146</v>
      </c>
      <c r="F143" s="270">
        <f t="shared" si="14"/>
        <v>130</v>
      </c>
      <c r="G143" s="270">
        <f t="shared" si="14"/>
        <v>165</v>
      </c>
      <c r="H143" s="270">
        <f t="shared" si="14"/>
        <v>0</v>
      </c>
      <c r="I143" s="326"/>
      <c r="J143" s="37"/>
      <c r="K143" s="37"/>
      <c r="L143" s="271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A144" s="272" t="s">
        <v>12</v>
      </c>
      <c r="B144" s="273"/>
      <c r="C144" s="273"/>
      <c r="D144" s="274">
        <f t="shared" si="14"/>
        <v>1212</v>
      </c>
      <c r="E144" s="274">
        <f t="shared" si="14"/>
        <v>66</v>
      </c>
      <c r="F144" s="274">
        <f t="shared" si="14"/>
        <v>76</v>
      </c>
      <c r="G144" s="274">
        <f t="shared" si="14"/>
        <v>1238</v>
      </c>
      <c r="H144" s="274">
        <f t="shared" si="14"/>
        <v>0</v>
      </c>
      <c r="I144" s="327"/>
      <c r="J144" s="139"/>
      <c r="K144" s="139"/>
      <c r="L144" s="275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thickBot="1" x14ac:dyDescent="0.35">
      <c r="A145" s="276" t="s">
        <v>13</v>
      </c>
      <c r="B145" s="277"/>
      <c r="C145" s="277"/>
      <c r="D145" s="278">
        <f t="shared" si="14"/>
        <v>1402</v>
      </c>
      <c r="E145" s="278">
        <f t="shared" si="14"/>
        <v>212</v>
      </c>
      <c r="F145" s="278">
        <f t="shared" si="14"/>
        <v>206</v>
      </c>
      <c r="G145" s="278">
        <f t="shared" si="14"/>
        <v>1403</v>
      </c>
      <c r="H145" s="278">
        <f t="shared" si="14"/>
        <v>0</v>
      </c>
      <c r="I145" s="328"/>
      <c r="J145" s="140"/>
      <c r="K145" s="140"/>
      <c r="L145" s="279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20.100000000000001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20.100000000000001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20.100000000000001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20.100000000000001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:26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  <c r="Z342" s="146"/>
    </row>
    <row r="343" spans="1:26" s="146" customFormat="1" ht="20.100000000000001" customHeight="1" x14ac:dyDescent="0.3">
      <c r="A343" s="280"/>
      <c r="B343" s="124"/>
      <c r="C343" s="124"/>
      <c r="D343" s="124"/>
      <c r="E343" s="124"/>
      <c r="F343" s="124"/>
      <c r="G343" s="124"/>
      <c r="H343" s="124"/>
      <c r="I343" s="329"/>
      <c r="J343" s="124"/>
      <c r="K343" s="124"/>
      <c r="L343" s="124"/>
      <c r="M343" s="194"/>
      <c r="N343" s="151"/>
      <c r="O343" s="157"/>
      <c r="P343" s="281"/>
      <c r="Q343" s="281"/>
      <c r="R343" s="155"/>
      <c r="S343" s="155"/>
      <c r="T343" s="155"/>
      <c r="U343" s="56"/>
      <c r="V343" s="56"/>
    </row>
    <row r="344" spans="1:26" s="146" customFormat="1" ht="20.100000000000001" customHeight="1" x14ac:dyDescent="0.3">
      <c r="A344" s="280"/>
      <c r="B344" s="124"/>
      <c r="C344" s="124"/>
      <c r="D344" s="124"/>
      <c r="E344" s="124"/>
      <c r="F344" s="124"/>
      <c r="G344" s="124"/>
      <c r="H344" s="124"/>
      <c r="I344" s="329"/>
      <c r="J344" s="124"/>
      <c r="K344" s="124"/>
      <c r="L344" s="124"/>
      <c r="M344" s="194"/>
      <c r="N344" s="151"/>
      <c r="O344" s="157"/>
      <c r="P344" s="281"/>
      <c r="Q344" s="281"/>
      <c r="R344" s="155"/>
      <c r="S344" s="155"/>
      <c r="T344" s="155"/>
      <c r="U344" s="56"/>
      <c r="V344" s="56"/>
      <c r="Z344" s="151"/>
    </row>
    <row r="345" spans="1:26" ht="20.100000000000001" customHeight="1" x14ac:dyDescent="0.3">
      <c r="M345" s="194"/>
      <c r="N345" s="146"/>
      <c r="O345" s="157"/>
      <c r="P345" s="198"/>
      <c r="Q345" s="198"/>
      <c r="R345" s="153"/>
      <c r="S345" s="153"/>
      <c r="T345" s="153"/>
      <c r="U345" s="152"/>
      <c r="V345" s="152"/>
      <c r="X345" s="146"/>
      <c r="Y345" s="146"/>
    </row>
    <row r="346" spans="1:26" ht="20.100000000000001" customHeight="1" x14ac:dyDescent="0.3">
      <c r="M346" s="194"/>
      <c r="N346" s="146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X349" s="146"/>
      <c r="Y349" s="146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  <c r="X350" s="146"/>
      <c r="Y350" s="146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X351" s="146"/>
      <c r="Y351" s="146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51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P518" s="39"/>
      <c r="Q518" s="39"/>
      <c r="R518" s="39"/>
      <c r="S518" s="39"/>
      <c r="T518" s="39"/>
    </row>
    <row r="519" spans="13:22" ht="20.100000000000001" customHeight="1" x14ac:dyDescent="0.3">
      <c r="M519" s="151"/>
      <c r="P519" s="39"/>
      <c r="Q519" s="39"/>
      <c r="R519" s="39"/>
      <c r="S519" s="39"/>
      <c r="T519" s="39"/>
    </row>
    <row r="520" spans="13:22" ht="20.100000000000001" customHeight="1" x14ac:dyDescent="0.3">
      <c r="M520" s="151"/>
      <c r="P520" s="39"/>
      <c r="Q520" s="39"/>
      <c r="R520" s="39"/>
      <c r="S520" s="39"/>
      <c r="T520" s="39"/>
    </row>
    <row r="521" spans="13:22" ht="20.100000000000001" customHeight="1" x14ac:dyDescent="0.3">
      <c r="M521" s="151"/>
      <c r="P521" s="39"/>
      <c r="Q521" s="39"/>
      <c r="R521" s="39"/>
      <c r="S521" s="39"/>
      <c r="T521" s="39"/>
    </row>
    <row r="522" spans="13:22" ht="20.100000000000001" customHeight="1" x14ac:dyDescent="0.3">
      <c r="M522" s="151"/>
      <c r="P522" s="39"/>
      <c r="Q522" s="39"/>
      <c r="R522" s="39"/>
      <c r="S522" s="39"/>
      <c r="T522" s="39"/>
    </row>
    <row r="523" spans="13:22" ht="20.100000000000001" customHeight="1" x14ac:dyDescent="0.3">
      <c r="M523" s="151"/>
      <c r="P523" s="39"/>
      <c r="Q523" s="39"/>
      <c r="R523" s="39"/>
      <c r="S523" s="39"/>
      <c r="T523" s="39"/>
    </row>
    <row r="524" spans="13:22" ht="20.100000000000001" customHeight="1" x14ac:dyDescent="0.3">
      <c r="M524" s="151"/>
      <c r="P524" s="39"/>
      <c r="Q524" s="39"/>
      <c r="R524" s="39"/>
      <c r="S524" s="39"/>
      <c r="T524" s="39"/>
    </row>
    <row r="525" spans="13:22" ht="20.100000000000001" customHeight="1" x14ac:dyDescent="0.3">
      <c r="M525" s="151"/>
      <c r="P525" s="39"/>
      <c r="Q525" s="39"/>
      <c r="R525" s="39"/>
      <c r="S525" s="39"/>
      <c r="T525" s="39"/>
    </row>
    <row r="526" spans="13:22" ht="20.100000000000001" customHeight="1" x14ac:dyDescent="0.3">
      <c r="M526" s="151"/>
      <c r="P526" s="39"/>
      <c r="Q526" s="39"/>
      <c r="R526" s="39"/>
      <c r="S526" s="39"/>
      <c r="T526" s="39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U537" s="152"/>
      <c r="V537" s="152"/>
    </row>
    <row r="538" spans="13:22" ht="20.100000000000001" customHeight="1" x14ac:dyDescent="0.3">
      <c r="M538" s="151"/>
      <c r="U538" s="152"/>
      <c r="V538" s="152"/>
    </row>
    <row r="539" spans="13:22" ht="20.100000000000001" customHeight="1" x14ac:dyDescent="0.3">
      <c r="M539" s="151"/>
      <c r="U539" s="152"/>
      <c r="V539" s="152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47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5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:28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:28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:28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:28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:28" ht="20.100000000000001" customHeight="1" x14ac:dyDescent="0.3">
      <c r="M773" s="157"/>
      <c r="O773" s="156"/>
      <c r="P773" s="155"/>
      <c r="Q773" s="153"/>
      <c r="R773" s="153"/>
      <c r="S773" s="153"/>
      <c r="T773" s="154"/>
      <c r="V773" s="152"/>
    </row>
    <row r="774" spans="1:28" ht="20.100000000000001" customHeight="1" x14ac:dyDescent="0.3">
      <c r="M774" s="157"/>
      <c r="S774" s="153"/>
      <c r="T774" s="154"/>
      <c r="V774" s="152"/>
    </row>
    <row r="775" spans="1:28" ht="20.100000000000001" customHeight="1" x14ac:dyDescent="0.3">
      <c r="M775" s="157"/>
      <c r="V775" s="152"/>
    </row>
    <row r="776" spans="1:28" ht="20.100000000000001" customHeight="1" x14ac:dyDescent="0.3">
      <c r="M776" s="157"/>
      <c r="V776" s="152"/>
    </row>
    <row r="777" spans="1:28" ht="20.100000000000001" customHeight="1" x14ac:dyDescent="0.3">
      <c r="M777" s="157"/>
      <c r="V777" s="152"/>
      <c r="AA777" s="103"/>
      <c r="AB777" s="103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51"/>
      <c r="O778" s="151"/>
      <c r="P778" s="151"/>
      <c r="Q778" s="151"/>
      <c r="R778" s="151"/>
      <c r="S778" s="151"/>
      <c r="T778" s="151"/>
      <c r="U778" s="151"/>
      <c r="V778" s="152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51"/>
      <c r="O779" s="151"/>
      <c r="P779" s="151"/>
      <c r="Q779" s="151"/>
      <c r="R779" s="151"/>
      <c r="S779" s="151"/>
      <c r="T779" s="151"/>
      <c r="U779" s="151"/>
      <c r="V779" s="152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51"/>
      <c r="O780" s="146"/>
      <c r="P780" s="146"/>
      <c r="Q780" s="146"/>
      <c r="R780" s="146"/>
      <c r="S780" s="151"/>
      <c r="T780" s="151"/>
      <c r="U780" s="151"/>
      <c r="V780" s="151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51"/>
      <c r="O781" s="146"/>
      <c r="P781" s="146"/>
      <c r="Q781" s="14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51"/>
      <c r="O782" s="175"/>
      <c r="P782" s="176"/>
      <c r="Q782" s="17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51"/>
      <c r="O783" s="175"/>
      <c r="P783" s="176"/>
      <c r="Q783" s="176"/>
      <c r="R783" s="146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51"/>
      <c r="O784" s="175"/>
      <c r="P784" s="176"/>
      <c r="Q784" s="176"/>
      <c r="R784" s="146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51"/>
      <c r="O785" s="175"/>
      <c r="P785" s="176"/>
      <c r="Q785" s="176"/>
      <c r="R785" s="146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46"/>
      <c r="O786" s="175"/>
      <c r="P786" s="176"/>
      <c r="Q786" s="176"/>
      <c r="R786" s="146"/>
      <c r="S786" s="151"/>
      <c r="T786" s="151"/>
      <c r="U786" s="151"/>
      <c r="V786" s="151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46"/>
      <c r="O787" s="175"/>
      <c r="P787" s="176"/>
      <c r="Q787" s="176"/>
      <c r="R787" s="146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75"/>
      <c r="O788" s="175"/>
      <c r="P788" s="176"/>
      <c r="Q788" s="176"/>
      <c r="R788" s="146"/>
      <c r="S788" s="151"/>
      <c r="T788" s="151"/>
      <c r="U788" s="151"/>
      <c r="V788" s="151"/>
      <c r="W788" s="151"/>
      <c r="X788" s="151"/>
      <c r="Y788" s="151"/>
      <c r="Z788" s="151"/>
      <c r="AA788" s="151"/>
      <c r="AB788" s="151"/>
    </row>
    <row r="789" spans="1:28" ht="20.100000000000001" customHeight="1" x14ac:dyDescent="0.3">
      <c r="M789" s="157"/>
      <c r="N789" s="175"/>
      <c r="O789" s="146"/>
      <c r="P789" s="146"/>
      <c r="Q789" s="146"/>
      <c r="R789" s="146"/>
      <c r="AA789" s="103"/>
      <c r="AB789" s="103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75"/>
      <c r="O790" s="146"/>
      <c r="P790" s="146"/>
      <c r="Q790" s="146"/>
      <c r="R790" s="146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75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75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75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75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46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46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48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8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  <c r="AA829" s="151"/>
      <c r="AB829" s="151"/>
    </row>
    <row r="832" spans="1:28" ht="20.100000000000001" customHeight="1" x14ac:dyDescent="0.3">
      <c r="AA832" s="103"/>
      <c r="AB832" s="103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  <c r="AB841" s="151"/>
    </row>
  </sheetData>
  <autoFilter ref="A3:V719"/>
  <mergeCells count="10">
    <mergeCell ref="V35:V36"/>
    <mergeCell ref="K68:L68"/>
    <mergeCell ref="K79:L79"/>
    <mergeCell ref="K88:L8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4:H105 D134:H135 D124:H125 E89:H96 D80:H81 D4:H41 D52:H59">
    <cfRule type="cellIs" dxfId="295" priority="12" operator="greaterThan">
      <formula>0</formula>
    </cfRule>
  </conditionalFormatting>
  <conditionalFormatting sqref="D104:H105 D134:H135 D124:H125 D80:H81">
    <cfRule type="cellIs" dxfId="294" priority="10" operator="greaterThan">
      <formula>0</formula>
    </cfRule>
    <cfRule type="expression" dxfId="293" priority="11">
      <formula>"&gt;0"</formula>
    </cfRule>
  </conditionalFormatting>
  <conditionalFormatting sqref="D114:H115">
    <cfRule type="cellIs" dxfId="292" priority="2" operator="greaterThan">
      <formula>0</formula>
    </cfRule>
    <cfRule type="cellIs" dxfId="291" priority="3" operator="greaterThan">
      <formula>0</formula>
    </cfRule>
    <cfRule type="expression" dxfId="290" priority="7">
      <formula>"&gt;=1"</formula>
    </cfRule>
    <cfRule type="cellIs" dxfId="289" priority="8" operator="greaterThan">
      <formula>1</formula>
    </cfRule>
    <cfRule type="cellIs" dxfId="288" priority="9" operator="greaterThan">
      <formula>1</formula>
    </cfRule>
  </conditionalFormatting>
  <conditionalFormatting sqref="P782:Q788">
    <cfRule type="expression" dxfId="287" priority="4">
      <formula>"&gt;=1"</formula>
    </cfRule>
    <cfRule type="cellIs" dxfId="286" priority="5" operator="greaterThan">
      <formula>1</formula>
    </cfRule>
    <cfRule type="cellIs" dxfId="285" priority="6" operator="greaterThan">
      <formula>1</formula>
    </cfRule>
  </conditionalFormatting>
  <conditionalFormatting sqref="D42:H51">
    <cfRule type="cellIs" dxfId="284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60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11" t="s">
        <v>3</v>
      </c>
      <c r="E3" s="411" t="s">
        <v>4</v>
      </c>
      <c r="F3" s="411" t="s">
        <v>5</v>
      </c>
      <c r="G3" s="411" t="s">
        <v>6</v>
      </c>
      <c r="H3" s="411" t="s">
        <v>120</v>
      </c>
      <c r="I3" s="308" t="s">
        <v>8</v>
      </c>
      <c r="J3" s="411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44449</v>
      </c>
      <c r="B4" s="160" t="s">
        <v>1198</v>
      </c>
      <c r="C4" s="161" t="s">
        <v>1199</v>
      </c>
      <c r="D4" s="162">
        <v>1</v>
      </c>
      <c r="E4" s="162">
        <v>0</v>
      </c>
      <c r="F4" s="162">
        <v>0</v>
      </c>
      <c r="G4" s="162">
        <v>1</v>
      </c>
      <c r="H4" s="162">
        <v>0</v>
      </c>
      <c r="I4" s="303" t="s">
        <v>1208</v>
      </c>
      <c r="J4" s="171" t="s">
        <v>1207</v>
      </c>
      <c r="K4" s="171" t="s">
        <v>1212</v>
      </c>
      <c r="L4" s="170"/>
      <c r="M4" s="102"/>
      <c r="O4" s="112" t="s">
        <v>94</v>
      </c>
      <c r="P4" s="113"/>
      <c r="Q4" s="33">
        <f t="shared" ref="Q4:U6" si="0">D174</f>
        <v>312</v>
      </c>
      <c r="R4" s="33">
        <f t="shared" si="0"/>
        <v>59</v>
      </c>
      <c r="S4" s="33">
        <f t="shared" si="0"/>
        <v>64</v>
      </c>
      <c r="T4" s="33">
        <f t="shared" si="0"/>
        <v>299</v>
      </c>
      <c r="U4" s="33">
        <f t="shared" si="0"/>
        <v>0</v>
      </c>
      <c r="V4" s="114"/>
    </row>
    <row r="5" spans="1:22" ht="20.100000000000001" customHeight="1" thickBot="1" x14ac:dyDescent="0.35">
      <c r="A5" s="167">
        <v>44449</v>
      </c>
      <c r="B5" s="158" t="s">
        <v>1201</v>
      </c>
      <c r="C5" s="159" t="s">
        <v>1200</v>
      </c>
      <c r="D5" s="165">
        <v>5</v>
      </c>
      <c r="E5" s="165">
        <v>0</v>
      </c>
      <c r="F5" s="165">
        <v>0</v>
      </c>
      <c r="G5" s="165">
        <v>5</v>
      </c>
      <c r="H5" s="165">
        <v>0</v>
      </c>
      <c r="I5" s="305" t="s">
        <v>1209</v>
      </c>
      <c r="J5" s="166" t="s">
        <v>1211</v>
      </c>
      <c r="K5" s="166" t="s">
        <v>1212</v>
      </c>
      <c r="L5" s="343"/>
      <c r="M5" s="157"/>
      <c r="O5" s="115" t="s">
        <v>49</v>
      </c>
      <c r="P5" s="116"/>
      <c r="Q5" s="34">
        <f t="shared" si="0"/>
        <v>1402</v>
      </c>
      <c r="R5" s="34">
        <f t="shared" si="0"/>
        <v>212</v>
      </c>
      <c r="S5" s="34">
        <f t="shared" si="0"/>
        <v>206</v>
      </c>
      <c r="T5" s="34">
        <f t="shared" si="0"/>
        <v>1403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44449</v>
      </c>
      <c r="B6" s="341" t="s">
        <v>1202</v>
      </c>
      <c r="C6" s="168" t="s">
        <v>1203</v>
      </c>
      <c r="D6" s="169">
        <v>1</v>
      </c>
      <c r="E6" s="169">
        <v>0</v>
      </c>
      <c r="F6" s="169">
        <v>0</v>
      </c>
      <c r="G6" s="169">
        <v>1</v>
      </c>
      <c r="H6" s="169">
        <v>0</v>
      </c>
      <c r="I6" s="309" t="s">
        <v>1210</v>
      </c>
      <c r="J6" s="178" t="s">
        <v>1207</v>
      </c>
      <c r="K6" s="178" t="s">
        <v>1212</v>
      </c>
      <c r="L6" s="342"/>
      <c r="M6" s="157"/>
      <c r="O6" s="47" t="s">
        <v>50</v>
      </c>
      <c r="P6" s="48"/>
      <c r="Q6" s="2">
        <f t="shared" si="0"/>
        <v>1714</v>
      </c>
      <c r="R6" s="2">
        <f t="shared" si="0"/>
        <v>271</v>
      </c>
      <c r="S6" s="2">
        <f t="shared" si="0"/>
        <v>270</v>
      </c>
      <c r="T6" s="2">
        <f t="shared" si="0"/>
        <v>1702</v>
      </c>
      <c r="U6" s="2">
        <f t="shared" si="0"/>
        <v>0</v>
      </c>
      <c r="V6" s="49"/>
    </row>
    <row r="7" spans="1:22" ht="20.100000000000001" customHeight="1" thickTop="1" x14ac:dyDescent="0.3">
      <c r="A7" s="173">
        <v>44449</v>
      </c>
      <c r="B7" s="160" t="s">
        <v>1204</v>
      </c>
      <c r="C7" s="161" t="s">
        <v>1205</v>
      </c>
      <c r="D7" s="162">
        <v>1</v>
      </c>
      <c r="E7" s="162">
        <v>0</v>
      </c>
      <c r="F7" s="162">
        <v>0</v>
      </c>
      <c r="G7" s="162">
        <v>1</v>
      </c>
      <c r="H7" s="162">
        <v>0</v>
      </c>
      <c r="I7" s="303" t="s">
        <v>1209</v>
      </c>
      <c r="J7" s="171" t="s">
        <v>1207</v>
      </c>
      <c r="K7" s="171" t="s">
        <v>1212</v>
      </c>
      <c r="L7" s="170"/>
      <c r="M7" s="157"/>
      <c r="O7" s="50" t="s">
        <v>51</v>
      </c>
      <c r="P7" s="51"/>
      <c r="Q7" s="3">
        <f>D121</f>
        <v>76</v>
      </c>
      <c r="R7" s="3">
        <f>E121</f>
        <v>0</v>
      </c>
      <c r="S7" s="3">
        <f>F121</f>
        <v>0</v>
      </c>
      <c r="T7" s="3">
        <f>G121</f>
        <v>75</v>
      </c>
      <c r="U7" s="3">
        <f>H121</f>
        <v>0</v>
      </c>
      <c r="V7" s="52"/>
    </row>
    <row r="8" spans="1:22" ht="20.100000000000001" customHeight="1" thickBot="1" x14ac:dyDescent="0.35">
      <c r="A8" s="167">
        <v>44449</v>
      </c>
      <c r="B8" s="158" t="s">
        <v>1204</v>
      </c>
      <c r="C8" s="159" t="s">
        <v>1206</v>
      </c>
      <c r="D8" s="165">
        <v>6</v>
      </c>
      <c r="E8" s="165">
        <v>0</v>
      </c>
      <c r="F8" s="165">
        <v>0</v>
      </c>
      <c r="G8" s="165">
        <v>4</v>
      </c>
      <c r="H8" s="165">
        <v>0</v>
      </c>
      <c r="I8" s="305" t="s">
        <v>1209</v>
      </c>
      <c r="J8" s="166" t="s">
        <v>1211</v>
      </c>
      <c r="K8" s="166" t="s">
        <v>1212</v>
      </c>
      <c r="L8" s="343"/>
      <c r="M8" s="157"/>
      <c r="O8" s="53" t="s">
        <v>95</v>
      </c>
      <c r="P8" s="54"/>
      <c r="Q8" s="4">
        <f>SUM(Q6:Q7)</f>
        <v>1790</v>
      </c>
      <c r="R8" s="4">
        <f>SUM(R6:R7)</f>
        <v>271</v>
      </c>
      <c r="S8" s="4">
        <f>SUM(S6:S7)</f>
        <v>270</v>
      </c>
      <c r="T8" s="4">
        <f>SUM(T6:T7)</f>
        <v>1777</v>
      </c>
      <c r="U8" s="4">
        <f>SUM(U6:U7)</f>
        <v>0</v>
      </c>
      <c r="V8" s="55"/>
    </row>
    <row r="9" spans="1:22" ht="20.100000000000001" customHeight="1" x14ac:dyDescent="0.3">
      <c r="A9" s="173">
        <v>44449</v>
      </c>
      <c r="B9" s="160" t="s">
        <v>1215</v>
      </c>
      <c r="C9" s="161" t="s">
        <v>1213</v>
      </c>
      <c r="D9" s="162">
        <v>1</v>
      </c>
      <c r="E9" s="162">
        <v>0</v>
      </c>
      <c r="F9" s="162">
        <v>0</v>
      </c>
      <c r="G9" s="162">
        <v>1</v>
      </c>
      <c r="H9" s="162">
        <v>0</v>
      </c>
      <c r="I9" s="303" t="s">
        <v>1232</v>
      </c>
      <c r="J9" s="171" t="s">
        <v>1234</v>
      </c>
      <c r="K9" s="344" t="s">
        <v>1238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44449</v>
      </c>
      <c r="B10" s="196" t="s">
        <v>1215</v>
      </c>
      <c r="C10" s="163" t="s">
        <v>1214</v>
      </c>
      <c r="D10" s="164">
        <v>1</v>
      </c>
      <c r="E10" s="164">
        <v>0</v>
      </c>
      <c r="F10" s="164">
        <v>0</v>
      </c>
      <c r="G10" s="164">
        <v>1</v>
      </c>
      <c r="H10" s="164">
        <v>0</v>
      </c>
      <c r="I10" s="304" t="s">
        <v>1232</v>
      </c>
      <c r="J10" s="172" t="s">
        <v>1235</v>
      </c>
      <c r="K10" s="38" t="s">
        <v>1238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67">
        <v>44449</v>
      </c>
      <c r="B11" s="158" t="s">
        <v>1215</v>
      </c>
      <c r="C11" s="159" t="s">
        <v>1193</v>
      </c>
      <c r="D11" s="165">
        <v>1</v>
      </c>
      <c r="E11" s="165">
        <v>0</v>
      </c>
      <c r="F11" s="165">
        <v>0</v>
      </c>
      <c r="G11" s="165">
        <v>1</v>
      </c>
      <c r="H11" s="165">
        <v>0</v>
      </c>
      <c r="I11" s="305" t="s">
        <v>1232</v>
      </c>
      <c r="J11" s="166" t="s">
        <v>1236</v>
      </c>
      <c r="K11" s="345" t="s">
        <v>1239</v>
      </c>
      <c r="L11" s="343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3">
        <v>44449</v>
      </c>
      <c r="B12" s="160" t="s">
        <v>1216</v>
      </c>
      <c r="C12" s="161" t="s">
        <v>1217</v>
      </c>
      <c r="D12" s="162">
        <v>1</v>
      </c>
      <c r="E12" s="162">
        <v>0</v>
      </c>
      <c r="F12" s="162">
        <v>0</v>
      </c>
      <c r="G12" s="162">
        <v>1</v>
      </c>
      <c r="H12" s="162">
        <v>0</v>
      </c>
      <c r="I12" s="303" t="s">
        <v>1232</v>
      </c>
      <c r="J12" s="171" t="s">
        <v>1236</v>
      </c>
      <c r="K12" s="344" t="s">
        <v>1240</v>
      </c>
      <c r="L12" s="170"/>
      <c r="M12" s="157"/>
      <c r="O12" s="479" t="s">
        <v>53</v>
      </c>
      <c r="P12" s="477"/>
      <c r="Q12" s="118">
        <f>T12+V12</f>
        <v>312</v>
      </c>
      <c r="R12" s="58"/>
      <c r="S12" s="59" t="s">
        <v>39</v>
      </c>
      <c r="T12" s="60">
        <f>SUM(P14:V14,P17:V17,P20:V20,P23:V23,P26:V26,V29,U29,T29)</f>
        <v>286</v>
      </c>
      <c r="U12" s="61" t="s">
        <v>40</v>
      </c>
      <c r="V12" s="62">
        <f>SUM(P29:S29)</f>
        <v>26</v>
      </c>
    </row>
    <row r="13" spans="1:22" ht="20.100000000000001" customHeight="1" x14ac:dyDescent="0.3">
      <c r="A13" s="174">
        <v>44449</v>
      </c>
      <c r="B13" s="196" t="s">
        <v>1216</v>
      </c>
      <c r="C13" s="163" t="s">
        <v>1200</v>
      </c>
      <c r="D13" s="164">
        <v>1</v>
      </c>
      <c r="E13" s="164">
        <v>0</v>
      </c>
      <c r="F13" s="164">
        <v>0</v>
      </c>
      <c r="G13" s="164">
        <v>1</v>
      </c>
      <c r="H13" s="164">
        <v>0</v>
      </c>
      <c r="I13" s="304" t="s">
        <v>1233</v>
      </c>
      <c r="J13" s="172" t="s">
        <v>1235</v>
      </c>
      <c r="K13" s="38" t="s">
        <v>1239</v>
      </c>
      <c r="L13" s="197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4">
        <v>44449</v>
      </c>
      <c r="B14" s="196" t="s">
        <v>1216</v>
      </c>
      <c r="C14" s="163" t="s">
        <v>1218</v>
      </c>
      <c r="D14" s="164">
        <v>1</v>
      </c>
      <c r="E14" s="164">
        <v>0</v>
      </c>
      <c r="F14" s="164">
        <v>0</v>
      </c>
      <c r="G14" s="164">
        <v>1</v>
      </c>
      <c r="H14" s="164">
        <v>0</v>
      </c>
      <c r="I14" s="304" t="s">
        <v>1233</v>
      </c>
      <c r="J14" s="172" t="s">
        <v>1236</v>
      </c>
      <c r="K14" s="38" t="s">
        <v>1240</v>
      </c>
      <c r="L14" s="197"/>
      <c r="M14" s="157"/>
      <c r="O14" s="119" t="s">
        <v>22</v>
      </c>
      <c r="P14" s="120">
        <f t="shared" ref="P14:V14" si="1">SUMIF($C$4:$C$90,P13,$D$4:$D$90)+SUMIF($C$100:$C$101,P13,$D$100:$D$101)+SUMIF($C$126:$C$127,P13,$D$126:$D$127)</f>
        <v>27</v>
      </c>
      <c r="Q14" s="120">
        <f t="shared" si="1"/>
        <v>0</v>
      </c>
      <c r="R14" s="120">
        <f t="shared" si="1"/>
        <v>20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9</v>
      </c>
    </row>
    <row r="15" spans="1:22" ht="20.100000000000001" customHeight="1" thickBot="1" x14ac:dyDescent="0.35">
      <c r="A15" s="167">
        <v>44449</v>
      </c>
      <c r="B15" s="158" t="s">
        <v>1216</v>
      </c>
      <c r="C15" s="159" t="s">
        <v>1219</v>
      </c>
      <c r="D15" s="165">
        <v>3</v>
      </c>
      <c r="E15" s="165">
        <v>0</v>
      </c>
      <c r="F15" s="165">
        <v>0</v>
      </c>
      <c r="G15" s="165">
        <v>2</v>
      </c>
      <c r="H15" s="165">
        <v>0</v>
      </c>
      <c r="I15" s="305" t="s">
        <v>1232</v>
      </c>
      <c r="J15" s="166" t="s">
        <v>1237</v>
      </c>
      <c r="K15" s="345" t="s">
        <v>1240</v>
      </c>
      <c r="L15" s="343"/>
      <c r="M15" s="157"/>
      <c r="O15" s="66" t="s">
        <v>25</v>
      </c>
      <c r="P15" s="67">
        <f t="shared" ref="P15:V15" si="2">SUMIF($C$4:$C$90,P13,$G$4:$G$90)+SUMIF($C$100:$C$101,P13,$G$100:$G$101)+SUMIF($C$126:$C$127,P13,$G$126:$G$127)</f>
        <v>23</v>
      </c>
      <c r="Q15" s="67">
        <f t="shared" si="2"/>
        <v>1</v>
      </c>
      <c r="R15" s="67">
        <f t="shared" si="2"/>
        <v>21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6</v>
      </c>
    </row>
    <row r="16" spans="1:22" ht="20.100000000000001" customHeight="1" thickBot="1" x14ac:dyDescent="0.35">
      <c r="A16" s="177">
        <v>44449</v>
      </c>
      <c r="B16" s="341" t="s">
        <v>1220</v>
      </c>
      <c r="C16" s="168" t="s">
        <v>1221</v>
      </c>
      <c r="D16" s="169">
        <v>1</v>
      </c>
      <c r="E16" s="169">
        <v>0</v>
      </c>
      <c r="F16" s="169">
        <v>0</v>
      </c>
      <c r="G16" s="169">
        <v>1</v>
      </c>
      <c r="H16" s="169">
        <v>0</v>
      </c>
      <c r="I16" s="309" t="s">
        <v>1232</v>
      </c>
      <c r="J16" s="178" t="s">
        <v>1236</v>
      </c>
      <c r="K16" s="346" t="s">
        <v>1238</v>
      </c>
      <c r="L16" s="342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44449</v>
      </c>
      <c r="B17" s="160" t="s">
        <v>1222</v>
      </c>
      <c r="C17" s="161" t="s">
        <v>1223</v>
      </c>
      <c r="D17" s="162">
        <v>1</v>
      </c>
      <c r="E17" s="162">
        <v>0</v>
      </c>
      <c r="F17" s="162">
        <v>0</v>
      </c>
      <c r="G17" s="162">
        <v>1</v>
      </c>
      <c r="H17" s="162">
        <v>0</v>
      </c>
      <c r="I17" s="303" t="s">
        <v>1233</v>
      </c>
      <c r="J17" s="171" t="s">
        <v>1235</v>
      </c>
      <c r="K17" s="344" t="s">
        <v>1241</v>
      </c>
      <c r="L17" s="170"/>
      <c r="M17" s="157"/>
      <c r="O17" s="122" t="s">
        <v>22</v>
      </c>
      <c r="P17" s="120">
        <f t="shared" ref="P17:V17" si="3">SUMIF($C$4:$C$90,P16,$D$4:$D$90)+SUMIF($C$100:$C$101,P16,$D$100:$D$101)+SUMIF($C$126:$C$127,P16,$D$126:$D$127)</f>
        <v>167</v>
      </c>
      <c r="Q17" s="120">
        <f t="shared" si="3"/>
        <v>5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4">
        <v>44449</v>
      </c>
      <c r="B18" s="196" t="s">
        <v>1222</v>
      </c>
      <c r="C18" s="163" t="s">
        <v>1206</v>
      </c>
      <c r="D18" s="164">
        <v>2</v>
      </c>
      <c r="E18" s="164">
        <v>0</v>
      </c>
      <c r="F18" s="164">
        <v>0</v>
      </c>
      <c r="G18" s="164">
        <v>2</v>
      </c>
      <c r="H18" s="164">
        <v>0</v>
      </c>
      <c r="I18" s="304" t="s">
        <v>1233</v>
      </c>
      <c r="J18" s="172" t="s">
        <v>1236</v>
      </c>
      <c r="K18" s="38" t="s">
        <v>1238</v>
      </c>
      <c r="L18" s="197"/>
      <c r="M18" s="157"/>
      <c r="O18" s="73" t="s">
        <v>25</v>
      </c>
      <c r="P18" s="74">
        <f t="shared" ref="P18:V18" si="4">SUMIF($C$4:$C$90,P16,$G$4:$G$90)+SUMIF($C$100:$C$101,P16,$G$100:$G$101)+SUMIF($C$126:$C$127,P16,$G$126:$G$127)</f>
        <v>168</v>
      </c>
      <c r="Q18" s="74">
        <f t="shared" si="4"/>
        <v>4</v>
      </c>
      <c r="R18" s="74">
        <f t="shared" si="4"/>
        <v>0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67">
        <v>44449</v>
      </c>
      <c r="B19" s="158" t="s">
        <v>1222</v>
      </c>
      <c r="C19" s="159" t="s">
        <v>42</v>
      </c>
      <c r="D19" s="165">
        <v>6</v>
      </c>
      <c r="E19" s="165">
        <v>0</v>
      </c>
      <c r="F19" s="165">
        <v>0</v>
      </c>
      <c r="G19" s="165">
        <v>6</v>
      </c>
      <c r="H19" s="165">
        <v>0</v>
      </c>
      <c r="I19" s="305" t="s">
        <v>1233</v>
      </c>
      <c r="J19" s="166" t="s">
        <v>1236</v>
      </c>
      <c r="K19" s="345" t="s">
        <v>1242</v>
      </c>
      <c r="L19" s="343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77">
        <v>44449</v>
      </c>
      <c r="B20" s="341" t="s">
        <v>1224</v>
      </c>
      <c r="C20" s="168" t="s">
        <v>1225</v>
      </c>
      <c r="D20" s="169">
        <v>6</v>
      </c>
      <c r="E20" s="169">
        <v>0</v>
      </c>
      <c r="F20" s="169">
        <v>0</v>
      </c>
      <c r="G20" s="169">
        <v>6</v>
      </c>
      <c r="H20" s="169">
        <v>0</v>
      </c>
      <c r="I20" s="309" t="s">
        <v>1233</v>
      </c>
      <c r="J20" s="178" t="s">
        <v>1236</v>
      </c>
      <c r="K20" s="346" t="s">
        <v>1239</v>
      </c>
      <c r="L20" s="342"/>
      <c r="M20" s="157" t="s">
        <v>127</v>
      </c>
      <c r="O20" s="122" t="s">
        <v>22</v>
      </c>
      <c r="P20" s="120">
        <f t="shared" ref="P20:V20" si="5">SUMIF($C$4:$C$90,P19,$D$4:$D$90)+SUMIF($C$100:$C$101,P19,$D$100:$D$101)+SUMIF($C$126:$C$127,P19,$D$126:$D$127)</f>
        <v>0</v>
      </c>
      <c r="Q20" s="120">
        <f t="shared" si="5"/>
        <v>0</v>
      </c>
      <c r="R20" s="120">
        <f t="shared" si="5"/>
        <v>26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77">
        <v>44449</v>
      </c>
      <c r="B21" s="341" t="s">
        <v>1226</v>
      </c>
      <c r="C21" s="168" t="s">
        <v>1227</v>
      </c>
      <c r="D21" s="169">
        <v>10</v>
      </c>
      <c r="E21" s="169">
        <v>0</v>
      </c>
      <c r="F21" s="169">
        <v>0</v>
      </c>
      <c r="G21" s="169">
        <v>10</v>
      </c>
      <c r="H21" s="169">
        <v>0</v>
      </c>
      <c r="I21" s="309" t="s">
        <v>1232</v>
      </c>
      <c r="J21" s="178" t="s">
        <v>1236</v>
      </c>
      <c r="K21" s="346" t="s">
        <v>1239</v>
      </c>
      <c r="L21" s="342"/>
      <c r="M21" s="157"/>
      <c r="O21" s="79" t="s">
        <v>25</v>
      </c>
      <c r="P21" s="80">
        <f t="shared" ref="P21:V21" si="6">SUMIF($C$4:$C$90,P19,$G$4:$G$90)+SUMIF($C$100:$C$101,P19,$G$100:$G$101)+SUMIF($C$126:$C$127,P19,$G$126:$G$127)</f>
        <v>0</v>
      </c>
      <c r="Q21" s="80">
        <f t="shared" si="6"/>
        <v>0</v>
      </c>
      <c r="R21" s="80">
        <f t="shared" si="6"/>
        <v>26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44449</v>
      </c>
      <c r="B22" s="160" t="s">
        <v>1228</v>
      </c>
      <c r="C22" s="161" t="s">
        <v>1229</v>
      </c>
      <c r="D22" s="162">
        <v>2</v>
      </c>
      <c r="E22" s="162">
        <v>0</v>
      </c>
      <c r="F22" s="162">
        <v>0</v>
      </c>
      <c r="G22" s="162">
        <v>2</v>
      </c>
      <c r="H22" s="162">
        <v>0</v>
      </c>
      <c r="I22" s="303" t="s">
        <v>1232</v>
      </c>
      <c r="J22" s="171" t="s">
        <v>1236</v>
      </c>
      <c r="K22" s="344" t="s">
        <v>1242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67">
        <v>44449</v>
      </c>
      <c r="B23" s="158" t="s">
        <v>1228</v>
      </c>
      <c r="C23" s="159" t="s">
        <v>1225</v>
      </c>
      <c r="D23" s="165">
        <v>4</v>
      </c>
      <c r="E23" s="165">
        <v>0</v>
      </c>
      <c r="F23" s="165">
        <v>0</v>
      </c>
      <c r="G23" s="165">
        <v>4</v>
      </c>
      <c r="H23" s="165">
        <v>0</v>
      </c>
      <c r="I23" s="305" t="s">
        <v>1232</v>
      </c>
      <c r="J23" s="166" t="s">
        <v>1235</v>
      </c>
      <c r="K23" s="345" t="s">
        <v>1239</v>
      </c>
      <c r="L23" s="343"/>
      <c r="M23" s="157"/>
      <c r="O23" s="122" t="s">
        <v>22</v>
      </c>
      <c r="P23" s="120">
        <f t="shared" ref="P23:V23" si="7">SUMIF($C$4:$C$90,P22,$D$4:$D$90)+SUMIF($C$100:$C$101,P22,$D$100:$D$101)+SUMIF($C$126:$C$127,P22,$D$126:$D$127)</f>
        <v>0</v>
      </c>
      <c r="Q23" s="120">
        <f t="shared" si="7"/>
        <v>3</v>
      </c>
      <c r="R23" s="120">
        <f t="shared" si="7"/>
        <v>5</v>
      </c>
      <c r="S23" s="120">
        <f t="shared" si="7"/>
        <v>0</v>
      </c>
      <c r="T23" s="120">
        <f t="shared" si="7"/>
        <v>0</v>
      </c>
      <c r="U23" s="120">
        <f t="shared" si="7"/>
        <v>6</v>
      </c>
      <c r="V23" s="121">
        <f t="shared" si="7"/>
        <v>0</v>
      </c>
    </row>
    <row r="24" spans="1:22" ht="20.100000000000001" customHeight="1" x14ac:dyDescent="0.3">
      <c r="A24" s="173">
        <v>44449</v>
      </c>
      <c r="B24" s="160" t="s">
        <v>1230</v>
      </c>
      <c r="C24" s="161" t="s">
        <v>1231</v>
      </c>
      <c r="D24" s="162">
        <v>1</v>
      </c>
      <c r="E24" s="162">
        <v>0</v>
      </c>
      <c r="F24" s="162">
        <v>0</v>
      </c>
      <c r="G24" s="162">
        <v>1</v>
      </c>
      <c r="H24" s="162">
        <v>0</v>
      </c>
      <c r="I24" s="303" t="s">
        <v>1232</v>
      </c>
      <c r="J24" s="171" t="s">
        <v>1236</v>
      </c>
      <c r="K24" s="344" t="s">
        <v>1240</v>
      </c>
      <c r="L24" s="170"/>
      <c r="M24" s="157"/>
      <c r="O24" s="73" t="s">
        <v>25</v>
      </c>
      <c r="P24" s="74">
        <f t="shared" ref="P24:V24" si="8">SUMIF($C$4:$C$90,P22,$G$4:$G$90)+SUMIF($C$100:$C$101,P22,$G$100:$G$101)+SUMIF($C$126:$C$127,P22,$G$126:$G$127)</f>
        <v>0</v>
      </c>
      <c r="Q24" s="74">
        <f t="shared" si="8"/>
        <v>3</v>
      </c>
      <c r="R24" s="74">
        <f t="shared" si="8"/>
        <v>5</v>
      </c>
      <c r="S24" s="74">
        <f t="shared" si="8"/>
        <v>0</v>
      </c>
      <c r="T24" s="74">
        <f t="shared" si="8"/>
        <v>0</v>
      </c>
      <c r="U24" s="74">
        <f t="shared" si="8"/>
        <v>4</v>
      </c>
      <c r="V24" s="75">
        <f t="shared" si="8"/>
        <v>0</v>
      </c>
    </row>
    <row r="25" spans="1:22" ht="20.100000000000001" customHeight="1" x14ac:dyDescent="0.3">
      <c r="A25" s="174">
        <v>44449</v>
      </c>
      <c r="B25" s="196" t="s">
        <v>1230</v>
      </c>
      <c r="C25" s="163" t="s">
        <v>1223</v>
      </c>
      <c r="D25" s="164">
        <v>1</v>
      </c>
      <c r="E25" s="164">
        <v>0</v>
      </c>
      <c r="F25" s="164">
        <v>0</v>
      </c>
      <c r="G25" s="164">
        <v>1</v>
      </c>
      <c r="H25" s="164">
        <v>0</v>
      </c>
      <c r="I25" s="304" t="s">
        <v>1232</v>
      </c>
      <c r="J25" s="172" t="s">
        <v>1236</v>
      </c>
      <c r="K25" s="38" t="s">
        <v>1238</v>
      </c>
      <c r="L25" s="197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4">
        <v>44449</v>
      </c>
      <c r="B26" s="196" t="s">
        <v>1230</v>
      </c>
      <c r="C26" s="163" t="s">
        <v>1225</v>
      </c>
      <c r="D26" s="164">
        <v>1</v>
      </c>
      <c r="E26" s="164">
        <v>0</v>
      </c>
      <c r="F26" s="164">
        <v>0</v>
      </c>
      <c r="G26" s="164">
        <v>1</v>
      </c>
      <c r="H26" s="164">
        <v>0</v>
      </c>
      <c r="I26" s="304" t="s">
        <v>1233</v>
      </c>
      <c r="J26" s="172" t="s">
        <v>1236</v>
      </c>
      <c r="K26" s="38" t="s">
        <v>1239</v>
      </c>
      <c r="L26" s="197"/>
      <c r="M26" s="157"/>
      <c r="O26" s="122" t="s">
        <v>22</v>
      </c>
      <c r="P26" s="120">
        <f t="shared" ref="P26:V26" si="9">SUMIF($C$4:$C$90,P25,$D$4:$D$90)+SUMIF($C$100:$C$101,P25,$D$100:$D$101)+SUMIF($C$126:$C$127,P25,$D$126:$D$127)</f>
        <v>2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44449</v>
      </c>
      <c r="B27" s="158" t="s">
        <v>1230</v>
      </c>
      <c r="C27" s="159" t="s">
        <v>42</v>
      </c>
      <c r="D27" s="165">
        <v>9</v>
      </c>
      <c r="E27" s="165">
        <v>0</v>
      </c>
      <c r="F27" s="165">
        <v>0</v>
      </c>
      <c r="G27" s="165">
        <v>9</v>
      </c>
      <c r="H27" s="165">
        <v>0</v>
      </c>
      <c r="I27" s="305" t="s">
        <v>1233</v>
      </c>
      <c r="J27" s="166" t="s">
        <v>1236</v>
      </c>
      <c r="K27" s="345" t="s">
        <v>1239</v>
      </c>
      <c r="L27" s="343"/>
      <c r="M27" s="157"/>
      <c r="O27" s="79" t="s">
        <v>25</v>
      </c>
      <c r="P27" s="84">
        <f t="shared" ref="P27:V27" si="10">SUMIF($C$4:$C$90,P25,$G$4:$G$90)+SUMIF($C$100:$C$101,P25,$G$100:$G$101)+SUMIF($C$126:$C$127,P25,$G$126:$G$127)</f>
        <v>2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7">
        <v>44449</v>
      </c>
      <c r="B28" s="341" t="s">
        <v>1244</v>
      </c>
      <c r="C28" s="168" t="s">
        <v>1245</v>
      </c>
      <c r="D28" s="169">
        <v>1</v>
      </c>
      <c r="E28" s="169">
        <v>0</v>
      </c>
      <c r="F28" s="169">
        <v>0</v>
      </c>
      <c r="G28" s="169">
        <v>0</v>
      </c>
      <c r="H28" s="169">
        <v>0</v>
      </c>
      <c r="I28" s="309" t="s">
        <v>1258</v>
      </c>
      <c r="J28" s="178" t="s">
        <v>1261</v>
      </c>
      <c r="K28" s="178" t="s">
        <v>1264</v>
      </c>
      <c r="L28" s="342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44449</v>
      </c>
      <c r="B29" s="160" t="s">
        <v>1246</v>
      </c>
      <c r="C29" s="161" t="s">
        <v>1247</v>
      </c>
      <c r="D29" s="162">
        <v>1</v>
      </c>
      <c r="E29" s="162">
        <v>0</v>
      </c>
      <c r="F29" s="162">
        <v>0</v>
      </c>
      <c r="G29" s="162">
        <v>1</v>
      </c>
      <c r="H29" s="162">
        <v>0</v>
      </c>
      <c r="I29" s="303" t="s">
        <v>1259</v>
      </c>
      <c r="J29" s="171" t="s">
        <v>1261</v>
      </c>
      <c r="K29" s="171" t="s">
        <v>1265</v>
      </c>
      <c r="L29" s="170"/>
      <c r="M29" s="157"/>
      <c r="O29" s="122" t="s">
        <v>22</v>
      </c>
      <c r="P29" s="120">
        <f t="shared" ref="P29:V29" si="11">SUMIF($C$4:$C$90,P28,$D$4:$D$90)+SUMIF($C$100:$C$101,P28,$D$100:$D$101)+SUMIF($C$126:$C$127,P28,$D$126:$D$127)</f>
        <v>17</v>
      </c>
      <c r="Q29" s="120">
        <f t="shared" si="11"/>
        <v>8</v>
      </c>
      <c r="R29" s="120">
        <f t="shared" si="11"/>
        <v>1</v>
      </c>
      <c r="S29" s="120">
        <f t="shared" si="11"/>
        <v>0</v>
      </c>
      <c r="T29" s="120">
        <f t="shared" si="11"/>
        <v>0</v>
      </c>
      <c r="U29" s="120">
        <f t="shared" si="11"/>
        <v>1</v>
      </c>
      <c r="V29" s="121">
        <f t="shared" si="11"/>
        <v>0</v>
      </c>
    </row>
    <row r="30" spans="1:22" ht="20.100000000000001" customHeight="1" thickBot="1" x14ac:dyDescent="0.35">
      <c r="A30" s="174">
        <v>44449</v>
      </c>
      <c r="B30" s="196" t="s">
        <v>1246</v>
      </c>
      <c r="C30" s="163" t="s">
        <v>1248</v>
      </c>
      <c r="D30" s="164">
        <v>1</v>
      </c>
      <c r="E30" s="164">
        <v>0</v>
      </c>
      <c r="F30" s="164">
        <v>0</v>
      </c>
      <c r="G30" s="164">
        <v>0</v>
      </c>
      <c r="H30" s="164">
        <v>0</v>
      </c>
      <c r="I30" s="304" t="s">
        <v>1259</v>
      </c>
      <c r="J30" s="172" t="s">
        <v>1261</v>
      </c>
      <c r="K30" s="172" t="s">
        <v>1266</v>
      </c>
      <c r="L30" s="197"/>
      <c r="M30" s="157"/>
      <c r="O30" s="86" t="s">
        <v>25</v>
      </c>
      <c r="P30" s="87">
        <f t="shared" ref="P30:V30" si="12">SUMIF($C$4:$C$90,P28,$G$4:$G$90)+SUMIF($C$100:$C$101,P28,$G$100:$G$101)+SUMIF($C$126:$C$127,P28,$G$126:$G$127)</f>
        <v>12</v>
      </c>
      <c r="Q30" s="87">
        <f t="shared" si="12"/>
        <v>7</v>
      </c>
      <c r="R30" s="87">
        <f t="shared" si="12"/>
        <v>1</v>
      </c>
      <c r="S30" s="87">
        <f t="shared" si="12"/>
        <v>0</v>
      </c>
      <c r="T30" s="87">
        <f t="shared" si="12"/>
        <v>0</v>
      </c>
      <c r="U30" s="87">
        <f t="shared" si="12"/>
        <v>1</v>
      </c>
      <c r="V30" s="88">
        <f t="shared" si="12"/>
        <v>0</v>
      </c>
    </row>
    <row r="31" spans="1:22" ht="20.100000000000001" customHeight="1" thickBot="1" x14ac:dyDescent="0.35">
      <c r="A31" s="174">
        <v>44449</v>
      </c>
      <c r="B31" s="196" t="s">
        <v>1246</v>
      </c>
      <c r="C31" s="163" t="s">
        <v>1206</v>
      </c>
      <c r="D31" s="164">
        <v>1</v>
      </c>
      <c r="E31" s="164">
        <v>0</v>
      </c>
      <c r="F31" s="164">
        <v>0</v>
      </c>
      <c r="G31" s="164">
        <v>0</v>
      </c>
      <c r="H31" s="164">
        <v>0</v>
      </c>
      <c r="I31" s="304" t="s">
        <v>1259</v>
      </c>
      <c r="J31" s="172" t="s">
        <v>1262</v>
      </c>
      <c r="K31" s="172" t="s">
        <v>1264</v>
      </c>
      <c r="L31" s="197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299</v>
      </c>
    </row>
    <row r="32" spans="1:22" ht="20.100000000000001" customHeight="1" thickTop="1" thickBot="1" x14ac:dyDescent="0.35">
      <c r="A32" s="167">
        <v>44449</v>
      </c>
      <c r="B32" s="158" t="s">
        <v>1246</v>
      </c>
      <c r="C32" s="159" t="s">
        <v>1225</v>
      </c>
      <c r="D32" s="165">
        <v>0</v>
      </c>
      <c r="E32" s="165">
        <v>0</v>
      </c>
      <c r="F32" s="165">
        <v>0</v>
      </c>
      <c r="G32" s="165">
        <v>1</v>
      </c>
      <c r="H32" s="165">
        <v>0</v>
      </c>
      <c r="I32" s="305" t="s">
        <v>1259</v>
      </c>
      <c r="J32" s="166" t="s">
        <v>1261</v>
      </c>
      <c r="K32" s="166" t="s">
        <v>1265</v>
      </c>
      <c r="L32" s="343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44449</v>
      </c>
      <c r="B33" s="341" t="s">
        <v>1249</v>
      </c>
      <c r="C33" s="168" t="s">
        <v>1225</v>
      </c>
      <c r="D33" s="169">
        <v>30</v>
      </c>
      <c r="E33" s="169">
        <v>0</v>
      </c>
      <c r="F33" s="169">
        <v>0</v>
      </c>
      <c r="G33" s="169">
        <v>30</v>
      </c>
      <c r="H33" s="169">
        <v>0</v>
      </c>
      <c r="I33" s="309" t="s">
        <v>1260</v>
      </c>
      <c r="J33" s="178" t="s">
        <v>1262</v>
      </c>
      <c r="K33" s="178" t="s">
        <v>1265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44449</v>
      </c>
      <c r="B34" s="341" t="s">
        <v>1250</v>
      </c>
      <c r="C34" s="168" t="s">
        <v>1251</v>
      </c>
      <c r="D34" s="169">
        <v>2</v>
      </c>
      <c r="E34" s="169">
        <v>0</v>
      </c>
      <c r="F34" s="169">
        <v>0</v>
      </c>
      <c r="G34" s="169">
        <v>1</v>
      </c>
      <c r="H34" s="169">
        <v>0</v>
      </c>
      <c r="I34" s="309" t="s">
        <v>1259</v>
      </c>
      <c r="J34" s="178" t="s">
        <v>1263</v>
      </c>
      <c r="K34" s="178" t="s">
        <v>1266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44449</v>
      </c>
      <c r="B35" s="341" t="s">
        <v>1252</v>
      </c>
      <c r="C35" s="168" t="s">
        <v>1186</v>
      </c>
      <c r="D35" s="169">
        <v>4</v>
      </c>
      <c r="E35" s="169">
        <v>0</v>
      </c>
      <c r="F35" s="169">
        <v>0</v>
      </c>
      <c r="G35" s="169">
        <v>4</v>
      </c>
      <c r="H35" s="169">
        <v>0</v>
      </c>
      <c r="I35" s="309" t="s">
        <v>1259</v>
      </c>
      <c r="J35" s="178" t="s">
        <v>1261</v>
      </c>
      <c r="K35" s="178" t="s">
        <v>1266</v>
      </c>
      <c r="L35" s="342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3">
        <v>44449</v>
      </c>
      <c r="B36" s="160" t="s">
        <v>1253</v>
      </c>
      <c r="C36" s="161" t="s">
        <v>1225</v>
      </c>
      <c r="D36" s="162">
        <v>1</v>
      </c>
      <c r="E36" s="162">
        <v>0</v>
      </c>
      <c r="F36" s="162">
        <v>0</v>
      </c>
      <c r="G36" s="162">
        <v>1</v>
      </c>
      <c r="H36" s="162">
        <v>0</v>
      </c>
      <c r="I36" s="303" t="s">
        <v>1259</v>
      </c>
      <c r="J36" s="171" t="s">
        <v>1261</v>
      </c>
      <c r="K36" s="171" t="s">
        <v>1267</v>
      </c>
      <c r="L36" s="170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4">
        <v>44449</v>
      </c>
      <c r="B37" s="196" t="s">
        <v>1253</v>
      </c>
      <c r="C37" s="163" t="s">
        <v>42</v>
      </c>
      <c r="D37" s="164">
        <v>8</v>
      </c>
      <c r="E37" s="164">
        <v>0</v>
      </c>
      <c r="F37" s="164">
        <v>0</v>
      </c>
      <c r="G37" s="164">
        <v>10</v>
      </c>
      <c r="H37" s="164">
        <v>0</v>
      </c>
      <c r="I37" s="304" t="s">
        <v>1259</v>
      </c>
      <c r="J37" s="172" t="s">
        <v>1261</v>
      </c>
      <c r="K37" s="172" t="s">
        <v>1265</v>
      </c>
      <c r="L37" s="197"/>
      <c r="M37" s="194" t="s">
        <v>1288</v>
      </c>
      <c r="N37" s="192">
        <v>0.55208333333333337</v>
      </c>
      <c r="O37" s="335">
        <v>6396</v>
      </c>
      <c r="P37" s="182">
        <v>55</v>
      </c>
      <c r="Q37" s="182">
        <v>55</v>
      </c>
      <c r="R37" s="182">
        <v>4</v>
      </c>
      <c r="S37" s="182">
        <v>4</v>
      </c>
      <c r="T37" s="180">
        <f>SUM(P37:S37)</f>
        <v>118</v>
      </c>
      <c r="U37" s="183"/>
      <c r="V37" s="184">
        <v>10</v>
      </c>
    </row>
    <row r="38" spans="1:24" s="124" customFormat="1" ht="20.100000000000001" customHeight="1" thickBot="1" x14ac:dyDescent="0.35">
      <c r="A38" s="167">
        <v>44449</v>
      </c>
      <c r="B38" s="158" t="s">
        <v>1253</v>
      </c>
      <c r="C38" s="159" t="s">
        <v>1251</v>
      </c>
      <c r="D38" s="165">
        <v>1</v>
      </c>
      <c r="E38" s="165">
        <v>0</v>
      </c>
      <c r="F38" s="165">
        <v>0</v>
      </c>
      <c r="G38" s="165">
        <v>1</v>
      </c>
      <c r="H38" s="165">
        <v>0</v>
      </c>
      <c r="I38" s="305" t="s">
        <v>1259</v>
      </c>
      <c r="J38" s="166" t="s">
        <v>1262</v>
      </c>
      <c r="K38" s="166" t="s">
        <v>1266</v>
      </c>
      <c r="L38" s="343"/>
      <c r="M38" s="194" t="s">
        <v>1243</v>
      </c>
      <c r="N38" s="192">
        <v>0.51388888888888895</v>
      </c>
      <c r="O38" s="335" t="s">
        <v>141</v>
      </c>
      <c r="P38" s="182">
        <v>48</v>
      </c>
      <c r="Q38" s="182">
        <v>48</v>
      </c>
      <c r="R38" s="182">
        <v>4</v>
      </c>
      <c r="S38" s="182">
        <v>5</v>
      </c>
      <c r="T38" s="180">
        <f t="shared" ref="T38:T43" si="13">SUM(P38:S38)</f>
        <v>105</v>
      </c>
      <c r="U38" s="186"/>
      <c r="V38" s="179">
        <v>8</v>
      </c>
      <c r="W38" s="282"/>
    </row>
    <row r="39" spans="1:24" ht="20.100000000000001" customHeight="1" x14ac:dyDescent="0.3">
      <c r="A39" s="173">
        <v>44449</v>
      </c>
      <c r="B39" s="160" t="s">
        <v>1254</v>
      </c>
      <c r="C39" s="161" t="s">
        <v>1186</v>
      </c>
      <c r="D39" s="162">
        <v>2</v>
      </c>
      <c r="E39" s="162">
        <v>0</v>
      </c>
      <c r="F39" s="162">
        <v>0</v>
      </c>
      <c r="G39" s="162">
        <v>2</v>
      </c>
      <c r="H39" s="162">
        <v>0</v>
      </c>
      <c r="I39" s="303" t="s">
        <v>1260</v>
      </c>
      <c r="J39" s="171" t="s">
        <v>1261</v>
      </c>
      <c r="K39" s="171" t="s">
        <v>1266</v>
      </c>
      <c r="L39" s="170"/>
      <c r="M39" s="194" t="s">
        <v>1316</v>
      </c>
      <c r="N39" s="192">
        <v>0.58888888888888891</v>
      </c>
      <c r="O39" s="335" t="s">
        <v>140</v>
      </c>
      <c r="P39" s="182">
        <v>41</v>
      </c>
      <c r="Q39" s="182">
        <v>40</v>
      </c>
      <c r="R39" s="182">
        <v>5</v>
      </c>
      <c r="S39" s="182">
        <v>5</v>
      </c>
      <c r="T39" s="180">
        <f t="shared" si="13"/>
        <v>91</v>
      </c>
      <c r="U39" s="186">
        <v>-1</v>
      </c>
      <c r="V39" s="179">
        <v>8</v>
      </c>
    </row>
    <row r="40" spans="1:24" ht="20.100000000000001" customHeight="1" thickBot="1" x14ac:dyDescent="0.35">
      <c r="A40" s="167">
        <v>44449</v>
      </c>
      <c r="B40" s="158" t="s">
        <v>1254</v>
      </c>
      <c r="C40" s="159" t="s">
        <v>1225</v>
      </c>
      <c r="D40" s="165">
        <v>4</v>
      </c>
      <c r="E40" s="165">
        <v>0</v>
      </c>
      <c r="F40" s="165">
        <v>0</v>
      </c>
      <c r="G40" s="165">
        <v>4</v>
      </c>
      <c r="H40" s="165">
        <v>0</v>
      </c>
      <c r="I40" s="305" t="s">
        <v>1260</v>
      </c>
      <c r="J40" s="166" t="s">
        <v>1261</v>
      </c>
      <c r="K40" s="166" t="s">
        <v>1265</v>
      </c>
      <c r="L40" s="343"/>
      <c r="M40" s="194" t="s">
        <v>1335</v>
      </c>
      <c r="N40" s="192">
        <v>0.63750000000000007</v>
      </c>
      <c r="O40" s="335" t="s">
        <v>142</v>
      </c>
      <c r="P40" s="182">
        <v>45</v>
      </c>
      <c r="Q40" s="182">
        <v>49</v>
      </c>
      <c r="R40" s="182">
        <v>4</v>
      </c>
      <c r="S40" s="182">
        <v>7</v>
      </c>
      <c r="T40" s="180">
        <f t="shared" si="13"/>
        <v>105</v>
      </c>
      <c r="U40" s="195"/>
      <c r="V40" s="179">
        <v>5</v>
      </c>
      <c r="W40" s="107"/>
      <c r="X40" s="107"/>
    </row>
    <row r="41" spans="1:24" ht="20.100000000000001" customHeight="1" x14ac:dyDescent="0.3">
      <c r="A41" s="173">
        <v>44449</v>
      </c>
      <c r="B41" s="160" t="s">
        <v>1255</v>
      </c>
      <c r="C41" s="161" t="s">
        <v>1256</v>
      </c>
      <c r="D41" s="162">
        <v>2</v>
      </c>
      <c r="E41" s="162">
        <v>0</v>
      </c>
      <c r="F41" s="162">
        <v>0</v>
      </c>
      <c r="G41" s="162">
        <v>2</v>
      </c>
      <c r="H41" s="162">
        <v>0</v>
      </c>
      <c r="I41" s="303" t="s">
        <v>1259</v>
      </c>
      <c r="J41" s="171" t="s">
        <v>1263</v>
      </c>
      <c r="K41" s="171" t="s">
        <v>1265</v>
      </c>
      <c r="L41" s="170"/>
      <c r="M41" s="194" t="s">
        <v>1262</v>
      </c>
      <c r="N41" s="192">
        <v>0.54166666666666663</v>
      </c>
      <c r="O41" s="335" t="s">
        <v>139</v>
      </c>
      <c r="P41" s="182">
        <v>71</v>
      </c>
      <c r="Q41" s="182">
        <v>71</v>
      </c>
      <c r="R41" s="182">
        <v>2</v>
      </c>
      <c r="S41" s="182">
        <v>3</v>
      </c>
      <c r="T41" s="180">
        <f t="shared" si="13"/>
        <v>147</v>
      </c>
      <c r="U41" s="195"/>
      <c r="V41" s="179">
        <v>9</v>
      </c>
      <c r="W41" s="107"/>
      <c r="X41" s="107"/>
    </row>
    <row r="42" spans="1:24" ht="20.100000000000001" customHeight="1" thickBot="1" x14ac:dyDescent="0.35">
      <c r="A42" s="167">
        <v>44449</v>
      </c>
      <c r="B42" s="158" t="s">
        <v>1255</v>
      </c>
      <c r="C42" s="159" t="s">
        <v>1225</v>
      </c>
      <c r="D42" s="165">
        <v>3</v>
      </c>
      <c r="E42" s="165">
        <v>0</v>
      </c>
      <c r="F42" s="165">
        <v>0</v>
      </c>
      <c r="G42" s="165">
        <v>3</v>
      </c>
      <c r="H42" s="165">
        <v>0</v>
      </c>
      <c r="I42" s="305" t="s">
        <v>1259</v>
      </c>
      <c r="J42" s="166" t="s">
        <v>1262</v>
      </c>
      <c r="K42" s="166" t="s">
        <v>1264</v>
      </c>
      <c r="L42" s="343"/>
      <c r="M42" s="194" t="s">
        <v>1342</v>
      </c>
      <c r="N42" s="192">
        <v>0.67361111111111116</v>
      </c>
      <c r="O42" s="335" t="s">
        <v>143</v>
      </c>
      <c r="P42" s="182">
        <v>7</v>
      </c>
      <c r="Q42" s="182">
        <v>9</v>
      </c>
      <c r="R42" s="182">
        <v>1</v>
      </c>
      <c r="S42" s="182">
        <v>2</v>
      </c>
      <c r="T42" s="180">
        <f t="shared" si="13"/>
        <v>19</v>
      </c>
      <c r="U42" s="186"/>
      <c r="V42" s="179">
        <v>3</v>
      </c>
    </row>
    <row r="43" spans="1:24" ht="20.100000000000001" customHeight="1" thickBot="1" x14ac:dyDescent="0.35">
      <c r="A43" s="177">
        <v>44449</v>
      </c>
      <c r="B43" s="341" t="s">
        <v>1257</v>
      </c>
      <c r="C43" s="168" t="s">
        <v>1225</v>
      </c>
      <c r="D43" s="169">
        <v>13</v>
      </c>
      <c r="E43" s="169">
        <v>0</v>
      </c>
      <c r="F43" s="169">
        <v>0</v>
      </c>
      <c r="G43" s="169">
        <v>13</v>
      </c>
      <c r="H43" s="169">
        <v>0</v>
      </c>
      <c r="I43" s="309" t="s">
        <v>1259</v>
      </c>
      <c r="J43" s="178" t="s">
        <v>1261</v>
      </c>
      <c r="K43" s="178" t="s">
        <v>1265</v>
      </c>
      <c r="L43" s="342"/>
      <c r="M43" s="194" t="s">
        <v>1207</v>
      </c>
      <c r="N43" s="192">
        <v>0.48472222222222222</v>
      </c>
      <c r="O43" s="335" t="s">
        <v>138</v>
      </c>
      <c r="P43" s="182">
        <v>12</v>
      </c>
      <c r="Q43" s="182">
        <v>14</v>
      </c>
      <c r="R43" s="182">
        <v>0</v>
      </c>
      <c r="S43" s="182">
        <v>0</v>
      </c>
      <c r="T43" s="180">
        <f t="shared" si="13"/>
        <v>26</v>
      </c>
      <c r="U43" s="186"/>
      <c r="V43" s="179">
        <v>3</v>
      </c>
    </row>
    <row r="44" spans="1:24" ht="20.100000000000001" customHeight="1" thickTop="1" x14ac:dyDescent="0.3">
      <c r="A44" s="173">
        <v>44449</v>
      </c>
      <c r="B44" s="160" t="s">
        <v>1269</v>
      </c>
      <c r="C44" s="161" t="s">
        <v>1270</v>
      </c>
      <c r="D44" s="162">
        <v>0</v>
      </c>
      <c r="E44" s="162">
        <v>0</v>
      </c>
      <c r="F44" s="162">
        <v>0</v>
      </c>
      <c r="G44" s="162">
        <v>1</v>
      </c>
      <c r="H44" s="162">
        <v>0</v>
      </c>
      <c r="I44" s="303" t="s">
        <v>1284</v>
      </c>
      <c r="J44" s="171" t="s">
        <v>1286</v>
      </c>
      <c r="K44" s="344" t="s">
        <v>1289</v>
      </c>
      <c r="L44" s="170"/>
      <c r="M44" s="194"/>
      <c r="N44" s="192"/>
      <c r="O44" s="187" t="s">
        <v>126</v>
      </c>
      <c r="P44" s="188">
        <f>SUM(P37:P43)</f>
        <v>279</v>
      </c>
      <c r="Q44" s="188">
        <f>SUM(Q37:Q43)</f>
        <v>286</v>
      </c>
      <c r="R44" s="188">
        <f>SUM(R37:R43)</f>
        <v>20</v>
      </c>
      <c r="S44" s="188">
        <f>SUM(S37:S43)</f>
        <v>26</v>
      </c>
      <c r="T44" s="188">
        <f>SUM(T37:T43)</f>
        <v>611</v>
      </c>
      <c r="U44" s="189"/>
      <c r="V44" s="190"/>
    </row>
    <row r="45" spans="1:24" ht="20.100000000000001" customHeight="1" x14ac:dyDescent="0.3">
      <c r="A45" s="174">
        <v>44449</v>
      </c>
      <c r="B45" s="196" t="s">
        <v>1269</v>
      </c>
      <c r="C45" s="163" t="s">
        <v>1248</v>
      </c>
      <c r="D45" s="164">
        <v>1</v>
      </c>
      <c r="E45" s="164">
        <v>0</v>
      </c>
      <c r="F45" s="164">
        <v>0</v>
      </c>
      <c r="G45" s="164">
        <v>0</v>
      </c>
      <c r="H45" s="164">
        <v>0</v>
      </c>
      <c r="I45" s="304" t="s">
        <v>1284</v>
      </c>
      <c r="J45" s="172" t="s">
        <v>1287</v>
      </c>
      <c r="K45" s="38" t="s">
        <v>1289</v>
      </c>
      <c r="L45" s="197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67">
        <v>44449</v>
      </c>
      <c r="B46" s="158" t="s">
        <v>1269</v>
      </c>
      <c r="C46" s="159" t="s">
        <v>1271</v>
      </c>
      <c r="D46" s="165">
        <v>1</v>
      </c>
      <c r="E46" s="165">
        <v>0</v>
      </c>
      <c r="F46" s="165">
        <v>0</v>
      </c>
      <c r="G46" s="165">
        <v>1</v>
      </c>
      <c r="H46" s="165">
        <v>0</v>
      </c>
      <c r="I46" s="305" t="s">
        <v>1284</v>
      </c>
      <c r="J46" s="166" t="s">
        <v>1286</v>
      </c>
      <c r="K46" s="345" t="s">
        <v>1289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77">
        <v>44449</v>
      </c>
      <c r="B47" s="341" t="s">
        <v>1272</v>
      </c>
      <c r="C47" s="168" t="s">
        <v>1200</v>
      </c>
      <c r="D47" s="169">
        <v>5</v>
      </c>
      <c r="E47" s="169">
        <v>0</v>
      </c>
      <c r="F47" s="169">
        <v>0</v>
      </c>
      <c r="G47" s="169">
        <v>5</v>
      </c>
      <c r="H47" s="169">
        <v>0</v>
      </c>
      <c r="I47" s="309" t="s">
        <v>1284</v>
      </c>
      <c r="J47" s="178" t="s">
        <v>1288</v>
      </c>
      <c r="K47" s="346" t="s">
        <v>1290</v>
      </c>
      <c r="L47" s="342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3">
        <v>44449</v>
      </c>
      <c r="B48" s="160" t="s">
        <v>1273</v>
      </c>
      <c r="C48" s="161" t="s">
        <v>1214</v>
      </c>
      <c r="D48" s="162">
        <v>2</v>
      </c>
      <c r="E48" s="162">
        <v>0</v>
      </c>
      <c r="F48" s="162">
        <v>0</v>
      </c>
      <c r="G48" s="162">
        <v>2</v>
      </c>
      <c r="H48" s="162">
        <v>0</v>
      </c>
      <c r="I48" s="303" t="s">
        <v>1284</v>
      </c>
      <c r="J48" s="171" t="s">
        <v>1288</v>
      </c>
      <c r="K48" s="344" t="s">
        <v>1290</v>
      </c>
      <c r="L48" s="170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4">
        <v>44449</v>
      </c>
      <c r="B49" s="196" t="s">
        <v>1273</v>
      </c>
      <c r="C49" s="163" t="s">
        <v>1225</v>
      </c>
      <c r="D49" s="164">
        <v>5</v>
      </c>
      <c r="E49" s="164">
        <v>0</v>
      </c>
      <c r="F49" s="164">
        <v>0</v>
      </c>
      <c r="G49" s="164">
        <v>5</v>
      </c>
      <c r="H49" s="164">
        <v>0</v>
      </c>
      <c r="I49" s="304" t="s">
        <v>1285</v>
      </c>
      <c r="J49" s="172" t="s">
        <v>1286</v>
      </c>
      <c r="K49" s="38" t="s">
        <v>1289</v>
      </c>
      <c r="L49" s="197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67">
        <v>44449</v>
      </c>
      <c r="B50" s="158" t="s">
        <v>1273</v>
      </c>
      <c r="C50" s="159" t="s">
        <v>1274</v>
      </c>
      <c r="D50" s="165">
        <v>1</v>
      </c>
      <c r="E50" s="165">
        <v>0</v>
      </c>
      <c r="F50" s="165">
        <v>0</v>
      </c>
      <c r="G50" s="165">
        <v>1</v>
      </c>
      <c r="H50" s="165">
        <v>0</v>
      </c>
      <c r="I50" s="305" t="s">
        <v>1284</v>
      </c>
      <c r="J50" s="166" t="s">
        <v>1288</v>
      </c>
      <c r="K50" s="345" t="s">
        <v>1289</v>
      </c>
      <c r="L50" s="343"/>
      <c r="M50" s="302"/>
      <c r="N50" s="107"/>
      <c r="O50" s="95" t="s">
        <v>89</v>
      </c>
      <c r="P50" s="97">
        <f>P44+P49</f>
        <v>279</v>
      </c>
      <c r="Q50" s="96">
        <f>Q44+Q49</f>
        <v>286</v>
      </c>
      <c r="R50" s="97">
        <f>R44+R49</f>
        <v>20</v>
      </c>
      <c r="S50" s="96">
        <f>S44+S49</f>
        <v>26</v>
      </c>
      <c r="T50" s="97">
        <f>T44+T49</f>
        <v>611</v>
      </c>
      <c r="U50" s="98">
        <f>SUM(U44:U45)</f>
        <v>0</v>
      </c>
      <c r="V50" s="99"/>
    </row>
    <row r="51" spans="1:22" ht="20.100000000000001" customHeight="1" thickBot="1" x14ac:dyDescent="0.35">
      <c r="A51" s="177">
        <v>44449</v>
      </c>
      <c r="B51" s="341" t="s">
        <v>1275</v>
      </c>
      <c r="C51" s="168" t="s">
        <v>1270</v>
      </c>
      <c r="D51" s="169">
        <v>6</v>
      </c>
      <c r="E51" s="169">
        <v>0</v>
      </c>
      <c r="F51" s="169">
        <v>0</v>
      </c>
      <c r="G51" s="169">
        <v>6</v>
      </c>
      <c r="H51" s="169">
        <v>0</v>
      </c>
      <c r="I51" s="309" t="s">
        <v>1284</v>
      </c>
      <c r="J51" s="178" t="s">
        <v>1286</v>
      </c>
      <c r="K51" s="346" t="s">
        <v>1289</v>
      </c>
      <c r="L51" s="342"/>
      <c r="M51" s="302"/>
      <c r="N51" s="107"/>
      <c r="O51" s="172" t="s">
        <v>132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thickBot="1" x14ac:dyDescent="0.35">
      <c r="A52" s="177">
        <v>44449</v>
      </c>
      <c r="B52" s="341" t="s">
        <v>1276</v>
      </c>
      <c r="C52" s="168" t="s">
        <v>1225</v>
      </c>
      <c r="D52" s="169">
        <v>4</v>
      </c>
      <c r="E52" s="169">
        <v>0</v>
      </c>
      <c r="F52" s="169">
        <v>0</v>
      </c>
      <c r="G52" s="169">
        <v>4</v>
      </c>
      <c r="H52" s="169">
        <v>0</v>
      </c>
      <c r="I52" s="309" t="s">
        <v>1284</v>
      </c>
      <c r="J52" s="178" t="s">
        <v>1286</v>
      </c>
      <c r="K52" s="346" t="s">
        <v>1289</v>
      </c>
      <c r="L52" s="342"/>
      <c r="M52" s="194"/>
      <c r="N52" s="284"/>
      <c r="O52" s="157" t="s">
        <v>1268</v>
      </c>
      <c r="P52" s="198"/>
      <c r="Q52" s="198">
        <v>15</v>
      </c>
      <c r="R52" s="153"/>
      <c r="S52" s="153"/>
      <c r="T52" s="153"/>
      <c r="U52" s="152"/>
      <c r="V52" s="152"/>
    </row>
    <row r="53" spans="1:22" ht="20.100000000000001" customHeight="1" thickBot="1" x14ac:dyDescent="0.35">
      <c r="A53" s="177">
        <v>44449</v>
      </c>
      <c r="B53" s="341" t="s">
        <v>1277</v>
      </c>
      <c r="C53" s="168" t="s">
        <v>1225</v>
      </c>
      <c r="D53" s="169">
        <v>5</v>
      </c>
      <c r="E53" s="169">
        <v>0</v>
      </c>
      <c r="F53" s="169">
        <v>0</v>
      </c>
      <c r="G53" s="169">
        <v>5</v>
      </c>
      <c r="H53" s="169">
        <v>0</v>
      </c>
      <c r="I53" s="309" t="s">
        <v>1284</v>
      </c>
      <c r="J53" s="178" t="s">
        <v>1286</v>
      </c>
      <c r="K53" s="346" t="s">
        <v>1289</v>
      </c>
      <c r="L53" s="342"/>
      <c r="M53" s="194"/>
      <c r="N53" s="284"/>
      <c r="O53" s="157">
        <v>6396</v>
      </c>
      <c r="P53" s="198">
        <v>14</v>
      </c>
      <c r="Q53" s="198">
        <v>37</v>
      </c>
      <c r="R53" s="153"/>
      <c r="S53" s="153"/>
      <c r="T53" s="153"/>
      <c r="U53" s="152"/>
      <c r="V53" s="152"/>
    </row>
    <row r="54" spans="1:22" ht="20.100000000000001" customHeight="1" thickBot="1" x14ac:dyDescent="0.35">
      <c r="A54" s="177">
        <v>44449</v>
      </c>
      <c r="B54" s="341" t="s">
        <v>1278</v>
      </c>
      <c r="C54" s="168" t="s">
        <v>1279</v>
      </c>
      <c r="D54" s="169">
        <v>4</v>
      </c>
      <c r="E54" s="169">
        <v>0</v>
      </c>
      <c r="F54" s="169">
        <v>0</v>
      </c>
      <c r="G54" s="169">
        <v>4</v>
      </c>
      <c r="H54" s="169">
        <v>0</v>
      </c>
      <c r="I54" s="309" t="s">
        <v>1284</v>
      </c>
      <c r="J54" s="178" t="s">
        <v>1286</v>
      </c>
      <c r="K54" s="346" t="s">
        <v>1289</v>
      </c>
      <c r="L54" s="342"/>
      <c r="M54" s="194"/>
      <c r="N54" s="284"/>
      <c r="O54" s="157">
        <v>8842</v>
      </c>
      <c r="P54" s="198">
        <v>64</v>
      </c>
      <c r="Q54" s="198">
        <v>22</v>
      </c>
      <c r="R54" s="153"/>
      <c r="S54" s="153"/>
      <c r="T54" s="153"/>
      <c r="U54" s="152"/>
      <c r="V54" s="152"/>
    </row>
    <row r="55" spans="1:22" ht="20.100000000000001" customHeight="1" x14ac:dyDescent="0.3">
      <c r="A55" s="173">
        <v>44449</v>
      </c>
      <c r="B55" s="160" t="s">
        <v>1280</v>
      </c>
      <c r="C55" s="161" t="s">
        <v>1281</v>
      </c>
      <c r="D55" s="162">
        <v>1</v>
      </c>
      <c r="E55" s="162">
        <v>0</v>
      </c>
      <c r="F55" s="162">
        <v>0</v>
      </c>
      <c r="G55" s="162">
        <v>1</v>
      </c>
      <c r="H55" s="162">
        <v>0</v>
      </c>
      <c r="I55" s="303" t="s">
        <v>1284</v>
      </c>
      <c r="J55" s="171" t="s">
        <v>1287</v>
      </c>
      <c r="K55" s="344" t="s">
        <v>1289</v>
      </c>
      <c r="L55" s="170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thickBot="1" x14ac:dyDescent="0.35">
      <c r="A56" s="167">
        <v>44449</v>
      </c>
      <c r="B56" s="158" t="s">
        <v>1280</v>
      </c>
      <c r="C56" s="159" t="s">
        <v>1279</v>
      </c>
      <c r="D56" s="165">
        <v>3</v>
      </c>
      <c r="E56" s="165">
        <v>0</v>
      </c>
      <c r="F56" s="165">
        <v>0</v>
      </c>
      <c r="G56" s="165">
        <v>3</v>
      </c>
      <c r="H56" s="165">
        <v>0</v>
      </c>
      <c r="I56" s="305" t="s">
        <v>1284</v>
      </c>
      <c r="J56" s="166" t="s">
        <v>1288</v>
      </c>
      <c r="K56" s="345" t="s">
        <v>1290</v>
      </c>
      <c r="L56" s="343"/>
      <c r="M56" s="194"/>
      <c r="N56" s="284"/>
      <c r="O56" s="157"/>
      <c r="P56" s="198"/>
      <c r="Q56" s="198" t="s">
        <v>1317</v>
      </c>
      <c r="R56" s="153"/>
      <c r="S56" s="153"/>
      <c r="T56" s="153"/>
      <c r="U56" s="152"/>
      <c r="V56" s="152"/>
    </row>
    <row r="57" spans="1:22" ht="20.100000000000001" customHeight="1" x14ac:dyDescent="0.3">
      <c r="A57" s="173">
        <v>44449</v>
      </c>
      <c r="B57" s="160" t="s">
        <v>1282</v>
      </c>
      <c r="C57" s="161" t="s">
        <v>1199</v>
      </c>
      <c r="D57" s="162">
        <v>1</v>
      </c>
      <c r="E57" s="162">
        <v>0</v>
      </c>
      <c r="F57" s="162">
        <v>0</v>
      </c>
      <c r="G57" s="162">
        <v>1</v>
      </c>
      <c r="H57" s="162">
        <v>0</v>
      </c>
      <c r="I57" s="303" t="s">
        <v>1284</v>
      </c>
      <c r="J57" s="171" t="s">
        <v>1286</v>
      </c>
      <c r="K57" s="344" t="s">
        <v>1290</v>
      </c>
      <c r="L57" s="170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x14ac:dyDescent="0.3">
      <c r="A58" s="174">
        <v>44449</v>
      </c>
      <c r="B58" s="196" t="s">
        <v>1282</v>
      </c>
      <c r="C58" s="163" t="s">
        <v>1191</v>
      </c>
      <c r="D58" s="164">
        <v>10</v>
      </c>
      <c r="E58" s="164">
        <v>0</v>
      </c>
      <c r="F58" s="164">
        <v>0</v>
      </c>
      <c r="G58" s="164">
        <v>10</v>
      </c>
      <c r="H58" s="164">
        <v>0</v>
      </c>
      <c r="I58" s="304" t="s">
        <v>1284</v>
      </c>
      <c r="J58" s="172" t="s">
        <v>1286</v>
      </c>
      <c r="K58" s="38" t="s">
        <v>1290</v>
      </c>
      <c r="L58" s="197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67">
        <v>44449</v>
      </c>
      <c r="B59" s="158" t="s">
        <v>1282</v>
      </c>
      <c r="C59" s="159" t="s">
        <v>1193</v>
      </c>
      <c r="D59" s="165">
        <v>2</v>
      </c>
      <c r="E59" s="165">
        <v>0</v>
      </c>
      <c r="F59" s="165">
        <v>0</v>
      </c>
      <c r="G59" s="165">
        <v>2</v>
      </c>
      <c r="H59" s="165">
        <v>0</v>
      </c>
      <c r="I59" s="305" t="s">
        <v>1284</v>
      </c>
      <c r="J59" s="166" t="s">
        <v>1286</v>
      </c>
      <c r="K59" s="345" t="s">
        <v>1290</v>
      </c>
      <c r="L59" s="343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>
        <v>44449</v>
      </c>
      <c r="B60" s="341" t="s">
        <v>1283</v>
      </c>
      <c r="C60" s="168" t="s">
        <v>1225</v>
      </c>
      <c r="D60" s="169">
        <v>8</v>
      </c>
      <c r="E60" s="169">
        <v>0</v>
      </c>
      <c r="F60" s="169">
        <v>0</v>
      </c>
      <c r="G60" s="169">
        <v>8</v>
      </c>
      <c r="H60" s="169">
        <v>0</v>
      </c>
      <c r="I60" s="309" t="s">
        <v>1284</v>
      </c>
      <c r="J60" s="178" t="s">
        <v>1286</v>
      </c>
      <c r="K60" s="346" t="s">
        <v>1289</v>
      </c>
      <c r="L60" s="342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thickBot="1" x14ac:dyDescent="0.35">
      <c r="A61" s="177">
        <v>44449</v>
      </c>
      <c r="B61" s="341" t="s">
        <v>1291</v>
      </c>
      <c r="C61" s="168" t="s">
        <v>1292</v>
      </c>
      <c r="D61" s="169">
        <v>15</v>
      </c>
      <c r="E61" s="169">
        <v>0</v>
      </c>
      <c r="F61" s="169">
        <v>0</v>
      </c>
      <c r="G61" s="169">
        <v>15</v>
      </c>
      <c r="H61" s="169">
        <v>0</v>
      </c>
      <c r="I61" s="309" t="s">
        <v>1309</v>
      </c>
      <c r="J61" s="178" t="s">
        <v>1312</v>
      </c>
      <c r="K61" s="178" t="s">
        <v>1314</v>
      </c>
      <c r="L61" s="342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177">
        <v>44449</v>
      </c>
      <c r="B62" s="341" t="s">
        <v>1293</v>
      </c>
      <c r="C62" s="168" t="s">
        <v>1294</v>
      </c>
      <c r="D62" s="169">
        <v>1</v>
      </c>
      <c r="E62" s="169">
        <v>0</v>
      </c>
      <c r="F62" s="169">
        <v>0</v>
      </c>
      <c r="G62" s="169">
        <v>1</v>
      </c>
      <c r="H62" s="169">
        <v>0</v>
      </c>
      <c r="I62" s="309" t="s">
        <v>1309</v>
      </c>
      <c r="J62" s="178" t="s">
        <v>1312</v>
      </c>
      <c r="K62" s="178" t="s">
        <v>1314</v>
      </c>
      <c r="L62" s="34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173">
        <v>44449</v>
      </c>
      <c r="B63" s="160" t="s">
        <v>1295</v>
      </c>
      <c r="C63" s="161" t="s">
        <v>1296</v>
      </c>
      <c r="D63" s="162">
        <v>1</v>
      </c>
      <c r="E63" s="162">
        <v>0</v>
      </c>
      <c r="F63" s="162">
        <v>0</v>
      </c>
      <c r="G63" s="162">
        <v>1</v>
      </c>
      <c r="H63" s="162">
        <v>0</v>
      </c>
      <c r="I63" s="303" t="s">
        <v>1310</v>
      </c>
      <c r="J63" s="171" t="s">
        <v>1313</v>
      </c>
      <c r="K63" s="171" t="s">
        <v>1314</v>
      </c>
      <c r="L63" s="170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174">
        <v>44449</v>
      </c>
      <c r="B64" s="196" t="s">
        <v>1295</v>
      </c>
      <c r="C64" s="163" t="s">
        <v>1297</v>
      </c>
      <c r="D64" s="164">
        <v>0</v>
      </c>
      <c r="E64" s="164">
        <v>0</v>
      </c>
      <c r="F64" s="164">
        <v>0</v>
      </c>
      <c r="G64" s="164">
        <v>1</v>
      </c>
      <c r="H64" s="164">
        <v>0</v>
      </c>
      <c r="I64" s="304" t="s">
        <v>1310</v>
      </c>
      <c r="J64" s="172" t="s">
        <v>1313</v>
      </c>
      <c r="K64" s="172" t="s">
        <v>1314</v>
      </c>
      <c r="L64" s="197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167">
        <v>44449</v>
      </c>
      <c r="B65" s="158" t="s">
        <v>1295</v>
      </c>
      <c r="C65" s="159" t="s">
        <v>1271</v>
      </c>
      <c r="D65" s="165">
        <v>3</v>
      </c>
      <c r="E65" s="165">
        <v>0</v>
      </c>
      <c r="F65" s="165">
        <v>0</v>
      </c>
      <c r="G65" s="165">
        <v>3</v>
      </c>
      <c r="H65" s="165">
        <v>0</v>
      </c>
      <c r="I65" s="305" t="s">
        <v>1310</v>
      </c>
      <c r="J65" s="166" t="s">
        <v>1313</v>
      </c>
      <c r="K65" s="166" t="s">
        <v>1315</v>
      </c>
      <c r="L65" s="343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173">
        <v>44449</v>
      </c>
      <c r="B66" s="160" t="s">
        <v>1298</v>
      </c>
      <c r="C66" s="161" t="s">
        <v>1299</v>
      </c>
      <c r="D66" s="162">
        <v>1</v>
      </c>
      <c r="E66" s="162">
        <v>0</v>
      </c>
      <c r="F66" s="162">
        <v>0</v>
      </c>
      <c r="G66" s="162">
        <v>1</v>
      </c>
      <c r="H66" s="162">
        <v>0</v>
      </c>
      <c r="I66" s="303" t="s">
        <v>1311</v>
      </c>
      <c r="J66" s="171" t="s">
        <v>1313</v>
      </c>
      <c r="K66" s="171" t="s">
        <v>1314</v>
      </c>
      <c r="L66" s="170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174">
        <v>44449</v>
      </c>
      <c r="B67" s="196" t="s">
        <v>1298</v>
      </c>
      <c r="C67" s="163" t="s">
        <v>1300</v>
      </c>
      <c r="D67" s="164">
        <v>2</v>
      </c>
      <c r="E67" s="164">
        <v>0</v>
      </c>
      <c r="F67" s="164">
        <v>0</v>
      </c>
      <c r="G67" s="164">
        <v>2</v>
      </c>
      <c r="H67" s="164">
        <v>0</v>
      </c>
      <c r="I67" s="304" t="s">
        <v>1310</v>
      </c>
      <c r="J67" s="172" t="s">
        <v>1313</v>
      </c>
      <c r="K67" s="172" t="s">
        <v>1314</v>
      </c>
      <c r="L67" s="197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167">
        <v>44449</v>
      </c>
      <c r="B68" s="158" t="s">
        <v>1298</v>
      </c>
      <c r="C68" s="159" t="s">
        <v>1301</v>
      </c>
      <c r="D68" s="165">
        <v>1</v>
      </c>
      <c r="E68" s="165">
        <v>0</v>
      </c>
      <c r="F68" s="165">
        <v>0</v>
      </c>
      <c r="G68" s="165">
        <v>1</v>
      </c>
      <c r="H68" s="165">
        <v>0</v>
      </c>
      <c r="I68" s="305" t="s">
        <v>1310</v>
      </c>
      <c r="J68" s="166" t="s">
        <v>1312</v>
      </c>
      <c r="K68" s="166" t="s">
        <v>1315</v>
      </c>
      <c r="L68" s="343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thickBot="1" x14ac:dyDescent="0.35">
      <c r="A69" s="177">
        <v>44449</v>
      </c>
      <c r="B69" s="341" t="s">
        <v>1302</v>
      </c>
      <c r="C69" s="168" t="s">
        <v>1303</v>
      </c>
      <c r="D69" s="169">
        <v>4</v>
      </c>
      <c r="E69" s="169">
        <v>0</v>
      </c>
      <c r="F69" s="169">
        <v>0</v>
      </c>
      <c r="G69" s="169">
        <v>4</v>
      </c>
      <c r="H69" s="169">
        <v>0</v>
      </c>
      <c r="I69" s="309" t="s">
        <v>1310</v>
      </c>
      <c r="J69" s="178" t="s">
        <v>1313</v>
      </c>
      <c r="K69" s="178" t="s">
        <v>1315</v>
      </c>
      <c r="L69" s="342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173">
        <v>44449</v>
      </c>
      <c r="B70" s="160" t="s">
        <v>1304</v>
      </c>
      <c r="C70" s="161" t="s">
        <v>1186</v>
      </c>
      <c r="D70" s="162">
        <v>8</v>
      </c>
      <c r="E70" s="162">
        <v>0</v>
      </c>
      <c r="F70" s="162">
        <v>0</v>
      </c>
      <c r="G70" s="162">
        <v>8</v>
      </c>
      <c r="H70" s="162">
        <v>0</v>
      </c>
      <c r="I70" s="303" t="s">
        <v>1310</v>
      </c>
      <c r="J70" s="171" t="s">
        <v>1313</v>
      </c>
      <c r="K70" s="171" t="s">
        <v>1315</v>
      </c>
      <c r="L70" s="170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174">
        <v>44449</v>
      </c>
      <c r="B71" s="196" t="s">
        <v>1304</v>
      </c>
      <c r="C71" s="163" t="s">
        <v>1305</v>
      </c>
      <c r="D71" s="164">
        <v>3</v>
      </c>
      <c r="E71" s="164">
        <v>0</v>
      </c>
      <c r="F71" s="164">
        <v>0</v>
      </c>
      <c r="G71" s="164">
        <v>3</v>
      </c>
      <c r="H71" s="164">
        <v>0</v>
      </c>
      <c r="I71" s="304" t="s">
        <v>1310</v>
      </c>
      <c r="J71" s="172" t="s">
        <v>1313</v>
      </c>
      <c r="K71" s="172" t="s">
        <v>1315</v>
      </c>
      <c r="L71" s="197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167">
        <v>44449</v>
      </c>
      <c r="B72" s="158" t="s">
        <v>1304</v>
      </c>
      <c r="C72" s="159" t="s">
        <v>1218</v>
      </c>
      <c r="D72" s="165">
        <v>1</v>
      </c>
      <c r="E72" s="165">
        <v>0</v>
      </c>
      <c r="F72" s="165">
        <v>0</v>
      </c>
      <c r="G72" s="165">
        <v>1</v>
      </c>
      <c r="H72" s="165">
        <v>0</v>
      </c>
      <c r="I72" s="305" t="s">
        <v>1309</v>
      </c>
      <c r="J72" s="166" t="s">
        <v>1313</v>
      </c>
      <c r="K72" s="166" t="s">
        <v>1314</v>
      </c>
      <c r="L72" s="343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173">
        <v>44449</v>
      </c>
      <c r="B73" s="160" t="s">
        <v>1306</v>
      </c>
      <c r="C73" s="161" t="s">
        <v>1307</v>
      </c>
      <c r="D73" s="162">
        <v>1</v>
      </c>
      <c r="E73" s="162">
        <v>0</v>
      </c>
      <c r="F73" s="162">
        <v>0</v>
      </c>
      <c r="G73" s="162">
        <v>1</v>
      </c>
      <c r="H73" s="162">
        <v>0</v>
      </c>
      <c r="I73" s="303" t="s">
        <v>1310</v>
      </c>
      <c r="J73" s="171" t="s">
        <v>1313</v>
      </c>
      <c r="K73" s="171" t="s">
        <v>1315</v>
      </c>
      <c r="L73" s="170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167">
        <v>44449</v>
      </c>
      <c r="B74" s="158" t="s">
        <v>1306</v>
      </c>
      <c r="C74" s="159" t="s">
        <v>1225</v>
      </c>
      <c r="D74" s="165">
        <v>3</v>
      </c>
      <c r="E74" s="165">
        <v>0</v>
      </c>
      <c r="F74" s="165">
        <v>0</v>
      </c>
      <c r="G74" s="165">
        <v>3</v>
      </c>
      <c r="H74" s="165">
        <v>0</v>
      </c>
      <c r="I74" s="305" t="s">
        <v>1310</v>
      </c>
      <c r="J74" s="166" t="s">
        <v>1313</v>
      </c>
      <c r="K74" s="166" t="s">
        <v>1314</v>
      </c>
      <c r="L74" s="343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177">
        <v>44449</v>
      </c>
      <c r="B75" s="341" t="s">
        <v>1308</v>
      </c>
      <c r="C75" s="168" t="s">
        <v>1193</v>
      </c>
      <c r="D75" s="169">
        <v>1</v>
      </c>
      <c r="E75" s="169">
        <v>0</v>
      </c>
      <c r="F75" s="169">
        <v>0</v>
      </c>
      <c r="G75" s="169">
        <v>1</v>
      </c>
      <c r="H75" s="169">
        <v>0</v>
      </c>
      <c r="I75" s="309" t="s">
        <v>1310</v>
      </c>
      <c r="J75" s="178" t="s">
        <v>1313</v>
      </c>
      <c r="K75" s="178" t="s">
        <v>1314</v>
      </c>
      <c r="L75" s="342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173">
        <v>44449</v>
      </c>
      <c r="B76" s="160" t="s">
        <v>1320</v>
      </c>
      <c r="C76" s="161" t="s">
        <v>1186</v>
      </c>
      <c r="D76" s="162">
        <v>1</v>
      </c>
      <c r="E76" s="162">
        <v>0</v>
      </c>
      <c r="F76" s="162">
        <v>0</v>
      </c>
      <c r="G76" s="162">
        <v>2</v>
      </c>
      <c r="H76" s="162">
        <v>0</v>
      </c>
      <c r="I76" s="303" t="s">
        <v>1328</v>
      </c>
      <c r="J76" s="171" t="s">
        <v>1330</v>
      </c>
      <c r="K76" s="344" t="s">
        <v>1333</v>
      </c>
      <c r="L76" s="170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167">
        <v>44449</v>
      </c>
      <c r="B77" s="158" t="s">
        <v>1320</v>
      </c>
      <c r="C77" s="159" t="s">
        <v>1225</v>
      </c>
      <c r="D77" s="165">
        <v>2</v>
      </c>
      <c r="E77" s="165">
        <v>0</v>
      </c>
      <c r="F77" s="165">
        <v>0</v>
      </c>
      <c r="G77" s="165">
        <v>2</v>
      </c>
      <c r="H77" s="165">
        <v>0</v>
      </c>
      <c r="I77" s="305" t="s">
        <v>1329</v>
      </c>
      <c r="J77" s="166" t="s">
        <v>1331</v>
      </c>
      <c r="K77" s="345" t="s">
        <v>1333</v>
      </c>
      <c r="L77" s="343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173">
        <v>44449</v>
      </c>
      <c r="B78" s="160" t="s">
        <v>1321</v>
      </c>
      <c r="C78" s="161" t="s">
        <v>1199</v>
      </c>
      <c r="D78" s="162">
        <v>6</v>
      </c>
      <c r="E78" s="162">
        <v>0</v>
      </c>
      <c r="F78" s="162">
        <v>0</v>
      </c>
      <c r="G78" s="162">
        <v>1</v>
      </c>
      <c r="H78" s="162">
        <v>0</v>
      </c>
      <c r="I78" s="303" t="s">
        <v>1328</v>
      </c>
      <c r="J78" s="171" t="s">
        <v>1330</v>
      </c>
      <c r="K78" s="344" t="s">
        <v>1333</v>
      </c>
      <c r="L78" s="170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174">
        <v>44449</v>
      </c>
      <c r="B79" s="196" t="s">
        <v>1321</v>
      </c>
      <c r="C79" s="163" t="s">
        <v>1322</v>
      </c>
      <c r="D79" s="164">
        <v>12</v>
      </c>
      <c r="E79" s="164">
        <v>0</v>
      </c>
      <c r="F79" s="164">
        <v>0</v>
      </c>
      <c r="G79" s="164">
        <v>12</v>
      </c>
      <c r="H79" s="164">
        <v>0</v>
      </c>
      <c r="I79" s="304" t="s">
        <v>1328</v>
      </c>
      <c r="J79" s="172" t="s">
        <v>1330</v>
      </c>
      <c r="K79" s="38" t="s">
        <v>1333</v>
      </c>
      <c r="L79" s="197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174">
        <v>44449</v>
      </c>
      <c r="B80" s="196" t="s">
        <v>1321</v>
      </c>
      <c r="C80" s="163" t="s">
        <v>1323</v>
      </c>
      <c r="D80" s="164">
        <v>1</v>
      </c>
      <c r="E80" s="164">
        <v>0</v>
      </c>
      <c r="F80" s="164">
        <v>0</v>
      </c>
      <c r="G80" s="164">
        <v>1</v>
      </c>
      <c r="H80" s="164">
        <v>0</v>
      </c>
      <c r="I80" s="304" t="s">
        <v>1328</v>
      </c>
      <c r="J80" s="172" t="s">
        <v>1330</v>
      </c>
      <c r="K80" s="38" t="s">
        <v>1333</v>
      </c>
      <c r="L80" s="197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167">
        <v>44449</v>
      </c>
      <c r="B81" s="158" t="s">
        <v>1321</v>
      </c>
      <c r="C81" s="159" t="s">
        <v>1193</v>
      </c>
      <c r="D81" s="165">
        <v>1</v>
      </c>
      <c r="E81" s="165">
        <v>0</v>
      </c>
      <c r="F81" s="165">
        <v>0</v>
      </c>
      <c r="G81" s="165">
        <v>1</v>
      </c>
      <c r="H81" s="165">
        <v>0</v>
      </c>
      <c r="I81" s="305" t="s">
        <v>1328</v>
      </c>
      <c r="J81" s="166" t="s">
        <v>1332</v>
      </c>
      <c r="K81" s="345" t="s">
        <v>1333</v>
      </c>
      <c r="L81" s="343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173">
        <v>44449</v>
      </c>
      <c r="B82" s="160" t="s">
        <v>1324</v>
      </c>
      <c r="C82" s="161" t="s">
        <v>1322</v>
      </c>
      <c r="D82" s="162">
        <v>16</v>
      </c>
      <c r="E82" s="162">
        <v>0</v>
      </c>
      <c r="F82" s="162">
        <v>0</v>
      </c>
      <c r="G82" s="162">
        <v>16</v>
      </c>
      <c r="H82" s="162">
        <v>0</v>
      </c>
      <c r="I82" s="303" t="s">
        <v>1328</v>
      </c>
      <c r="J82" s="171" t="s">
        <v>1330</v>
      </c>
      <c r="K82" s="344" t="s">
        <v>1334</v>
      </c>
      <c r="L82" s="170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174">
        <v>44449</v>
      </c>
      <c r="B83" s="196" t="s">
        <v>1324</v>
      </c>
      <c r="C83" s="163" t="s">
        <v>1323</v>
      </c>
      <c r="D83" s="164">
        <v>1</v>
      </c>
      <c r="E83" s="164">
        <v>0</v>
      </c>
      <c r="F83" s="164">
        <v>0</v>
      </c>
      <c r="G83" s="164">
        <v>1</v>
      </c>
      <c r="H83" s="164">
        <v>0</v>
      </c>
      <c r="I83" s="304" t="s">
        <v>1329</v>
      </c>
      <c r="J83" s="172" t="s">
        <v>1331</v>
      </c>
      <c r="K83" s="38" t="s">
        <v>1333</v>
      </c>
      <c r="L83" s="197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167">
        <v>44449</v>
      </c>
      <c r="B84" s="158" t="s">
        <v>1324</v>
      </c>
      <c r="C84" s="159" t="s">
        <v>1193</v>
      </c>
      <c r="D84" s="165">
        <v>2</v>
      </c>
      <c r="E84" s="165">
        <v>0</v>
      </c>
      <c r="F84" s="165">
        <v>0</v>
      </c>
      <c r="G84" s="165">
        <v>1</v>
      </c>
      <c r="H84" s="165">
        <v>0</v>
      </c>
      <c r="I84" s="305" t="s">
        <v>1328</v>
      </c>
      <c r="J84" s="166" t="s">
        <v>1332</v>
      </c>
      <c r="K84" s="345" t="s">
        <v>1333</v>
      </c>
      <c r="L84" s="343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177">
        <v>44449</v>
      </c>
      <c r="B85" s="341" t="s">
        <v>1325</v>
      </c>
      <c r="C85" s="168" t="s">
        <v>1225</v>
      </c>
      <c r="D85" s="169">
        <v>10</v>
      </c>
      <c r="E85" s="169">
        <v>0</v>
      </c>
      <c r="F85" s="169">
        <v>0</v>
      </c>
      <c r="G85" s="169">
        <v>10</v>
      </c>
      <c r="H85" s="169">
        <v>0</v>
      </c>
      <c r="I85" s="309" t="s">
        <v>1328</v>
      </c>
      <c r="J85" s="178" t="s">
        <v>1330</v>
      </c>
      <c r="K85" s="346" t="s">
        <v>1333</v>
      </c>
      <c r="L85" s="342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177">
        <v>44449</v>
      </c>
      <c r="B86" s="341" t="s">
        <v>1326</v>
      </c>
      <c r="C86" s="168" t="s">
        <v>1327</v>
      </c>
      <c r="D86" s="169">
        <v>4</v>
      </c>
      <c r="E86" s="169">
        <v>0</v>
      </c>
      <c r="F86" s="169">
        <v>0</v>
      </c>
      <c r="G86" s="169">
        <v>2</v>
      </c>
      <c r="H86" s="169">
        <v>0</v>
      </c>
      <c r="I86" s="309" t="s">
        <v>1329</v>
      </c>
      <c r="J86" s="178" t="s">
        <v>1330</v>
      </c>
      <c r="K86" s="346" t="s">
        <v>1333</v>
      </c>
      <c r="L86" s="34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177">
        <v>44449</v>
      </c>
      <c r="B87" s="341" t="s">
        <v>1336</v>
      </c>
      <c r="C87" s="168" t="s">
        <v>1181</v>
      </c>
      <c r="D87" s="169">
        <v>1</v>
      </c>
      <c r="E87" s="169">
        <v>0</v>
      </c>
      <c r="F87" s="169">
        <v>0</v>
      </c>
      <c r="G87" s="169">
        <v>0</v>
      </c>
      <c r="H87" s="169">
        <v>0</v>
      </c>
      <c r="I87" s="309" t="s">
        <v>1339</v>
      </c>
      <c r="J87" s="178" t="s">
        <v>1207</v>
      </c>
      <c r="K87" s="178" t="s">
        <v>1340</v>
      </c>
      <c r="L87" s="34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173">
        <v>44449</v>
      </c>
      <c r="B88" s="160" t="s">
        <v>1337</v>
      </c>
      <c r="C88" s="161" t="s">
        <v>1225</v>
      </c>
      <c r="D88" s="162">
        <v>6</v>
      </c>
      <c r="E88" s="162">
        <v>0</v>
      </c>
      <c r="F88" s="162">
        <v>0</v>
      </c>
      <c r="G88" s="162">
        <v>6</v>
      </c>
      <c r="H88" s="162">
        <v>0</v>
      </c>
      <c r="I88" s="303" t="s">
        <v>1339</v>
      </c>
      <c r="J88" s="171" t="s">
        <v>1211</v>
      </c>
      <c r="K88" s="171" t="s">
        <v>1341</v>
      </c>
      <c r="L88" s="170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67">
        <v>44449</v>
      </c>
      <c r="B89" s="158" t="s">
        <v>1337</v>
      </c>
      <c r="C89" s="159" t="s">
        <v>42</v>
      </c>
      <c r="D89" s="165">
        <v>3</v>
      </c>
      <c r="E89" s="165">
        <v>0</v>
      </c>
      <c r="F89" s="165">
        <v>0</v>
      </c>
      <c r="G89" s="165">
        <v>1</v>
      </c>
      <c r="H89" s="165">
        <v>0</v>
      </c>
      <c r="I89" s="305" t="s">
        <v>1339</v>
      </c>
      <c r="J89" s="166" t="s">
        <v>1211</v>
      </c>
      <c r="K89" s="166" t="s">
        <v>1340</v>
      </c>
      <c r="L89" s="343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7">
        <v>44449</v>
      </c>
      <c r="B90" s="341" t="s">
        <v>1338</v>
      </c>
      <c r="C90" s="168" t="s">
        <v>1193</v>
      </c>
      <c r="D90" s="169">
        <v>1</v>
      </c>
      <c r="E90" s="169">
        <v>0</v>
      </c>
      <c r="F90" s="169">
        <v>0</v>
      </c>
      <c r="G90" s="169">
        <v>1</v>
      </c>
      <c r="H90" s="169">
        <v>0</v>
      </c>
      <c r="I90" s="309" t="s">
        <v>1339</v>
      </c>
      <c r="J90" s="178" t="s">
        <v>1211</v>
      </c>
      <c r="K90" s="178" t="s">
        <v>1340</v>
      </c>
      <c r="L90" s="342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394" t="s">
        <v>11</v>
      </c>
      <c r="B91" s="395"/>
      <c r="C91" s="396"/>
      <c r="D91" s="397">
        <f>SUM(D4:D90)</f>
        <v>312</v>
      </c>
      <c r="E91" s="397">
        <f>SUM(E4:E90)</f>
        <v>0</v>
      </c>
      <c r="F91" s="397">
        <f>SUM(F4:F90)</f>
        <v>0</v>
      </c>
      <c r="G91" s="397">
        <f>SUM(G4:G90)</f>
        <v>299</v>
      </c>
      <c r="H91" s="397">
        <f>SUM(H4:H90)</f>
        <v>0</v>
      </c>
      <c r="I91" s="398"/>
      <c r="J91" s="399"/>
      <c r="K91" s="399"/>
      <c r="L91" s="400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13" t="s">
        <v>12</v>
      </c>
      <c r="B92" s="214"/>
      <c r="C92" s="215"/>
      <c r="D92" s="216">
        <v>1396</v>
      </c>
      <c r="E92" s="216">
        <v>0</v>
      </c>
      <c r="F92" s="216">
        <v>8</v>
      </c>
      <c r="G92" s="216">
        <v>1402</v>
      </c>
      <c r="H92" s="216">
        <v>0</v>
      </c>
      <c r="I92" s="311"/>
      <c r="J92" s="129"/>
      <c r="K92" s="129"/>
      <c r="L92" s="217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218" t="s">
        <v>13</v>
      </c>
      <c r="B93" s="219"/>
      <c r="C93" s="220"/>
      <c r="D93" s="221">
        <f>D91+D92</f>
        <v>1708</v>
      </c>
      <c r="E93" s="221">
        <f>E91+E92</f>
        <v>0</v>
      </c>
      <c r="F93" s="221">
        <f>F91+F92</f>
        <v>8</v>
      </c>
      <c r="G93" s="221">
        <f>G91+G92</f>
        <v>1701</v>
      </c>
      <c r="H93" s="221">
        <f>H91+H92</f>
        <v>0</v>
      </c>
      <c r="I93" s="312"/>
      <c r="J93" s="130"/>
      <c r="K93" s="130"/>
      <c r="L93" s="222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3" t="s">
        <v>14</v>
      </c>
      <c r="B94" s="224">
        <f t="array" ref="B94">SUM(1/COUNTIF(B4:B90,B4:B90))</f>
        <v>46.000000000000014</v>
      </c>
      <c r="C94" s="225"/>
      <c r="D94" s="152"/>
      <c r="E94" s="152"/>
      <c r="F94" s="152"/>
      <c r="G94" s="152"/>
      <c r="H94" s="152"/>
      <c r="I94" s="313"/>
      <c r="J94" s="131"/>
      <c r="K94" s="131"/>
      <c r="L94" s="135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3"/>
      <c r="B95" s="224"/>
      <c r="C95" s="225"/>
      <c r="D95" s="152"/>
      <c r="E95" s="152"/>
      <c r="F95" s="152"/>
      <c r="G95" s="152"/>
      <c r="H95" s="152"/>
      <c r="I95" s="313"/>
      <c r="J95" s="131"/>
      <c r="K95" s="40"/>
      <c r="L95" s="40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26" t="s">
        <v>15</v>
      </c>
      <c r="B96" s="227"/>
      <c r="C96" s="227"/>
      <c r="D96" s="132"/>
      <c r="E96" s="132"/>
      <c r="F96" s="132"/>
      <c r="G96" s="132"/>
      <c r="H96" s="132"/>
      <c r="I96" s="314"/>
      <c r="J96" s="132"/>
      <c r="K96" s="149"/>
      <c r="L96" s="149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28" t="s">
        <v>131</v>
      </c>
      <c r="B97" s="227"/>
      <c r="C97" s="227"/>
      <c r="D97" s="132"/>
      <c r="E97" s="132"/>
      <c r="F97" s="132"/>
      <c r="G97" s="132"/>
      <c r="H97" s="132"/>
      <c r="I97" s="314"/>
      <c r="J97" s="132"/>
      <c r="K97" s="132"/>
      <c r="L97" s="149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229"/>
      <c r="B98" s="227"/>
      <c r="C98" s="230"/>
      <c r="D98" s="132"/>
      <c r="E98" s="132"/>
      <c r="F98" s="132"/>
      <c r="G98" s="132"/>
      <c r="H98" s="132"/>
      <c r="I98" s="315"/>
      <c r="J98" s="133"/>
      <c r="K98" s="133"/>
      <c r="L98" s="231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77" t="s">
        <v>0</v>
      </c>
      <c r="B99" s="178" t="s">
        <v>1</v>
      </c>
      <c r="C99" s="178" t="s">
        <v>2</v>
      </c>
      <c r="D99" s="409" t="s">
        <v>16</v>
      </c>
      <c r="E99" s="232" t="s">
        <v>27</v>
      </c>
      <c r="F99" s="409" t="s">
        <v>18</v>
      </c>
      <c r="G99" s="409" t="s">
        <v>19</v>
      </c>
      <c r="H99" s="409" t="s">
        <v>120</v>
      </c>
      <c r="I99" s="316" t="s">
        <v>8</v>
      </c>
      <c r="J99" s="409" t="s">
        <v>9</v>
      </c>
      <c r="K99" s="475" t="s">
        <v>10</v>
      </c>
      <c r="L99" s="476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331">
        <v>44449</v>
      </c>
      <c r="B100" s="233" t="s">
        <v>1318</v>
      </c>
      <c r="C100" s="233" t="s">
        <v>1225</v>
      </c>
      <c r="D100" s="332">
        <v>0</v>
      </c>
      <c r="E100" s="332">
        <v>59</v>
      </c>
      <c r="F100" s="332">
        <v>64</v>
      </c>
      <c r="G100" s="332">
        <v>0</v>
      </c>
      <c r="H100" s="332">
        <v>0</v>
      </c>
      <c r="I100" s="333" t="s">
        <v>1319</v>
      </c>
      <c r="J100" s="334"/>
      <c r="K100" s="171"/>
      <c r="L100" s="244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367"/>
      <c r="B101" s="368"/>
      <c r="C101" s="368"/>
      <c r="D101" s="369"/>
      <c r="E101" s="369"/>
      <c r="F101" s="369"/>
      <c r="G101" s="369"/>
      <c r="H101" s="369"/>
      <c r="I101" s="370"/>
      <c r="J101" s="371"/>
      <c r="K101" s="172"/>
      <c r="L101" s="37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08" t="s">
        <v>20</v>
      </c>
      <c r="B102" s="209"/>
      <c r="C102" s="210"/>
      <c r="D102" s="236">
        <f>SUM(D100:D101)</f>
        <v>0</v>
      </c>
      <c r="E102" s="236">
        <f>SUM(E100:E101)</f>
        <v>59</v>
      </c>
      <c r="F102" s="236">
        <f>SUM(F100:F101)</f>
        <v>64</v>
      </c>
      <c r="G102" s="236">
        <f>SUM(G100:G101)</f>
        <v>0</v>
      </c>
      <c r="H102" s="236">
        <f>SUM(H100:H101)</f>
        <v>0</v>
      </c>
      <c r="I102" s="310"/>
      <c r="J102" s="35"/>
      <c r="K102" s="35"/>
      <c r="L102" s="237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38" t="s">
        <v>12</v>
      </c>
      <c r="B103" s="239"/>
      <c r="C103" s="116"/>
      <c r="D103" s="240">
        <v>6</v>
      </c>
      <c r="E103" s="240">
        <v>138</v>
      </c>
      <c r="F103" s="240">
        <v>125</v>
      </c>
      <c r="G103" s="240">
        <v>1</v>
      </c>
      <c r="H103" s="240">
        <v>0</v>
      </c>
      <c r="I103" s="317"/>
      <c r="J103" s="134"/>
      <c r="K103" s="134"/>
      <c r="L103" s="241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218" t="s">
        <v>13</v>
      </c>
      <c r="B104" s="219"/>
      <c r="C104" s="220"/>
      <c r="D104" s="242">
        <f>SUM(D102:D103)</f>
        <v>6</v>
      </c>
      <c r="E104" s="242">
        <f>SUM(E102:E103)</f>
        <v>197</v>
      </c>
      <c r="F104" s="242">
        <f>SUM(F102:F103)</f>
        <v>189</v>
      </c>
      <c r="G104" s="242">
        <f>SUM(G102:G103)</f>
        <v>1</v>
      </c>
      <c r="H104" s="242">
        <f>SUM(H102:H103)</f>
        <v>0</v>
      </c>
      <c r="I104" s="312"/>
      <c r="J104" s="130"/>
      <c r="K104" s="130"/>
      <c r="L104" s="22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23"/>
      <c r="B105" s="224"/>
      <c r="C105" s="243"/>
      <c r="D105" s="152"/>
      <c r="E105" s="152"/>
      <c r="F105" s="152"/>
      <c r="G105" s="152"/>
      <c r="H105" s="152"/>
      <c r="I105" s="313"/>
      <c r="J105" s="131"/>
      <c r="K105" s="131"/>
      <c r="L105" s="131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26" t="s">
        <v>21</v>
      </c>
      <c r="B106" s="227"/>
      <c r="C106" s="227"/>
      <c r="D106" s="132"/>
      <c r="E106" s="132"/>
      <c r="F106" s="132"/>
      <c r="G106" s="132"/>
      <c r="H106" s="132"/>
      <c r="I106" s="314"/>
      <c r="J106" s="132"/>
      <c r="K106" s="132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26" t="s">
        <v>125</v>
      </c>
      <c r="B107" s="227"/>
      <c r="C107" s="227"/>
      <c r="D107" s="132"/>
      <c r="E107" s="132"/>
      <c r="F107" s="132"/>
      <c r="G107" s="132"/>
      <c r="H107" s="132"/>
      <c r="I107" s="314"/>
      <c r="J107" s="132"/>
      <c r="K107" s="132"/>
      <c r="L107" s="13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229"/>
      <c r="B108" s="227"/>
      <c r="C108" s="230"/>
      <c r="D108" s="132"/>
      <c r="E108" s="132"/>
      <c r="F108" s="132"/>
      <c r="G108" s="132"/>
      <c r="H108" s="132"/>
      <c r="I108" s="315"/>
      <c r="J108" s="133"/>
      <c r="K108" s="133"/>
      <c r="L108" s="231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177" t="s">
        <v>0</v>
      </c>
      <c r="B109" s="178" t="s">
        <v>1</v>
      </c>
      <c r="C109" s="178" t="s">
        <v>2</v>
      </c>
      <c r="D109" s="409" t="s">
        <v>22</v>
      </c>
      <c r="E109" s="409" t="s">
        <v>23</v>
      </c>
      <c r="F109" s="409" t="s">
        <v>24</v>
      </c>
      <c r="G109" s="409" t="s">
        <v>25</v>
      </c>
      <c r="H109" s="409" t="s">
        <v>7</v>
      </c>
      <c r="I109" s="316" t="s">
        <v>8</v>
      </c>
      <c r="J109" s="409" t="s">
        <v>9</v>
      </c>
      <c r="K109" s="475" t="s">
        <v>10</v>
      </c>
      <c r="L109" s="476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173">
        <v>44445</v>
      </c>
      <c r="B110" s="142" t="s">
        <v>1179</v>
      </c>
      <c r="C110" s="161" t="s">
        <v>1180</v>
      </c>
      <c r="D110" s="162">
        <v>0</v>
      </c>
      <c r="E110" s="162">
        <v>0</v>
      </c>
      <c r="F110" s="162">
        <v>0</v>
      </c>
      <c r="G110" s="162">
        <v>1</v>
      </c>
      <c r="H110" s="162">
        <v>0</v>
      </c>
      <c r="I110" s="303" t="s">
        <v>1195</v>
      </c>
      <c r="J110" s="171" t="s">
        <v>1197</v>
      </c>
      <c r="K110" s="171"/>
      <c r="L110" s="143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thickBot="1" x14ac:dyDescent="0.35">
      <c r="A111" s="167">
        <v>44445</v>
      </c>
      <c r="B111" s="297" t="s">
        <v>1182</v>
      </c>
      <c r="C111" s="159" t="s">
        <v>1181</v>
      </c>
      <c r="D111" s="165">
        <v>2</v>
      </c>
      <c r="E111" s="165">
        <v>0</v>
      </c>
      <c r="F111" s="165">
        <v>0</v>
      </c>
      <c r="G111" s="165">
        <v>3</v>
      </c>
      <c r="H111" s="165">
        <v>0</v>
      </c>
      <c r="I111" s="305" t="s">
        <v>1196</v>
      </c>
      <c r="J111" s="166" t="s">
        <v>1197</v>
      </c>
      <c r="K111" s="166"/>
      <c r="L111" s="298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177">
        <v>44445</v>
      </c>
      <c r="B112" s="299" t="s">
        <v>1183</v>
      </c>
      <c r="C112" s="168" t="s">
        <v>1184</v>
      </c>
      <c r="D112" s="169">
        <v>5</v>
      </c>
      <c r="E112" s="169">
        <v>0</v>
      </c>
      <c r="F112" s="169">
        <v>0</v>
      </c>
      <c r="G112" s="169">
        <v>5</v>
      </c>
      <c r="H112" s="169">
        <v>0</v>
      </c>
      <c r="I112" s="309" t="s">
        <v>1196</v>
      </c>
      <c r="J112" s="178" t="s">
        <v>1197</v>
      </c>
      <c r="K112" s="178"/>
      <c r="L112" s="300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173">
        <v>44447</v>
      </c>
      <c r="B113" s="142" t="s">
        <v>1188</v>
      </c>
      <c r="C113" s="161" t="s">
        <v>1186</v>
      </c>
      <c r="D113" s="162">
        <v>1</v>
      </c>
      <c r="E113" s="162">
        <v>0</v>
      </c>
      <c r="F113" s="162">
        <v>0</v>
      </c>
      <c r="G113" s="162">
        <v>0</v>
      </c>
      <c r="H113" s="162">
        <v>0</v>
      </c>
      <c r="I113" s="303" t="s">
        <v>1196</v>
      </c>
      <c r="J113" s="171" t="s">
        <v>1197</v>
      </c>
      <c r="K113" s="171"/>
      <c r="L113" s="143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174">
        <v>44447</v>
      </c>
      <c r="B114" s="144" t="s">
        <v>1185</v>
      </c>
      <c r="C114" s="163" t="s">
        <v>1187</v>
      </c>
      <c r="D114" s="164">
        <v>10</v>
      </c>
      <c r="E114" s="164">
        <v>0</v>
      </c>
      <c r="F114" s="164">
        <v>0</v>
      </c>
      <c r="G114" s="164">
        <v>9</v>
      </c>
      <c r="H114" s="164">
        <v>0</v>
      </c>
      <c r="I114" s="304" t="s">
        <v>1195</v>
      </c>
      <c r="J114" s="172" t="s">
        <v>1197</v>
      </c>
      <c r="K114" s="172"/>
      <c r="L114" s="145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167">
        <v>44447</v>
      </c>
      <c r="B115" s="297" t="s">
        <v>1189</v>
      </c>
      <c r="C115" s="159" t="s">
        <v>1181</v>
      </c>
      <c r="D115" s="165">
        <v>2</v>
      </c>
      <c r="E115" s="165">
        <v>0</v>
      </c>
      <c r="F115" s="165">
        <v>0</v>
      </c>
      <c r="G115" s="165">
        <v>4</v>
      </c>
      <c r="H115" s="165">
        <v>0</v>
      </c>
      <c r="I115" s="305" t="s">
        <v>1196</v>
      </c>
      <c r="J115" s="166" t="s">
        <v>1197</v>
      </c>
      <c r="K115" s="166"/>
      <c r="L115" s="298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174">
        <v>44447</v>
      </c>
      <c r="B116" s="144" t="s">
        <v>1194</v>
      </c>
      <c r="C116" s="163" t="s">
        <v>1191</v>
      </c>
      <c r="D116" s="164">
        <v>2</v>
      </c>
      <c r="E116" s="164">
        <v>0</v>
      </c>
      <c r="F116" s="164">
        <v>0</v>
      </c>
      <c r="G116" s="164">
        <v>2</v>
      </c>
      <c r="H116" s="164">
        <v>0</v>
      </c>
      <c r="I116" s="304" t="s">
        <v>1196</v>
      </c>
      <c r="J116" s="172" t="s">
        <v>1197</v>
      </c>
      <c r="K116" s="172"/>
      <c r="L116" s="145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174">
        <v>44447</v>
      </c>
      <c r="B117" s="144" t="s">
        <v>1190</v>
      </c>
      <c r="C117" s="163" t="s">
        <v>1192</v>
      </c>
      <c r="D117" s="164">
        <v>0</v>
      </c>
      <c r="E117" s="164">
        <v>0</v>
      </c>
      <c r="F117" s="164">
        <v>0</v>
      </c>
      <c r="G117" s="164">
        <v>1</v>
      </c>
      <c r="H117" s="164">
        <v>0</v>
      </c>
      <c r="I117" s="304" t="s">
        <v>1196</v>
      </c>
      <c r="J117" s="172" t="s">
        <v>1197</v>
      </c>
      <c r="K117" s="172"/>
      <c r="L117" s="145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167">
        <v>44447</v>
      </c>
      <c r="B118" s="297" t="s">
        <v>1194</v>
      </c>
      <c r="C118" s="159" t="s">
        <v>1193</v>
      </c>
      <c r="D118" s="165">
        <v>1</v>
      </c>
      <c r="E118" s="165">
        <v>0</v>
      </c>
      <c r="F118" s="165">
        <v>0</v>
      </c>
      <c r="G118" s="165">
        <v>0</v>
      </c>
      <c r="H118" s="165">
        <v>0</v>
      </c>
      <c r="I118" s="305" t="s">
        <v>1196</v>
      </c>
      <c r="J118" s="166" t="s">
        <v>1197</v>
      </c>
      <c r="K118" s="166"/>
      <c r="L118" s="298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08" t="s">
        <v>20</v>
      </c>
      <c r="B119" s="209"/>
      <c r="C119" s="210"/>
      <c r="D119" s="236">
        <f>SUM(D110:D118)</f>
        <v>23</v>
      </c>
      <c r="E119" s="236">
        <f>SUM(E110:E118)</f>
        <v>0</v>
      </c>
      <c r="F119" s="236">
        <f>SUM(F110:F118)</f>
        <v>0</v>
      </c>
      <c r="G119" s="236">
        <f>SUM(G110:G118)</f>
        <v>25</v>
      </c>
      <c r="H119" s="236">
        <f>SUM(H110:H118)</f>
        <v>0</v>
      </c>
      <c r="I119" s="310"/>
      <c r="J119" s="35"/>
      <c r="K119" s="35"/>
      <c r="L119" s="237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38" t="s">
        <v>12</v>
      </c>
      <c r="B120" s="239"/>
      <c r="C120" s="116"/>
      <c r="D120" s="240">
        <v>53</v>
      </c>
      <c r="E120" s="240">
        <v>0</v>
      </c>
      <c r="F120" s="240">
        <v>0</v>
      </c>
      <c r="G120" s="240">
        <v>50</v>
      </c>
      <c r="H120" s="240">
        <v>0</v>
      </c>
      <c r="I120" s="317"/>
      <c r="J120" s="134"/>
      <c r="K120" s="134"/>
      <c r="L120" s="241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218" t="s">
        <v>13</v>
      </c>
      <c r="B121" s="219"/>
      <c r="C121" s="220"/>
      <c r="D121" s="242">
        <f>SUM(D119:D120)</f>
        <v>76</v>
      </c>
      <c r="E121" s="242">
        <f>SUM(E119:E120)</f>
        <v>0</v>
      </c>
      <c r="F121" s="242">
        <f>SUM(F119:F120)</f>
        <v>0</v>
      </c>
      <c r="G121" s="242">
        <f>SUM(G119:G120)</f>
        <v>75</v>
      </c>
      <c r="H121" s="242">
        <f>SUM(H119:H120)</f>
        <v>0</v>
      </c>
      <c r="I121" s="312"/>
      <c r="J121" s="130"/>
      <c r="K121" s="130"/>
      <c r="L121" s="22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223"/>
      <c r="B122" s="224"/>
      <c r="C122" s="243"/>
      <c r="D122" s="152"/>
      <c r="E122" s="152"/>
      <c r="F122" s="152"/>
      <c r="G122" s="152"/>
      <c r="H122" s="152"/>
      <c r="I122" s="313"/>
      <c r="J122" s="131"/>
      <c r="K122" s="131"/>
      <c r="L122" s="131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x14ac:dyDescent="0.3">
      <c r="A123" s="226" t="s">
        <v>121</v>
      </c>
      <c r="B123" s="227"/>
      <c r="C123" s="227"/>
      <c r="D123" s="132"/>
      <c r="E123" s="132"/>
      <c r="F123" s="132"/>
      <c r="G123" s="132"/>
      <c r="H123" s="132"/>
      <c r="I123" s="314"/>
      <c r="J123" s="132"/>
      <c r="K123" s="132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thickBot="1" x14ac:dyDescent="0.35">
      <c r="A124" s="229"/>
      <c r="B124" s="227"/>
      <c r="C124" s="230"/>
      <c r="D124" s="132"/>
      <c r="E124" s="132"/>
      <c r="F124" s="132"/>
      <c r="G124" s="132"/>
      <c r="H124" s="132"/>
      <c r="I124" s="315"/>
      <c r="J124" s="133"/>
      <c r="K124" s="133"/>
      <c r="L124" s="132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thickBot="1" x14ac:dyDescent="0.35">
      <c r="A125" s="177" t="s">
        <v>0</v>
      </c>
      <c r="B125" s="178" t="s">
        <v>1</v>
      </c>
      <c r="C125" s="178" t="s">
        <v>2</v>
      </c>
      <c r="D125" s="409" t="s">
        <v>26</v>
      </c>
      <c r="E125" s="409" t="s">
        <v>27</v>
      </c>
      <c r="F125" s="409" t="s">
        <v>28</v>
      </c>
      <c r="G125" s="409" t="s">
        <v>25</v>
      </c>
      <c r="H125" s="409" t="s">
        <v>22</v>
      </c>
      <c r="I125" s="316" t="s">
        <v>8</v>
      </c>
      <c r="J125" s="409" t="s">
        <v>9</v>
      </c>
      <c r="K125" s="475" t="s">
        <v>10</v>
      </c>
      <c r="L125" s="476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x14ac:dyDescent="0.3">
      <c r="A126" s="173"/>
      <c r="B126" s="161"/>
      <c r="C126" s="161"/>
      <c r="D126" s="336"/>
      <c r="E126" s="336"/>
      <c r="F126" s="336"/>
      <c r="G126" s="336"/>
      <c r="H126" s="336"/>
      <c r="I126" s="318"/>
      <c r="J126" s="135"/>
      <c r="K126" s="135"/>
      <c r="L126" s="301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thickBot="1" x14ac:dyDescent="0.35">
      <c r="A127" s="174"/>
      <c r="B127" s="163"/>
      <c r="C127" s="163"/>
      <c r="D127" s="337"/>
      <c r="E127" s="337"/>
      <c r="F127" s="337"/>
      <c r="G127" s="337"/>
      <c r="H127" s="337"/>
      <c r="I127" s="319"/>
      <c r="J127" s="40"/>
      <c r="K127" s="40"/>
      <c r="L127" s="179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20.100000000000001" customHeight="1" x14ac:dyDescent="0.3">
      <c r="A128" s="208" t="s">
        <v>20</v>
      </c>
      <c r="B128" s="209"/>
      <c r="C128" s="210"/>
      <c r="D128" s="338">
        <f>SUM(D126:D127)</f>
        <v>0</v>
      </c>
      <c r="E128" s="338">
        <f>SUM(E126:E127)</f>
        <v>0</v>
      </c>
      <c r="F128" s="338">
        <f>SUM(F126:F127)</f>
        <v>0</v>
      </c>
      <c r="G128" s="338">
        <f>SUM(G126:G127)</f>
        <v>0</v>
      </c>
      <c r="H128" s="338">
        <f>SUM(H126:H127)</f>
        <v>0</v>
      </c>
      <c r="I128" s="310"/>
      <c r="J128" s="35"/>
      <c r="K128" s="35"/>
      <c r="L128" s="237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20.100000000000001" customHeight="1" x14ac:dyDescent="0.3">
      <c r="A129" s="238" t="s">
        <v>12</v>
      </c>
      <c r="B129" s="239"/>
      <c r="C129" s="116"/>
      <c r="D129" s="339">
        <v>0</v>
      </c>
      <c r="E129" s="339">
        <v>74</v>
      </c>
      <c r="F129" s="339">
        <v>73</v>
      </c>
      <c r="G129" s="339">
        <v>0</v>
      </c>
      <c r="H129" s="339">
        <v>0</v>
      </c>
      <c r="I129" s="317"/>
      <c r="J129" s="134"/>
      <c r="K129" s="134"/>
      <c r="L129" s="241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20.100000000000001" customHeight="1" thickBot="1" x14ac:dyDescent="0.35">
      <c r="A130" s="218" t="s">
        <v>13</v>
      </c>
      <c r="B130" s="219"/>
      <c r="C130" s="220"/>
      <c r="D130" s="340">
        <f>D128+D129</f>
        <v>0</v>
      </c>
      <c r="E130" s="340">
        <f>E128+E129</f>
        <v>74</v>
      </c>
      <c r="F130" s="340">
        <f>F128+F129</f>
        <v>73</v>
      </c>
      <c r="G130" s="340">
        <f>G128+G129</f>
        <v>0</v>
      </c>
      <c r="H130" s="340">
        <f>H128+H129</f>
        <v>0</v>
      </c>
      <c r="I130" s="312"/>
      <c r="J130" s="130"/>
      <c r="K130" s="130"/>
      <c r="L130" s="22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20.100000000000001" customHeight="1" x14ac:dyDescent="0.3">
      <c r="A131" s="245"/>
      <c r="B131" s="224"/>
      <c r="C131" s="225"/>
      <c r="D131" s="152"/>
      <c r="E131" s="152"/>
      <c r="F131" s="152"/>
      <c r="G131" s="152"/>
      <c r="H131" s="152"/>
      <c r="I131" s="313"/>
      <c r="J131" s="131"/>
      <c r="K131" s="131"/>
      <c r="L131" s="131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20.100000000000001" customHeight="1" x14ac:dyDescent="0.3">
      <c r="A132" s="226" t="s">
        <v>118</v>
      </c>
      <c r="B132" s="227"/>
      <c r="C132" s="227"/>
      <c r="D132" s="132"/>
      <c r="E132" s="132"/>
      <c r="F132" s="132"/>
      <c r="G132" s="132"/>
      <c r="H132" s="132"/>
      <c r="I132" s="314"/>
      <c r="J132" s="132"/>
      <c r="K132" s="132"/>
      <c r="L132" s="132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20.100000000000001" customHeight="1" thickBot="1" x14ac:dyDescent="0.35">
      <c r="A133" s="229"/>
      <c r="B133" s="227"/>
      <c r="C133" s="230"/>
      <c r="D133" s="132"/>
      <c r="E133" s="132"/>
      <c r="F133" s="132"/>
      <c r="G133" s="132"/>
      <c r="H133" s="132"/>
      <c r="I133" s="315"/>
      <c r="J133" s="133"/>
      <c r="K133" s="133"/>
      <c r="L133" s="13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20.100000000000001" customHeight="1" thickBot="1" x14ac:dyDescent="0.35">
      <c r="A134" s="177" t="s">
        <v>0</v>
      </c>
      <c r="B134" s="178" t="s">
        <v>1</v>
      </c>
      <c r="C134" s="178" t="s">
        <v>2</v>
      </c>
      <c r="D134" s="409" t="s">
        <v>29</v>
      </c>
      <c r="E134" s="409" t="s">
        <v>17</v>
      </c>
      <c r="F134" s="409" t="s">
        <v>30</v>
      </c>
      <c r="G134" s="409" t="s">
        <v>19</v>
      </c>
      <c r="H134" s="409" t="s">
        <v>7</v>
      </c>
      <c r="I134" s="316" t="s">
        <v>8</v>
      </c>
      <c r="J134" s="409" t="s">
        <v>9</v>
      </c>
      <c r="K134" s="409"/>
      <c r="L134" s="410" t="s">
        <v>10</v>
      </c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20.100000000000001" customHeight="1" x14ac:dyDescent="0.3">
      <c r="A135" s="173"/>
      <c r="B135" s="161"/>
      <c r="C135" s="161"/>
      <c r="D135" s="162"/>
      <c r="E135" s="162"/>
      <c r="F135" s="162"/>
      <c r="G135" s="162"/>
      <c r="H135" s="162"/>
      <c r="I135" s="303"/>
      <c r="J135" s="171"/>
      <c r="K135" s="171"/>
      <c r="L135" s="244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20.100000000000001" customHeight="1" thickBot="1" x14ac:dyDescent="0.35">
      <c r="A136" s="167"/>
      <c r="B136" s="159"/>
      <c r="C136" s="159"/>
      <c r="D136" s="165"/>
      <c r="E136" s="165"/>
      <c r="F136" s="165"/>
      <c r="G136" s="165"/>
      <c r="H136" s="165"/>
      <c r="I136" s="305"/>
      <c r="J136" s="166"/>
      <c r="K136" s="166"/>
      <c r="L136" s="246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20.100000000000001" customHeight="1" x14ac:dyDescent="0.3">
      <c r="A137" s="208" t="s">
        <v>20</v>
      </c>
      <c r="B137" s="210"/>
      <c r="C137" s="210"/>
      <c r="D137" s="236">
        <f>SUM(D135:D136)</f>
        <v>0</v>
      </c>
      <c r="E137" s="236">
        <f>SUM(E135:E136)</f>
        <v>0</v>
      </c>
      <c r="F137" s="236">
        <f>SUM(F135:F136)</f>
        <v>0</v>
      </c>
      <c r="G137" s="236">
        <f>SUM(G135:G136)</f>
        <v>0</v>
      </c>
      <c r="H137" s="236">
        <f>SUM(H135:H136)</f>
        <v>0</v>
      </c>
      <c r="I137" s="310"/>
      <c r="J137" s="35"/>
      <c r="K137" s="35"/>
      <c r="L137" s="237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20.100000000000001" customHeight="1" x14ac:dyDescent="0.3">
      <c r="A138" s="238" t="s">
        <v>12</v>
      </c>
      <c r="B138" s="116"/>
      <c r="C138" s="116"/>
      <c r="D138" s="240">
        <v>0</v>
      </c>
      <c r="E138" s="240">
        <v>0</v>
      </c>
      <c r="F138" s="240">
        <v>0</v>
      </c>
      <c r="G138" s="240">
        <v>0</v>
      </c>
      <c r="H138" s="240">
        <v>0</v>
      </c>
      <c r="I138" s="317"/>
      <c r="J138" s="134"/>
      <c r="K138" s="134"/>
      <c r="L138" s="241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20.100000000000001" customHeight="1" thickBot="1" x14ac:dyDescent="0.35">
      <c r="A139" s="218" t="s">
        <v>13</v>
      </c>
      <c r="B139" s="220"/>
      <c r="C139" s="220"/>
      <c r="D139" s="242">
        <f>SUM(D137:D138)</f>
        <v>0</v>
      </c>
      <c r="E139" s="242">
        <f>SUM(E137:E138)</f>
        <v>0</v>
      </c>
      <c r="F139" s="242">
        <f>SUM(F137:F138)</f>
        <v>0</v>
      </c>
      <c r="G139" s="242">
        <f>SUM(G137:G138)</f>
        <v>0</v>
      </c>
      <c r="H139" s="242">
        <f>SUM(H137:H138)</f>
        <v>0</v>
      </c>
      <c r="I139" s="312"/>
      <c r="J139" s="130"/>
      <c r="K139" s="130"/>
      <c r="L139" s="247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x14ac:dyDescent="0.3">
      <c r="A140" s="223"/>
      <c r="B140" s="224"/>
      <c r="C140" s="225"/>
      <c r="D140" s="152"/>
      <c r="E140" s="152"/>
      <c r="F140" s="152"/>
      <c r="G140" s="152"/>
      <c r="H140" s="152"/>
      <c r="I140" s="313"/>
      <c r="J140" s="131"/>
      <c r="K140" s="131"/>
      <c r="L140" s="131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x14ac:dyDescent="0.3">
      <c r="A141" s="226" t="s">
        <v>31</v>
      </c>
      <c r="B141" s="227"/>
      <c r="C141" s="227"/>
      <c r="D141" s="132"/>
      <c r="E141" s="132"/>
      <c r="F141" s="132"/>
      <c r="G141" s="132"/>
      <c r="H141" s="132"/>
      <c r="I141" s="314"/>
      <c r="J141" s="132"/>
      <c r="K141" s="132"/>
      <c r="L141" s="132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20.100000000000001" customHeight="1" x14ac:dyDescent="0.3">
      <c r="A142" s="226" t="s">
        <v>32</v>
      </c>
      <c r="B142" s="227"/>
      <c r="C142" s="227"/>
      <c r="D142" s="132"/>
      <c r="E142" s="132"/>
      <c r="F142" s="132"/>
      <c r="G142" s="132"/>
      <c r="H142" s="132"/>
      <c r="I142" s="314"/>
      <c r="J142" s="132"/>
      <c r="K142" s="132"/>
      <c r="L142" s="132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thickBot="1" x14ac:dyDescent="0.35">
      <c r="A143" s="229"/>
      <c r="B143" s="227"/>
      <c r="C143" s="230"/>
      <c r="D143" s="132"/>
      <c r="E143" s="132"/>
      <c r="F143" s="132"/>
      <c r="G143" s="132"/>
      <c r="H143" s="132"/>
      <c r="I143" s="315"/>
      <c r="J143" s="133"/>
      <c r="K143" s="133"/>
      <c r="L143" s="132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thickBot="1" x14ac:dyDescent="0.35">
      <c r="A144" s="177" t="s">
        <v>0</v>
      </c>
      <c r="B144" s="178" t="s">
        <v>1</v>
      </c>
      <c r="C144" s="178" t="s">
        <v>2</v>
      </c>
      <c r="D144" s="409" t="s">
        <v>33</v>
      </c>
      <c r="E144" s="409" t="s">
        <v>34</v>
      </c>
      <c r="F144" s="409" t="s">
        <v>35</v>
      </c>
      <c r="G144" s="409" t="s">
        <v>36</v>
      </c>
      <c r="H144" s="409" t="s">
        <v>135</v>
      </c>
      <c r="I144" s="316" t="s">
        <v>8</v>
      </c>
      <c r="J144" s="409" t="s">
        <v>9</v>
      </c>
      <c r="K144" s="409"/>
      <c r="L144" s="410" t="s">
        <v>10</v>
      </c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x14ac:dyDescent="0.3">
      <c r="A145" s="174"/>
      <c r="B145" s="163"/>
      <c r="C145" s="163"/>
      <c r="D145" s="164"/>
      <c r="E145" s="164"/>
      <c r="F145" s="164"/>
      <c r="G145" s="164"/>
      <c r="H145" s="164"/>
      <c r="I145" s="319"/>
      <c r="J145" s="172"/>
      <c r="K145" s="204"/>
      <c r="L145" s="248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thickBot="1" x14ac:dyDescent="0.35">
      <c r="A146" s="174"/>
      <c r="B146" s="163"/>
      <c r="C146" s="163"/>
      <c r="D146" s="164"/>
      <c r="E146" s="164"/>
      <c r="F146" s="164"/>
      <c r="G146" s="164"/>
      <c r="H146" s="164"/>
      <c r="I146" s="319"/>
      <c r="J146" s="172"/>
      <c r="K146" s="204"/>
      <c r="L146" s="248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A147" s="249" t="s">
        <v>20</v>
      </c>
      <c r="B147" s="250"/>
      <c r="C147" s="250"/>
      <c r="D147" s="251">
        <f>SUM(D145:D146)</f>
        <v>0</v>
      </c>
      <c r="E147" s="251">
        <f>SUM(E145:E146)</f>
        <v>0</v>
      </c>
      <c r="F147" s="251">
        <f>SUM(F145:F146)</f>
        <v>0</v>
      </c>
      <c r="G147" s="251">
        <f>SUM(G145:G146)</f>
        <v>0</v>
      </c>
      <c r="H147" s="251">
        <f>SUM(H145:H146)</f>
        <v>0</v>
      </c>
      <c r="I147" s="320"/>
      <c r="J147" s="36"/>
      <c r="K147" s="36"/>
      <c r="L147" s="252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x14ac:dyDescent="0.3">
      <c r="A148" s="253" t="s">
        <v>12</v>
      </c>
      <c r="B148" s="254"/>
      <c r="C148" s="254"/>
      <c r="D148" s="255">
        <v>0</v>
      </c>
      <c r="E148" s="255">
        <v>69</v>
      </c>
      <c r="F148" s="255">
        <v>0</v>
      </c>
      <c r="G148" s="255">
        <v>56</v>
      </c>
      <c r="H148" s="255">
        <v>0</v>
      </c>
      <c r="I148" s="321"/>
      <c r="J148" s="136"/>
      <c r="K148" s="136"/>
      <c r="L148" s="256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19.5" customHeight="1" thickBot="1" x14ac:dyDescent="0.35">
      <c r="A149" s="257" t="s">
        <v>13</v>
      </c>
      <c r="B149" s="258"/>
      <c r="C149" s="258"/>
      <c r="D149" s="259">
        <f>D147+D148</f>
        <v>0</v>
      </c>
      <c r="E149" s="259">
        <f>E147+E148</f>
        <v>69</v>
      </c>
      <c r="F149" s="259">
        <f>F147+F148</f>
        <v>0</v>
      </c>
      <c r="G149" s="259">
        <f>G147+G148</f>
        <v>56</v>
      </c>
      <c r="H149" s="259">
        <f>H147+H148</f>
        <v>0</v>
      </c>
      <c r="I149" s="322"/>
      <c r="J149" s="137"/>
      <c r="K149" s="137"/>
      <c r="L149" s="260"/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x14ac:dyDescent="0.3">
      <c r="A150" s="261"/>
      <c r="B150" s="43"/>
      <c r="C150" s="125"/>
      <c r="D150" s="1"/>
      <c r="E150" s="1"/>
      <c r="F150" s="1"/>
      <c r="G150" s="1"/>
      <c r="H150" s="1"/>
      <c r="I150" s="323"/>
      <c r="J150" s="44"/>
      <c r="K150" s="44"/>
      <c r="L150" s="44"/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A151" s="226" t="s">
        <v>37</v>
      </c>
      <c r="B151" s="227"/>
      <c r="C151" s="227"/>
      <c r="D151" s="132"/>
      <c r="E151" s="132"/>
      <c r="F151" s="132"/>
      <c r="G151" s="132"/>
      <c r="H151" s="132"/>
      <c r="I151" s="314"/>
      <c r="J151" s="132"/>
      <c r="K151" s="132"/>
      <c r="L151" s="132"/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x14ac:dyDescent="0.3">
      <c r="A152" s="226" t="s">
        <v>117</v>
      </c>
      <c r="B152" s="227"/>
      <c r="C152" s="227"/>
      <c r="D152" s="132"/>
      <c r="E152" s="132"/>
      <c r="F152" s="132"/>
      <c r="G152" s="132"/>
      <c r="H152" s="132"/>
      <c r="I152" s="314"/>
      <c r="J152" s="132"/>
      <c r="K152" s="132"/>
      <c r="L152" s="132"/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19.5" customHeight="1" thickBot="1" x14ac:dyDescent="0.35">
      <c r="A153" s="229"/>
      <c r="B153" s="227"/>
      <c r="C153" s="230"/>
      <c r="D153" s="132"/>
      <c r="E153" s="132"/>
      <c r="F153" s="132"/>
      <c r="G153" s="132"/>
      <c r="H153" s="132"/>
      <c r="I153" s="315"/>
      <c r="J153" s="133"/>
      <c r="K153" s="133"/>
      <c r="L153" s="132"/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19.5" customHeight="1" thickBot="1" x14ac:dyDescent="0.35">
      <c r="A154" s="177" t="s">
        <v>0</v>
      </c>
      <c r="B154" s="178" t="s">
        <v>1</v>
      </c>
      <c r="C154" s="178" t="s">
        <v>2</v>
      </c>
      <c r="D154" s="409" t="s">
        <v>33</v>
      </c>
      <c r="E154" s="409" t="s">
        <v>27</v>
      </c>
      <c r="F154" s="409" t="s">
        <v>24</v>
      </c>
      <c r="G154" s="409" t="s">
        <v>25</v>
      </c>
      <c r="H154" s="409" t="s">
        <v>7</v>
      </c>
      <c r="I154" s="316" t="s">
        <v>8</v>
      </c>
      <c r="J154" s="409" t="s">
        <v>9</v>
      </c>
      <c r="K154" s="409"/>
      <c r="L154" s="410" t="s">
        <v>10</v>
      </c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19.5" customHeight="1" x14ac:dyDescent="0.3">
      <c r="A155" s="173"/>
      <c r="B155" s="161"/>
      <c r="C155" s="161"/>
      <c r="D155" s="162"/>
      <c r="E155" s="162"/>
      <c r="F155" s="162"/>
      <c r="G155" s="162"/>
      <c r="H155" s="162"/>
      <c r="I155" s="303"/>
      <c r="J155" s="171"/>
      <c r="K155" s="171"/>
      <c r="L155" s="234"/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:22" ht="19.5" customHeight="1" thickBot="1" x14ac:dyDescent="0.35">
      <c r="A156" s="174"/>
      <c r="B156" s="163"/>
      <c r="C156" s="163"/>
      <c r="D156" s="164"/>
      <c r="E156" s="164"/>
      <c r="F156" s="164"/>
      <c r="G156" s="164"/>
      <c r="H156" s="164"/>
      <c r="I156" s="304"/>
      <c r="J156" s="172"/>
      <c r="K156" s="172"/>
      <c r="L156" s="235"/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:22" ht="19.5" customHeight="1" x14ac:dyDescent="0.3">
      <c r="A157" s="249" t="s">
        <v>20</v>
      </c>
      <c r="B157" s="250"/>
      <c r="C157" s="250"/>
      <c r="D157" s="251">
        <f>SUM(D155:D156)</f>
        <v>0</v>
      </c>
      <c r="E157" s="251">
        <f>SUM(E155:E156)</f>
        <v>0</v>
      </c>
      <c r="F157" s="251">
        <f>SUM(F155:F156)</f>
        <v>0</v>
      </c>
      <c r="G157" s="251">
        <f>SUM(G155:G156)</f>
        <v>0</v>
      </c>
      <c r="H157" s="251">
        <f>SUM(H155:H156)</f>
        <v>0</v>
      </c>
      <c r="I157" s="320"/>
      <c r="J157" s="36"/>
      <c r="K157" s="36"/>
      <c r="L157" s="252"/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:22" ht="19.5" customHeight="1" x14ac:dyDescent="0.3">
      <c r="A158" s="253" t="s">
        <v>12</v>
      </c>
      <c r="B158" s="254"/>
      <c r="C158" s="254"/>
      <c r="D158" s="255">
        <v>0</v>
      </c>
      <c r="E158" s="255">
        <v>0</v>
      </c>
      <c r="F158" s="255">
        <v>0</v>
      </c>
      <c r="G158" s="255">
        <v>0</v>
      </c>
      <c r="H158" s="255">
        <v>0</v>
      </c>
      <c r="I158" s="321"/>
      <c r="J158" s="136"/>
      <c r="K158" s="136"/>
      <c r="L158" s="256"/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:22" ht="19.5" customHeight="1" thickBot="1" x14ac:dyDescent="0.35">
      <c r="A159" s="257" t="s">
        <v>13</v>
      </c>
      <c r="B159" s="258"/>
      <c r="C159" s="258"/>
      <c r="D159" s="259">
        <f>D157+D158</f>
        <v>0</v>
      </c>
      <c r="E159" s="259">
        <f>E157+E158</f>
        <v>0</v>
      </c>
      <c r="F159" s="259">
        <f>F157+F158</f>
        <v>0</v>
      </c>
      <c r="G159" s="259">
        <f>G157+G158</f>
        <v>0</v>
      </c>
      <c r="H159" s="259">
        <f>H157+H158</f>
        <v>0</v>
      </c>
      <c r="I159" s="322"/>
      <c r="J159" s="137"/>
      <c r="K159" s="137"/>
      <c r="L159" s="260"/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:22" ht="19.5" customHeight="1" x14ac:dyDescent="0.3">
      <c r="A160" s="261"/>
      <c r="B160" s="43"/>
      <c r="C160" s="125"/>
      <c r="D160" s="1"/>
      <c r="E160" s="1"/>
      <c r="F160" s="1"/>
      <c r="G160" s="1"/>
      <c r="H160" s="1"/>
      <c r="I160" s="323"/>
      <c r="J160" s="44"/>
      <c r="K160" s="44"/>
      <c r="L160" s="44"/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:22" ht="19.5" customHeight="1" x14ac:dyDescent="0.3">
      <c r="A161" s="226" t="s">
        <v>122</v>
      </c>
      <c r="B161" s="227"/>
      <c r="C161" s="227"/>
      <c r="D161" s="132"/>
      <c r="E161" s="132"/>
      <c r="F161" s="132"/>
      <c r="G161" s="132"/>
      <c r="H161" s="132"/>
      <c r="I161" s="314"/>
      <c r="J161" s="132"/>
      <c r="K161" s="132"/>
      <c r="L161" s="132"/>
      <c r="M161" s="194"/>
      <c r="N161" s="284"/>
      <c r="O161" s="157"/>
      <c r="P161" s="198"/>
      <c r="Q161" s="198"/>
      <c r="R161" s="153"/>
      <c r="S161" s="153"/>
      <c r="T161" s="153"/>
      <c r="U161" s="152"/>
      <c r="V161" s="152"/>
    </row>
    <row r="162" spans="1:22" ht="19.5" customHeight="1" x14ac:dyDescent="0.3">
      <c r="A162" s="226" t="s">
        <v>124</v>
      </c>
      <c r="B162" s="227"/>
      <c r="C162" s="227"/>
      <c r="D162" s="132"/>
      <c r="E162" s="132"/>
      <c r="F162" s="132"/>
      <c r="G162" s="132"/>
      <c r="H162" s="132"/>
      <c r="I162" s="314"/>
      <c r="J162" s="132"/>
      <c r="K162" s="132"/>
      <c r="L162" s="132"/>
      <c r="M162" s="194"/>
      <c r="N162" s="284"/>
      <c r="O162" s="157"/>
      <c r="P162" s="198"/>
      <c r="Q162" s="198"/>
      <c r="R162" s="153"/>
      <c r="S162" s="153"/>
      <c r="T162" s="153"/>
      <c r="U162" s="152"/>
      <c r="V162" s="152"/>
    </row>
    <row r="163" spans="1:22" ht="19.5" customHeight="1" thickBot="1" x14ac:dyDescent="0.35">
      <c r="A163" s="229"/>
      <c r="B163" s="227"/>
      <c r="C163" s="230"/>
      <c r="D163" s="132"/>
      <c r="E163" s="132"/>
      <c r="F163" s="132"/>
      <c r="G163" s="132"/>
      <c r="H163" s="132"/>
      <c r="I163" s="315"/>
      <c r="J163" s="133"/>
      <c r="K163" s="133"/>
      <c r="L163" s="132"/>
      <c r="M163" s="194"/>
      <c r="N163" s="284"/>
      <c r="O163" s="157"/>
      <c r="P163" s="198"/>
      <c r="Q163" s="198"/>
      <c r="R163" s="153"/>
      <c r="S163" s="153"/>
      <c r="T163" s="153"/>
      <c r="U163" s="152"/>
      <c r="V163" s="152"/>
    </row>
    <row r="164" spans="1:22" ht="19.5" customHeight="1" thickBot="1" x14ac:dyDescent="0.35">
      <c r="A164" s="177" t="s">
        <v>0</v>
      </c>
      <c r="B164" s="178" t="s">
        <v>1</v>
      </c>
      <c r="C164" s="178" t="s">
        <v>2</v>
      </c>
      <c r="D164" s="409" t="s">
        <v>22</v>
      </c>
      <c r="E164" s="409" t="s">
        <v>27</v>
      </c>
      <c r="F164" s="409" t="s">
        <v>24</v>
      </c>
      <c r="G164" s="409" t="s">
        <v>25</v>
      </c>
      <c r="H164" s="409" t="s">
        <v>7</v>
      </c>
      <c r="I164" s="316" t="s">
        <v>8</v>
      </c>
      <c r="J164" s="409" t="s">
        <v>9</v>
      </c>
      <c r="K164" s="409"/>
      <c r="L164" s="410" t="s">
        <v>10</v>
      </c>
      <c r="M164" s="194"/>
      <c r="N164" s="284"/>
      <c r="O164" s="157"/>
      <c r="P164" s="198"/>
      <c r="Q164" s="198"/>
      <c r="R164" s="153"/>
      <c r="S164" s="153"/>
      <c r="T164" s="153"/>
      <c r="U164" s="152"/>
      <c r="V164" s="152"/>
    </row>
    <row r="165" spans="1:22" ht="19.5" customHeight="1" x14ac:dyDescent="0.3">
      <c r="A165" s="173"/>
      <c r="B165" s="161"/>
      <c r="C165" s="161"/>
      <c r="D165" s="262"/>
      <c r="E165" s="162"/>
      <c r="F165" s="262"/>
      <c r="G165" s="262"/>
      <c r="H165" s="262"/>
      <c r="I165" s="303"/>
      <c r="J165" s="171"/>
      <c r="K165" s="171"/>
      <c r="L165" s="234"/>
      <c r="M165" s="194"/>
      <c r="N165" s="284"/>
      <c r="O165" s="157"/>
      <c r="P165" s="198"/>
      <c r="Q165" s="198"/>
      <c r="R165" s="153"/>
      <c r="S165" s="153"/>
      <c r="T165" s="153"/>
      <c r="U165" s="152"/>
      <c r="V165" s="152"/>
    </row>
    <row r="166" spans="1:22" ht="19.5" customHeight="1" thickBot="1" x14ac:dyDescent="0.35">
      <c r="A166" s="174"/>
      <c r="B166" s="163"/>
      <c r="C166" s="163"/>
      <c r="D166" s="263"/>
      <c r="E166" s="164"/>
      <c r="F166" s="263"/>
      <c r="G166" s="263"/>
      <c r="H166" s="263"/>
      <c r="I166" s="304"/>
      <c r="J166" s="172"/>
      <c r="K166" s="172"/>
      <c r="L166" s="235"/>
      <c r="M166" s="194"/>
      <c r="N166" s="284"/>
      <c r="O166" s="157"/>
      <c r="P166" s="198"/>
      <c r="Q166" s="198"/>
      <c r="R166" s="153"/>
      <c r="S166" s="153"/>
      <c r="T166" s="153"/>
      <c r="U166" s="152"/>
      <c r="V166" s="152"/>
    </row>
    <row r="167" spans="1:22" ht="20.100000000000001" customHeight="1" x14ac:dyDescent="0.3">
      <c r="A167" s="249" t="s">
        <v>20</v>
      </c>
      <c r="B167" s="250"/>
      <c r="C167" s="250"/>
      <c r="D167" s="251">
        <f>SUM(D165:D166)</f>
        <v>0</v>
      </c>
      <c r="E167" s="251">
        <f>SUM(E165:E166)</f>
        <v>0</v>
      </c>
      <c r="F167" s="251">
        <f>SUM(F165:F166)</f>
        <v>0</v>
      </c>
      <c r="G167" s="251">
        <f>SUM(G165:G166)</f>
        <v>0</v>
      </c>
      <c r="H167" s="251">
        <f>SUM(H165:H166)</f>
        <v>0</v>
      </c>
      <c r="I167" s="320"/>
      <c r="J167" s="36"/>
      <c r="K167" s="36"/>
      <c r="L167" s="252"/>
      <c r="M167" s="194"/>
      <c r="N167" s="284"/>
      <c r="O167" s="157"/>
      <c r="P167" s="198"/>
      <c r="Q167" s="198"/>
      <c r="R167" s="153"/>
      <c r="S167" s="153"/>
      <c r="T167" s="153"/>
      <c r="U167" s="152"/>
      <c r="V167" s="152"/>
    </row>
    <row r="168" spans="1:22" ht="20.100000000000001" customHeight="1" x14ac:dyDescent="0.3">
      <c r="A168" s="253" t="s">
        <v>12</v>
      </c>
      <c r="B168" s="254"/>
      <c r="C168" s="254"/>
      <c r="D168" s="255">
        <v>0</v>
      </c>
      <c r="E168" s="255">
        <v>0</v>
      </c>
      <c r="F168" s="255">
        <v>0</v>
      </c>
      <c r="G168" s="255">
        <v>0</v>
      </c>
      <c r="H168" s="255">
        <v>0</v>
      </c>
      <c r="I168" s="321"/>
      <c r="J168" s="136"/>
      <c r="K168" s="136"/>
      <c r="L168" s="256"/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:22" ht="20.100000000000001" customHeight="1" thickBot="1" x14ac:dyDescent="0.35">
      <c r="A169" s="257" t="s">
        <v>13</v>
      </c>
      <c r="B169" s="258"/>
      <c r="C169" s="258"/>
      <c r="D169" s="259">
        <f>D167+D168</f>
        <v>0</v>
      </c>
      <c r="E169" s="259">
        <f>E167+E168</f>
        <v>0</v>
      </c>
      <c r="F169" s="259">
        <f>F167+F168</f>
        <v>0</v>
      </c>
      <c r="G169" s="259">
        <f>G167+G168</f>
        <v>0</v>
      </c>
      <c r="H169" s="259">
        <f>H167+H168</f>
        <v>0</v>
      </c>
      <c r="I169" s="322"/>
      <c r="J169" s="137"/>
      <c r="K169" s="137"/>
      <c r="L169" s="260"/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:22" ht="20.100000000000001" customHeight="1" x14ac:dyDescent="0.3">
      <c r="A170" s="264"/>
      <c r="B170" s="43"/>
      <c r="C170" s="43"/>
      <c r="D170" s="1"/>
      <c r="E170" s="1"/>
      <c r="F170" s="1"/>
      <c r="G170" s="1"/>
      <c r="H170" s="1"/>
      <c r="I170" s="323"/>
      <c r="J170" s="44"/>
      <c r="K170" s="44"/>
      <c r="L170" s="44"/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:22" ht="20.100000000000001" customHeight="1" x14ac:dyDescent="0.3">
      <c r="A171" s="226" t="s">
        <v>38</v>
      </c>
      <c r="B171" s="45"/>
      <c r="C171" s="45"/>
      <c r="D171" s="46"/>
      <c r="E171" s="46"/>
      <c r="F171" s="46"/>
      <c r="G171" s="46"/>
      <c r="H171" s="46"/>
      <c r="I171" s="324"/>
      <c r="J171" s="46"/>
      <c r="K171" s="46"/>
      <c r="L171" s="46"/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:22" ht="20.100000000000001" customHeight="1" thickBot="1" x14ac:dyDescent="0.35">
      <c r="A172" s="223"/>
      <c r="B172" s="224"/>
      <c r="C172" s="225"/>
      <c r="D172" s="152"/>
      <c r="E172" s="152"/>
      <c r="F172" s="152"/>
      <c r="G172" s="152"/>
      <c r="H172" s="152"/>
      <c r="I172" s="313"/>
      <c r="J172" s="131"/>
      <c r="K172" s="131"/>
      <c r="L172" s="131"/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:22" ht="20.100000000000001" customHeight="1" thickBot="1" x14ac:dyDescent="0.35">
      <c r="A173" s="265" t="s">
        <v>0</v>
      </c>
      <c r="B173" s="266" t="s">
        <v>1</v>
      </c>
      <c r="C173" s="266" t="s">
        <v>2</v>
      </c>
      <c r="D173" s="138" t="s">
        <v>3</v>
      </c>
      <c r="E173" s="138" t="s">
        <v>4</v>
      </c>
      <c r="F173" s="138" t="s">
        <v>5</v>
      </c>
      <c r="G173" s="138" t="s">
        <v>6</v>
      </c>
      <c r="H173" s="138" t="s">
        <v>7</v>
      </c>
      <c r="I173" s="325" t="s">
        <v>8</v>
      </c>
      <c r="J173" s="138" t="s">
        <v>9</v>
      </c>
      <c r="K173" s="138"/>
      <c r="L173" s="267" t="s">
        <v>10</v>
      </c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:22" ht="20.100000000000001" customHeight="1" x14ac:dyDescent="0.3">
      <c r="A174" s="268" t="s">
        <v>20</v>
      </c>
      <c r="B174" s="269"/>
      <c r="C174" s="269"/>
      <c r="D174" s="270">
        <f t="shared" ref="D174:H176" si="14">SUM(D91,D102,D128,D137)</f>
        <v>312</v>
      </c>
      <c r="E174" s="270">
        <f t="shared" si="14"/>
        <v>59</v>
      </c>
      <c r="F174" s="270">
        <f t="shared" si="14"/>
        <v>64</v>
      </c>
      <c r="G174" s="270">
        <f t="shared" si="14"/>
        <v>299</v>
      </c>
      <c r="H174" s="270">
        <f t="shared" si="14"/>
        <v>0</v>
      </c>
      <c r="I174" s="326"/>
      <c r="J174" s="37"/>
      <c r="K174" s="37"/>
      <c r="L174" s="271"/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:22" ht="20.100000000000001" customHeight="1" x14ac:dyDescent="0.3">
      <c r="A175" s="272" t="s">
        <v>12</v>
      </c>
      <c r="B175" s="273"/>
      <c r="C175" s="273"/>
      <c r="D175" s="274">
        <f t="shared" si="14"/>
        <v>1402</v>
      </c>
      <c r="E175" s="274">
        <f t="shared" si="14"/>
        <v>212</v>
      </c>
      <c r="F175" s="274">
        <f t="shared" si="14"/>
        <v>206</v>
      </c>
      <c r="G175" s="274">
        <f t="shared" si="14"/>
        <v>1403</v>
      </c>
      <c r="H175" s="274">
        <f t="shared" si="14"/>
        <v>0</v>
      </c>
      <c r="I175" s="327"/>
      <c r="J175" s="139"/>
      <c r="K175" s="139"/>
      <c r="L175" s="275"/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:22" ht="20.100000000000001" customHeight="1" thickBot="1" x14ac:dyDescent="0.35">
      <c r="A176" s="276" t="s">
        <v>13</v>
      </c>
      <c r="B176" s="277"/>
      <c r="C176" s="277"/>
      <c r="D176" s="278">
        <f t="shared" si="14"/>
        <v>1714</v>
      </c>
      <c r="E176" s="278">
        <f t="shared" si="14"/>
        <v>271</v>
      </c>
      <c r="F176" s="278">
        <f t="shared" si="14"/>
        <v>270</v>
      </c>
      <c r="G176" s="278">
        <f t="shared" si="14"/>
        <v>1702</v>
      </c>
      <c r="H176" s="278">
        <f t="shared" si="14"/>
        <v>0</v>
      </c>
      <c r="I176" s="328"/>
      <c r="J176" s="140"/>
      <c r="K176" s="140"/>
      <c r="L176" s="279"/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2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2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:26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:26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:26" ht="20.100000000000001" customHeight="1" x14ac:dyDescent="0.3">
      <c r="M356" s="194"/>
      <c r="O356" s="157"/>
      <c r="P356" s="281"/>
      <c r="Q356" s="281"/>
      <c r="R356" s="155"/>
      <c r="S356" s="155"/>
      <c r="T356" s="153"/>
      <c r="U356" s="152"/>
      <c r="V356" s="152"/>
    </row>
    <row r="357" spans="1:26" ht="20.100000000000001" customHeight="1" x14ac:dyDescent="0.3">
      <c r="M357" s="194"/>
      <c r="O357" s="157"/>
      <c r="P357" s="281"/>
      <c r="Q357" s="281"/>
      <c r="R357" s="155"/>
      <c r="S357" s="155"/>
      <c r="T357" s="153"/>
      <c r="U357" s="152"/>
      <c r="V357" s="152"/>
    </row>
    <row r="358" spans="1:26" ht="20.100000000000001" customHeight="1" x14ac:dyDescent="0.3">
      <c r="M358" s="194"/>
      <c r="N358" s="146"/>
      <c r="O358" s="157"/>
      <c r="P358" s="198"/>
      <c r="Q358" s="198"/>
      <c r="R358" s="153"/>
      <c r="S358" s="153"/>
      <c r="T358" s="153"/>
      <c r="U358" s="152"/>
      <c r="V358" s="152"/>
    </row>
    <row r="359" spans="1:26" ht="20.100000000000001" customHeight="1" x14ac:dyDescent="0.3">
      <c r="M359" s="194"/>
      <c r="N359" s="146"/>
      <c r="O359" s="157"/>
      <c r="P359" s="198"/>
      <c r="Q359" s="198"/>
      <c r="R359" s="153"/>
      <c r="S359" s="153"/>
      <c r="T359" s="153"/>
      <c r="U359" s="152"/>
      <c r="V359" s="152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  <c r="Z361" s="146"/>
    </row>
    <row r="362" spans="1:26" s="146" customFormat="1" ht="20.100000000000001" customHeight="1" x14ac:dyDescent="0.3">
      <c r="A362" s="280"/>
      <c r="B362" s="124"/>
      <c r="C362" s="124"/>
      <c r="D362" s="124"/>
      <c r="E362" s="124"/>
      <c r="F362" s="124"/>
      <c r="G362" s="124"/>
      <c r="H362" s="124"/>
      <c r="I362" s="329"/>
      <c r="J362" s="124"/>
      <c r="K362" s="124"/>
      <c r="L362" s="124"/>
      <c r="M362" s="194"/>
      <c r="N362" s="151"/>
      <c r="O362" s="157"/>
      <c r="P362" s="198"/>
      <c r="Q362" s="198"/>
      <c r="R362" s="153"/>
      <c r="S362" s="153"/>
      <c r="T362" s="155"/>
      <c r="U362" s="56"/>
      <c r="V362" s="56"/>
    </row>
    <row r="363" spans="1:26" s="146" customFormat="1" ht="20.100000000000001" customHeight="1" x14ac:dyDescent="0.3">
      <c r="A363" s="280"/>
      <c r="B363" s="124"/>
      <c r="C363" s="124"/>
      <c r="D363" s="124"/>
      <c r="E363" s="124"/>
      <c r="F363" s="124"/>
      <c r="G363" s="124"/>
      <c r="H363" s="124"/>
      <c r="I363" s="329"/>
      <c r="J363" s="124"/>
      <c r="K363" s="124"/>
      <c r="L363" s="124"/>
      <c r="M363" s="194"/>
      <c r="N363" s="151"/>
      <c r="O363" s="157"/>
      <c r="P363" s="198"/>
      <c r="Q363" s="198"/>
      <c r="R363" s="153"/>
      <c r="S363" s="153"/>
      <c r="T363" s="155"/>
      <c r="U363" s="56"/>
      <c r="V363" s="56"/>
      <c r="Z363" s="151"/>
    </row>
    <row r="364" spans="1:26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  <c r="X364" s="146"/>
      <c r="Y364" s="146"/>
    </row>
    <row r="365" spans="1:26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  <c r="X365" s="146"/>
      <c r="Y365" s="146"/>
    </row>
    <row r="366" spans="1:26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  <c r="X366" s="146"/>
      <c r="Y366" s="146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  <c r="X367" s="146"/>
      <c r="Y367" s="146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  <c r="X368" s="146"/>
      <c r="Y368" s="146"/>
    </row>
    <row r="369" spans="13:25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  <c r="X369" s="146"/>
      <c r="Y369" s="146"/>
    </row>
    <row r="370" spans="13:25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  <c r="X370" s="146"/>
      <c r="Y370" s="146"/>
    </row>
    <row r="371" spans="13:25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5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5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5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5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5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5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5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5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5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5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5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5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5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O400" s="157"/>
      <c r="P400" s="198"/>
      <c r="Q400" s="198"/>
      <c r="R400" s="153"/>
      <c r="S400" s="153"/>
      <c r="T400" s="153"/>
      <c r="U400" s="152"/>
      <c r="V400" s="152"/>
    </row>
    <row r="401" spans="13:22" ht="20.100000000000001" customHeight="1" x14ac:dyDescent="0.3">
      <c r="M401" s="194"/>
      <c r="O401" s="157"/>
      <c r="P401" s="198"/>
      <c r="Q401" s="198"/>
      <c r="R401" s="153"/>
      <c r="S401" s="153"/>
      <c r="T401" s="153"/>
      <c r="U401" s="152"/>
      <c r="V401" s="152"/>
    </row>
    <row r="402" spans="13:22" ht="20.100000000000001" customHeight="1" x14ac:dyDescent="0.3">
      <c r="M402" s="194"/>
      <c r="O402" s="157"/>
      <c r="P402" s="198"/>
      <c r="Q402" s="198"/>
      <c r="R402" s="153"/>
      <c r="S402" s="153"/>
      <c r="T402" s="153"/>
      <c r="U402" s="152"/>
      <c r="V402" s="152"/>
    </row>
    <row r="403" spans="13:22" ht="20.100000000000001" customHeight="1" x14ac:dyDescent="0.3">
      <c r="M403" s="194"/>
      <c r="O403" s="157"/>
      <c r="P403" s="198"/>
      <c r="Q403" s="198"/>
      <c r="R403" s="153"/>
      <c r="S403" s="153"/>
      <c r="T403" s="153"/>
      <c r="U403" s="152"/>
      <c r="V403" s="152"/>
    </row>
    <row r="404" spans="13:22" ht="20.100000000000001" customHeight="1" x14ac:dyDescent="0.3">
      <c r="M404" s="194"/>
      <c r="O404" s="157"/>
      <c r="P404" s="198"/>
      <c r="Q404" s="198"/>
      <c r="R404" s="153"/>
      <c r="S404" s="153"/>
      <c r="T404" s="153"/>
      <c r="U404" s="152"/>
      <c r="V404" s="152"/>
    </row>
    <row r="405" spans="13:22" ht="20.100000000000001" customHeight="1" x14ac:dyDescent="0.3">
      <c r="M405" s="194"/>
      <c r="O405" s="157"/>
      <c r="P405" s="198"/>
      <c r="Q405" s="198"/>
      <c r="R405" s="153"/>
      <c r="S405" s="153"/>
      <c r="T405" s="153"/>
      <c r="U405" s="152"/>
      <c r="V405" s="152"/>
    </row>
    <row r="406" spans="13:22" ht="20.100000000000001" customHeight="1" x14ac:dyDescent="0.3">
      <c r="M406" s="194"/>
      <c r="O406" s="157"/>
      <c r="P406" s="198"/>
      <c r="Q406" s="198"/>
      <c r="R406" s="153"/>
      <c r="S406" s="153"/>
      <c r="T406" s="153"/>
      <c r="U406" s="152"/>
      <c r="V406" s="152"/>
    </row>
    <row r="407" spans="13:22" ht="20.100000000000001" customHeight="1" x14ac:dyDescent="0.3">
      <c r="M407" s="194"/>
      <c r="P407" s="39"/>
      <c r="Q407" s="39"/>
      <c r="R407" s="39"/>
      <c r="S407" s="39"/>
      <c r="T407" s="153"/>
      <c r="U407" s="152"/>
      <c r="V407" s="152"/>
    </row>
    <row r="408" spans="13:22" ht="20.100000000000001" customHeight="1" x14ac:dyDescent="0.3">
      <c r="M408" s="194"/>
      <c r="P408" s="39"/>
      <c r="Q408" s="39"/>
      <c r="R408" s="39"/>
      <c r="S408" s="39"/>
      <c r="T408" s="153"/>
      <c r="U408" s="152"/>
      <c r="V408" s="152"/>
    </row>
    <row r="409" spans="13:22" ht="20.100000000000001" customHeight="1" x14ac:dyDescent="0.3">
      <c r="M409" s="194"/>
      <c r="P409" s="39"/>
      <c r="Q409" s="39"/>
      <c r="R409" s="39"/>
      <c r="S409" s="39"/>
      <c r="T409" s="153"/>
      <c r="U409" s="152"/>
      <c r="V409" s="152"/>
    </row>
    <row r="410" spans="13:22" ht="20.100000000000001" customHeight="1" x14ac:dyDescent="0.3">
      <c r="M410" s="194"/>
      <c r="P410" s="39"/>
      <c r="Q410" s="39"/>
      <c r="R410" s="39"/>
      <c r="S410" s="39"/>
      <c r="T410" s="153"/>
      <c r="U410" s="152"/>
      <c r="V410" s="152"/>
    </row>
    <row r="411" spans="13:22" ht="20.100000000000001" customHeight="1" x14ac:dyDescent="0.3">
      <c r="M411" s="194"/>
      <c r="P411" s="39"/>
      <c r="Q411" s="39"/>
      <c r="R411" s="39"/>
      <c r="S411" s="39"/>
      <c r="T411" s="153"/>
      <c r="U411" s="152"/>
      <c r="V411" s="152"/>
    </row>
    <row r="412" spans="13:22" ht="20.100000000000001" customHeight="1" x14ac:dyDescent="0.3">
      <c r="M412" s="194"/>
      <c r="P412" s="39"/>
      <c r="Q412" s="39"/>
      <c r="R412" s="39"/>
      <c r="S412" s="39"/>
      <c r="T412" s="153"/>
      <c r="U412" s="152"/>
      <c r="V412" s="152"/>
    </row>
    <row r="413" spans="13:22" ht="20.100000000000001" customHeight="1" x14ac:dyDescent="0.3">
      <c r="M413" s="194"/>
      <c r="P413" s="39"/>
      <c r="Q413" s="39"/>
      <c r="R413" s="39"/>
      <c r="S413" s="39"/>
      <c r="T413" s="39"/>
    </row>
    <row r="414" spans="13:22" ht="20.100000000000001" customHeight="1" x14ac:dyDescent="0.3">
      <c r="M414" s="194"/>
      <c r="P414" s="39"/>
      <c r="Q414" s="39"/>
      <c r="R414" s="39"/>
      <c r="S414" s="39"/>
      <c r="T414" s="39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94"/>
      <c r="P420" s="39"/>
      <c r="Q420" s="39"/>
      <c r="R420" s="39"/>
      <c r="S420" s="39"/>
      <c r="T420" s="39"/>
    </row>
    <row r="421" spans="13:20" ht="20.100000000000001" customHeight="1" x14ac:dyDescent="0.3">
      <c r="M421" s="194"/>
      <c r="P421" s="39"/>
      <c r="Q421" s="39"/>
      <c r="R421" s="39"/>
      <c r="S421" s="39"/>
      <c r="T421" s="39"/>
    </row>
    <row r="422" spans="13:20" ht="20.100000000000001" customHeight="1" x14ac:dyDescent="0.3">
      <c r="M422" s="194"/>
      <c r="P422" s="39"/>
      <c r="Q422" s="39"/>
      <c r="R422" s="39"/>
      <c r="S422" s="39"/>
      <c r="T422" s="39"/>
    </row>
    <row r="423" spans="13:20" ht="20.100000000000001" customHeight="1" x14ac:dyDescent="0.3">
      <c r="M423" s="194"/>
      <c r="P423" s="39"/>
      <c r="Q423" s="39"/>
      <c r="R423" s="39"/>
      <c r="S423" s="39"/>
      <c r="T423" s="39"/>
    </row>
    <row r="424" spans="13:20" ht="20.100000000000001" customHeight="1" x14ac:dyDescent="0.3">
      <c r="M424" s="194"/>
      <c r="P424" s="39"/>
      <c r="Q424" s="39"/>
      <c r="R424" s="39"/>
      <c r="S424" s="39"/>
      <c r="T424" s="39"/>
    </row>
    <row r="425" spans="13:20" ht="20.100000000000001" customHeight="1" x14ac:dyDescent="0.3">
      <c r="M425" s="194"/>
      <c r="P425" s="39"/>
      <c r="Q425" s="39"/>
      <c r="R425" s="39"/>
      <c r="S425" s="39"/>
      <c r="T425" s="39"/>
    </row>
    <row r="426" spans="13:20" ht="20.100000000000001" customHeight="1" x14ac:dyDescent="0.3">
      <c r="M426" s="194"/>
      <c r="P426" s="39"/>
      <c r="Q426" s="39"/>
      <c r="R426" s="39"/>
      <c r="S426" s="39"/>
      <c r="T426" s="39"/>
    </row>
    <row r="427" spans="13:20" ht="20.100000000000001" customHeight="1" x14ac:dyDescent="0.3">
      <c r="M427" s="194"/>
      <c r="P427" s="39"/>
      <c r="Q427" s="39"/>
      <c r="R427" s="39"/>
      <c r="S427" s="39"/>
      <c r="T427" s="39"/>
    </row>
    <row r="428" spans="13:20" ht="20.100000000000001" customHeight="1" x14ac:dyDescent="0.3">
      <c r="M428" s="194"/>
      <c r="P428" s="39"/>
      <c r="Q428" s="39"/>
      <c r="R428" s="39"/>
      <c r="S428" s="39"/>
      <c r="T428" s="39"/>
    </row>
    <row r="429" spans="13:20" ht="20.100000000000001" customHeight="1" x14ac:dyDescent="0.3">
      <c r="M429" s="194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0" ht="20.100000000000001" customHeight="1" x14ac:dyDescent="0.3">
      <c r="M529" s="151"/>
      <c r="P529" s="39"/>
      <c r="Q529" s="39"/>
      <c r="R529" s="39"/>
      <c r="S529" s="39"/>
      <c r="T529" s="39"/>
    </row>
    <row r="530" spans="13:20" ht="20.100000000000001" customHeight="1" x14ac:dyDescent="0.3">
      <c r="M530" s="151"/>
      <c r="P530" s="39"/>
      <c r="Q530" s="39"/>
      <c r="R530" s="39"/>
      <c r="S530" s="39"/>
      <c r="T530" s="39"/>
    </row>
    <row r="531" spans="13:20" ht="20.100000000000001" customHeight="1" x14ac:dyDescent="0.3">
      <c r="M531" s="151"/>
      <c r="P531" s="39"/>
      <c r="Q531" s="39"/>
      <c r="R531" s="39"/>
      <c r="S531" s="39"/>
      <c r="T531" s="39"/>
    </row>
    <row r="532" spans="13:20" ht="20.100000000000001" customHeight="1" x14ac:dyDescent="0.3">
      <c r="M532" s="151"/>
      <c r="P532" s="39"/>
      <c r="Q532" s="39"/>
      <c r="R532" s="39"/>
      <c r="S532" s="39"/>
      <c r="T532" s="39"/>
    </row>
    <row r="533" spans="13:20" ht="20.100000000000001" customHeight="1" x14ac:dyDescent="0.3">
      <c r="M533" s="151"/>
      <c r="P533" s="39"/>
      <c r="Q533" s="39"/>
      <c r="R533" s="39"/>
      <c r="S533" s="39"/>
      <c r="T533" s="39"/>
    </row>
    <row r="534" spans="13:20" ht="20.100000000000001" customHeight="1" x14ac:dyDescent="0.3">
      <c r="M534" s="151"/>
      <c r="P534" s="39"/>
      <c r="Q534" s="39"/>
      <c r="R534" s="39"/>
      <c r="S534" s="39"/>
      <c r="T534" s="39"/>
    </row>
    <row r="535" spans="13:20" ht="20.100000000000001" customHeight="1" x14ac:dyDescent="0.3">
      <c r="M535" s="151"/>
      <c r="P535" s="39"/>
      <c r="Q535" s="39"/>
      <c r="R535" s="39"/>
      <c r="S535" s="39"/>
      <c r="T535" s="39"/>
    </row>
    <row r="536" spans="13:20" ht="20.100000000000001" customHeight="1" x14ac:dyDescent="0.3">
      <c r="M536" s="151"/>
      <c r="P536" s="39"/>
      <c r="Q536" s="39"/>
      <c r="R536" s="39"/>
      <c r="S536" s="39"/>
      <c r="T536" s="39"/>
    </row>
    <row r="537" spans="13:20" ht="20.100000000000001" customHeight="1" x14ac:dyDescent="0.3">
      <c r="M537" s="151"/>
      <c r="P537" s="39"/>
      <c r="Q537" s="39"/>
      <c r="R537" s="39"/>
      <c r="S537" s="39"/>
      <c r="T537" s="39"/>
    </row>
    <row r="538" spans="13:20" ht="20.100000000000001" customHeight="1" x14ac:dyDescent="0.3">
      <c r="M538" s="151"/>
      <c r="P538" s="39"/>
      <c r="Q538" s="39"/>
      <c r="R538" s="39"/>
      <c r="S538" s="39"/>
      <c r="T538" s="39"/>
    </row>
    <row r="539" spans="13:20" ht="20.100000000000001" customHeight="1" x14ac:dyDescent="0.3">
      <c r="M539" s="151"/>
      <c r="P539" s="39"/>
      <c r="Q539" s="39"/>
      <c r="R539" s="39"/>
      <c r="S539" s="39"/>
      <c r="T539" s="39"/>
    </row>
    <row r="540" spans="13:20" ht="20.100000000000001" customHeight="1" x14ac:dyDescent="0.3">
      <c r="M540" s="151"/>
      <c r="T540" s="39"/>
    </row>
    <row r="541" spans="13:20" ht="20.100000000000001" customHeight="1" x14ac:dyDescent="0.3">
      <c r="M541" s="151"/>
      <c r="T541" s="39"/>
    </row>
    <row r="542" spans="13:20" ht="20.100000000000001" customHeight="1" x14ac:dyDescent="0.3">
      <c r="M542" s="151"/>
      <c r="T542" s="39"/>
    </row>
    <row r="543" spans="13:20" ht="20.100000000000001" customHeight="1" x14ac:dyDescent="0.3">
      <c r="M543" s="151"/>
      <c r="T543" s="39"/>
    </row>
    <row r="544" spans="13:20" ht="20.100000000000001" customHeight="1" x14ac:dyDescent="0.3">
      <c r="M544" s="151"/>
      <c r="T544" s="39"/>
    </row>
    <row r="545" spans="13:22" ht="20.100000000000001" customHeight="1" x14ac:dyDescent="0.3">
      <c r="M545" s="151"/>
      <c r="T545" s="39"/>
    </row>
    <row r="546" spans="13:22" ht="20.100000000000001" customHeight="1" x14ac:dyDescent="0.3">
      <c r="M546" s="151"/>
      <c r="U546" s="152"/>
      <c r="V546" s="152"/>
    </row>
    <row r="547" spans="13:22" ht="20.100000000000001" customHeight="1" x14ac:dyDescent="0.3">
      <c r="M547" s="151"/>
      <c r="U547" s="152"/>
      <c r="V547" s="152"/>
    </row>
    <row r="548" spans="13:22" ht="20.100000000000001" customHeight="1" x14ac:dyDescent="0.3">
      <c r="M548" s="151"/>
      <c r="U548" s="152"/>
      <c r="V548" s="152"/>
    </row>
    <row r="549" spans="13:22" ht="20.100000000000001" customHeight="1" x14ac:dyDescent="0.3">
      <c r="M549" s="151"/>
      <c r="U549" s="152"/>
      <c r="V549" s="152"/>
    </row>
    <row r="550" spans="13:22" ht="20.100000000000001" customHeight="1" x14ac:dyDescent="0.3">
      <c r="M550" s="151"/>
      <c r="U550" s="152"/>
      <c r="V550" s="152"/>
    </row>
    <row r="551" spans="13:22" ht="20.100000000000001" customHeight="1" x14ac:dyDescent="0.3">
      <c r="M551" s="151"/>
      <c r="U551" s="152"/>
      <c r="V551" s="152"/>
    </row>
    <row r="552" spans="13:22" ht="20.100000000000001" customHeight="1" x14ac:dyDescent="0.3">
      <c r="M552" s="151"/>
      <c r="U552" s="152"/>
      <c r="V552" s="152"/>
    </row>
    <row r="553" spans="13:22" ht="20.100000000000001" customHeight="1" x14ac:dyDescent="0.3">
      <c r="M553" s="151"/>
      <c r="U553" s="152"/>
      <c r="V553" s="152"/>
    </row>
    <row r="554" spans="13:22" ht="20.100000000000001" customHeight="1" x14ac:dyDescent="0.3">
      <c r="M554" s="151"/>
      <c r="U554" s="152"/>
      <c r="V554" s="152"/>
    </row>
    <row r="555" spans="13:22" ht="20.100000000000001" customHeight="1" x14ac:dyDescent="0.3">
      <c r="M555" s="151"/>
      <c r="O555" s="156"/>
      <c r="P555" s="155"/>
      <c r="Q555" s="153"/>
      <c r="R555" s="153"/>
      <c r="S555" s="153"/>
      <c r="U555" s="152"/>
      <c r="V555" s="152"/>
    </row>
    <row r="556" spans="13:22" ht="20.100000000000001" customHeight="1" x14ac:dyDescent="0.3">
      <c r="M556" s="151"/>
      <c r="O556" s="156"/>
      <c r="P556" s="155"/>
      <c r="Q556" s="153"/>
      <c r="R556" s="153"/>
      <c r="S556" s="153"/>
      <c r="U556" s="152"/>
      <c r="V556" s="152"/>
    </row>
    <row r="557" spans="13:22" ht="20.100000000000001" customHeight="1" x14ac:dyDescent="0.3">
      <c r="M557" s="151"/>
      <c r="O557" s="156"/>
      <c r="P557" s="155"/>
      <c r="Q557" s="153"/>
      <c r="R557" s="153"/>
      <c r="S557" s="153"/>
      <c r="U557" s="152"/>
      <c r="V557" s="152"/>
    </row>
    <row r="558" spans="13:22" ht="20.100000000000001" customHeight="1" x14ac:dyDescent="0.3">
      <c r="M558" s="151"/>
      <c r="O558" s="156"/>
      <c r="P558" s="155"/>
      <c r="Q558" s="153"/>
      <c r="R558" s="153"/>
      <c r="S558" s="153"/>
      <c r="U558" s="152"/>
      <c r="V558" s="152"/>
    </row>
    <row r="559" spans="13:22" ht="20.100000000000001" customHeight="1" x14ac:dyDescent="0.3">
      <c r="M559" s="151"/>
      <c r="O559" s="156"/>
      <c r="P559" s="155"/>
      <c r="Q559" s="153"/>
      <c r="R559" s="153"/>
      <c r="S559" s="153"/>
      <c r="U559" s="152"/>
      <c r="V559" s="152"/>
    </row>
    <row r="560" spans="13:22" ht="20.100000000000001" customHeight="1" x14ac:dyDescent="0.3">
      <c r="M560" s="151"/>
      <c r="O560" s="156"/>
      <c r="P560" s="155"/>
      <c r="Q560" s="153"/>
      <c r="R560" s="153"/>
      <c r="S560" s="153"/>
      <c r="U560" s="152"/>
      <c r="V560" s="152"/>
    </row>
    <row r="561" spans="13:22" ht="20.100000000000001" customHeight="1" x14ac:dyDescent="0.3">
      <c r="M561" s="151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4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4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4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4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4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4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4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O780" s="156"/>
      <c r="P780" s="155"/>
      <c r="Q780" s="153"/>
      <c r="R780" s="153"/>
      <c r="S780" s="153"/>
      <c r="T780" s="154"/>
      <c r="U780" s="152"/>
      <c r="V780" s="152"/>
    </row>
    <row r="781" spans="13:22" ht="20.100000000000001" customHeight="1" x14ac:dyDescent="0.3">
      <c r="M781" s="157"/>
      <c r="O781" s="156"/>
      <c r="P781" s="155"/>
      <c r="Q781" s="153"/>
      <c r="R781" s="153"/>
      <c r="S781" s="153"/>
      <c r="T781" s="154"/>
      <c r="U781" s="152"/>
      <c r="V781" s="152"/>
    </row>
    <row r="782" spans="13:22" ht="20.100000000000001" customHeight="1" x14ac:dyDescent="0.3">
      <c r="M782" s="157"/>
      <c r="O782" s="156"/>
      <c r="P782" s="155"/>
      <c r="Q782" s="153"/>
      <c r="R782" s="153"/>
      <c r="S782" s="153"/>
      <c r="T782" s="154"/>
      <c r="U782" s="152"/>
      <c r="V782" s="152"/>
    </row>
    <row r="783" spans="13:22" ht="20.100000000000001" customHeight="1" x14ac:dyDescent="0.3">
      <c r="M783" s="157"/>
      <c r="O783" s="156"/>
      <c r="P783" s="155"/>
      <c r="Q783" s="153"/>
      <c r="R783" s="153"/>
      <c r="S783" s="153"/>
      <c r="T783" s="154"/>
      <c r="U783" s="152"/>
      <c r="V783" s="152"/>
    </row>
    <row r="784" spans="13:22" ht="20.100000000000001" customHeight="1" x14ac:dyDescent="0.3">
      <c r="M784" s="157"/>
      <c r="O784" s="156"/>
      <c r="P784" s="155"/>
      <c r="Q784" s="153"/>
      <c r="R784" s="153"/>
      <c r="S784" s="153"/>
      <c r="T784" s="154"/>
      <c r="U784" s="152"/>
      <c r="V784" s="152"/>
    </row>
    <row r="785" spans="1:28" ht="20.100000000000001" customHeight="1" x14ac:dyDescent="0.3">
      <c r="M785" s="157"/>
      <c r="O785" s="156"/>
      <c r="P785" s="155"/>
      <c r="Q785" s="153"/>
      <c r="R785" s="153"/>
      <c r="S785" s="153"/>
      <c r="T785" s="154"/>
      <c r="U785" s="152"/>
      <c r="V785" s="152"/>
    </row>
    <row r="786" spans="1:28" ht="20.100000000000001" customHeight="1" x14ac:dyDescent="0.3">
      <c r="M786" s="157"/>
      <c r="O786" s="156"/>
      <c r="P786" s="155"/>
      <c r="Q786" s="153"/>
      <c r="R786" s="153"/>
      <c r="S786" s="153"/>
      <c r="T786" s="154"/>
      <c r="U786" s="152"/>
      <c r="V786" s="152"/>
    </row>
    <row r="787" spans="1:28" ht="20.100000000000001" customHeight="1" x14ac:dyDescent="0.3">
      <c r="M787" s="157"/>
      <c r="S787" s="153"/>
      <c r="T787" s="154"/>
      <c r="U787" s="152"/>
      <c r="V787" s="152"/>
    </row>
    <row r="788" spans="1:28" ht="20.100000000000001" customHeight="1" x14ac:dyDescent="0.3">
      <c r="M788" s="157"/>
      <c r="T788" s="154"/>
      <c r="U788" s="152"/>
      <c r="V788" s="152"/>
    </row>
    <row r="789" spans="1:28" ht="20.100000000000001" customHeight="1" x14ac:dyDescent="0.3">
      <c r="M789" s="157"/>
      <c r="T789" s="154"/>
      <c r="U789" s="152"/>
      <c r="V789" s="152"/>
    </row>
    <row r="790" spans="1:28" ht="20.100000000000001" customHeight="1" x14ac:dyDescent="0.3">
      <c r="M790" s="157"/>
      <c r="T790" s="154"/>
      <c r="U790" s="152"/>
      <c r="V790" s="152"/>
    </row>
    <row r="791" spans="1:28" ht="20.100000000000001" customHeight="1" x14ac:dyDescent="0.3">
      <c r="M791" s="157"/>
      <c r="T791" s="154"/>
      <c r="U791" s="152"/>
      <c r="V791" s="152"/>
    </row>
    <row r="792" spans="1:28" ht="20.100000000000001" customHeight="1" x14ac:dyDescent="0.3">
      <c r="M792" s="157"/>
      <c r="T792" s="154"/>
      <c r="V792" s="152"/>
    </row>
    <row r="793" spans="1:28" ht="20.100000000000001" customHeight="1" x14ac:dyDescent="0.3">
      <c r="M793" s="157"/>
      <c r="O793" s="146"/>
      <c r="P793" s="146"/>
      <c r="Q793" s="146"/>
      <c r="R793" s="146"/>
      <c r="T793" s="154"/>
      <c r="V793" s="152"/>
    </row>
    <row r="794" spans="1:28" ht="20.100000000000001" customHeight="1" x14ac:dyDescent="0.3">
      <c r="M794" s="157"/>
      <c r="O794" s="146"/>
      <c r="P794" s="146"/>
      <c r="Q794" s="146"/>
      <c r="R794" s="146"/>
      <c r="V794" s="152"/>
    </row>
    <row r="795" spans="1:28" ht="20.100000000000001" customHeight="1" x14ac:dyDescent="0.3">
      <c r="M795" s="157"/>
      <c r="O795" s="175"/>
      <c r="P795" s="176"/>
      <c r="Q795" s="176"/>
      <c r="R795" s="146"/>
      <c r="V795" s="152"/>
    </row>
    <row r="796" spans="1:28" ht="20.100000000000001" customHeight="1" x14ac:dyDescent="0.3">
      <c r="M796" s="157"/>
      <c r="O796" s="175"/>
      <c r="P796" s="176"/>
      <c r="Q796" s="176"/>
      <c r="R796" s="146"/>
      <c r="V796" s="152"/>
      <c r="AA796" s="103"/>
      <c r="AB796" s="103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75"/>
      <c r="P797" s="176"/>
      <c r="Q797" s="176"/>
      <c r="R797" s="146"/>
      <c r="S797" s="151"/>
      <c r="T797" s="151"/>
      <c r="U797" s="151"/>
      <c r="V797" s="152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75"/>
      <c r="P798" s="176"/>
      <c r="Q798" s="176"/>
      <c r="R798" s="146"/>
      <c r="S798" s="151"/>
      <c r="T798" s="151"/>
      <c r="U798" s="151"/>
      <c r="V798" s="152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46"/>
      <c r="O799" s="175"/>
      <c r="P799" s="176"/>
      <c r="Q799" s="176"/>
      <c r="R799" s="146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46"/>
      <c r="O800" s="175"/>
      <c r="P800" s="176"/>
      <c r="Q800" s="176"/>
      <c r="R800" s="146"/>
      <c r="S800" s="151"/>
      <c r="T800" s="151"/>
      <c r="U800" s="151"/>
      <c r="V800" s="151"/>
      <c r="W800" s="151"/>
      <c r="X800" s="151"/>
      <c r="Y800" s="151"/>
      <c r="Z800" s="151"/>
    </row>
    <row r="801" spans="1:28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75"/>
      <c r="O801" s="175"/>
      <c r="P801" s="176"/>
      <c r="Q801" s="176"/>
      <c r="R801" s="146"/>
      <c r="S801" s="151"/>
      <c r="T801" s="151"/>
      <c r="U801" s="151"/>
      <c r="V801" s="151"/>
      <c r="W801" s="151"/>
      <c r="X801" s="151"/>
      <c r="Y801" s="151"/>
      <c r="Z801" s="151"/>
    </row>
    <row r="802" spans="1:28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75"/>
      <c r="O802" s="146"/>
      <c r="P802" s="146"/>
      <c r="Q802" s="146"/>
      <c r="R802" s="146"/>
      <c r="S802" s="151"/>
      <c r="T802" s="151"/>
      <c r="U802" s="151"/>
      <c r="V802" s="151"/>
      <c r="W802" s="151"/>
      <c r="X802" s="151"/>
      <c r="Y802" s="151"/>
      <c r="Z802" s="151"/>
    </row>
    <row r="803" spans="1:28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75"/>
      <c r="O803" s="146"/>
      <c r="P803" s="146"/>
      <c r="Q803" s="146"/>
      <c r="R803" s="146"/>
      <c r="S803" s="151"/>
      <c r="T803" s="151"/>
      <c r="U803" s="151"/>
      <c r="V803" s="151"/>
      <c r="W803" s="151"/>
      <c r="X803" s="151"/>
      <c r="Y803" s="151"/>
      <c r="Z803" s="151"/>
    </row>
    <row r="804" spans="1:28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75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8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75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8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75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8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75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  <c r="AA807" s="151"/>
      <c r="AB807" s="151"/>
    </row>
    <row r="808" spans="1:28" ht="20.100000000000001" customHeight="1" x14ac:dyDescent="0.3">
      <c r="M808" s="157"/>
      <c r="N808" s="146"/>
      <c r="AA808" s="103"/>
      <c r="AB808" s="103"/>
    </row>
    <row r="809" spans="1:28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46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8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8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8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8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8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57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8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57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8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57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57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57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57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57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8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8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8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  <c r="AA848" s="151"/>
      <c r="AB848" s="151"/>
    </row>
    <row r="851" spans="1:28" ht="20.100000000000001" customHeight="1" x14ac:dyDescent="0.3">
      <c r="AA851" s="103"/>
      <c r="AB851" s="103"/>
    </row>
    <row r="852" spans="1:28" s="103" customFormat="1" ht="20.100000000000001" customHeight="1" x14ac:dyDescent="0.3">
      <c r="A852" s="280"/>
      <c r="B852" s="124"/>
      <c r="C852" s="124"/>
      <c r="D852" s="124"/>
      <c r="E852" s="124"/>
      <c r="F852" s="124"/>
      <c r="G852" s="124"/>
      <c r="H852" s="124"/>
      <c r="I852" s="329"/>
      <c r="J852" s="124"/>
      <c r="K852" s="124"/>
      <c r="L852" s="124"/>
      <c r="M852" s="148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spans="1:28" s="103" customFormat="1" ht="20.100000000000001" customHeight="1" x14ac:dyDescent="0.3">
      <c r="A853" s="280"/>
      <c r="B853" s="124"/>
      <c r="C853" s="124"/>
      <c r="D853" s="124"/>
      <c r="E853" s="124"/>
      <c r="F853" s="124"/>
      <c r="G853" s="124"/>
      <c r="H853" s="124"/>
      <c r="I853" s="329"/>
      <c r="J853" s="124"/>
      <c r="K853" s="124"/>
      <c r="L853" s="124"/>
      <c r="M853" s="148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spans="1:28" s="103" customFormat="1" ht="20.100000000000001" customHeight="1" x14ac:dyDescent="0.3">
      <c r="A854" s="280"/>
      <c r="B854" s="124"/>
      <c r="C854" s="124"/>
      <c r="D854" s="124"/>
      <c r="E854" s="124"/>
      <c r="F854" s="124"/>
      <c r="G854" s="124"/>
      <c r="H854" s="124"/>
      <c r="I854" s="329"/>
      <c r="J854" s="124"/>
      <c r="K854" s="124"/>
      <c r="L854" s="124"/>
      <c r="M854" s="148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spans="1:28" s="103" customFormat="1" ht="20.100000000000001" customHeight="1" x14ac:dyDescent="0.3">
      <c r="A855" s="280"/>
      <c r="B855" s="124"/>
      <c r="C855" s="124"/>
      <c r="D855" s="124"/>
      <c r="E855" s="124"/>
      <c r="F855" s="124"/>
      <c r="G855" s="124"/>
      <c r="H855" s="124"/>
      <c r="I855" s="329"/>
      <c r="J855" s="124"/>
      <c r="K855" s="124"/>
      <c r="L855" s="124"/>
      <c r="M855" s="148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spans="1:28" s="103" customFormat="1" ht="20.100000000000001" customHeight="1" x14ac:dyDescent="0.3">
      <c r="A856" s="280"/>
      <c r="B856" s="124"/>
      <c r="C856" s="124"/>
      <c r="D856" s="124"/>
      <c r="E856" s="124"/>
      <c r="F856" s="124"/>
      <c r="G856" s="124"/>
      <c r="H856" s="124"/>
      <c r="I856" s="329"/>
      <c r="J856" s="124"/>
      <c r="K856" s="124"/>
      <c r="L856" s="124"/>
      <c r="M856" s="148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spans="1:28" s="103" customFormat="1" ht="20.100000000000001" customHeight="1" x14ac:dyDescent="0.3">
      <c r="A857" s="280"/>
      <c r="B857" s="124"/>
      <c r="C857" s="124"/>
      <c r="D857" s="124"/>
      <c r="E857" s="124"/>
      <c r="F857" s="124"/>
      <c r="G857" s="124"/>
      <c r="H857" s="124"/>
      <c r="I857" s="329"/>
      <c r="J857" s="124"/>
      <c r="K857" s="124"/>
      <c r="L857" s="124"/>
      <c r="M857" s="148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spans="1:28" s="103" customFormat="1" ht="20.100000000000001" customHeight="1" x14ac:dyDescent="0.3">
      <c r="A858" s="280"/>
      <c r="B858" s="124"/>
      <c r="C858" s="124"/>
      <c r="D858" s="124"/>
      <c r="E858" s="124"/>
      <c r="F858" s="124"/>
      <c r="G858" s="124"/>
      <c r="H858" s="124"/>
      <c r="I858" s="329"/>
      <c r="J858" s="124"/>
      <c r="K858" s="124"/>
      <c r="L858" s="124"/>
      <c r="M858" s="148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spans="1:28" s="103" customFormat="1" ht="20.100000000000001" customHeight="1" x14ac:dyDescent="0.3">
      <c r="A859" s="280"/>
      <c r="B859" s="124"/>
      <c r="C859" s="124"/>
      <c r="D859" s="124"/>
      <c r="E859" s="124"/>
      <c r="F859" s="124"/>
      <c r="G859" s="124"/>
      <c r="H859" s="124"/>
      <c r="I859" s="329"/>
      <c r="J859" s="124"/>
      <c r="K859" s="124"/>
      <c r="L859" s="124"/>
      <c r="M859" s="148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spans="1:28" s="103" customFormat="1" ht="20.100000000000001" customHeight="1" x14ac:dyDescent="0.3">
      <c r="A860" s="280"/>
      <c r="B860" s="124"/>
      <c r="C860" s="124"/>
      <c r="D860" s="124"/>
      <c r="E860" s="124"/>
      <c r="F860" s="124"/>
      <c r="G860" s="124"/>
      <c r="H860" s="124"/>
      <c r="I860" s="329"/>
      <c r="J860" s="124"/>
      <c r="K860" s="124"/>
      <c r="L860" s="124"/>
      <c r="M860" s="148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  <c r="AA860" s="151"/>
      <c r="AB860" s="151"/>
    </row>
  </sheetData>
  <autoFilter ref="A3:V738"/>
  <mergeCells count="10">
    <mergeCell ref="V35:V36"/>
    <mergeCell ref="K99:L99"/>
    <mergeCell ref="K109:L109"/>
    <mergeCell ref="K125:L125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35:H136 D165:H166 D155:H156 E126:H127 D110:H118 D4:H41 D52:H90">
    <cfRule type="cellIs" dxfId="283" priority="12" operator="greaterThan">
      <formula>0</formula>
    </cfRule>
  </conditionalFormatting>
  <conditionalFormatting sqref="D135:H136 D165:H166 D155:H156 D110:H118">
    <cfRule type="cellIs" dxfId="282" priority="10" operator="greaterThan">
      <formula>0</formula>
    </cfRule>
    <cfRule type="expression" dxfId="281" priority="11">
      <formula>"&gt;0"</formula>
    </cfRule>
  </conditionalFormatting>
  <conditionalFormatting sqref="D145:H146">
    <cfRule type="cellIs" dxfId="280" priority="2" operator="greaterThan">
      <formula>0</formula>
    </cfRule>
    <cfRule type="cellIs" dxfId="279" priority="3" operator="greaterThan">
      <formula>0</formula>
    </cfRule>
    <cfRule type="expression" dxfId="278" priority="7">
      <formula>"&gt;=1"</formula>
    </cfRule>
    <cfRule type="cellIs" dxfId="277" priority="8" operator="greaterThan">
      <formula>1</formula>
    </cfRule>
    <cfRule type="cellIs" dxfId="276" priority="9" operator="greaterThan">
      <formula>1</formula>
    </cfRule>
  </conditionalFormatting>
  <conditionalFormatting sqref="P795:Q801">
    <cfRule type="expression" dxfId="275" priority="4">
      <formula>"&gt;=1"</formula>
    </cfRule>
    <cfRule type="cellIs" dxfId="274" priority="5" operator="greaterThan">
      <formula>1</formula>
    </cfRule>
    <cfRule type="cellIs" dxfId="273" priority="6" operator="greaterThan">
      <formula>1</formula>
    </cfRule>
  </conditionalFormatting>
  <conditionalFormatting sqref="D42:H51">
    <cfRule type="cellIs" dxfId="272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3" sqref="M23"/>
    </sheetView>
  </sheetViews>
  <sheetFormatPr defaultRowHeight="20.100000000000001" customHeight="1" x14ac:dyDescent="0.3"/>
  <cols>
    <col min="1" max="16384" width="9" style="151"/>
  </cols>
  <sheetData>
    <row r="2" spans="2:19" ht="20.100000000000001" customHeight="1" x14ac:dyDescent="0.3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 x14ac:dyDescent="0.3">
      <c r="B3" s="8" t="s">
        <v>778</v>
      </c>
      <c r="C3" s="7"/>
      <c r="D3" s="8"/>
      <c r="E3" s="8"/>
      <c r="F3" s="8"/>
      <c r="G3" s="8"/>
      <c r="H3" s="8"/>
      <c r="I3" s="8"/>
      <c r="J3" s="9"/>
      <c r="K3" s="9"/>
      <c r="L3" s="8" t="s">
        <v>404</v>
      </c>
      <c r="M3" s="7"/>
      <c r="N3" s="8"/>
      <c r="O3" s="8"/>
      <c r="P3" s="8"/>
      <c r="Q3" s="8"/>
      <c r="R3" s="8"/>
      <c r="S3" s="8"/>
    </row>
    <row r="4" spans="2:19" ht="20.100000000000001" customHeight="1" thickBot="1" x14ac:dyDescent="0.35">
      <c r="B4" s="101"/>
      <c r="C4" s="42"/>
      <c r="D4" s="8"/>
      <c r="E4" s="8"/>
      <c r="F4" s="8"/>
      <c r="G4" s="8"/>
      <c r="H4" s="8"/>
      <c r="I4" s="8"/>
      <c r="J4" s="9"/>
      <c r="K4" s="8"/>
      <c r="L4" s="101"/>
      <c r="M4" s="42"/>
      <c r="N4" s="8"/>
      <c r="O4" s="8"/>
      <c r="P4" s="8"/>
      <c r="Q4" s="8"/>
      <c r="R4" s="8"/>
      <c r="S4" s="8"/>
    </row>
    <row r="5" spans="2:19" ht="20.100000000000001" customHeight="1" thickBot="1" x14ac:dyDescent="0.35">
      <c r="B5" s="10" t="s">
        <v>48</v>
      </c>
      <c r="C5" s="11">
        <f>G5+I5</f>
        <v>1028</v>
      </c>
      <c r="D5" s="12"/>
      <c r="E5" s="13"/>
      <c r="F5" s="14" t="s">
        <v>39</v>
      </c>
      <c r="G5" s="15">
        <f>SUM(C7:I7,C10:I10,C13:I13,C16:I16,C19,E19:I19,I22,H22,D19,G22)</f>
        <v>935</v>
      </c>
      <c r="H5" s="61" t="s">
        <v>40</v>
      </c>
      <c r="I5" s="16">
        <f>SUM(C22:F22)</f>
        <v>93</v>
      </c>
      <c r="J5" s="17"/>
      <c r="K5" s="44"/>
      <c r="L5" s="10" t="s">
        <v>48</v>
      </c>
      <c r="M5" s="201">
        <f>SUM(Q5,S5)</f>
        <v>1714</v>
      </c>
      <c r="N5" s="12"/>
      <c r="O5" s="13"/>
      <c r="P5" s="14" t="s">
        <v>39</v>
      </c>
      <c r="Q5" s="202">
        <f>SUM(M7:S7,M10:S10,M13:S13,M16:S16,M19,O19:S19,S22,R22,N19,Q22)</f>
        <v>1567</v>
      </c>
      <c r="R5" s="61" t="s">
        <v>40</v>
      </c>
      <c r="S5" s="203">
        <f>SUM(M22:P22)</f>
        <v>147</v>
      </c>
    </row>
    <row r="6" spans="2:19" ht="20.100000000000001" customHeight="1" x14ac:dyDescent="0.3">
      <c r="B6" s="63" t="s">
        <v>54</v>
      </c>
      <c r="C6" s="64" t="s">
        <v>55</v>
      </c>
      <c r="D6" s="64" t="s">
        <v>56</v>
      </c>
      <c r="E6" s="64" t="s">
        <v>57</v>
      </c>
      <c r="F6" s="64" t="s">
        <v>58</v>
      </c>
      <c r="G6" s="64" t="s">
        <v>59</v>
      </c>
      <c r="H6" s="64" t="s">
        <v>60</v>
      </c>
      <c r="I6" s="65" t="s">
        <v>61</v>
      </c>
      <c r="J6" s="77"/>
      <c r="K6" s="77"/>
      <c r="L6" s="63" t="s">
        <v>54</v>
      </c>
      <c r="M6" s="64" t="s">
        <v>55</v>
      </c>
      <c r="N6" s="64" t="s">
        <v>56</v>
      </c>
      <c r="O6" s="64" t="s">
        <v>57</v>
      </c>
      <c r="P6" s="64" t="s">
        <v>58</v>
      </c>
      <c r="Q6" s="64" t="s">
        <v>59</v>
      </c>
      <c r="R6" s="64" t="s">
        <v>60</v>
      </c>
      <c r="S6" s="65" t="s">
        <v>61</v>
      </c>
    </row>
    <row r="7" spans="2:19" ht="20.100000000000001" customHeight="1" x14ac:dyDescent="0.3">
      <c r="B7" s="119" t="s">
        <v>22</v>
      </c>
      <c r="C7" s="120">
        <f>SUM('09.06'!P14,'09.07'!P14,'09.08'!P14,'09.09'!P14,'09.10'!P14)</f>
        <v>108</v>
      </c>
      <c r="D7" s="120">
        <f>SUM('09.06'!Q14,'09.07'!Q14,'09.08'!Q14,'09.09'!Q14,'09.10'!Q14)</f>
        <v>10</v>
      </c>
      <c r="E7" s="120">
        <f>SUM('09.06'!R14,'09.07'!R14,'09.08'!R14,'09.09'!R14,'09.10'!R14)</f>
        <v>133</v>
      </c>
      <c r="F7" s="120">
        <f>SUM('09.06'!S14,'09.07'!S14,'09.08'!S14,'09.09'!S14,'09.10'!S14)</f>
        <v>4</v>
      </c>
      <c r="G7" s="120">
        <f>SUM('09.06'!T14,'09.07'!T14,'09.08'!T14,'09.09'!T14,'09.10'!T14)</f>
        <v>45</v>
      </c>
      <c r="H7" s="120">
        <f>SUM('09.06'!U14,'09.07'!U14,'09.08'!U14,'09.09'!U14,'09.10'!U14)</f>
        <v>0</v>
      </c>
      <c r="I7" s="121">
        <f>SUM('09.06'!V14,'09.07'!V14,'09.08'!V14,'09.09'!V14,'09.10'!V14)</f>
        <v>16</v>
      </c>
      <c r="J7" s="18"/>
      <c r="K7" s="19"/>
      <c r="L7" s="119" t="s">
        <v>22</v>
      </c>
      <c r="M7" s="120">
        <f>SUM('09.01'!P14,'09.02'!P14,'09.03'!P14,'09.06'!P14,'09.07'!P14,'09.08'!P14,'09.09'!P14,'09.10'!P14)</f>
        <v>200</v>
      </c>
      <c r="N7" s="120">
        <f>SUM('09.01'!Q14,'09.02'!Q14,'09.03'!Q14,'09.06'!Q14,'09.07'!Q14,'09.08'!Q14,'09.09'!Q14,'09.10'!Q14)</f>
        <v>21</v>
      </c>
      <c r="O7" s="120">
        <f>SUM('09.01'!R14,'09.02'!R14,'09.03'!R14,'09.06'!R14,'09.07'!R14,'09.08'!R14,'09.09'!R14,'09.10'!R14)</f>
        <v>224</v>
      </c>
      <c r="P7" s="120">
        <f>SUM('09.01'!S14,'09.02'!S14,'09.03'!S14,'09.06'!S14,'09.07'!S14,'09.08'!S14,'09.09'!S14,'09.10'!S14)</f>
        <v>4</v>
      </c>
      <c r="Q7" s="120">
        <f>SUM('09.01'!T14,'09.02'!T14,'09.03'!T14,'09.06'!T14,'09.07'!T14,'09.08'!T14,'09.09'!T14,'09.10'!T14)</f>
        <v>75</v>
      </c>
      <c r="R7" s="120">
        <f>SUM('09.01'!U14,'09.02'!U14,'09.03'!U14,'09.06'!U14,'09.07'!U14,'09.08'!U14,'09.09'!U14,'09.10'!U14)</f>
        <v>0</v>
      </c>
      <c r="S7" s="121">
        <f>SUM('09.01'!V14,'09.02'!V14,'09.03'!V14,'09.06'!V14,'09.07'!V14,'09.08'!V14,'09.09'!V14,'09.10'!V14)</f>
        <v>19</v>
      </c>
    </row>
    <row r="8" spans="2:19" ht="20.100000000000001" customHeight="1" x14ac:dyDescent="0.3">
      <c r="B8" s="66" t="s">
        <v>25</v>
      </c>
      <c r="C8" s="1">
        <f>SUM('09.06'!P15,'09.07'!P15,'09.08'!P15,'09.09'!P15,'09.10'!P15)</f>
        <v>107</v>
      </c>
      <c r="D8" s="1">
        <f>SUM('09.06'!Q15,'09.07'!Q15,'09.08'!Q15,'09.09'!Q15,'09.10'!Q15)</f>
        <v>11</v>
      </c>
      <c r="E8" s="1">
        <f>SUM('09.06'!R15,'09.07'!R15,'09.08'!R15,'09.09'!R15,'09.10'!R15)</f>
        <v>140</v>
      </c>
      <c r="F8" s="1">
        <f>SUM('09.06'!S15,'09.07'!S15,'09.08'!S15,'09.09'!S15,'09.10'!S15)</f>
        <v>7</v>
      </c>
      <c r="G8" s="1">
        <f>SUM('09.06'!T15,'09.07'!T15,'09.08'!T15,'09.09'!T15,'09.10'!T15)</f>
        <v>45</v>
      </c>
      <c r="H8" s="1">
        <f>SUM('09.06'!U15,'09.07'!U15,'09.08'!U15,'09.09'!U15,'09.10'!U15)</f>
        <v>0</v>
      </c>
      <c r="I8" s="20">
        <f>SUM('09.06'!V15,'09.07'!V15,'09.08'!V15,'09.09'!V15,'09.10'!V15)</f>
        <v>13</v>
      </c>
      <c r="J8" s="21"/>
      <c r="K8" s="19"/>
      <c r="L8" s="66" t="s">
        <v>25</v>
      </c>
      <c r="M8" s="1">
        <f>SUM('09.01'!P15,'09.02'!P15,'09.03'!P15,'09.06'!P15,'09.07'!P15,'09.08'!P15,'09.09'!P15,'09.10'!P15)</f>
        <v>192</v>
      </c>
      <c r="N8" s="1">
        <f>SUM('09.01'!Q15,'09.02'!Q15,'09.03'!Q15,'09.06'!Q15,'09.07'!Q15,'09.08'!Q15,'09.09'!Q15,'09.10'!Q15)</f>
        <v>23</v>
      </c>
      <c r="O8" s="1">
        <f>SUM('09.01'!R15,'09.02'!R15,'09.03'!R15,'09.06'!R15,'09.07'!R15,'09.08'!R15,'09.09'!R15,'09.10'!R15)</f>
        <v>231</v>
      </c>
      <c r="P8" s="1">
        <f>SUM('09.01'!S15,'09.02'!S15,'09.03'!S15,'09.06'!S15,'09.07'!S15,'09.08'!S15,'09.09'!S15,'09.10'!S15)</f>
        <v>7</v>
      </c>
      <c r="Q8" s="1">
        <f>SUM('09.01'!T15,'09.02'!T15,'09.03'!T15,'09.06'!T15,'09.07'!T15,'09.08'!T15,'09.09'!T15,'09.10'!T15)</f>
        <v>75</v>
      </c>
      <c r="R8" s="1">
        <f>SUM('09.01'!U15,'09.02'!U15,'09.03'!U15,'09.06'!U15,'09.07'!U15,'09.08'!U15,'09.09'!U15,'09.10'!U15)</f>
        <v>5</v>
      </c>
      <c r="S8" s="20">
        <f>SUM('09.01'!V15,'09.02'!V15,'09.03'!V15,'09.06'!V15,'09.07'!V15,'09.08'!V15,'09.09'!V15,'09.10'!V15)</f>
        <v>17</v>
      </c>
    </row>
    <row r="9" spans="2:19" ht="20.100000000000001" customHeight="1" x14ac:dyDescent="0.3">
      <c r="B9" s="69"/>
      <c r="C9" s="70" t="s">
        <v>62</v>
      </c>
      <c r="D9" s="70" t="s">
        <v>63</v>
      </c>
      <c r="E9" s="70" t="s">
        <v>64</v>
      </c>
      <c r="F9" s="70" t="s">
        <v>98</v>
      </c>
      <c r="G9" s="70" t="s">
        <v>99</v>
      </c>
      <c r="H9" s="71" t="s">
        <v>66</v>
      </c>
      <c r="I9" s="72" t="s">
        <v>67</v>
      </c>
      <c r="J9" s="77"/>
      <c r="K9" s="77"/>
      <c r="L9" s="69"/>
      <c r="M9" s="70" t="s">
        <v>62</v>
      </c>
      <c r="N9" s="70" t="s">
        <v>63</v>
      </c>
      <c r="O9" s="70" t="s">
        <v>64</v>
      </c>
      <c r="P9" s="70" t="s">
        <v>98</v>
      </c>
      <c r="Q9" s="70" t="s">
        <v>99</v>
      </c>
      <c r="R9" s="71" t="s">
        <v>66</v>
      </c>
      <c r="S9" s="72" t="s">
        <v>67</v>
      </c>
    </row>
    <row r="10" spans="2:19" ht="20.100000000000001" customHeight="1" x14ac:dyDescent="0.3">
      <c r="B10" s="122" t="s">
        <v>22</v>
      </c>
      <c r="C10" s="120">
        <f>SUM('09.06'!P17,'09.07'!P17,'09.08'!P17,'09.09'!P17,'09.10'!P17)</f>
        <v>434</v>
      </c>
      <c r="D10" s="120">
        <f>SUM('09.06'!Q17,'09.07'!Q17,'09.08'!Q17,'09.09'!Q17,'09.10'!Q17)</f>
        <v>23</v>
      </c>
      <c r="E10" s="120">
        <f>SUM('09.06'!R17,'09.07'!R17,'09.08'!R17,'09.09'!R17,'09.10'!R17)</f>
        <v>7</v>
      </c>
      <c r="F10" s="120">
        <f>SUM('09.06'!S17,'09.07'!S17,'09.08'!S17,'09.09'!S17,'09.10'!S17)</f>
        <v>0</v>
      </c>
      <c r="G10" s="120">
        <f>SUM('09.06'!T17,'09.07'!T17,'09.08'!T17,'09.09'!T17,'09.10'!T17)</f>
        <v>0</v>
      </c>
      <c r="H10" s="120">
        <f>SUM('09.06'!U17,'09.07'!U17,'09.08'!U17,'09.09'!U17,'09.10'!U17)</f>
        <v>8</v>
      </c>
      <c r="I10" s="121">
        <f>SUM('09.06'!V17,'09.07'!V17,'09.08'!V17,'09.09'!V17,'09.10'!V17)</f>
        <v>0</v>
      </c>
      <c r="J10" s="18"/>
      <c r="K10" s="19"/>
      <c r="L10" s="122" t="s">
        <v>22</v>
      </c>
      <c r="M10" s="120">
        <f>SUM('09.01'!P17,'09.02'!P17,'09.03'!P17,'09.06'!P17,'09.07'!P17,'09.08'!P17,'09.09'!P17,'09.10'!P17)</f>
        <v>728</v>
      </c>
      <c r="N10" s="120">
        <f>SUM('09.01'!Q17,'09.02'!Q17,'09.03'!Q17,'09.06'!Q17,'09.07'!Q17,'09.08'!Q17,'09.09'!Q17,'09.10'!Q17)</f>
        <v>38</v>
      </c>
      <c r="O10" s="120">
        <f>SUM('09.01'!R17,'09.02'!R17,'09.03'!R17,'09.06'!R17,'09.07'!R17,'09.08'!R17,'09.09'!R17,'09.10'!R17)</f>
        <v>9</v>
      </c>
      <c r="P10" s="120">
        <f>SUM('09.01'!S17,'09.02'!S17,'09.03'!S17,'09.06'!S17,'09.07'!S17,'09.08'!S17,'09.09'!S17,'09.10'!S17)</f>
        <v>0</v>
      </c>
      <c r="Q10" s="120">
        <f>SUM('09.01'!T17,'09.02'!T17,'09.03'!T17,'09.06'!T17,'09.07'!T17,'09.08'!T17,'09.09'!T17,'09.10'!T17)</f>
        <v>0</v>
      </c>
      <c r="R10" s="120">
        <f>SUM('09.01'!U17,'09.02'!U17,'09.03'!U17,'09.06'!U17,'09.07'!U17,'09.08'!U17,'09.09'!U17,'09.10'!U17)</f>
        <v>8</v>
      </c>
      <c r="S10" s="121">
        <f>SUM('09.01'!V17,'09.02'!V17,'09.03'!V17,'09.06'!V17,'09.07'!V17,'09.08'!V17,'09.09'!V17,'09.10'!V17)</f>
        <v>0</v>
      </c>
    </row>
    <row r="11" spans="2:19" ht="20.100000000000001" customHeight="1" x14ac:dyDescent="0.3">
      <c r="B11" s="73" t="s">
        <v>25</v>
      </c>
      <c r="C11" s="22">
        <f>SUM('09.06'!P18,'09.07'!P18,'09.08'!P18,'09.09'!P18,'09.10'!P18)</f>
        <v>477</v>
      </c>
      <c r="D11" s="22">
        <f>SUM('09.06'!Q18,'09.07'!Q18,'09.08'!Q18,'09.09'!Q18,'09.10'!Q18)</f>
        <v>23</v>
      </c>
      <c r="E11" s="22">
        <f>SUM('09.06'!R18,'09.07'!R18,'09.08'!R18,'09.09'!R18,'09.10'!R18)</f>
        <v>6</v>
      </c>
      <c r="F11" s="22">
        <f>SUM('09.06'!S18,'09.07'!S18,'09.08'!S18,'09.09'!S18,'09.10'!S18)</f>
        <v>0</v>
      </c>
      <c r="G11" s="22">
        <f>SUM('09.06'!T18,'09.07'!T18,'09.08'!T18,'09.09'!T18,'09.10'!T18)</f>
        <v>0</v>
      </c>
      <c r="H11" s="22">
        <f>SUM('09.06'!U18,'09.07'!U18,'09.08'!U18,'09.09'!U18,'09.10'!U18)</f>
        <v>8</v>
      </c>
      <c r="I11" s="23">
        <f>SUM('09.06'!V18,'09.07'!V18,'09.08'!V18,'09.09'!V18,'09.10'!V18)</f>
        <v>0</v>
      </c>
      <c r="J11" s="21"/>
      <c r="K11" s="19"/>
      <c r="L11" s="79" t="s">
        <v>25</v>
      </c>
      <c r="M11" s="1">
        <f>SUM('09.01'!P18,'09.02'!P18,'09.03'!P18,'09.06'!P18,'09.07'!P18,'09.08'!P18,'09.09'!P18,'09.10'!P18)</f>
        <v>764</v>
      </c>
      <c r="N11" s="1">
        <f>SUM('09.01'!Q18,'09.02'!Q18,'09.03'!Q18,'09.06'!Q18,'09.07'!Q18,'09.08'!Q18,'09.09'!Q18,'09.10'!Q18)</f>
        <v>36</v>
      </c>
      <c r="O11" s="1">
        <f>SUM('09.01'!R18,'09.02'!R18,'09.03'!R18,'09.06'!R18,'09.07'!R18,'09.08'!R18,'09.09'!R18,'09.10'!R18)</f>
        <v>8</v>
      </c>
      <c r="P11" s="1">
        <f>SUM('09.01'!S18,'09.02'!S18,'09.03'!S18,'09.06'!S18,'09.07'!S18,'09.08'!S18,'09.09'!S18,'09.10'!S18)</f>
        <v>0</v>
      </c>
      <c r="Q11" s="1">
        <f>SUM('09.01'!T18,'09.02'!T18,'09.03'!T18,'09.06'!T18,'09.07'!T18,'09.08'!T18,'09.09'!T18,'09.10'!T18)</f>
        <v>0</v>
      </c>
      <c r="R11" s="1">
        <f>SUM('09.01'!U18,'09.02'!U18,'09.03'!U18,'09.06'!U18,'09.07'!U18,'09.08'!U18,'09.09'!U18,'09.10'!U18)</f>
        <v>8</v>
      </c>
      <c r="S11" s="20">
        <f>SUM('09.01'!V18,'09.02'!V18,'09.03'!V18,'09.06'!V18,'09.07'!V18,'09.08'!V18,'09.09'!V18,'09.10'!V18)</f>
        <v>0</v>
      </c>
    </row>
    <row r="12" spans="2:19" ht="20.100000000000001" customHeight="1" x14ac:dyDescent="0.3">
      <c r="B12" s="181"/>
      <c r="C12" s="77" t="s">
        <v>2646</v>
      </c>
      <c r="D12" s="77" t="s">
        <v>128</v>
      </c>
      <c r="E12" s="77" t="s">
        <v>42</v>
      </c>
      <c r="F12" s="77" t="s">
        <v>137</v>
      </c>
      <c r="G12" s="44" t="s">
        <v>2645</v>
      </c>
      <c r="H12" s="77" t="s">
        <v>110</v>
      </c>
      <c r="I12" s="78" t="s">
        <v>146</v>
      </c>
      <c r="J12" s="44"/>
      <c r="K12" s="44"/>
      <c r="L12" s="82"/>
      <c r="M12" s="70" t="s">
        <v>2646</v>
      </c>
      <c r="N12" s="70" t="s">
        <v>128</v>
      </c>
      <c r="O12" s="70" t="s">
        <v>42</v>
      </c>
      <c r="P12" s="70" t="s">
        <v>137</v>
      </c>
      <c r="Q12" s="71" t="s">
        <v>2645</v>
      </c>
      <c r="R12" s="70" t="s">
        <v>110</v>
      </c>
      <c r="S12" s="72" t="s">
        <v>146</v>
      </c>
    </row>
    <row r="13" spans="2:19" ht="20.100000000000001" customHeight="1" x14ac:dyDescent="0.3">
      <c r="B13" s="122" t="s">
        <v>22</v>
      </c>
      <c r="C13" s="120">
        <f>SUM('09.06'!P20,'09.07'!P20,'09.08'!P20,'09.09'!P20,'09.10'!P20)</f>
        <v>23</v>
      </c>
      <c r="D13" s="120">
        <f>SUM('09.06'!Q20,'09.07'!Q20,'09.08'!Q20,'09.09'!Q20,'09.10'!Q20)</f>
        <v>0</v>
      </c>
      <c r="E13" s="120">
        <f>SUM('09.06'!R20,'09.07'!R20,'09.08'!R20,'09.09'!R20,'09.10'!R20)</f>
        <v>85</v>
      </c>
      <c r="F13" s="120">
        <f>SUM('09.06'!S20,'09.07'!S20,'09.08'!S20,'09.09'!S20,'09.10'!S20)</f>
        <v>0</v>
      </c>
      <c r="G13" s="120">
        <f>SUM('09.06'!T20,'09.07'!T20,'09.08'!T20,'09.09'!T20,'09.10'!T20)</f>
        <v>2</v>
      </c>
      <c r="H13" s="120">
        <f>SUM('09.06'!U20,'09.07'!U20,'09.08'!U20,'09.09'!U20,'09.10'!U20)</f>
        <v>0</v>
      </c>
      <c r="I13" s="121">
        <f>SUM('09.06'!V20,'09.07'!V20,'09.08'!V20,'09.09'!V20,'09.10'!V20)</f>
        <v>0</v>
      </c>
      <c r="J13" s="18"/>
      <c r="K13" s="19"/>
      <c r="L13" s="122" t="s">
        <v>22</v>
      </c>
      <c r="M13" s="120">
        <f>SUM('09.01'!P20,'09.02'!P20,'09.03'!P20,'09.06'!P20,'09.07'!P20,'09.08'!P20,'09.09'!P20,'09.10'!P20)</f>
        <v>36</v>
      </c>
      <c r="N13" s="120">
        <f>SUM('09.01'!Q20,'09.02'!Q20,'09.03'!Q20,'09.06'!Q20,'09.07'!Q20,'09.08'!Q20,'09.09'!Q20,'09.10'!Q20)</f>
        <v>0</v>
      </c>
      <c r="O13" s="120">
        <f>SUM('09.01'!R20,'09.02'!R20,'09.03'!R20,'09.06'!R20,'09.07'!R20,'09.08'!R20,'09.09'!R20,'09.10'!R20)</f>
        <v>140</v>
      </c>
      <c r="P13" s="120">
        <f>SUM('09.01'!S20,'09.02'!S20,'09.03'!S20,'09.06'!S20,'09.07'!S20,'09.08'!S20,'09.09'!S20,'09.10'!S20)</f>
        <v>0</v>
      </c>
      <c r="Q13" s="120">
        <f>SUM('09.01'!T20,'09.02'!T20,'09.03'!T20,'09.06'!T20,'09.07'!T20,'09.08'!T20,'09.09'!T20,'09.10'!T20)</f>
        <v>3</v>
      </c>
      <c r="R13" s="120">
        <f>SUM('09.01'!U20,'09.02'!U20,'09.03'!U20,'09.06'!U20,'09.07'!U20,'09.08'!U20,'09.09'!U20,'09.10'!U20)</f>
        <v>0</v>
      </c>
      <c r="S13" s="121">
        <f>SUM('09.01'!V20,'09.02'!V20,'09.03'!V20,'09.06'!V20,'09.07'!V20,'09.08'!V20,'09.09'!V20,'09.10'!V20)</f>
        <v>0</v>
      </c>
    </row>
    <row r="14" spans="2:19" ht="20.100000000000001" customHeight="1" x14ac:dyDescent="0.3">
      <c r="B14" s="79" t="s">
        <v>25</v>
      </c>
      <c r="C14" s="1">
        <f>SUM('09.06'!P21,'09.07'!P21,'09.08'!P21,'09.09'!P21,'09.10'!P21)</f>
        <v>24</v>
      </c>
      <c r="D14" s="1">
        <f>SUM('09.06'!Q21,'09.07'!Q21,'09.08'!Q21,'09.09'!Q21,'09.10'!Q21)</f>
        <v>0</v>
      </c>
      <c r="E14" s="1">
        <f>SUM('09.06'!R21,'09.07'!R21,'09.08'!R21,'09.09'!R21,'09.10'!R21)</f>
        <v>83</v>
      </c>
      <c r="F14" s="1">
        <f>SUM('09.06'!S21,'09.07'!S21,'09.08'!S21,'09.09'!S21,'09.10'!S21)</f>
        <v>0</v>
      </c>
      <c r="G14" s="1">
        <f>SUM('09.06'!T21,'09.07'!T21,'09.08'!T21,'09.09'!T21,'09.10'!T21)</f>
        <v>0</v>
      </c>
      <c r="H14" s="1">
        <f>SUM('09.06'!U21,'09.07'!U21,'09.08'!U21,'09.09'!U21,'09.10'!U21)</f>
        <v>0</v>
      </c>
      <c r="I14" s="20">
        <f>SUM('09.06'!V21,'09.07'!V21,'09.08'!V21,'09.09'!V21,'09.10'!V21)</f>
        <v>0</v>
      </c>
      <c r="J14" s="21"/>
      <c r="K14" s="19"/>
      <c r="L14" s="79" t="s">
        <v>25</v>
      </c>
      <c r="M14" s="1">
        <f>SUM('09.01'!P21,'09.02'!P21,'09.03'!P21,'09.06'!P21,'09.07'!P21,'09.08'!P21,'09.09'!P21,'09.10'!P21)</f>
        <v>32</v>
      </c>
      <c r="N14" s="1">
        <f>SUM('09.01'!Q21,'09.02'!Q21,'09.03'!Q21,'09.06'!Q21,'09.07'!Q21,'09.08'!Q21,'09.09'!Q21,'09.10'!Q21)</f>
        <v>0</v>
      </c>
      <c r="O14" s="1">
        <f>SUM('09.01'!R21,'09.02'!R21,'09.03'!R21,'09.06'!R21,'09.07'!R21,'09.08'!R21,'09.09'!R21,'09.10'!R21)</f>
        <v>127</v>
      </c>
      <c r="P14" s="1">
        <f>SUM('09.01'!S21,'09.02'!S21,'09.03'!S21,'09.06'!S21,'09.07'!S21,'09.08'!S21,'09.09'!S21,'09.10'!S21)</f>
        <v>0</v>
      </c>
      <c r="Q14" s="1">
        <f>SUM('09.01'!T21,'09.02'!T21,'09.03'!T21,'09.06'!T21,'09.07'!T21,'09.08'!T21,'09.09'!T21,'09.10'!T21)</f>
        <v>1</v>
      </c>
      <c r="R14" s="1">
        <f>SUM('09.01'!U21,'09.02'!U21,'09.03'!U21,'09.06'!U21,'09.07'!U21,'09.08'!U21,'09.09'!U21,'09.10'!U21)</f>
        <v>0</v>
      </c>
      <c r="S14" s="20">
        <f>SUM('09.01'!V21,'09.02'!V21,'09.03'!V21,'09.06'!V21,'09.07'!V21,'09.08'!V21,'09.09'!V21,'09.10'!V21)</f>
        <v>0</v>
      </c>
    </row>
    <row r="15" spans="2:19" ht="20.100000000000001" customHeight="1" x14ac:dyDescent="0.3">
      <c r="B15" s="82"/>
      <c r="C15" s="70" t="s">
        <v>68</v>
      </c>
      <c r="D15" s="70" t="s">
        <v>69</v>
      </c>
      <c r="E15" s="70" t="s">
        <v>70</v>
      </c>
      <c r="F15" s="70" t="s">
        <v>71</v>
      </c>
      <c r="G15" s="70" t="s">
        <v>103</v>
      </c>
      <c r="H15" s="70" t="s">
        <v>73</v>
      </c>
      <c r="I15" s="72" t="s">
        <v>74</v>
      </c>
      <c r="J15" s="24"/>
      <c r="K15" s="77"/>
      <c r="L15" s="82"/>
      <c r="M15" s="70" t="s">
        <v>68</v>
      </c>
      <c r="N15" s="70" t="s">
        <v>69</v>
      </c>
      <c r="O15" s="70" t="s">
        <v>70</v>
      </c>
      <c r="P15" s="70" t="s">
        <v>71</v>
      </c>
      <c r="Q15" s="70" t="s">
        <v>103</v>
      </c>
      <c r="R15" s="70" t="s">
        <v>73</v>
      </c>
      <c r="S15" s="72" t="s">
        <v>74</v>
      </c>
    </row>
    <row r="16" spans="2:19" ht="20.100000000000001" customHeight="1" x14ac:dyDescent="0.3">
      <c r="B16" s="122" t="s">
        <v>22</v>
      </c>
      <c r="C16" s="120">
        <f>SUM('09.06'!P23,'09.07'!P23,'09.08'!P23,'09.09'!P23,'09.10'!P23)</f>
        <v>0</v>
      </c>
      <c r="D16" s="120">
        <f>SUM('09.06'!Q23,'09.07'!Q23,'09.08'!Q23,'09.09'!Q23,'09.10'!Q23)</f>
        <v>6</v>
      </c>
      <c r="E16" s="120">
        <f>SUM('09.06'!R23,'09.07'!R23,'09.08'!R23,'09.09'!R23,'09.10'!R23)</f>
        <v>9</v>
      </c>
      <c r="F16" s="120">
        <f>SUM('09.06'!S23,'09.07'!S23,'09.08'!S23,'09.09'!S23,'09.10'!S23)</f>
        <v>0</v>
      </c>
      <c r="G16" s="120">
        <f>SUM('09.06'!T23,'09.07'!T23,'09.08'!T23,'09.09'!T23,'09.10'!T23)</f>
        <v>5</v>
      </c>
      <c r="H16" s="120">
        <f>SUM('09.06'!U23,'09.07'!U23,'09.08'!U23,'09.09'!U23,'09.10'!U23)</f>
        <v>7</v>
      </c>
      <c r="I16" s="121">
        <f>SUM('09.06'!V23,'09.07'!V23,'09.08'!V23,'09.09'!V23,'09.10'!V23)</f>
        <v>0</v>
      </c>
      <c r="J16" s="18"/>
      <c r="K16" s="19"/>
      <c r="L16" s="122" t="s">
        <v>22</v>
      </c>
      <c r="M16" s="120">
        <f>SUM('09.01'!P23,'09.02'!P23,'09.03'!P23,'09.06'!P23,'09.07'!P23,'09.08'!P23,'09.09'!P23,'09.10'!P23)</f>
        <v>0</v>
      </c>
      <c r="N16" s="120">
        <f>SUM('09.01'!Q23,'09.02'!Q23,'09.03'!Q23,'09.06'!Q23,'09.07'!Q23,'09.08'!Q23,'09.09'!Q23,'09.10'!Q23)</f>
        <v>12</v>
      </c>
      <c r="O16" s="120">
        <f>SUM('09.01'!R23,'09.02'!R23,'09.03'!R23,'09.06'!R23,'09.07'!R23,'09.08'!R23,'09.09'!R23,'09.10'!R23)</f>
        <v>14</v>
      </c>
      <c r="P16" s="120">
        <f>SUM('09.01'!S23,'09.02'!S23,'09.03'!S23,'09.06'!S23,'09.07'!S23,'09.08'!S23,'09.09'!S23,'09.10'!S23)</f>
        <v>0</v>
      </c>
      <c r="Q16" s="120">
        <f>SUM('09.01'!T23,'09.02'!T23,'09.03'!T23,'09.06'!T23,'09.07'!T23,'09.08'!T23,'09.09'!T23,'09.10'!T23)</f>
        <v>5</v>
      </c>
      <c r="R16" s="120">
        <f>SUM('09.01'!U23,'09.02'!U23,'09.03'!U23,'09.06'!U23,'09.07'!U23,'09.08'!U23,'09.09'!U23,'09.10'!U23)</f>
        <v>17</v>
      </c>
      <c r="S16" s="121">
        <f>SUM('09.01'!V23,'09.02'!V23,'09.03'!V23,'09.06'!V23,'09.07'!V23,'09.08'!V23,'09.09'!V23,'09.10'!V23)</f>
        <v>0</v>
      </c>
    </row>
    <row r="17" spans="2:19" ht="20.100000000000001" customHeight="1" x14ac:dyDescent="0.3">
      <c r="B17" s="79" t="s">
        <v>25</v>
      </c>
      <c r="C17" s="1">
        <f>SUM('09.06'!P24,'09.07'!P24,'09.08'!P24,'09.09'!P24,'09.10'!P24)</f>
        <v>0</v>
      </c>
      <c r="D17" s="1">
        <f>SUM('09.06'!Q24,'09.07'!Q24,'09.08'!Q24,'09.09'!Q24,'09.10'!Q24)</f>
        <v>4</v>
      </c>
      <c r="E17" s="1">
        <f>SUM('09.06'!R24,'09.07'!R24,'09.08'!R24,'09.09'!R24,'09.10'!R24)</f>
        <v>9</v>
      </c>
      <c r="F17" s="1">
        <f>SUM('09.06'!S24,'09.07'!S24,'09.08'!S24,'09.09'!S24,'09.10'!S24)</f>
        <v>0</v>
      </c>
      <c r="G17" s="1">
        <f>SUM('09.06'!T24,'09.07'!T24,'09.08'!T24,'09.09'!T24,'09.10'!T24)</f>
        <v>1</v>
      </c>
      <c r="H17" s="1">
        <f>SUM('09.06'!U24,'09.07'!U24,'09.08'!U24,'09.09'!U24,'09.10'!U24)</f>
        <v>4</v>
      </c>
      <c r="I17" s="20">
        <f>SUM('09.06'!V24,'09.07'!V24,'09.08'!V24,'09.09'!V24,'09.10'!V24)</f>
        <v>0</v>
      </c>
      <c r="J17" s="21"/>
      <c r="K17" s="19"/>
      <c r="L17" s="73" t="s">
        <v>25</v>
      </c>
      <c r="M17" s="22">
        <f>SUM('09.01'!P24,'09.02'!P24,'09.03'!P24,'09.06'!P24,'09.07'!P24,'09.08'!P24,'09.09'!P24,'09.10'!P24)</f>
        <v>0</v>
      </c>
      <c r="N17" s="22">
        <f>SUM('09.01'!Q24,'09.02'!Q24,'09.03'!Q24,'09.06'!Q24,'09.07'!Q24,'09.08'!Q24,'09.09'!Q24,'09.10'!Q24)</f>
        <v>10</v>
      </c>
      <c r="O17" s="22">
        <f>SUM('09.01'!R24,'09.02'!R24,'09.03'!R24,'09.06'!R24,'09.07'!R24,'09.08'!R24,'09.09'!R24,'09.10'!R24)</f>
        <v>16</v>
      </c>
      <c r="P17" s="22">
        <f>SUM('09.01'!S24,'09.02'!S24,'09.03'!S24,'09.06'!S24,'09.07'!S24,'09.08'!S24,'09.09'!S24,'09.10'!S24)</f>
        <v>1</v>
      </c>
      <c r="Q17" s="22">
        <f>SUM('09.01'!T24,'09.02'!T24,'09.03'!T24,'09.06'!T24,'09.07'!T24,'09.08'!T24,'09.09'!T24,'09.10'!T24)</f>
        <v>4</v>
      </c>
      <c r="R17" s="22">
        <f>SUM('09.01'!U24,'09.02'!U24,'09.03'!U24,'09.06'!U24,'09.07'!U24,'09.08'!U24,'09.09'!U24,'09.10'!U24)</f>
        <v>8</v>
      </c>
      <c r="S17" s="23">
        <f>SUM('09.01'!V24,'09.02'!V24,'09.03'!V24,'09.06'!V24,'09.07'!V24,'09.08'!V24,'09.09'!V24,'09.10'!V24)</f>
        <v>0</v>
      </c>
    </row>
    <row r="18" spans="2:19" ht="20.100000000000001" customHeight="1" x14ac:dyDescent="0.3">
      <c r="B18" s="82"/>
      <c r="C18" s="70" t="s">
        <v>104</v>
      </c>
      <c r="D18" s="70" t="s">
        <v>45</v>
      </c>
      <c r="E18" s="70" t="s">
        <v>77</v>
      </c>
      <c r="F18" s="70" t="s">
        <v>78</v>
      </c>
      <c r="G18" s="70" t="s">
        <v>129</v>
      </c>
      <c r="H18" s="70" t="s">
        <v>130</v>
      </c>
      <c r="I18" s="72" t="s">
        <v>46</v>
      </c>
      <c r="J18" s="77"/>
      <c r="K18" s="25"/>
      <c r="L18" s="181"/>
      <c r="M18" s="77" t="s">
        <v>105</v>
      </c>
      <c r="N18" s="77" t="s">
        <v>45</v>
      </c>
      <c r="O18" s="77" t="s">
        <v>77</v>
      </c>
      <c r="P18" s="77" t="s">
        <v>78</v>
      </c>
      <c r="Q18" s="77" t="s">
        <v>129</v>
      </c>
      <c r="R18" s="77" t="s">
        <v>130</v>
      </c>
      <c r="S18" s="78" t="s">
        <v>46</v>
      </c>
    </row>
    <row r="19" spans="2:19" ht="20.100000000000001" customHeight="1" x14ac:dyDescent="0.3">
      <c r="B19" s="122" t="s">
        <v>22</v>
      </c>
      <c r="C19" s="120">
        <f>SUM('09.06'!P26,'09.07'!P26,'09.08'!P26,'09.09'!P26,'09.10'!P26)</f>
        <v>9</v>
      </c>
      <c r="D19" s="120">
        <f>SUM('09.06'!Q26,'09.07'!Q26,'09.08'!Q26,'09.09'!Q26,'09.10'!Q26)</f>
        <v>0</v>
      </c>
      <c r="E19" s="120">
        <f>SUM('09.06'!R26,'09.07'!R26,'09.08'!R26,'09.09'!R26,'09.10'!R26)</f>
        <v>0</v>
      </c>
      <c r="F19" s="120">
        <f>SUM('09.06'!S26,'09.07'!S26,'09.08'!S26,'09.09'!S26,'09.10'!S26)</f>
        <v>0</v>
      </c>
      <c r="G19" s="120">
        <f>SUM('09.06'!T26,'09.07'!T26,'09.08'!T26,'09.09'!T26,'09.10'!T26)</f>
        <v>0</v>
      </c>
      <c r="H19" s="120">
        <f>SUM('09.06'!U26,'09.07'!U26,'09.08'!U26,'09.09'!U26,'09.10'!U26)</f>
        <v>0</v>
      </c>
      <c r="I19" s="121">
        <f>SUM('09.06'!V26,'09.07'!V26,'09.08'!V26,'09.09'!V26,'09.10'!V26)</f>
        <v>0</v>
      </c>
      <c r="J19" s="26"/>
      <c r="K19" s="25"/>
      <c r="L19" s="122" t="s">
        <v>22</v>
      </c>
      <c r="M19" s="120">
        <f>SUM('09.01'!P26,'09.02'!P26,'09.03'!P26,'09.06'!P26,'09.07'!P26,'09.08'!P26,'09.09'!P26,'09.10'!P26)</f>
        <v>13</v>
      </c>
      <c r="N19" s="120">
        <f>SUM('09.01'!Q26,'09.02'!Q26,'09.03'!Q26,'09.06'!Q26,'09.07'!Q26,'09.08'!Q26,'09.09'!Q26,'09.10'!Q26)</f>
        <v>0</v>
      </c>
      <c r="O19" s="120">
        <f>SUM('09.01'!R26,'09.02'!R26,'09.03'!R26,'09.06'!R26,'09.07'!R26,'09.08'!R26,'09.09'!R26,'09.10'!R26)</f>
        <v>0</v>
      </c>
      <c r="P19" s="120">
        <f>SUM('09.01'!S26,'09.02'!S26,'09.03'!S26,'09.06'!S26,'09.07'!S26,'09.08'!S26,'09.09'!S26,'09.10'!S26)</f>
        <v>0</v>
      </c>
      <c r="Q19" s="120">
        <f>SUM('09.01'!T26,'09.02'!T26,'09.03'!T26,'09.06'!T26,'09.07'!T26,'09.08'!T26,'09.09'!T26,'09.10'!T26)</f>
        <v>0</v>
      </c>
      <c r="R19" s="120">
        <f>SUM('09.01'!U26,'09.02'!U26,'09.03'!U26,'09.06'!U26,'09.07'!U26,'09.08'!U26,'09.09'!U26,'09.10'!U26)</f>
        <v>0</v>
      </c>
      <c r="S19" s="121">
        <f>SUM('09.01'!V26,'09.02'!V26,'09.03'!V26,'09.06'!V26,'09.07'!V26,'09.08'!V26,'09.09'!V26,'09.10'!V26)</f>
        <v>0</v>
      </c>
    </row>
    <row r="20" spans="2:19" ht="20.100000000000001" customHeight="1" x14ac:dyDescent="0.3">
      <c r="B20" s="73" t="s">
        <v>25</v>
      </c>
      <c r="C20" s="22">
        <f>SUM('09.06'!P27,'09.07'!P27,'09.08'!P27,'09.09'!P27,'09.10'!P27)</f>
        <v>8</v>
      </c>
      <c r="D20" s="22">
        <f>SUM('09.06'!Q27,'09.07'!Q27,'09.08'!Q27,'09.09'!Q27,'09.10'!Q27)</f>
        <v>0</v>
      </c>
      <c r="E20" s="22">
        <f>SUM('09.06'!R27,'09.07'!R27,'09.08'!R27,'09.09'!R27,'09.10'!R27)</f>
        <v>0</v>
      </c>
      <c r="F20" s="22">
        <f>SUM('09.06'!S27,'09.07'!S27,'09.08'!S27,'09.09'!S27,'09.10'!S27)</f>
        <v>0</v>
      </c>
      <c r="G20" s="22">
        <f>SUM('09.06'!T27,'09.07'!T27,'09.08'!T27,'09.09'!T27,'09.10'!T27)</f>
        <v>0</v>
      </c>
      <c r="H20" s="22">
        <f>SUM('09.06'!U27,'09.07'!U27,'09.08'!U27,'09.09'!U27,'09.10'!U27)</f>
        <v>0</v>
      </c>
      <c r="I20" s="23">
        <f>SUM('09.06'!V27,'09.07'!V27,'09.08'!V27,'09.09'!V27,'09.10'!V27)</f>
        <v>0</v>
      </c>
      <c r="J20" s="27"/>
      <c r="K20" s="25"/>
      <c r="L20" s="79" t="s">
        <v>25</v>
      </c>
      <c r="M20" s="1">
        <f>SUM('09.01'!P27,'09.02'!P27,'09.03'!P27,'09.06'!P27,'09.07'!P27,'09.08'!P27,'09.09'!P27,'09.10'!P27)</f>
        <v>12</v>
      </c>
      <c r="N20" s="1">
        <f>SUM('09.01'!Q27,'09.02'!Q27,'09.03'!Q27,'09.06'!Q27,'09.07'!Q27,'09.08'!Q27,'09.09'!Q27,'09.10'!Q27)</f>
        <v>0</v>
      </c>
      <c r="O20" s="1">
        <f>SUM('09.01'!R27,'09.02'!R27,'09.03'!R27,'09.06'!R27,'09.07'!R27,'09.08'!R27,'09.09'!R27,'09.10'!R27)</f>
        <v>0</v>
      </c>
      <c r="P20" s="1">
        <f>SUM('09.01'!S27,'09.02'!S27,'09.03'!S27,'09.06'!S27,'09.07'!S27,'09.08'!S27,'09.09'!S27,'09.10'!S27)</f>
        <v>0</v>
      </c>
      <c r="Q20" s="1">
        <f>SUM('09.01'!T27,'09.02'!T27,'09.03'!T27,'09.06'!T27,'09.07'!T27,'09.08'!T27,'09.09'!T27,'09.10'!T27)</f>
        <v>0</v>
      </c>
      <c r="R20" s="1">
        <f>SUM('09.01'!U27,'09.02'!U27,'09.03'!U27,'09.06'!U27,'09.07'!U27,'09.08'!U27,'09.09'!U27,'09.10'!U27)</f>
        <v>0</v>
      </c>
      <c r="S20" s="20">
        <f>SUM('09.01'!V27,'09.02'!V27,'09.03'!V27,'09.06'!V27,'09.07'!V27,'09.08'!V27,'09.09'!V27,'09.10'!V27)</f>
        <v>0</v>
      </c>
    </row>
    <row r="21" spans="2:19" ht="20.100000000000001" customHeight="1" x14ac:dyDescent="0.3">
      <c r="B21" s="82"/>
      <c r="C21" s="70" t="s">
        <v>106</v>
      </c>
      <c r="D21" s="70" t="s">
        <v>107</v>
      </c>
      <c r="E21" s="70" t="s">
        <v>108</v>
      </c>
      <c r="F21" s="70" t="s">
        <v>47</v>
      </c>
      <c r="G21" s="70" t="s">
        <v>111</v>
      </c>
      <c r="H21" s="70" t="s">
        <v>112</v>
      </c>
      <c r="I21" s="72" t="s">
        <v>123</v>
      </c>
      <c r="J21" s="28"/>
      <c r="K21" s="29"/>
      <c r="L21" s="82"/>
      <c r="M21" s="70" t="s">
        <v>106</v>
      </c>
      <c r="N21" s="70" t="s">
        <v>107</v>
      </c>
      <c r="O21" s="70" t="s">
        <v>108</v>
      </c>
      <c r="P21" s="70" t="s">
        <v>47</v>
      </c>
      <c r="Q21" s="70" t="s">
        <v>111</v>
      </c>
      <c r="R21" s="70" t="s">
        <v>112</v>
      </c>
      <c r="S21" s="72" t="s">
        <v>123</v>
      </c>
    </row>
    <row r="22" spans="2:19" ht="20.100000000000001" customHeight="1" x14ac:dyDescent="0.3">
      <c r="B22" s="122" t="s">
        <v>22</v>
      </c>
      <c r="C22" s="120">
        <f>SUM('09.06'!P29,'09.07'!P29,'09.08'!P29,'09.09'!P29,'09.10'!P29)</f>
        <v>55</v>
      </c>
      <c r="D22" s="120">
        <f>SUM('09.06'!Q29,'09.07'!Q29,'09.08'!Q29,'09.09'!Q29,'09.10'!Q29)</f>
        <v>29</v>
      </c>
      <c r="E22" s="120">
        <f>SUM('09.06'!R29,'09.07'!R29,'09.08'!R29,'09.09'!R29,'09.10'!R29)</f>
        <v>9</v>
      </c>
      <c r="F22" s="120">
        <f>SUM('09.06'!S29,'09.07'!S29,'09.08'!S29,'09.09'!S29,'09.10'!S29)</f>
        <v>0</v>
      </c>
      <c r="G22" s="120">
        <f>SUM('09.06'!T29,'09.07'!T29,'09.08'!T29,'09.09'!T29,'09.10'!T29)</f>
        <v>0</v>
      </c>
      <c r="H22" s="120">
        <f>SUM('09.06'!U29,'09.07'!U29,'09.08'!U29,'09.09'!U29,'09.10'!U29)</f>
        <v>1</v>
      </c>
      <c r="I22" s="121">
        <f>SUM('09.06'!V29,'09.07'!V29,'09.08'!V29,'09.09'!V29,'09.10'!V29)</f>
        <v>0</v>
      </c>
      <c r="J22" s="29"/>
      <c r="K22" s="29"/>
      <c r="L22" s="122" t="s">
        <v>22</v>
      </c>
      <c r="M22" s="120">
        <f>SUM('09.01'!P29,'09.02'!P29,'09.03'!P29,'09.06'!P29,'09.07'!P29,'09.08'!P29,'09.09'!P29,'09.10'!P29)</f>
        <v>79</v>
      </c>
      <c r="N22" s="120">
        <f>SUM('09.01'!Q29,'09.02'!Q29,'09.03'!Q29,'09.06'!Q29,'09.07'!Q29,'09.08'!Q29,'09.09'!Q29,'09.10'!Q29)</f>
        <v>50</v>
      </c>
      <c r="O22" s="120">
        <f>SUM('09.01'!R29,'09.02'!R29,'09.03'!R29,'09.06'!R29,'09.07'!R29,'09.08'!R29,'09.09'!R29,'09.10'!R29)</f>
        <v>17</v>
      </c>
      <c r="P22" s="120">
        <f>SUM('09.01'!S29,'09.02'!S29,'09.03'!S29,'09.06'!S29,'09.07'!S29,'09.08'!S29,'09.09'!S29,'09.10'!S29)</f>
        <v>1</v>
      </c>
      <c r="Q22" s="120">
        <f>SUM('09.01'!T29,'09.02'!T29,'09.03'!T29,'09.06'!T29,'09.07'!T29,'09.08'!T29,'09.09'!T29,'09.10'!T29)</f>
        <v>0</v>
      </c>
      <c r="R22" s="120">
        <f>SUM('09.01'!U29,'09.02'!U29,'09.03'!U29,'09.06'!U29,'09.07'!U29,'09.08'!U29,'09.09'!U29,'09.10'!U29)</f>
        <v>1</v>
      </c>
      <c r="S22" s="121">
        <f>SUM('09.01'!V29,'09.02'!V29,'09.03'!V29,'09.06'!V29,'09.07'!V29,'09.08'!V29,'09.09'!V29,'09.10'!V29)</f>
        <v>0</v>
      </c>
    </row>
    <row r="23" spans="2:19" ht="20.100000000000001" customHeight="1" thickBot="1" x14ac:dyDescent="0.35">
      <c r="B23" s="86" t="s">
        <v>25</v>
      </c>
      <c r="C23" s="30">
        <f>SUM('09.06'!P30,'09.07'!P30,'09.08'!P30,'09.09'!P30,'09.10'!P30)</f>
        <v>47</v>
      </c>
      <c r="D23" s="30">
        <f>SUM('09.06'!Q30,'09.07'!Q30,'09.08'!Q30,'09.09'!Q30,'09.10'!Q30)</f>
        <v>22</v>
      </c>
      <c r="E23" s="30">
        <f>SUM('09.06'!R30,'09.07'!R30,'09.08'!R30,'09.09'!R30,'09.10'!R30)</f>
        <v>11</v>
      </c>
      <c r="F23" s="30">
        <f>SUM('09.06'!S30,'09.07'!S30,'09.08'!S30,'09.09'!S30,'09.10'!S30)</f>
        <v>0</v>
      </c>
      <c r="G23" s="30">
        <f>SUM('09.06'!T30,'09.07'!T30,'09.08'!T30,'09.09'!T30,'09.10'!T30)</f>
        <v>0</v>
      </c>
      <c r="H23" s="30">
        <f>SUM('09.06'!U30,'09.07'!U30,'09.08'!U30,'09.09'!U30,'09.10'!U30)</f>
        <v>1</v>
      </c>
      <c r="I23" s="31">
        <f>SUM('09.06'!V30,'09.07'!V30,'09.08'!V30,'09.09'!V30,'09.10'!V30)</f>
        <v>0</v>
      </c>
      <c r="J23" s="29"/>
      <c r="K23" s="29"/>
      <c r="L23" s="86" t="s">
        <v>25</v>
      </c>
      <c r="M23" s="30">
        <f>SUM('09.01'!P30,'09.02'!P30,'09.03'!P30,'09.06'!P30,'09.07'!P30,'09.08'!P30,'09.09'!P30,'09.10'!P30)</f>
        <v>72</v>
      </c>
      <c r="N23" s="30">
        <f>SUM('09.01'!Q30,'09.02'!Q30,'09.03'!Q30,'09.06'!Q30,'09.07'!Q30,'09.08'!Q30,'09.09'!Q30,'09.10'!Q30)</f>
        <v>41</v>
      </c>
      <c r="O23" s="30">
        <f>SUM('09.01'!R30,'09.02'!R30,'09.03'!R30,'09.06'!R30,'09.07'!R30,'09.08'!R30,'09.09'!R30,'09.10'!R30)</f>
        <v>18</v>
      </c>
      <c r="P23" s="30">
        <f>SUM('09.01'!S30,'09.02'!S30,'09.03'!S30,'09.06'!S30,'09.07'!S30,'09.08'!S30,'09.09'!S30,'09.10'!S30)</f>
        <v>1</v>
      </c>
      <c r="Q23" s="30">
        <f>SUM('09.01'!T30,'09.02'!T30,'09.03'!T30,'09.06'!T30,'09.07'!T30,'09.08'!T30,'09.09'!T30,'09.10'!T30)</f>
        <v>0</v>
      </c>
      <c r="R23" s="30">
        <f>SUM('09.01'!U30,'09.02'!U30,'09.03'!U30,'09.06'!U30,'09.07'!U30,'09.08'!U30,'09.09'!U30,'09.10'!U30)</f>
        <v>1</v>
      </c>
      <c r="S23" s="31">
        <f>SUM('09.01'!V30,'09.02'!V30,'09.03'!V30,'09.06'!V30,'09.07'!V30,'09.08'!V30,'09.09'!V30,'09.10'!V30)</f>
        <v>0</v>
      </c>
    </row>
    <row r="24" spans="2:19" ht="20.100000000000001" customHeight="1" thickBot="1" x14ac:dyDescent="0.35">
      <c r="B24" s="101"/>
      <c r="C24" s="101"/>
      <c r="D24" s="101"/>
      <c r="E24" s="101"/>
      <c r="F24" s="101"/>
      <c r="G24" s="488" t="s">
        <v>79</v>
      </c>
      <c r="H24" s="489"/>
      <c r="I24" s="330">
        <f>SUM(C8:I8,C11:I11,C14:I14,C17:I17,C20:I20,C23:I23)</f>
        <v>1051</v>
      </c>
      <c r="J24" s="29"/>
      <c r="K24" s="29"/>
      <c r="L24" s="101"/>
      <c r="M24" s="101"/>
      <c r="N24" s="101"/>
      <c r="O24" s="101"/>
      <c r="P24" s="101"/>
      <c r="Q24" s="490" t="s">
        <v>79</v>
      </c>
      <c r="R24" s="491"/>
      <c r="S24" s="283">
        <f>SUM(M8:S8,M11:S11,M14:S14,M17:S17,M20:S20,M23:S23)</f>
        <v>1710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8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14" t="s">
        <v>3</v>
      </c>
      <c r="E3" s="414" t="s">
        <v>4</v>
      </c>
      <c r="F3" s="414" t="s">
        <v>5</v>
      </c>
      <c r="G3" s="414" t="s">
        <v>6</v>
      </c>
      <c r="H3" s="414" t="s">
        <v>120</v>
      </c>
      <c r="I3" s="308" t="s">
        <v>8</v>
      </c>
      <c r="J3" s="414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44452</v>
      </c>
      <c r="B4" s="341" t="s">
        <v>1345</v>
      </c>
      <c r="C4" s="168" t="s">
        <v>1346</v>
      </c>
      <c r="D4" s="169">
        <v>1</v>
      </c>
      <c r="E4" s="169">
        <v>0</v>
      </c>
      <c r="F4" s="169">
        <v>0</v>
      </c>
      <c r="G4" s="169">
        <v>2</v>
      </c>
      <c r="H4" s="169">
        <v>0</v>
      </c>
      <c r="I4" s="309" t="s">
        <v>1377</v>
      </c>
      <c r="J4" s="178" t="s">
        <v>1372</v>
      </c>
      <c r="K4" s="178" t="s">
        <v>1376</v>
      </c>
      <c r="L4" s="342"/>
      <c r="M4" s="102"/>
      <c r="O4" s="112" t="s">
        <v>94</v>
      </c>
      <c r="P4" s="113"/>
      <c r="Q4" s="33">
        <f t="shared" ref="Q4:U6" si="0">D152</f>
        <v>197</v>
      </c>
      <c r="R4" s="33">
        <f t="shared" si="0"/>
        <v>26</v>
      </c>
      <c r="S4" s="33">
        <f t="shared" si="0"/>
        <v>36</v>
      </c>
      <c r="T4" s="33">
        <f t="shared" si="0"/>
        <v>207</v>
      </c>
      <c r="U4" s="33">
        <f t="shared" si="0"/>
        <v>0</v>
      </c>
      <c r="V4" s="114"/>
    </row>
    <row r="5" spans="1:22" ht="20.100000000000001" customHeight="1" x14ac:dyDescent="0.3">
      <c r="A5" s="173">
        <v>44452</v>
      </c>
      <c r="B5" s="160" t="s">
        <v>1347</v>
      </c>
      <c r="C5" s="161" t="s">
        <v>1348</v>
      </c>
      <c r="D5" s="162">
        <v>1</v>
      </c>
      <c r="E5" s="162">
        <v>0</v>
      </c>
      <c r="F5" s="162">
        <v>0</v>
      </c>
      <c r="G5" s="162">
        <v>1</v>
      </c>
      <c r="H5" s="162">
        <v>0</v>
      </c>
      <c r="I5" s="303" t="s">
        <v>1377</v>
      </c>
      <c r="J5" s="171" t="s">
        <v>1372</v>
      </c>
      <c r="K5" s="171" t="s">
        <v>1376</v>
      </c>
      <c r="L5" s="170"/>
      <c r="M5" s="157"/>
      <c r="O5" s="115" t="s">
        <v>49</v>
      </c>
      <c r="P5" s="116"/>
      <c r="Q5" s="34">
        <f t="shared" si="0"/>
        <v>1714</v>
      </c>
      <c r="R5" s="34">
        <f t="shared" si="0"/>
        <v>271</v>
      </c>
      <c r="S5" s="34">
        <f t="shared" si="0"/>
        <v>270</v>
      </c>
      <c r="T5" s="34">
        <f t="shared" si="0"/>
        <v>1702</v>
      </c>
      <c r="U5" s="34">
        <f t="shared" si="0"/>
        <v>0</v>
      </c>
      <c r="V5" s="117"/>
    </row>
    <row r="6" spans="1:22" ht="20.100000000000001" customHeight="1" thickBot="1" x14ac:dyDescent="0.35">
      <c r="A6" s="174">
        <v>44452</v>
      </c>
      <c r="B6" s="196" t="s">
        <v>1347</v>
      </c>
      <c r="C6" s="163" t="s">
        <v>1349</v>
      </c>
      <c r="D6" s="164">
        <v>1</v>
      </c>
      <c r="E6" s="164">
        <v>0</v>
      </c>
      <c r="F6" s="164">
        <v>0</v>
      </c>
      <c r="G6" s="164">
        <v>1</v>
      </c>
      <c r="H6" s="164">
        <v>0</v>
      </c>
      <c r="I6" s="304" t="s">
        <v>1371</v>
      </c>
      <c r="J6" s="172" t="s">
        <v>1372</v>
      </c>
      <c r="K6" s="172" t="s">
        <v>1376</v>
      </c>
      <c r="L6" s="197"/>
      <c r="M6" s="157"/>
      <c r="O6" s="47" t="s">
        <v>50</v>
      </c>
      <c r="P6" s="48"/>
      <c r="Q6" s="2">
        <f t="shared" si="0"/>
        <v>1911</v>
      </c>
      <c r="R6" s="2">
        <f t="shared" si="0"/>
        <v>297</v>
      </c>
      <c r="S6" s="2">
        <f t="shared" si="0"/>
        <v>306</v>
      </c>
      <c r="T6" s="2">
        <f t="shared" si="0"/>
        <v>1909</v>
      </c>
      <c r="U6" s="2">
        <f t="shared" si="0"/>
        <v>0</v>
      </c>
      <c r="V6" s="49"/>
    </row>
    <row r="7" spans="1:22" ht="20.100000000000001" customHeight="1" thickTop="1" thickBot="1" x14ac:dyDescent="0.35">
      <c r="A7" s="167">
        <v>44452</v>
      </c>
      <c r="B7" s="158" t="s">
        <v>1347</v>
      </c>
      <c r="C7" s="159" t="s">
        <v>1350</v>
      </c>
      <c r="D7" s="165">
        <v>1</v>
      </c>
      <c r="E7" s="165">
        <v>0</v>
      </c>
      <c r="F7" s="165">
        <v>0</v>
      </c>
      <c r="G7" s="165">
        <v>1</v>
      </c>
      <c r="H7" s="165">
        <v>0</v>
      </c>
      <c r="I7" s="305" t="s">
        <v>1377</v>
      </c>
      <c r="J7" s="166" t="s">
        <v>1372</v>
      </c>
      <c r="K7" s="166" t="s">
        <v>1378</v>
      </c>
      <c r="L7" s="343"/>
      <c r="M7" s="157"/>
      <c r="O7" s="50" t="s">
        <v>51</v>
      </c>
      <c r="P7" s="51"/>
      <c r="Q7" s="3">
        <f>D99</f>
        <v>104</v>
      </c>
      <c r="R7" s="3">
        <f>E99</f>
        <v>0</v>
      </c>
      <c r="S7" s="3">
        <f>F99</f>
        <v>0</v>
      </c>
      <c r="T7" s="3">
        <f>G99</f>
        <v>102</v>
      </c>
      <c r="U7" s="3">
        <f>H99</f>
        <v>0</v>
      </c>
      <c r="V7" s="52"/>
    </row>
    <row r="8" spans="1:22" ht="20.100000000000001" customHeight="1" thickBot="1" x14ac:dyDescent="0.35">
      <c r="A8" s="177">
        <v>44452</v>
      </c>
      <c r="B8" s="341" t="s">
        <v>1351</v>
      </c>
      <c r="C8" s="168" t="s">
        <v>1352</v>
      </c>
      <c r="D8" s="169">
        <v>2</v>
      </c>
      <c r="E8" s="169">
        <v>0</v>
      </c>
      <c r="F8" s="169">
        <v>0</v>
      </c>
      <c r="G8" s="169">
        <v>2</v>
      </c>
      <c r="H8" s="169">
        <v>0</v>
      </c>
      <c r="I8" s="309" t="s">
        <v>1370</v>
      </c>
      <c r="J8" s="178" t="s">
        <v>1372</v>
      </c>
      <c r="K8" s="178" t="s">
        <v>1375</v>
      </c>
      <c r="L8" s="342"/>
      <c r="M8" s="157"/>
      <c r="O8" s="53" t="s">
        <v>95</v>
      </c>
      <c r="P8" s="54"/>
      <c r="Q8" s="4">
        <f>SUM(Q6:Q7)</f>
        <v>2015</v>
      </c>
      <c r="R8" s="4">
        <f>SUM(R6:R7)</f>
        <v>297</v>
      </c>
      <c r="S8" s="4">
        <f>SUM(S6:S7)</f>
        <v>306</v>
      </c>
      <c r="T8" s="4">
        <f>SUM(T6:T7)</f>
        <v>2011</v>
      </c>
      <c r="U8" s="4">
        <f>SUM(U6:U7)</f>
        <v>0</v>
      </c>
      <c r="V8" s="55"/>
    </row>
    <row r="9" spans="1:22" ht="20.100000000000001" customHeight="1" thickBot="1" x14ac:dyDescent="0.35">
      <c r="A9" s="177">
        <v>44452</v>
      </c>
      <c r="B9" s="341" t="s">
        <v>1353</v>
      </c>
      <c r="C9" s="168" t="s">
        <v>1354</v>
      </c>
      <c r="D9" s="169">
        <v>4</v>
      </c>
      <c r="E9" s="169">
        <v>0</v>
      </c>
      <c r="F9" s="169">
        <v>0</v>
      </c>
      <c r="G9" s="169">
        <v>4</v>
      </c>
      <c r="H9" s="169">
        <v>0</v>
      </c>
      <c r="I9" s="309" t="s">
        <v>1370</v>
      </c>
      <c r="J9" s="178" t="s">
        <v>1372</v>
      </c>
      <c r="K9" s="178" t="s">
        <v>1375</v>
      </c>
      <c r="L9" s="342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77">
        <v>44452</v>
      </c>
      <c r="B10" s="341" t="s">
        <v>1355</v>
      </c>
      <c r="C10" s="168" t="s">
        <v>1356</v>
      </c>
      <c r="D10" s="169">
        <v>10</v>
      </c>
      <c r="E10" s="169">
        <v>0</v>
      </c>
      <c r="F10" s="169">
        <v>0</v>
      </c>
      <c r="G10" s="169">
        <v>10</v>
      </c>
      <c r="H10" s="169">
        <v>0</v>
      </c>
      <c r="I10" s="309" t="s">
        <v>1370</v>
      </c>
      <c r="J10" s="178" t="s">
        <v>1372</v>
      </c>
      <c r="K10" s="178" t="s">
        <v>1375</v>
      </c>
      <c r="L10" s="342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3">
        <v>44452</v>
      </c>
      <c r="B11" s="160" t="s">
        <v>1357</v>
      </c>
      <c r="C11" s="161" t="s">
        <v>1358</v>
      </c>
      <c r="D11" s="162">
        <v>1</v>
      </c>
      <c r="E11" s="162">
        <v>0</v>
      </c>
      <c r="F11" s="162">
        <v>0</v>
      </c>
      <c r="G11" s="162">
        <v>1</v>
      </c>
      <c r="H11" s="162">
        <v>0</v>
      </c>
      <c r="I11" s="303" t="s">
        <v>1370</v>
      </c>
      <c r="J11" s="171" t="s">
        <v>1372</v>
      </c>
      <c r="K11" s="171" t="s">
        <v>1375</v>
      </c>
      <c r="L11" s="170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44452</v>
      </c>
      <c r="B12" s="158" t="s">
        <v>1357</v>
      </c>
      <c r="C12" s="159" t="s">
        <v>1354</v>
      </c>
      <c r="D12" s="165">
        <v>1</v>
      </c>
      <c r="E12" s="165">
        <v>0</v>
      </c>
      <c r="F12" s="165">
        <v>0</v>
      </c>
      <c r="G12" s="165">
        <v>1</v>
      </c>
      <c r="H12" s="165">
        <v>0</v>
      </c>
      <c r="I12" s="305" t="s">
        <v>1371</v>
      </c>
      <c r="J12" s="166" t="s">
        <v>1373</v>
      </c>
      <c r="K12" s="166" t="s">
        <v>1375</v>
      </c>
      <c r="L12" s="343"/>
      <c r="M12" s="157"/>
      <c r="O12" s="479" t="s">
        <v>53</v>
      </c>
      <c r="P12" s="477"/>
      <c r="Q12" s="118">
        <f>T12+V12</f>
        <v>197</v>
      </c>
      <c r="R12" s="58"/>
      <c r="S12" s="59" t="s">
        <v>39</v>
      </c>
      <c r="T12" s="60">
        <f>SUM(P14:V14,P17:V17,P20:V20,P23:V23,P26:V26,V29,U29,T29)</f>
        <v>183</v>
      </c>
      <c r="U12" s="61" t="s">
        <v>40</v>
      </c>
      <c r="V12" s="62">
        <f>SUM(P29:S29)</f>
        <v>14</v>
      </c>
    </row>
    <row r="13" spans="1:22" ht="20.100000000000001" customHeight="1" thickBot="1" x14ac:dyDescent="0.35">
      <c r="A13" s="177">
        <v>44452</v>
      </c>
      <c r="B13" s="341" t="s">
        <v>1359</v>
      </c>
      <c r="C13" s="168" t="s">
        <v>1358</v>
      </c>
      <c r="D13" s="169">
        <v>4</v>
      </c>
      <c r="E13" s="169">
        <v>0</v>
      </c>
      <c r="F13" s="169">
        <v>0</v>
      </c>
      <c r="G13" s="169">
        <v>4</v>
      </c>
      <c r="H13" s="169">
        <v>0</v>
      </c>
      <c r="I13" s="309" t="s">
        <v>1370</v>
      </c>
      <c r="J13" s="178" t="s">
        <v>1373</v>
      </c>
      <c r="K13" s="178" t="s">
        <v>1375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3">
        <v>44452</v>
      </c>
      <c r="B14" s="160" t="s">
        <v>1360</v>
      </c>
      <c r="C14" s="161" t="s">
        <v>1361</v>
      </c>
      <c r="D14" s="162">
        <v>0</v>
      </c>
      <c r="E14" s="162">
        <v>0</v>
      </c>
      <c r="F14" s="162">
        <v>0</v>
      </c>
      <c r="G14" s="162">
        <v>1</v>
      </c>
      <c r="H14" s="162">
        <v>0</v>
      </c>
      <c r="I14" s="303" t="s">
        <v>1370</v>
      </c>
      <c r="J14" s="171" t="s">
        <v>1373</v>
      </c>
      <c r="K14" s="171" t="s">
        <v>1375</v>
      </c>
      <c r="L14" s="170"/>
      <c r="M14" s="157"/>
      <c r="O14" s="119" t="s">
        <v>22</v>
      </c>
      <c r="P14" s="120">
        <f t="shared" ref="P14:V14" si="1">SUMIF($C$4:$C$70,P13,$D$4:$D$70)+SUMIF($C$80:$C$81,P13,$D$80:$D$81)+SUMIF($C$104:$C$105,P13,$D$104:$D$105)</f>
        <v>34</v>
      </c>
      <c r="Q14" s="120">
        <f t="shared" si="1"/>
        <v>0</v>
      </c>
      <c r="R14" s="120">
        <f t="shared" si="1"/>
        <v>26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0</v>
      </c>
    </row>
    <row r="15" spans="1:22" ht="20.100000000000001" customHeight="1" x14ac:dyDescent="0.3">
      <c r="A15" s="174">
        <v>44452</v>
      </c>
      <c r="B15" s="196" t="s">
        <v>1360</v>
      </c>
      <c r="C15" s="163" t="s">
        <v>1356</v>
      </c>
      <c r="D15" s="164">
        <v>0</v>
      </c>
      <c r="E15" s="164">
        <v>0</v>
      </c>
      <c r="F15" s="164">
        <v>0</v>
      </c>
      <c r="G15" s="164">
        <v>1</v>
      </c>
      <c r="H15" s="164">
        <v>0</v>
      </c>
      <c r="I15" s="304" t="s">
        <v>1370</v>
      </c>
      <c r="J15" s="172" t="s">
        <v>1372</v>
      </c>
      <c r="K15" s="172" t="s">
        <v>1375</v>
      </c>
      <c r="L15" s="197"/>
      <c r="M15" s="157"/>
      <c r="O15" s="66" t="s">
        <v>25</v>
      </c>
      <c r="P15" s="67">
        <f t="shared" ref="P15:V15" si="2">SUMIF($C$4:$C$70,P13,$G$4:$G$70)+SUMIF($C$80:$C$81,P13,$G$80:$G$81)+SUMIF($C$104:$C$105,P13,$G$104:$G$105)</f>
        <v>35</v>
      </c>
      <c r="Q15" s="67">
        <f t="shared" si="2"/>
        <v>0</v>
      </c>
      <c r="R15" s="67">
        <f t="shared" si="2"/>
        <v>27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0</v>
      </c>
    </row>
    <row r="16" spans="1:22" ht="20.100000000000001" customHeight="1" x14ac:dyDescent="0.3">
      <c r="A16" s="174">
        <v>44452</v>
      </c>
      <c r="B16" s="196" t="s">
        <v>1360</v>
      </c>
      <c r="C16" s="163" t="s">
        <v>1362</v>
      </c>
      <c r="D16" s="164">
        <v>4</v>
      </c>
      <c r="E16" s="164">
        <v>0</v>
      </c>
      <c r="F16" s="164">
        <v>0</v>
      </c>
      <c r="G16" s="164">
        <v>4</v>
      </c>
      <c r="H16" s="164">
        <v>0</v>
      </c>
      <c r="I16" s="304" t="s">
        <v>1370</v>
      </c>
      <c r="J16" s="172" t="s">
        <v>1372</v>
      </c>
      <c r="K16" s="172" t="s">
        <v>1375</v>
      </c>
      <c r="L16" s="197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4">
        <v>44452</v>
      </c>
      <c r="B17" s="196" t="s">
        <v>1360</v>
      </c>
      <c r="C17" s="163" t="s">
        <v>1363</v>
      </c>
      <c r="D17" s="164">
        <v>1</v>
      </c>
      <c r="E17" s="164">
        <v>0</v>
      </c>
      <c r="F17" s="164">
        <v>0</v>
      </c>
      <c r="G17" s="164">
        <v>1</v>
      </c>
      <c r="H17" s="164">
        <v>0</v>
      </c>
      <c r="I17" s="304" t="s">
        <v>1370</v>
      </c>
      <c r="J17" s="172" t="s">
        <v>1372</v>
      </c>
      <c r="K17" s="172" t="s">
        <v>1375</v>
      </c>
      <c r="L17" s="197"/>
      <c r="M17" s="157"/>
      <c r="O17" s="122" t="s">
        <v>22</v>
      </c>
      <c r="P17" s="120">
        <f t="shared" ref="P17:V17" si="3">SUMIF($C$4:$C$70,P16,$D$4:$D$70)+SUMIF($C$80:$C$81,P16,$D$80:$D$81)+SUMIF($C$104:$C$105,P16,$D$104:$D$105)</f>
        <v>61</v>
      </c>
      <c r="Q17" s="120">
        <f t="shared" si="3"/>
        <v>5</v>
      </c>
      <c r="R17" s="120">
        <f t="shared" si="3"/>
        <v>1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67">
        <v>44452</v>
      </c>
      <c r="B18" s="158" t="s">
        <v>1360</v>
      </c>
      <c r="C18" s="159" t="s">
        <v>1364</v>
      </c>
      <c r="D18" s="165">
        <v>2</v>
      </c>
      <c r="E18" s="165">
        <v>0</v>
      </c>
      <c r="F18" s="165">
        <v>0</v>
      </c>
      <c r="G18" s="165">
        <v>2</v>
      </c>
      <c r="H18" s="165">
        <v>0</v>
      </c>
      <c r="I18" s="305" t="s">
        <v>1370</v>
      </c>
      <c r="J18" s="166" t="s">
        <v>1372</v>
      </c>
      <c r="K18" s="166" t="s">
        <v>1375</v>
      </c>
      <c r="L18" s="343"/>
      <c r="M18" s="157"/>
      <c r="O18" s="73" t="s">
        <v>25</v>
      </c>
      <c r="P18" s="74">
        <f t="shared" ref="P18:V18" si="4">SUMIF($C$4:$C$70,P16,$G$4:$G$70)+SUMIF($C$80:$C$81,P16,$G$80:$G$81)+SUMIF($C$104:$C$105,P16,$G$104:$G$105)</f>
        <v>62</v>
      </c>
      <c r="Q18" s="74">
        <f t="shared" si="4"/>
        <v>5</v>
      </c>
      <c r="R18" s="74">
        <f t="shared" si="4"/>
        <v>1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x14ac:dyDescent="0.3">
      <c r="A19" s="173">
        <v>44452</v>
      </c>
      <c r="B19" s="160" t="s">
        <v>1365</v>
      </c>
      <c r="C19" s="161" t="s">
        <v>1366</v>
      </c>
      <c r="D19" s="162">
        <v>1</v>
      </c>
      <c r="E19" s="162">
        <v>0</v>
      </c>
      <c r="F19" s="162">
        <v>0</v>
      </c>
      <c r="G19" s="162">
        <v>1</v>
      </c>
      <c r="H19" s="162">
        <v>0</v>
      </c>
      <c r="I19" s="303" t="s">
        <v>1370</v>
      </c>
      <c r="J19" s="171" t="s">
        <v>1374</v>
      </c>
      <c r="K19" s="171" t="s">
        <v>1375</v>
      </c>
      <c r="L19" s="170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4">
        <v>44452</v>
      </c>
      <c r="B20" s="196" t="s">
        <v>1365</v>
      </c>
      <c r="C20" s="163" t="s">
        <v>1367</v>
      </c>
      <c r="D20" s="164">
        <v>1</v>
      </c>
      <c r="E20" s="164">
        <v>0</v>
      </c>
      <c r="F20" s="164">
        <v>0</v>
      </c>
      <c r="G20" s="164">
        <v>1</v>
      </c>
      <c r="H20" s="164">
        <v>0</v>
      </c>
      <c r="I20" s="304" t="s">
        <v>1370</v>
      </c>
      <c r="J20" s="172" t="s">
        <v>1372</v>
      </c>
      <c r="K20" s="172" t="s">
        <v>1375</v>
      </c>
      <c r="L20" s="197"/>
      <c r="M20" s="157" t="s">
        <v>127</v>
      </c>
      <c r="O20" s="122" t="s">
        <v>22</v>
      </c>
      <c r="P20" s="120">
        <f t="shared" ref="P20:V20" si="5">SUMIF($C$4:$C$70,P19,$D$4:$D$70)+SUMIF($C$80:$C$81,P19,$D$80:$D$81)+SUMIF($C$104:$C$105,P19,$D$104:$D$105)</f>
        <v>15</v>
      </c>
      <c r="Q20" s="120">
        <f t="shared" si="5"/>
        <v>0</v>
      </c>
      <c r="R20" s="120">
        <f t="shared" si="5"/>
        <v>20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44452</v>
      </c>
      <c r="B21" s="196" t="s">
        <v>1365</v>
      </c>
      <c r="C21" s="163" t="s">
        <v>1349</v>
      </c>
      <c r="D21" s="164">
        <v>0</v>
      </c>
      <c r="E21" s="164">
        <v>0</v>
      </c>
      <c r="F21" s="164">
        <v>0</v>
      </c>
      <c r="G21" s="164">
        <v>1</v>
      </c>
      <c r="H21" s="164">
        <v>0</v>
      </c>
      <c r="I21" s="304" t="s">
        <v>1371</v>
      </c>
      <c r="J21" s="172" t="s">
        <v>1373</v>
      </c>
      <c r="K21" s="172" t="s">
        <v>1375</v>
      </c>
      <c r="L21" s="197"/>
      <c r="M21" s="157"/>
      <c r="O21" s="79" t="s">
        <v>25</v>
      </c>
      <c r="P21" s="80">
        <f t="shared" ref="P21:V21" si="6">SUMIF($C$4:$C$70,P19,$G$4:$G$70)+SUMIF($C$80:$C$81,P19,$G$80:$G$81)+SUMIF($C$104:$C$105,P19,$G$104:$G$105)</f>
        <v>15</v>
      </c>
      <c r="Q21" s="80">
        <f t="shared" si="6"/>
        <v>0</v>
      </c>
      <c r="R21" s="80">
        <f t="shared" si="6"/>
        <v>21</v>
      </c>
      <c r="S21" s="80">
        <f t="shared" si="6"/>
        <v>0</v>
      </c>
      <c r="T21" s="80">
        <f t="shared" si="6"/>
        <v>2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44452</v>
      </c>
      <c r="B22" s="158" t="s">
        <v>1365</v>
      </c>
      <c r="C22" s="159" t="s">
        <v>1362</v>
      </c>
      <c r="D22" s="165">
        <v>0</v>
      </c>
      <c r="E22" s="165">
        <v>0</v>
      </c>
      <c r="F22" s="165">
        <v>0</v>
      </c>
      <c r="G22" s="165">
        <v>1</v>
      </c>
      <c r="H22" s="165">
        <v>0</v>
      </c>
      <c r="I22" s="305" t="s">
        <v>1370</v>
      </c>
      <c r="J22" s="166" t="s">
        <v>1372</v>
      </c>
      <c r="K22" s="166" t="s">
        <v>1376</v>
      </c>
      <c r="L22" s="343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77">
        <v>44452</v>
      </c>
      <c r="B23" s="341" t="s">
        <v>1368</v>
      </c>
      <c r="C23" s="168" t="s">
        <v>1364</v>
      </c>
      <c r="D23" s="169">
        <v>1</v>
      </c>
      <c r="E23" s="169">
        <v>0</v>
      </c>
      <c r="F23" s="169">
        <v>0</v>
      </c>
      <c r="G23" s="169">
        <v>1</v>
      </c>
      <c r="H23" s="169">
        <v>0</v>
      </c>
      <c r="I23" s="309" t="s">
        <v>1370</v>
      </c>
      <c r="J23" s="178" t="s">
        <v>1372</v>
      </c>
      <c r="K23" s="178" t="s">
        <v>1375</v>
      </c>
      <c r="L23" s="342"/>
      <c r="M23" s="157"/>
      <c r="O23" s="122" t="s">
        <v>22</v>
      </c>
      <c r="P23" s="120">
        <f t="shared" ref="P23:V23" si="7">SUMIF($C$4:$C$70,P22,$D$4:$D$70)+SUMIF($C$80:$C$81,P22,$D$80:$D$81)+SUMIF($C$104:$C$105,P22,$D$104:$D$105)</f>
        <v>0</v>
      </c>
      <c r="Q23" s="120">
        <f t="shared" si="7"/>
        <v>2</v>
      </c>
      <c r="R23" s="120">
        <f t="shared" si="7"/>
        <v>2</v>
      </c>
      <c r="S23" s="120">
        <f t="shared" si="7"/>
        <v>0</v>
      </c>
      <c r="T23" s="120">
        <f t="shared" si="7"/>
        <v>0</v>
      </c>
      <c r="U23" s="120">
        <f t="shared" si="7"/>
        <v>1</v>
      </c>
      <c r="V23" s="121">
        <f t="shared" si="7"/>
        <v>0</v>
      </c>
    </row>
    <row r="24" spans="1:22" ht="20.100000000000001" customHeight="1" x14ac:dyDescent="0.3">
      <c r="A24" s="173">
        <v>44452</v>
      </c>
      <c r="B24" s="160" t="s">
        <v>1369</v>
      </c>
      <c r="C24" s="161" t="s">
        <v>1361</v>
      </c>
      <c r="D24" s="162">
        <v>1</v>
      </c>
      <c r="E24" s="162">
        <v>0</v>
      </c>
      <c r="F24" s="162">
        <v>0</v>
      </c>
      <c r="G24" s="162">
        <v>1</v>
      </c>
      <c r="H24" s="162">
        <v>0</v>
      </c>
      <c r="I24" s="303" t="s">
        <v>1370</v>
      </c>
      <c r="J24" s="171" t="s">
        <v>1373</v>
      </c>
      <c r="K24" s="171" t="s">
        <v>1375</v>
      </c>
      <c r="L24" s="170"/>
      <c r="M24" s="157"/>
      <c r="O24" s="73" t="s">
        <v>25</v>
      </c>
      <c r="P24" s="74">
        <f t="shared" ref="P24:V24" si="8">SUMIF($C$4:$C$70,P22,$G$4:$G$70)+SUMIF($C$80:$C$81,P22,$G$80:$G$81)+SUMIF($C$104:$C$105,P22,$G$104:$G$105)</f>
        <v>0</v>
      </c>
      <c r="Q24" s="74">
        <f t="shared" si="8"/>
        <v>0</v>
      </c>
      <c r="R24" s="74">
        <f t="shared" si="8"/>
        <v>0</v>
      </c>
      <c r="S24" s="74">
        <f t="shared" si="8"/>
        <v>0</v>
      </c>
      <c r="T24" s="74">
        <f t="shared" si="8"/>
        <v>0</v>
      </c>
      <c r="U24" s="74">
        <f t="shared" si="8"/>
        <v>3</v>
      </c>
      <c r="V24" s="75">
        <f t="shared" si="8"/>
        <v>0</v>
      </c>
    </row>
    <row r="25" spans="1:22" ht="20.100000000000001" customHeight="1" thickBot="1" x14ac:dyDescent="0.35">
      <c r="A25" s="167">
        <v>44452</v>
      </c>
      <c r="B25" s="158" t="s">
        <v>1369</v>
      </c>
      <c r="C25" s="159" t="s">
        <v>2645</v>
      </c>
      <c r="D25" s="165">
        <v>0</v>
      </c>
      <c r="E25" s="165">
        <v>0</v>
      </c>
      <c r="F25" s="165">
        <v>0</v>
      </c>
      <c r="G25" s="165">
        <v>2</v>
      </c>
      <c r="H25" s="165">
        <v>0</v>
      </c>
      <c r="I25" s="305" t="s">
        <v>1370</v>
      </c>
      <c r="J25" s="166" t="s">
        <v>1372</v>
      </c>
      <c r="K25" s="166" t="s">
        <v>1375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77">
        <v>44452</v>
      </c>
      <c r="B26" s="341" t="s">
        <v>1385</v>
      </c>
      <c r="C26" s="168" t="s">
        <v>1386</v>
      </c>
      <c r="D26" s="169">
        <v>2</v>
      </c>
      <c r="E26" s="169">
        <v>0</v>
      </c>
      <c r="F26" s="169">
        <v>0</v>
      </c>
      <c r="G26" s="169">
        <v>2</v>
      </c>
      <c r="H26" s="169">
        <v>0</v>
      </c>
      <c r="I26" s="309" t="s">
        <v>1390</v>
      </c>
      <c r="J26" s="178" t="s">
        <v>1392</v>
      </c>
      <c r="K26" s="346" t="s">
        <v>1395</v>
      </c>
      <c r="L26" s="342"/>
      <c r="M26" s="157"/>
      <c r="O26" s="122" t="s">
        <v>22</v>
      </c>
      <c r="P26" s="120">
        <f t="shared" ref="P26:V26" si="9">SUMIF($C$4:$C$70,P25,$D$4:$D$70)+SUMIF($C$80:$C$81,P25,$D$80:$D$81)+SUMIF($C$104:$C$105,P25,$D$104:$D$105)</f>
        <v>1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3">
        <v>44452</v>
      </c>
      <c r="B27" s="160" t="s">
        <v>1387</v>
      </c>
      <c r="C27" s="161" t="s">
        <v>2646</v>
      </c>
      <c r="D27" s="162">
        <v>11</v>
      </c>
      <c r="E27" s="162">
        <v>0</v>
      </c>
      <c r="F27" s="162">
        <v>0</v>
      </c>
      <c r="G27" s="162">
        <v>11</v>
      </c>
      <c r="H27" s="162">
        <v>0</v>
      </c>
      <c r="I27" s="303" t="s">
        <v>1390</v>
      </c>
      <c r="J27" s="171" t="s">
        <v>1392</v>
      </c>
      <c r="K27" s="344" t="s">
        <v>1396</v>
      </c>
      <c r="L27" s="170"/>
      <c r="M27" s="157"/>
      <c r="O27" s="79" t="s">
        <v>25</v>
      </c>
      <c r="P27" s="84">
        <f t="shared" ref="P27:V27" si="10">SUMIF($C$4:$C$70,P25,$G$4:$G$70)+SUMIF($C$80:$C$81,P25,$G$80:$G$81)+SUMIF($C$104:$C$105,P25,$G$104:$G$105)</f>
        <v>1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44452</v>
      </c>
      <c r="B28" s="158" t="s">
        <v>1387</v>
      </c>
      <c r="C28" s="159" t="s">
        <v>1364</v>
      </c>
      <c r="D28" s="165">
        <v>2</v>
      </c>
      <c r="E28" s="165">
        <v>0</v>
      </c>
      <c r="F28" s="165">
        <v>0</v>
      </c>
      <c r="G28" s="165">
        <v>2</v>
      </c>
      <c r="H28" s="165">
        <v>0</v>
      </c>
      <c r="I28" s="305" t="s">
        <v>1391</v>
      </c>
      <c r="J28" s="166" t="s">
        <v>1393</v>
      </c>
      <c r="K28" s="345" t="s">
        <v>1395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44452</v>
      </c>
      <c r="B29" s="341" t="s">
        <v>1387</v>
      </c>
      <c r="C29" s="168" t="s">
        <v>2646</v>
      </c>
      <c r="D29" s="169">
        <v>4</v>
      </c>
      <c r="E29" s="169">
        <v>0</v>
      </c>
      <c r="F29" s="169">
        <v>0</v>
      </c>
      <c r="G29" s="169">
        <v>4</v>
      </c>
      <c r="H29" s="169">
        <v>0</v>
      </c>
      <c r="I29" s="309" t="s">
        <v>1390</v>
      </c>
      <c r="J29" s="178" t="s">
        <v>1394</v>
      </c>
      <c r="K29" s="346" t="s">
        <v>1396</v>
      </c>
      <c r="L29" s="342"/>
      <c r="M29" s="157"/>
      <c r="O29" s="122" t="s">
        <v>22</v>
      </c>
      <c r="P29" s="120">
        <f t="shared" ref="P29:V29" si="11">SUMIF($C$4:$C$70,P28,$D$4:$D$70)+SUMIF($C$80:$C$81,P28,$D$80:$D$81)+SUMIF($C$104:$C$105,P28,$D$104:$D$105)</f>
        <v>8</v>
      </c>
      <c r="Q29" s="120">
        <f t="shared" si="11"/>
        <v>3</v>
      </c>
      <c r="R29" s="120">
        <f t="shared" si="11"/>
        <v>3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7">
        <v>44452</v>
      </c>
      <c r="B30" s="341" t="s">
        <v>1388</v>
      </c>
      <c r="C30" s="168" t="s">
        <v>1389</v>
      </c>
      <c r="D30" s="169">
        <v>6</v>
      </c>
      <c r="E30" s="169">
        <v>0</v>
      </c>
      <c r="F30" s="169">
        <v>0</v>
      </c>
      <c r="G30" s="169">
        <v>6</v>
      </c>
      <c r="H30" s="169">
        <v>0</v>
      </c>
      <c r="I30" s="309" t="s">
        <v>1391</v>
      </c>
      <c r="J30" s="178" t="s">
        <v>1392</v>
      </c>
      <c r="K30" s="346" t="s">
        <v>1396</v>
      </c>
      <c r="L30" s="342"/>
      <c r="M30" s="157"/>
      <c r="O30" s="86" t="s">
        <v>25</v>
      </c>
      <c r="P30" s="87">
        <f t="shared" ref="P30:V30" si="12">SUMIF($C$4:$C$70,P28,$G$4:$G$70)+SUMIF($C$80:$C$81,P28,$G$80:$G$81)+SUMIF($C$104:$C$105,P28,$G$104:$G$105)</f>
        <v>14</v>
      </c>
      <c r="Q30" s="87">
        <f t="shared" si="12"/>
        <v>4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3">
        <v>44452</v>
      </c>
      <c r="B31" s="160" t="s">
        <v>1397</v>
      </c>
      <c r="C31" s="161" t="s">
        <v>1398</v>
      </c>
      <c r="D31" s="162">
        <v>2</v>
      </c>
      <c r="E31" s="162">
        <v>0</v>
      </c>
      <c r="F31" s="162">
        <v>0</v>
      </c>
      <c r="G31" s="162">
        <v>0</v>
      </c>
      <c r="H31" s="162">
        <v>0</v>
      </c>
      <c r="I31" s="303" t="s">
        <v>1410</v>
      </c>
      <c r="J31" s="171" t="s">
        <v>1414</v>
      </c>
      <c r="K31" s="171" t="s">
        <v>1417</v>
      </c>
      <c r="L31" s="170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207</v>
      </c>
    </row>
    <row r="32" spans="1:22" ht="20.100000000000001" customHeight="1" thickTop="1" thickBot="1" x14ac:dyDescent="0.35">
      <c r="A32" s="167">
        <v>44452</v>
      </c>
      <c r="B32" s="158" t="s">
        <v>1397</v>
      </c>
      <c r="C32" s="159" t="s">
        <v>1380</v>
      </c>
      <c r="D32" s="165">
        <v>2</v>
      </c>
      <c r="E32" s="165">
        <v>0</v>
      </c>
      <c r="F32" s="165">
        <v>0</v>
      </c>
      <c r="G32" s="165">
        <v>0</v>
      </c>
      <c r="H32" s="165">
        <v>0</v>
      </c>
      <c r="I32" s="305" t="s">
        <v>1411</v>
      </c>
      <c r="J32" s="166" t="s">
        <v>1415</v>
      </c>
      <c r="K32" s="166" t="s">
        <v>1417</v>
      </c>
      <c r="L32" s="343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x14ac:dyDescent="0.3">
      <c r="A33" s="173">
        <v>44452</v>
      </c>
      <c r="B33" s="160" t="s">
        <v>1399</v>
      </c>
      <c r="C33" s="161" t="s">
        <v>1400</v>
      </c>
      <c r="D33" s="162">
        <v>2</v>
      </c>
      <c r="E33" s="162">
        <v>0</v>
      </c>
      <c r="F33" s="162">
        <v>0</v>
      </c>
      <c r="G33" s="162">
        <v>2</v>
      </c>
      <c r="H33" s="162">
        <v>0</v>
      </c>
      <c r="I33" s="303" t="s">
        <v>1411</v>
      </c>
      <c r="J33" s="171" t="s">
        <v>1414</v>
      </c>
      <c r="K33" s="171" t="s">
        <v>1417</v>
      </c>
      <c r="L33" s="170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67">
        <v>44452</v>
      </c>
      <c r="B34" s="158" t="s">
        <v>1399</v>
      </c>
      <c r="C34" s="159" t="s">
        <v>1401</v>
      </c>
      <c r="D34" s="165">
        <v>1</v>
      </c>
      <c r="E34" s="165">
        <v>0</v>
      </c>
      <c r="F34" s="165">
        <v>0</v>
      </c>
      <c r="G34" s="165">
        <v>0</v>
      </c>
      <c r="H34" s="165">
        <v>0</v>
      </c>
      <c r="I34" s="305" t="s">
        <v>1411</v>
      </c>
      <c r="J34" s="166" t="s">
        <v>1414</v>
      </c>
      <c r="K34" s="166" t="s">
        <v>1417</v>
      </c>
      <c r="L34" s="343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44452</v>
      </c>
      <c r="B35" s="341" t="s">
        <v>1402</v>
      </c>
      <c r="C35" s="168" t="s">
        <v>1401</v>
      </c>
      <c r="D35" s="169">
        <v>1</v>
      </c>
      <c r="E35" s="169">
        <v>0</v>
      </c>
      <c r="F35" s="169">
        <v>0</v>
      </c>
      <c r="G35" s="169">
        <v>1</v>
      </c>
      <c r="H35" s="169">
        <v>0</v>
      </c>
      <c r="I35" s="309" t="s">
        <v>1411</v>
      </c>
      <c r="J35" s="178" t="s">
        <v>1414</v>
      </c>
      <c r="K35" s="178" t="s">
        <v>1417</v>
      </c>
      <c r="L35" s="342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77">
        <v>44452</v>
      </c>
      <c r="B36" s="341" t="s">
        <v>1403</v>
      </c>
      <c r="C36" s="168" t="s">
        <v>1404</v>
      </c>
      <c r="D36" s="169">
        <v>3</v>
      </c>
      <c r="E36" s="169">
        <v>0</v>
      </c>
      <c r="F36" s="169">
        <v>0</v>
      </c>
      <c r="G36" s="169">
        <v>3</v>
      </c>
      <c r="H36" s="169">
        <v>0</v>
      </c>
      <c r="I36" s="309" t="s">
        <v>1411</v>
      </c>
      <c r="J36" s="178" t="s">
        <v>1414</v>
      </c>
      <c r="K36" s="178" t="s">
        <v>1418</v>
      </c>
      <c r="L36" s="342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44452</v>
      </c>
      <c r="B37" s="160" t="s">
        <v>1405</v>
      </c>
      <c r="C37" s="161" t="s">
        <v>1361</v>
      </c>
      <c r="D37" s="162">
        <v>4</v>
      </c>
      <c r="E37" s="162">
        <v>0</v>
      </c>
      <c r="F37" s="162">
        <v>0</v>
      </c>
      <c r="G37" s="162">
        <v>4</v>
      </c>
      <c r="H37" s="162">
        <v>0</v>
      </c>
      <c r="I37" s="303" t="s">
        <v>1412</v>
      </c>
      <c r="J37" s="171" t="s">
        <v>1414</v>
      </c>
      <c r="K37" s="171" t="s">
        <v>1417</v>
      </c>
      <c r="L37" s="170"/>
      <c r="M37" s="194" t="s">
        <v>1373</v>
      </c>
      <c r="N37" s="192">
        <v>0.52083333333333337</v>
      </c>
      <c r="O37" s="335">
        <v>6396</v>
      </c>
      <c r="P37" s="182">
        <v>38</v>
      </c>
      <c r="Q37" s="182">
        <v>32</v>
      </c>
      <c r="R37" s="182">
        <v>6</v>
      </c>
      <c r="S37" s="182">
        <v>5</v>
      </c>
      <c r="T37" s="180">
        <f>SUM(P37:S37)</f>
        <v>81</v>
      </c>
      <c r="U37" s="183"/>
      <c r="V37" s="184">
        <v>11</v>
      </c>
    </row>
    <row r="38" spans="1:24" s="124" customFormat="1" ht="20.100000000000001" customHeight="1" thickBot="1" x14ac:dyDescent="0.35">
      <c r="A38" s="167">
        <v>44452</v>
      </c>
      <c r="B38" s="158" t="s">
        <v>1405</v>
      </c>
      <c r="C38" s="159" t="s">
        <v>1400</v>
      </c>
      <c r="D38" s="165">
        <v>5</v>
      </c>
      <c r="E38" s="165">
        <v>0</v>
      </c>
      <c r="F38" s="165">
        <v>0</v>
      </c>
      <c r="G38" s="165">
        <v>5</v>
      </c>
      <c r="H38" s="165">
        <v>0</v>
      </c>
      <c r="I38" s="305" t="s">
        <v>1410</v>
      </c>
      <c r="J38" s="166" t="s">
        <v>1414</v>
      </c>
      <c r="K38" s="166" t="s">
        <v>1417</v>
      </c>
      <c r="L38" s="343"/>
      <c r="M38" s="194" t="s">
        <v>1416</v>
      </c>
      <c r="N38" s="192">
        <v>0.54375000000000007</v>
      </c>
      <c r="O38" s="335" t="s">
        <v>141</v>
      </c>
      <c r="P38" s="182">
        <v>27</v>
      </c>
      <c r="Q38" s="182">
        <v>31</v>
      </c>
      <c r="R38" s="182">
        <v>1</v>
      </c>
      <c r="S38" s="182">
        <v>2</v>
      </c>
      <c r="T38" s="180">
        <f t="shared" ref="T38:T43" si="13">SUM(P38:S38)</f>
        <v>61</v>
      </c>
      <c r="U38" s="186"/>
      <c r="V38" s="179">
        <v>8</v>
      </c>
      <c r="W38" s="282"/>
    </row>
    <row r="39" spans="1:24" ht="20.100000000000001" customHeight="1" x14ac:dyDescent="0.3">
      <c r="A39" s="174">
        <v>44452</v>
      </c>
      <c r="B39" s="196" t="s">
        <v>1406</v>
      </c>
      <c r="C39" s="163" t="s">
        <v>1407</v>
      </c>
      <c r="D39" s="164">
        <v>1</v>
      </c>
      <c r="E39" s="164">
        <v>0</v>
      </c>
      <c r="F39" s="164">
        <v>0</v>
      </c>
      <c r="G39" s="164">
        <v>1</v>
      </c>
      <c r="H39" s="164">
        <v>0</v>
      </c>
      <c r="I39" s="304" t="s">
        <v>1413</v>
      </c>
      <c r="J39" s="172" t="s">
        <v>1416</v>
      </c>
      <c r="K39" s="172" t="s">
        <v>1418</v>
      </c>
      <c r="L39" s="197"/>
      <c r="M39" s="194" t="s">
        <v>1464</v>
      </c>
      <c r="N39" s="192">
        <v>0.58680555555555558</v>
      </c>
      <c r="O39" s="335" t="s">
        <v>140</v>
      </c>
      <c r="P39" s="182">
        <v>40</v>
      </c>
      <c r="Q39" s="182">
        <v>40</v>
      </c>
      <c r="R39" s="182">
        <v>6</v>
      </c>
      <c r="S39" s="182">
        <v>3</v>
      </c>
      <c r="T39" s="180">
        <f t="shared" si="13"/>
        <v>89</v>
      </c>
      <c r="U39" s="186"/>
      <c r="V39" s="179">
        <v>6</v>
      </c>
    </row>
    <row r="40" spans="1:24" ht="20.100000000000001" customHeight="1" thickBot="1" x14ac:dyDescent="0.35">
      <c r="A40" s="174">
        <v>44452</v>
      </c>
      <c r="B40" s="196" t="s">
        <v>1406</v>
      </c>
      <c r="C40" s="163" t="s">
        <v>1400</v>
      </c>
      <c r="D40" s="164">
        <v>1</v>
      </c>
      <c r="E40" s="164">
        <v>0</v>
      </c>
      <c r="F40" s="164">
        <v>0</v>
      </c>
      <c r="G40" s="164">
        <v>1</v>
      </c>
      <c r="H40" s="164">
        <v>0</v>
      </c>
      <c r="I40" s="304" t="s">
        <v>1410</v>
      </c>
      <c r="J40" s="172" t="s">
        <v>1414</v>
      </c>
      <c r="K40" s="172" t="s">
        <v>1417</v>
      </c>
      <c r="L40" s="197"/>
      <c r="M40" s="194" t="s">
        <v>1435</v>
      </c>
      <c r="N40" s="192">
        <v>0.58333333333333337</v>
      </c>
      <c r="O40" s="335" t="s">
        <v>142</v>
      </c>
      <c r="P40" s="182">
        <v>59</v>
      </c>
      <c r="Q40" s="182">
        <v>57</v>
      </c>
      <c r="R40" s="182">
        <v>4</v>
      </c>
      <c r="S40" s="182">
        <v>2</v>
      </c>
      <c r="T40" s="180">
        <f t="shared" si="13"/>
        <v>122</v>
      </c>
      <c r="U40" s="195"/>
      <c r="V40" s="179">
        <v>6</v>
      </c>
      <c r="W40" s="107"/>
      <c r="X40" s="107"/>
    </row>
    <row r="41" spans="1:24" ht="20.100000000000001" customHeight="1" x14ac:dyDescent="0.3">
      <c r="A41" s="173">
        <v>44452</v>
      </c>
      <c r="B41" s="160" t="s">
        <v>1408</v>
      </c>
      <c r="C41" s="161" t="s">
        <v>1361</v>
      </c>
      <c r="D41" s="162">
        <v>2</v>
      </c>
      <c r="E41" s="162">
        <v>0</v>
      </c>
      <c r="F41" s="162">
        <v>0</v>
      </c>
      <c r="G41" s="162">
        <v>2</v>
      </c>
      <c r="H41" s="162">
        <v>0</v>
      </c>
      <c r="I41" s="303" t="s">
        <v>1410</v>
      </c>
      <c r="J41" s="171" t="s">
        <v>1414</v>
      </c>
      <c r="K41" s="171" t="s">
        <v>1417</v>
      </c>
      <c r="L41" s="170"/>
      <c r="M41" s="194"/>
      <c r="N41" s="192"/>
      <c r="O41" s="335" t="s">
        <v>139</v>
      </c>
      <c r="P41" s="182">
        <v>0</v>
      </c>
      <c r="Q41" s="182">
        <v>0</v>
      </c>
      <c r="R41" s="182">
        <v>0</v>
      </c>
      <c r="S41" s="182">
        <v>0</v>
      </c>
      <c r="T41" s="180">
        <f t="shared" si="13"/>
        <v>0</v>
      </c>
      <c r="U41" s="195"/>
      <c r="V41" s="179"/>
      <c r="W41" s="107"/>
      <c r="X41" s="107"/>
    </row>
    <row r="42" spans="1:24" ht="20.100000000000001" customHeight="1" thickBot="1" x14ac:dyDescent="0.35">
      <c r="A42" s="167">
        <v>44452</v>
      </c>
      <c r="B42" s="158" t="s">
        <v>1408</v>
      </c>
      <c r="C42" s="159" t="s">
        <v>1362</v>
      </c>
      <c r="D42" s="165">
        <v>4</v>
      </c>
      <c r="E42" s="165">
        <v>0</v>
      </c>
      <c r="F42" s="165">
        <v>0</v>
      </c>
      <c r="G42" s="165">
        <v>4</v>
      </c>
      <c r="H42" s="165">
        <v>0</v>
      </c>
      <c r="I42" s="305" t="s">
        <v>1411</v>
      </c>
      <c r="J42" s="166" t="s">
        <v>1414</v>
      </c>
      <c r="K42" s="166" t="s">
        <v>1417</v>
      </c>
      <c r="L42" s="343"/>
      <c r="M42" s="194" t="s">
        <v>1392</v>
      </c>
      <c r="N42" s="192">
        <v>0.54513888888888895</v>
      </c>
      <c r="O42" s="335" t="s">
        <v>143</v>
      </c>
      <c r="P42" s="182">
        <v>26</v>
      </c>
      <c r="Q42" s="182">
        <v>26</v>
      </c>
      <c r="R42" s="182">
        <v>2</v>
      </c>
      <c r="S42" s="182">
        <v>2</v>
      </c>
      <c r="T42" s="180">
        <f t="shared" si="13"/>
        <v>56</v>
      </c>
      <c r="U42" s="186"/>
      <c r="V42" s="179">
        <v>5</v>
      </c>
    </row>
    <row r="43" spans="1:24" ht="20.100000000000001" customHeight="1" thickBot="1" x14ac:dyDescent="0.35">
      <c r="A43" s="173">
        <v>44452</v>
      </c>
      <c r="B43" s="160" t="s">
        <v>1409</v>
      </c>
      <c r="C43" s="161" t="s">
        <v>1361</v>
      </c>
      <c r="D43" s="162">
        <v>4</v>
      </c>
      <c r="E43" s="162">
        <v>0</v>
      </c>
      <c r="F43" s="162">
        <v>0</v>
      </c>
      <c r="G43" s="162">
        <v>4</v>
      </c>
      <c r="H43" s="162">
        <v>0</v>
      </c>
      <c r="I43" s="303" t="s">
        <v>1411</v>
      </c>
      <c r="J43" s="171" t="s">
        <v>1414</v>
      </c>
      <c r="K43" s="171" t="s">
        <v>1417</v>
      </c>
      <c r="L43" s="170"/>
      <c r="M43" s="194" t="s">
        <v>1442</v>
      </c>
      <c r="N43" s="192">
        <v>0.61458333333333337</v>
      </c>
      <c r="O43" s="335" t="s">
        <v>138</v>
      </c>
      <c r="P43" s="182">
        <v>0</v>
      </c>
      <c r="Q43" s="182">
        <v>0</v>
      </c>
      <c r="R43" s="182">
        <v>1</v>
      </c>
      <c r="S43" s="182">
        <v>0</v>
      </c>
      <c r="T43" s="180">
        <f t="shared" si="13"/>
        <v>1</v>
      </c>
      <c r="U43" s="186"/>
      <c r="V43" s="179">
        <v>1</v>
      </c>
    </row>
    <row r="44" spans="1:24" ht="20.100000000000001" customHeight="1" thickTop="1" thickBot="1" x14ac:dyDescent="0.35">
      <c r="A44" s="167">
        <v>44452</v>
      </c>
      <c r="B44" s="158" t="s">
        <v>1409</v>
      </c>
      <c r="C44" s="159" t="s">
        <v>1362</v>
      </c>
      <c r="D44" s="165">
        <v>1</v>
      </c>
      <c r="E44" s="165">
        <v>0</v>
      </c>
      <c r="F44" s="165">
        <v>0</v>
      </c>
      <c r="G44" s="165">
        <v>1</v>
      </c>
      <c r="H44" s="165">
        <v>0</v>
      </c>
      <c r="I44" s="305" t="s">
        <v>1411</v>
      </c>
      <c r="J44" s="166" t="s">
        <v>1414</v>
      </c>
      <c r="K44" s="166" t="s">
        <v>1417</v>
      </c>
      <c r="L44" s="343"/>
      <c r="M44" s="194"/>
      <c r="N44" s="192"/>
      <c r="O44" s="187" t="s">
        <v>126</v>
      </c>
      <c r="P44" s="188">
        <f>SUM(P37:P43)</f>
        <v>190</v>
      </c>
      <c r="Q44" s="188">
        <f>SUM(Q37:Q43)</f>
        <v>186</v>
      </c>
      <c r="R44" s="188">
        <f>SUM(R37:R43)</f>
        <v>20</v>
      </c>
      <c r="S44" s="188">
        <f>SUM(S37:S43)</f>
        <v>14</v>
      </c>
      <c r="T44" s="188">
        <f>SUM(T37:T43)</f>
        <v>410</v>
      </c>
      <c r="U44" s="189"/>
      <c r="V44" s="190"/>
    </row>
    <row r="45" spans="1:24" ht="20.100000000000001" customHeight="1" x14ac:dyDescent="0.3">
      <c r="A45" s="173">
        <v>44452</v>
      </c>
      <c r="B45" s="160" t="s">
        <v>1419</v>
      </c>
      <c r="C45" s="161" t="s">
        <v>1362</v>
      </c>
      <c r="D45" s="162">
        <v>4</v>
      </c>
      <c r="E45" s="162">
        <v>0</v>
      </c>
      <c r="F45" s="162">
        <v>0</v>
      </c>
      <c r="G45" s="162">
        <v>4</v>
      </c>
      <c r="H45" s="162">
        <v>0</v>
      </c>
      <c r="I45" s="303" t="s">
        <v>1431</v>
      </c>
      <c r="J45" s="171" t="s">
        <v>1434</v>
      </c>
      <c r="K45" s="344" t="s">
        <v>1438</v>
      </c>
      <c r="L45" s="170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67">
        <v>44452</v>
      </c>
      <c r="B46" s="158" t="s">
        <v>1419</v>
      </c>
      <c r="C46" s="159" t="s">
        <v>42</v>
      </c>
      <c r="D46" s="165">
        <v>8</v>
      </c>
      <c r="E46" s="165">
        <v>0</v>
      </c>
      <c r="F46" s="165">
        <v>0</v>
      </c>
      <c r="G46" s="165">
        <v>9</v>
      </c>
      <c r="H46" s="165">
        <v>0</v>
      </c>
      <c r="I46" s="305" t="s">
        <v>1432</v>
      </c>
      <c r="J46" s="166" t="s">
        <v>1435</v>
      </c>
      <c r="K46" s="345" t="s">
        <v>1438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3">
        <v>44452</v>
      </c>
      <c r="B47" s="160" t="s">
        <v>1173</v>
      </c>
      <c r="C47" s="161" t="s">
        <v>1420</v>
      </c>
      <c r="D47" s="162">
        <v>1</v>
      </c>
      <c r="E47" s="162">
        <v>0</v>
      </c>
      <c r="F47" s="162">
        <v>0</v>
      </c>
      <c r="G47" s="162">
        <v>1</v>
      </c>
      <c r="H47" s="162">
        <v>0</v>
      </c>
      <c r="I47" s="303" t="s">
        <v>1433</v>
      </c>
      <c r="J47" s="171" t="s">
        <v>1435</v>
      </c>
      <c r="K47" s="344" t="s">
        <v>1439</v>
      </c>
      <c r="L47" s="170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4">
        <v>44452</v>
      </c>
      <c r="B48" s="196" t="s">
        <v>1485</v>
      </c>
      <c r="C48" s="163" t="s">
        <v>1421</v>
      </c>
      <c r="D48" s="164">
        <v>5</v>
      </c>
      <c r="E48" s="164">
        <v>0</v>
      </c>
      <c r="F48" s="164">
        <v>0</v>
      </c>
      <c r="G48" s="164">
        <v>5</v>
      </c>
      <c r="H48" s="164">
        <v>0</v>
      </c>
      <c r="I48" s="304" t="s">
        <v>1432</v>
      </c>
      <c r="J48" s="172" t="s">
        <v>1434</v>
      </c>
      <c r="K48" s="38" t="s">
        <v>1439</v>
      </c>
      <c r="L48" s="197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67">
        <v>44452</v>
      </c>
      <c r="B49" s="158" t="s">
        <v>1173</v>
      </c>
      <c r="C49" s="159" t="s">
        <v>1422</v>
      </c>
      <c r="D49" s="165">
        <v>1</v>
      </c>
      <c r="E49" s="165">
        <v>0</v>
      </c>
      <c r="F49" s="165">
        <v>0</v>
      </c>
      <c r="G49" s="165">
        <v>1</v>
      </c>
      <c r="H49" s="165">
        <v>0</v>
      </c>
      <c r="I49" s="305" t="s">
        <v>1432</v>
      </c>
      <c r="J49" s="166" t="s">
        <v>1434</v>
      </c>
      <c r="K49" s="345" t="s">
        <v>1438</v>
      </c>
      <c r="L49" s="343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3">
        <v>44452</v>
      </c>
      <c r="B50" s="160" t="s">
        <v>1423</v>
      </c>
      <c r="C50" s="161" t="s">
        <v>1424</v>
      </c>
      <c r="D50" s="162">
        <v>1</v>
      </c>
      <c r="E50" s="162">
        <v>0</v>
      </c>
      <c r="F50" s="162">
        <v>0</v>
      </c>
      <c r="G50" s="162">
        <v>1</v>
      </c>
      <c r="H50" s="162">
        <v>0</v>
      </c>
      <c r="I50" s="303" t="s">
        <v>1431</v>
      </c>
      <c r="J50" s="171" t="s">
        <v>1435</v>
      </c>
      <c r="K50" s="344" t="s">
        <v>1439</v>
      </c>
      <c r="L50" s="170"/>
      <c r="M50" s="302"/>
      <c r="N50" s="107"/>
      <c r="O50" s="95" t="s">
        <v>89</v>
      </c>
      <c r="P50" s="97">
        <f>P44+P49</f>
        <v>190</v>
      </c>
      <c r="Q50" s="96">
        <f>Q44+Q49</f>
        <v>186</v>
      </c>
      <c r="R50" s="97">
        <f>R44+R49</f>
        <v>20</v>
      </c>
      <c r="S50" s="96">
        <f>S44+S49</f>
        <v>14</v>
      </c>
      <c r="T50" s="97">
        <f>T44+T49</f>
        <v>410</v>
      </c>
      <c r="U50" s="98">
        <f>SUM(U44:U45)</f>
        <v>0</v>
      </c>
      <c r="V50" s="99"/>
    </row>
    <row r="51" spans="1:22" ht="20.100000000000001" customHeight="1" x14ac:dyDescent="0.3">
      <c r="A51" s="174">
        <v>44452</v>
      </c>
      <c r="B51" s="196" t="s">
        <v>1423</v>
      </c>
      <c r="C51" s="163" t="s">
        <v>1425</v>
      </c>
      <c r="D51" s="164">
        <v>1</v>
      </c>
      <c r="E51" s="164">
        <v>0</v>
      </c>
      <c r="F51" s="164">
        <v>0</v>
      </c>
      <c r="G51" s="164">
        <v>1</v>
      </c>
      <c r="H51" s="164">
        <v>0</v>
      </c>
      <c r="I51" s="304" t="s">
        <v>1433</v>
      </c>
      <c r="J51" s="172" t="s">
        <v>1436</v>
      </c>
      <c r="K51" s="38" t="s">
        <v>1438</v>
      </c>
      <c r="L51" s="197"/>
      <c r="M51" s="302"/>
      <c r="N51" s="107"/>
      <c r="O51" s="172" t="s">
        <v>1383</v>
      </c>
      <c r="P51" s="100">
        <v>-3</v>
      </c>
      <c r="Q51" s="153">
        <v>-3</v>
      </c>
      <c r="R51" s="153"/>
      <c r="S51" s="153"/>
      <c r="T51" s="153">
        <f>SUM(P51:S51)</f>
        <v>-6</v>
      </c>
      <c r="U51" s="152"/>
      <c r="V51" s="152"/>
    </row>
    <row r="52" spans="1:22" ht="20.100000000000001" customHeight="1" thickBot="1" x14ac:dyDescent="0.35">
      <c r="A52" s="167">
        <v>44452</v>
      </c>
      <c r="B52" s="158" t="s">
        <v>1423</v>
      </c>
      <c r="C52" s="159" t="s">
        <v>1426</v>
      </c>
      <c r="D52" s="165">
        <v>1</v>
      </c>
      <c r="E52" s="165">
        <v>0</v>
      </c>
      <c r="F52" s="165">
        <v>0</v>
      </c>
      <c r="G52" s="165">
        <v>1</v>
      </c>
      <c r="H52" s="165">
        <v>0</v>
      </c>
      <c r="I52" s="305" t="s">
        <v>1433</v>
      </c>
      <c r="J52" s="166" t="s">
        <v>1435</v>
      </c>
      <c r="K52" s="345" t="s">
        <v>1438</v>
      </c>
      <c r="L52" s="343"/>
      <c r="M52" s="194"/>
      <c r="N52" s="284"/>
      <c r="O52" s="157" t="s">
        <v>1384</v>
      </c>
      <c r="P52" s="198"/>
      <c r="Q52" s="198">
        <v>10</v>
      </c>
      <c r="R52" s="153"/>
      <c r="S52" s="153"/>
      <c r="T52" s="153"/>
      <c r="U52" s="152"/>
      <c r="V52" s="152"/>
    </row>
    <row r="53" spans="1:22" ht="20.100000000000001" customHeight="1" thickBot="1" x14ac:dyDescent="0.35">
      <c r="A53" s="177">
        <v>44452</v>
      </c>
      <c r="B53" s="341" t="s">
        <v>1427</v>
      </c>
      <c r="C53" s="168" t="s">
        <v>1362</v>
      </c>
      <c r="D53" s="169">
        <v>9</v>
      </c>
      <c r="E53" s="169">
        <v>0</v>
      </c>
      <c r="F53" s="169">
        <v>0</v>
      </c>
      <c r="G53" s="169">
        <v>9</v>
      </c>
      <c r="H53" s="169">
        <v>0</v>
      </c>
      <c r="I53" s="309" t="s">
        <v>1432</v>
      </c>
      <c r="J53" s="178" t="s">
        <v>1434</v>
      </c>
      <c r="K53" s="346" t="s">
        <v>1438</v>
      </c>
      <c r="L53" s="342"/>
      <c r="M53" s="194"/>
      <c r="N53" s="284"/>
      <c r="O53" s="157">
        <v>8842</v>
      </c>
      <c r="P53" s="198">
        <v>-33</v>
      </c>
      <c r="Q53" s="198">
        <v>-23</v>
      </c>
      <c r="R53" s="153"/>
      <c r="S53" s="153"/>
      <c r="T53" s="153"/>
      <c r="U53" s="152"/>
      <c r="V53" s="152"/>
    </row>
    <row r="54" spans="1:22" ht="20.100000000000001" customHeight="1" x14ac:dyDescent="0.3">
      <c r="A54" s="173">
        <v>44452</v>
      </c>
      <c r="B54" s="160" t="s">
        <v>1428</v>
      </c>
      <c r="C54" s="161" t="s">
        <v>1421</v>
      </c>
      <c r="D54" s="162">
        <v>15</v>
      </c>
      <c r="E54" s="162">
        <v>0</v>
      </c>
      <c r="F54" s="162">
        <v>0</v>
      </c>
      <c r="G54" s="162">
        <v>15</v>
      </c>
      <c r="H54" s="162">
        <v>0</v>
      </c>
      <c r="I54" s="303" t="s">
        <v>1432</v>
      </c>
      <c r="J54" s="171" t="s">
        <v>1435</v>
      </c>
      <c r="K54" s="344" t="s">
        <v>1439</v>
      </c>
      <c r="L54" s="170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thickBot="1" x14ac:dyDescent="0.35">
      <c r="A55" s="167">
        <v>44452</v>
      </c>
      <c r="B55" s="158" t="s">
        <v>1428</v>
      </c>
      <c r="C55" s="159" t="s">
        <v>42</v>
      </c>
      <c r="D55" s="165">
        <v>12</v>
      </c>
      <c r="E55" s="165">
        <v>0</v>
      </c>
      <c r="F55" s="165">
        <v>0</v>
      </c>
      <c r="G55" s="165">
        <v>12</v>
      </c>
      <c r="H55" s="165">
        <v>0</v>
      </c>
      <c r="I55" s="305" t="s">
        <v>1433</v>
      </c>
      <c r="J55" s="166" t="s">
        <v>1437</v>
      </c>
      <c r="K55" s="345" t="s">
        <v>1438</v>
      </c>
      <c r="L55" s="343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173">
        <v>44452</v>
      </c>
      <c r="B56" s="160" t="s">
        <v>1429</v>
      </c>
      <c r="C56" s="161" t="s">
        <v>1430</v>
      </c>
      <c r="D56" s="162">
        <v>0</v>
      </c>
      <c r="E56" s="162">
        <v>0</v>
      </c>
      <c r="F56" s="162">
        <v>0</v>
      </c>
      <c r="G56" s="162">
        <v>1</v>
      </c>
      <c r="H56" s="162">
        <v>0</v>
      </c>
      <c r="I56" s="303" t="s">
        <v>1433</v>
      </c>
      <c r="J56" s="171" t="s">
        <v>1434</v>
      </c>
      <c r="K56" s="344" t="s">
        <v>1438</v>
      </c>
      <c r="L56" s="170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167">
        <v>44452</v>
      </c>
      <c r="B57" s="158" t="s">
        <v>1429</v>
      </c>
      <c r="C57" s="159" t="s">
        <v>1364</v>
      </c>
      <c r="D57" s="165">
        <v>1</v>
      </c>
      <c r="E57" s="165">
        <v>0</v>
      </c>
      <c r="F57" s="165">
        <v>0</v>
      </c>
      <c r="G57" s="165">
        <v>3</v>
      </c>
      <c r="H57" s="165">
        <v>0</v>
      </c>
      <c r="I57" s="305" t="s">
        <v>1433</v>
      </c>
      <c r="J57" s="166" t="s">
        <v>1434</v>
      </c>
      <c r="K57" s="345" t="s">
        <v>1438</v>
      </c>
      <c r="L57" s="343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77">
        <v>44452</v>
      </c>
      <c r="B58" s="341" t="s">
        <v>1440</v>
      </c>
      <c r="C58" s="168" t="s">
        <v>1441</v>
      </c>
      <c r="D58" s="169">
        <v>0</v>
      </c>
      <c r="E58" s="169">
        <v>0</v>
      </c>
      <c r="F58" s="169">
        <v>0</v>
      </c>
      <c r="G58" s="169">
        <v>1</v>
      </c>
      <c r="H58" s="169">
        <v>0</v>
      </c>
      <c r="I58" s="309" t="s">
        <v>1457</v>
      </c>
      <c r="J58" s="178" t="s">
        <v>1458</v>
      </c>
      <c r="K58" s="178" t="s">
        <v>1459</v>
      </c>
      <c r="L58" s="342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x14ac:dyDescent="0.3">
      <c r="A59" s="173">
        <v>44452</v>
      </c>
      <c r="B59" s="160" t="s">
        <v>1443</v>
      </c>
      <c r="C59" s="161" t="s">
        <v>1444</v>
      </c>
      <c r="D59" s="162">
        <v>15</v>
      </c>
      <c r="E59" s="162">
        <v>0</v>
      </c>
      <c r="F59" s="162">
        <v>0</v>
      </c>
      <c r="G59" s="162">
        <v>15</v>
      </c>
      <c r="H59" s="162">
        <v>0</v>
      </c>
      <c r="I59" s="303" t="s">
        <v>1460</v>
      </c>
      <c r="J59" s="171" t="s">
        <v>1463</v>
      </c>
      <c r="K59" s="344" t="s">
        <v>1466</v>
      </c>
      <c r="L59" s="170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67">
        <v>44452</v>
      </c>
      <c r="B60" s="158" t="s">
        <v>1443</v>
      </c>
      <c r="C60" s="159" t="s">
        <v>1445</v>
      </c>
      <c r="D60" s="165">
        <v>1</v>
      </c>
      <c r="E60" s="165">
        <v>0</v>
      </c>
      <c r="F60" s="165">
        <v>0</v>
      </c>
      <c r="G60" s="165">
        <v>1</v>
      </c>
      <c r="H60" s="165">
        <v>0</v>
      </c>
      <c r="I60" s="305" t="s">
        <v>1461</v>
      </c>
      <c r="J60" s="166" t="s">
        <v>1464</v>
      </c>
      <c r="K60" s="345" t="s">
        <v>1466</v>
      </c>
      <c r="L60" s="343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173">
        <v>44452</v>
      </c>
      <c r="B61" s="160" t="s">
        <v>1446</v>
      </c>
      <c r="C61" s="161" t="s">
        <v>1447</v>
      </c>
      <c r="D61" s="162">
        <v>1</v>
      </c>
      <c r="E61" s="162">
        <v>0</v>
      </c>
      <c r="F61" s="162">
        <v>0</v>
      </c>
      <c r="G61" s="162">
        <v>1</v>
      </c>
      <c r="H61" s="162">
        <v>0</v>
      </c>
      <c r="I61" s="303" t="s">
        <v>1462</v>
      </c>
      <c r="J61" s="171" t="s">
        <v>1463</v>
      </c>
      <c r="K61" s="344" t="s">
        <v>1466</v>
      </c>
      <c r="L61" s="170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167">
        <v>44452</v>
      </c>
      <c r="B62" s="158" t="s">
        <v>1446</v>
      </c>
      <c r="C62" s="159" t="s">
        <v>1448</v>
      </c>
      <c r="D62" s="165">
        <v>2</v>
      </c>
      <c r="E62" s="165">
        <v>0</v>
      </c>
      <c r="F62" s="165">
        <v>0</v>
      </c>
      <c r="G62" s="165">
        <v>2</v>
      </c>
      <c r="H62" s="165">
        <v>0</v>
      </c>
      <c r="I62" s="305" t="s">
        <v>1461</v>
      </c>
      <c r="J62" s="166" t="s">
        <v>1465</v>
      </c>
      <c r="K62" s="345" t="s">
        <v>1466</v>
      </c>
      <c r="L62" s="343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173">
        <v>44452</v>
      </c>
      <c r="B63" s="160" t="s">
        <v>1449</v>
      </c>
      <c r="C63" s="161" t="s">
        <v>1450</v>
      </c>
      <c r="D63" s="162">
        <v>1</v>
      </c>
      <c r="E63" s="162">
        <v>0</v>
      </c>
      <c r="F63" s="162">
        <v>0</v>
      </c>
      <c r="G63" s="162">
        <v>1</v>
      </c>
      <c r="H63" s="162">
        <v>0</v>
      </c>
      <c r="I63" s="303" t="s">
        <v>1461</v>
      </c>
      <c r="J63" s="171" t="s">
        <v>1463</v>
      </c>
      <c r="K63" s="344" t="s">
        <v>1466</v>
      </c>
      <c r="L63" s="170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thickBot="1" x14ac:dyDescent="0.35">
      <c r="A64" s="167">
        <v>44452</v>
      </c>
      <c r="B64" s="158" t="s">
        <v>1449</v>
      </c>
      <c r="C64" s="159" t="s">
        <v>1451</v>
      </c>
      <c r="D64" s="165">
        <v>2</v>
      </c>
      <c r="E64" s="165">
        <v>0</v>
      </c>
      <c r="F64" s="165">
        <v>0</v>
      </c>
      <c r="G64" s="165">
        <v>2</v>
      </c>
      <c r="H64" s="165">
        <v>0</v>
      </c>
      <c r="I64" s="305" t="s">
        <v>1460</v>
      </c>
      <c r="J64" s="166" t="s">
        <v>1463</v>
      </c>
      <c r="K64" s="345" t="s">
        <v>1466</v>
      </c>
      <c r="L64" s="343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177">
        <v>44452</v>
      </c>
      <c r="B65" s="341" t="s">
        <v>1452</v>
      </c>
      <c r="C65" s="168" t="s">
        <v>1453</v>
      </c>
      <c r="D65" s="169">
        <v>3</v>
      </c>
      <c r="E65" s="169">
        <v>0</v>
      </c>
      <c r="F65" s="169">
        <v>0</v>
      </c>
      <c r="G65" s="169">
        <v>3</v>
      </c>
      <c r="H65" s="169">
        <v>0</v>
      </c>
      <c r="I65" s="309" t="s">
        <v>1461</v>
      </c>
      <c r="J65" s="178" t="s">
        <v>1464</v>
      </c>
      <c r="K65" s="346" t="s">
        <v>1466</v>
      </c>
      <c r="L65" s="342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173">
        <v>44452</v>
      </c>
      <c r="B66" s="160" t="s">
        <v>1454</v>
      </c>
      <c r="C66" s="161" t="s">
        <v>1455</v>
      </c>
      <c r="D66" s="162">
        <v>9</v>
      </c>
      <c r="E66" s="162">
        <v>0</v>
      </c>
      <c r="F66" s="162">
        <v>0</v>
      </c>
      <c r="G66" s="162">
        <v>9</v>
      </c>
      <c r="H66" s="162">
        <v>0</v>
      </c>
      <c r="I66" s="303" t="s">
        <v>1461</v>
      </c>
      <c r="J66" s="171" t="s">
        <v>1464</v>
      </c>
      <c r="K66" s="344" t="s">
        <v>1466</v>
      </c>
      <c r="L66" s="170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167">
        <v>44452</v>
      </c>
      <c r="B67" s="158" t="s">
        <v>1454</v>
      </c>
      <c r="C67" s="159" t="s">
        <v>1441</v>
      </c>
      <c r="D67" s="165">
        <v>1</v>
      </c>
      <c r="E67" s="165">
        <v>0</v>
      </c>
      <c r="F67" s="165">
        <v>0</v>
      </c>
      <c r="G67" s="165">
        <v>2</v>
      </c>
      <c r="H67" s="165">
        <v>0</v>
      </c>
      <c r="I67" s="305" t="s">
        <v>1461</v>
      </c>
      <c r="J67" s="166" t="s">
        <v>1463</v>
      </c>
      <c r="K67" s="345" t="s">
        <v>1466</v>
      </c>
      <c r="L67" s="343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173">
        <v>44452</v>
      </c>
      <c r="B68" s="160" t="s">
        <v>1456</v>
      </c>
      <c r="C68" s="161" t="s">
        <v>1455</v>
      </c>
      <c r="D68" s="162">
        <v>4</v>
      </c>
      <c r="E68" s="162">
        <v>0</v>
      </c>
      <c r="F68" s="162">
        <v>0</v>
      </c>
      <c r="G68" s="162">
        <v>4</v>
      </c>
      <c r="H68" s="162">
        <v>0</v>
      </c>
      <c r="I68" s="303" t="s">
        <v>1460</v>
      </c>
      <c r="J68" s="171" t="s">
        <v>1463</v>
      </c>
      <c r="K68" s="344" t="s">
        <v>1466</v>
      </c>
      <c r="L68" s="170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174">
        <v>44452</v>
      </c>
      <c r="B69" s="196" t="s">
        <v>1456</v>
      </c>
      <c r="C69" s="163" t="s">
        <v>1445</v>
      </c>
      <c r="D69" s="164">
        <v>4</v>
      </c>
      <c r="E69" s="164">
        <v>0</v>
      </c>
      <c r="F69" s="164">
        <v>0</v>
      </c>
      <c r="G69" s="164">
        <v>4</v>
      </c>
      <c r="H69" s="164">
        <v>0</v>
      </c>
      <c r="I69" s="304" t="s">
        <v>1461</v>
      </c>
      <c r="J69" s="172" t="s">
        <v>1463</v>
      </c>
      <c r="K69" s="38" t="s">
        <v>1466</v>
      </c>
      <c r="L69" s="197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167">
        <v>44452</v>
      </c>
      <c r="B70" s="158" t="s">
        <v>1456</v>
      </c>
      <c r="C70" s="159" t="s">
        <v>1441</v>
      </c>
      <c r="D70" s="165">
        <v>0</v>
      </c>
      <c r="E70" s="165">
        <v>0</v>
      </c>
      <c r="F70" s="165">
        <v>0</v>
      </c>
      <c r="G70" s="165">
        <v>2</v>
      </c>
      <c r="H70" s="165">
        <v>0</v>
      </c>
      <c r="I70" s="305" t="s">
        <v>1461</v>
      </c>
      <c r="J70" s="166" t="s">
        <v>1463</v>
      </c>
      <c r="K70" s="345" t="s">
        <v>1467</v>
      </c>
      <c r="L70" s="343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394" t="s">
        <v>11</v>
      </c>
      <c r="B71" s="395"/>
      <c r="C71" s="396"/>
      <c r="D71" s="397">
        <f>SUM(D4:D70)</f>
        <v>197</v>
      </c>
      <c r="E71" s="397">
        <f>SUM(E4:E70)</f>
        <v>0</v>
      </c>
      <c r="F71" s="397">
        <f>SUM(F4:F70)</f>
        <v>0</v>
      </c>
      <c r="G71" s="397">
        <f>SUM(G4:G70)</f>
        <v>207</v>
      </c>
      <c r="H71" s="397">
        <f>SUM(H4:H70)</f>
        <v>0</v>
      </c>
      <c r="I71" s="398"/>
      <c r="J71" s="399"/>
      <c r="K71" s="399"/>
      <c r="L71" s="400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13" t="s">
        <v>12</v>
      </c>
      <c r="B72" s="214"/>
      <c r="C72" s="215"/>
      <c r="D72" s="216">
        <v>1708</v>
      </c>
      <c r="E72" s="216">
        <v>0</v>
      </c>
      <c r="F72" s="216">
        <v>8</v>
      </c>
      <c r="G72" s="216">
        <v>1701</v>
      </c>
      <c r="H72" s="216">
        <v>0</v>
      </c>
      <c r="I72" s="311"/>
      <c r="J72" s="129"/>
      <c r="K72" s="129"/>
      <c r="L72" s="217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218" t="s">
        <v>13</v>
      </c>
      <c r="B73" s="219"/>
      <c r="C73" s="220"/>
      <c r="D73" s="221">
        <f>D71+D72</f>
        <v>1905</v>
      </c>
      <c r="E73" s="221">
        <f>E71+E72</f>
        <v>0</v>
      </c>
      <c r="F73" s="221">
        <f>F71+F72</f>
        <v>8</v>
      </c>
      <c r="G73" s="221">
        <f>G71+G72</f>
        <v>1908</v>
      </c>
      <c r="H73" s="221">
        <f>H71+H72</f>
        <v>0</v>
      </c>
      <c r="I73" s="312"/>
      <c r="J73" s="130"/>
      <c r="K73" s="130"/>
      <c r="L73" s="222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3" t="s">
        <v>14</v>
      </c>
      <c r="B74" s="224">
        <f t="array" ref="B74">SUM(1/COUNTIF(B4:B70,B4:B70))</f>
        <v>35</v>
      </c>
      <c r="C74" s="225"/>
      <c r="D74" s="152"/>
      <c r="E74" s="152"/>
      <c r="F74" s="152"/>
      <c r="G74" s="152"/>
      <c r="H74" s="152"/>
      <c r="I74" s="313"/>
      <c r="J74" s="131"/>
      <c r="K74" s="131"/>
      <c r="L74" s="135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3"/>
      <c r="B75" s="224"/>
      <c r="C75" s="225"/>
      <c r="D75" s="152"/>
      <c r="E75" s="152"/>
      <c r="F75" s="152"/>
      <c r="G75" s="152"/>
      <c r="H75" s="152"/>
      <c r="I75" s="313"/>
      <c r="J75" s="131"/>
      <c r="K75" s="40"/>
      <c r="L75" s="40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26" t="s">
        <v>15</v>
      </c>
      <c r="B76" s="227"/>
      <c r="C76" s="227"/>
      <c r="D76" s="132"/>
      <c r="E76" s="132"/>
      <c r="F76" s="132"/>
      <c r="G76" s="132"/>
      <c r="H76" s="132"/>
      <c r="I76" s="314"/>
      <c r="J76" s="132"/>
      <c r="K76" s="149"/>
      <c r="L76" s="149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28" t="s">
        <v>131</v>
      </c>
      <c r="B77" s="227"/>
      <c r="C77" s="227"/>
      <c r="D77" s="132"/>
      <c r="E77" s="132"/>
      <c r="F77" s="132"/>
      <c r="G77" s="132"/>
      <c r="H77" s="132"/>
      <c r="I77" s="314"/>
      <c r="J77" s="132"/>
      <c r="K77" s="132"/>
      <c r="L77" s="149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29"/>
      <c r="B78" s="227"/>
      <c r="C78" s="230"/>
      <c r="D78" s="132"/>
      <c r="E78" s="132"/>
      <c r="F78" s="132"/>
      <c r="G78" s="132"/>
      <c r="H78" s="132"/>
      <c r="I78" s="315"/>
      <c r="J78" s="133"/>
      <c r="K78" s="133"/>
      <c r="L78" s="23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 t="s">
        <v>0</v>
      </c>
      <c r="B79" s="178" t="s">
        <v>1</v>
      </c>
      <c r="C79" s="178" t="s">
        <v>2</v>
      </c>
      <c r="D79" s="412" t="s">
        <v>16</v>
      </c>
      <c r="E79" s="232" t="s">
        <v>27</v>
      </c>
      <c r="F79" s="412" t="s">
        <v>18</v>
      </c>
      <c r="G79" s="412" t="s">
        <v>19</v>
      </c>
      <c r="H79" s="412" t="s">
        <v>120</v>
      </c>
      <c r="I79" s="316" t="s">
        <v>8</v>
      </c>
      <c r="J79" s="412" t="s">
        <v>9</v>
      </c>
      <c r="K79" s="475" t="s">
        <v>10</v>
      </c>
      <c r="L79" s="476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thickBot="1" x14ac:dyDescent="0.35">
      <c r="A80" s="331">
        <v>44452</v>
      </c>
      <c r="B80" s="233" t="s">
        <v>1379</v>
      </c>
      <c r="C80" s="233" t="s">
        <v>1380</v>
      </c>
      <c r="D80" s="332">
        <v>0</v>
      </c>
      <c r="E80" s="332">
        <v>3</v>
      </c>
      <c r="F80" s="332">
        <v>3</v>
      </c>
      <c r="G80" s="332">
        <v>0</v>
      </c>
      <c r="H80" s="332">
        <v>0</v>
      </c>
      <c r="I80" s="333" t="s">
        <v>1381</v>
      </c>
      <c r="J80" s="334" t="s">
        <v>1382</v>
      </c>
      <c r="K80" s="171"/>
      <c r="L80" s="244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347">
        <v>44452</v>
      </c>
      <c r="B81" s="348" t="s">
        <v>1482</v>
      </c>
      <c r="C81" s="348" t="s">
        <v>1474</v>
      </c>
      <c r="D81" s="349">
        <v>0</v>
      </c>
      <c r="E81" s="349">
        <v>23</v>
      </c>
      <c r="F81" s="349">
        <v>33</v>
      </c>
      <c r="G81" s="349">
        <v>0</v>
      </c>
      <c r="H81" s="349">
        <v>0</v>
      </c>
      <c r="I81" s="357" t="s">
        <v>1483</v>
      </c>
      <c r="J81" s="350" t="s">
        <v>1484</v>
      </c>
      <c r="K81" s="178"/>
      <c r="L81" s="351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08" t="s">
        <v>20</v>
      </c>
      <c r="B82" s="209"/>
      <c r="C82" s="210"/>
      <c r="D82" s="236">
        <f>SUM(D80:D81)</f>
        <v>0</v>
      </c>
      <c r="E82" s="236">
        <f>SUM(E80:E81)</f>
        <v>26</v>
      </c>
      <c r="F82" s="236">
        <f>SUM(F80:F81)</f>
        <v>36</v>
      </c>
      <c r="G82" s="236">
        <f>SUM(G80:G81)</f>
        <v>0</v>
      </c>
      <c r="H82" s="236">
        <f>SUM(H80:H81)</f>
        <v>0</v>
      </c>
      <c r="I82" s="310"/>
      <c r="J82" s="35"/>
      <c r="K82" s="35"/>
      <c r="L82" s="237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38" t="s">
        <v>12</v>
      </c>
      <c r="B83" s="239"/>
      <c r="C83" s="116"/>
      <c r="D83" s="240">
        <v>6</v>
      </c>
      <c r="E83" s="240">
        <v>197</v>
      </c>
      <c r="F83" s="240">
        <v>189</v>
      </c>
      <c r="G83" s="240">
        <v>1</v>
      </c>
      <c r="H83" s="240">
        <v>0</v>
      </c>
      <c r="I83" s="317"/>
      <c r="J83" s="134"/>
      <c r="K83" s="134"/>
      <c r="L83" s="24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218" t="s">
        <v>13</v>
      </c>
      <c r="B84" s="219"/>
      <c r="C84" s="220"/>
      <c r="D84" s="242">
        <f>SUM(D82:D83)</f>
        <v>6</v>
      </c>
      <c r="E84" s="242">
        <f>SUM(E82:E83)</f>
        <v>223</v>
      </c>
      <c r="F84" s="242">
        <f>SUM(F82:F83)</f>
        <v>225</v>
      </c>
      <c r="G84" s="242">
        <f>SUM(G82:G83)</f>
        <v>1</v>
      </c>
      <c r="H84" s="242">
        <f>SUM(H82:H83)</f>
        <v>0</v>
      </c>
      <c r="I84" s="312"/>
      <c r="J84" s="130"/>
      <c r="K84" s="130"/>
      <c r="L84" s="22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3"/>
      <c r="B85" s="224"/>
      <c r="C85" s="243"/>
      <c r="D85" s="152"/>
      <c r="E85" s="152"/>
      <c r="F85" s="152"/>
      <c r="G85" s="152"/>
      <c r="H85" s="152"/>
      <c r="I85" s="313"/>
      <c r="J85" s="131"/>
      <c r="K85" s="131"/>
      <c r="L85" s="1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26" t="s">
        <v>21</v>
      </c>
      <c r="B86" s="227"/>
      <c r="C86" s="227"/>
      <c r="D86" s="132"/>
      <c r="E86" s="132"/>
      <c r="F86" s="132"/>
      <c r="G86" s="132"/>
      <c r="H86" s="132"/>
      <c r="I86" s="314"/>
      <c r="J86" s="132"/>
      <c r="K86" s="132"/>
      <c r="L86" s="13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226" t="s">
        <v>125</v>
      </c>
      <c r="B87" s="227"/>
      <c r="C87" s="227"/>
      <c r="D87" s="132"/>
      <c r="E87" s="132"/>
      <c r="F87" s="132"/>
      <c r="G87" s="132"/>
      <c r="H87" s="132"/>
      <c r="I87" s="314"/>
      <c r="J87" s="132"/>
      <c r="K87" s="132"/>
      <c r="L87" s="13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229"/>
      <c r="B88" s="227"/>
      <c r="C88" s="230"/>
      <c r="D88" s="132"/>
      <c r="E88" s="132"/>
      <c r="F88" s="132"/>
      <c r="G88" s="132"/>
      <c r="H88" s="132"/>
      <c r="I88" s="315"/>
      <c r="J88" s="133"/>
      <c r="K88" s="133"/>
      <c r="L88" s="231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7" t="s">
        <v>0</v>
      </c>
      <c r="B89" s="178" t="s">
        <v>1</v>
      </c>
      <c r="C89" s="178" t="s">
        <v>2</v>
      </c>
      <c r="D89" s="412" t="s">
        <v>22</v>
      </c>
      <c r="E89" s="412" t="s">
        <v>23</v>
      </c>
      <c r="F89" s="412" t="s">
        <v>24</v>
      </c>
      <c r="G89" s="412" t="s">
        <v>25</v>
      </c>
      <c r="H89" s="412" t="s">
        <v>7</v>
      </c>
      <c r="I89" s="316" t="s">
        <v>8</v>
      </c>
      <c r="J89" s="412" t="s">
        <v>9</v>
      </c>
      <c r="K89" s="475" t="s">
        <v>10</v>
      </c>
      <c r="L89" s="476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7">
        <v>44448</v>
      </c>
      <c r="B90" s="299" t="s">
        <v>1468</v>
      </c>
      <c r="C90" s="168" t="s">
        <v>1469</v>
      </c>
      <c r="D90" s="169">
        <v>10</v>
      </c>
      <c r="E90" s="169">
        <v>0</v>
      </c>
      <c r="F90" s="169">
        <v>0</v>
      </c>
      <c r="G90" s="169">
        <v>10</v>
      </c>
      <c r="H90" s="169">
        <v>0</v>
      </c>
      <c r="I90" s="309" t="s">
        <v>1477</v>
      </c>
      <c r="J90" s="178" t="s">
        <v>1479</v>
      </c>
      <c r="K90" s="178"/>
      <c r="L90" s="300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177">
        <v>44448</v>
      </c>
      <c r="B91" s="299" t="s">
        <v>1473</v>
      </c>
      <c r="C91" s="168" t="s">
        <v>1474</v>
      </c>
      <c r="D91" s="169">
        <v>9</v>
      </c>
      <c r="E91" s="169">
        <v>0</v>
      </c>
      <c r="F91" s="169">
        <v>0</v>
      </c>
      <c r="G91" s="169">
        <v>9</v>
      </c>
      <c r="H91" s="169">
        <v>0</v>
      </c>
      <c r="I91" s="309" t="s">
        <v>1478</v>
      </c>
      <c r="J91" s="178" t="s">
        <v>1480</v>
      </c>
      <c r="K91" s="178"/>
      <c r="L91" s="300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173">
        <v>44449</v>
      </c>
      <c r="B92" s="142" t="s">
        <v>1470</v>
      </c>
      <c r="C92" s="161" t="s">
        <v>1471</v>
      </c>
      <c r="D92" s="162">
        <v>8</v>
      </c>
      <c r="E92" s="162">
        <v>0</v>
      </c>
      <c r="F92" s="162">
        <v>0</v>
      </c>
      <c r="G92" s="162">
        <v>6</v>
      </c>
      <c r="H92" s="162">
        <v>0</v>
      </c>
      <c r="I92" s="303" t="s">
        <v>1477</v>
      </c>
      <c r="J92" s="171" t="s">
        <v>1479</v>
      </c>
      <c r="K92" s="171"/>
      <c r="L92" s="143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167">
        <v>44449</v>
      </c>
      <c r="B93" s="297" t="s">
        <v>1470</v>
      </c>
      <c r="C93" s="159" t="s">
        <v>1472</v>
      </c>
      <c r="D93" s="165">
        <v>0</v>
      </c>
      <c r="E93" s="165">
        <v>0</v>
      </c>
      <c r="F93" s="165">
        <v>0</v>
      </c>
      <c r="G93" s="165">
        <v>1</v>
      </c>
      <c r="H93" s="165">
        <v>0</v>
      </c>
      <c r="I93" s="305" t="s">
        <v>1477</v>
      </c>
      <c r="J93" s="166" t="s">
        <v>1479</v>
      </c>
      <c r="K93" s="166"/>
      <c r="L93" s="298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thickBot="1" x14ac:dyDescent="0.35">
      <c r="A94" s="177">
        <v>44449</v>
      </c>
      <c r="B94" s="299" t="s">
        <v>1475</v>
      </c>
      <c r="C94" s="168" t="s">
        <v>1476</v>
      </c>
      <c r="D94" s="169">
        <v>1</v>
      </c>
      <c r="E94" s="169">
        <v>0</v>
      </c>
      <c r="F94" s="169">
        <v>0</v>
      </c>
      <c r="G94" s="169">
        <v>1</v>
      </c>
      <c r="H94" s="169">
        <v>0</v>
      </c>
      <c r="I94" s="309" t="s">
        <v>1477</v>
      </c>
      <c r="J94" s="178" t="s">
        <v>1481</v>
      </c>
      <c r="K94" s="178"/>
      <c r="L94" s="300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174"/>
      <c r="B95" s="144"/>
      <c r="C95" s="163"/>
      <c r="D95" s="164">
        <v>0</v>
      </c>
      <c r="E95" s="164">
        <v>0</v>
      </c>
      <c r="F95" s="164">
        <v>0</v>
      </c>
      <c r="G95" s="164">
        <v>0</v>
      </c>
      <c r="H95" s="164">
        <v>0</v>
      </c>
      <c r="I95" s="304"/>
      <c r="J95" s="172"/>
      <c r="K95" s="172"/>
      <c r="L95" s="145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167"/>
      <c r="B96" s="297"/>
      <c r="C96" s="159"/>
      <c r="D96" s="165">
        <v>0</v>
      </c>
      <c r="E96" s="165">
        <v>0</v>
      </c>
      <c r="F96" s="165">
        <v>0</v>
      </c>
      <c r="G96" s="165">
        <v>0</v>
      </c>
      <c r="H96" s="165">
        <v>0</v>
      </c>
      <c r="I96" s="305"/>
      <c r="J96" s="166"/>
      <c r="K96" s="166"/>
      <c r="L96" s="298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08" t="s">
        <v>20</v>
      </c>
      <c r="B97" s="209"/>
      <c r="C97" s="210"/>
      <c r="D97" s="236">
        <f>SUM(D90:D96)</f>
        <v>28</v>
      </c>
      <c r="E97" s="236">
        <f>SUM(E90:E96)</f>
        <v>0</v>
      </c>
      <c r="F97" s="236">
        <f>SUM(F90:F96)</f>
        <v>0</v>
      </c>
      <c r="G97" s="236">
        <f>SUM(G90:G96)</f>
        <v>27</v>
      </c>
      <c r="H97" s="236">
        <f>SUM(H90:H96)</f>
        <v>0</v>
      </c>
      <c r="I97" s="310"/>
      <c r="J97" s="35"/>
      <c r="K97" s="35"/>
      <c r="L97" s="237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38" t="s">
        <v>12</v>
      </c>
      <c r="B98" s="239"/>
      <c r="C98" s="116"/>
      <c r="D98" s="240">
        <v>76</v>
      </c>
      <c r="E98" s="240">
        <v>0</v>
      </c>
      <c r="F98" s="240">
        <v>0</v>
      </c>
      <c r="G98" s="240">
        <v>75</v>
      </c>
      <c r="H98" s="240">
        <v>0</v>
      </c>
      <c r="I98" s="317"/>
      <c r="J98" s="134"/>
      <c r="K98" s="134"/>
      <c r="L98" s="241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218" t="s">
        <v>13</v>
      </c>
      <c r="B99" s="219"/>
      <c r="C99" s="220"/>
      <c r="D99" s="242">
        <f>SUM(D97:D98)</f>
        <v>104</v>
      </c>
      <c r="E99" s="242">
        <f>SUM(E97:E98)</f>
        <v>0</v>
      </c>
      <c r="F99" s="242">
        <f>SUM(F97:F98)</f>
        <v>0</v>
      </c>
      <c r="G99" s="242">
        <f>SUM(G97:G98)</f>
        <v>102</v>
      </c>
      <c r="H99" s="242">
        <f>SUM(H97:H98)</f>
        <v>0</v>
      </c>
      <c r="I99" s="312"/>
      <c r="J99" s="130"/>
      <c r="K99" s="130"/>
      <c r="L99" s="222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23"/>
      <c r="B100" s="224"/>
      <c r="C100" s="243"/>
      <c r="D100" s="152"/>
      <c r="E100" s="152"/>
      <c r="F100" s="152"/>
      <c r="G100" s="152"/>
      <c r="H100" s="152"/>
      <c r="I100" s="313"/>
      <c r="J100" s="131"/>
      <c r="K100" s="131"/>
      <c r="L100" s="131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26" t="s">
        <v>121</v>
      </c>
      <c r="B101" s="227"/>
      <c r="C101" s="227"/>
      <c r="D101" s="132"/>
      <c r="E101" s="132"/>
      <c r="F101" s="132"/>
      <c r="G101" s="132"/>
      <c r="H101" s="132"/>
      <c r="I101" s="314"/>
      <c r="J101" s="132"/>
      <c r="K101" s="132"/>
      <c r="L101" s="13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229"/>
      <c r="B102" s="227"/>
      <c r="C102" s="230"/>
      <c r="D102" s="132"/>
      <c r="E102" s="132"/>
      <c r="F102" s="132"/>
      <c r="G102" s="132"/>
      <c r="H102" s="132"/>
      <c r="I102" s="315"/>
      <c r="J102" s="133"/>
      <c r="K102" s="133"/>
      <c r="L102" s="132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177" t="s">
        <v>0</v>
      </c>
      <c r="B103" s="178" t="s">
        <v>1</v>
      </c>
      <c r="C103" s="178" t="s">
        <v>2</v>
      </c>
      <c r="D103" s="412" t="s">
        <v>26</v>
      </c>
      <c r="E103" s="412" t="s">
        <v>27</v>
      </c>
      <c r="F103" s="412" t="s">
        <v>28</v>
      </c>
      <c r="G103" s="412" t="s">
        <v>25</v>
      </c>
      <c r="H103" s="412" t="s">
        <v>22</v>
      </c>
      <c r="I103" s="316" t="s">
        <v>8</v>
      </c>
      <c r="J103" s="412" t="s">
        <v>9</v>
      </c>
      <c r="K103" s="475" t="s">
        <v>10</v>
      </c>
      <c r="L103" s="476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173"/>
      <c r="B104" s="161"/>
      <c r="C104" s="161"/>
      <c r="D104" s="336"/>
      <c r="E104" s="336"/>
      <c r="F104" s="336"/>
      <c r="G104" s="336"/>
      <c r="H104" s="336"/>
      <c r="I104" s="318"/>
      <c r="J104" s="135"/>
      <c r="K104" s="135"/>
      <c r="L104" s="301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thickBot="1" x14ac:dyDescent="0.35">
      <c r="A105" s="174"/>
      <c r="B105" s="163"/>
      <c r="C105" s="163"/>
      <c r="D105" s="337"/>
      <c r="E105" s="337"/>
      <c r="F105" s="337"/>
      <c r="G105" s="337"/>
      <c r="H105" s="337"/>
      <c r="I105" s="319"/>
      <c r="J105" s="40"/>
      <c r="K105" s="40"/>
      <c r="L105" s="179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08" t="s">
        <v>20</v>
      </c>
      <c r="B106" s="209"/>
      <c r="C106" s="210"/>
      <c r="D106" s="338">
        <f>SUM(D104:D105)</f>
        <v>0</v>
      </c>
      <c r="E106" s="338">
        <f>SUM(E104:E105)</f>
        <v>0</v>
      </c>
      <c r="F106" s="338">
        <f>SUM(F104:F105)</f>
        <v>0</v>
      </c>
      <c r="G106" s="338">
        <f>SUM(G104:G105)</f>
        <v>0</v>
      </c>
      <c r="H106" s="338">
        <f>SUM(H104:H105)</f>
        <v>0</v>
      </c>
      <c r="I106" s="310"/>
      <c r="J106" s="35"/>
      <c r="K106" s="35"/>
      <c r="L106" s="237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38" t="s">
        <v>12</v>
      </c>
      <c r="B107" s="239"/>
      <c r="C107" s="116"/>
      <c r="D107" s="339">
        <v>0</v>
      </c>
      <c r="E107" s="339">
        <v>74</v>
      </c>
      <c r="F107" s="339">
        <v>73</v>
      </c>
      <c r="G107" s="339">
        <v>0</v>
      </c>
      <c r="H107" s="339">
        <v>0</v>
      </c>
      <c r="I107" s="317"/>
      <c r="J107" s="134"/>
      <c r="K107" s="134"/>
      <c r="L107" s="241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218" t="s">
        <v>13</v>
      </c>
      <c r="B108" s="219"/>
      <c r="C108" s="220"/>
      <c r="D108" s="340">
        <f>D106+D107</f>
        <v>0</v>
      </c>
      <c r="E108" s="340">
        <f>E106+E107</f>
        <v>74</v>
      </c>
      <c r="F108" s="340">
        <f>F106+F107</f>
        <v>73</v>
      </c>
      <c r="G108" s="340">
        <f>G106+G107</f>
        <v>0</v>
      </c>
      <c r="H108" s="340">
        <f>H106+H107</f>
        <v>0</v>
      </c>
      <c r="I108" s="312"/>
      <c r="J108" s="130"/>
      <c r="K108" s="130"/>
      <c r="L108" s="222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45"/>
      <c r="B109" s="224"/>
      <c r="C109" s="225"/>
      <c r="D109" s="152"/>
      <c r="E109" s="152"/>
      <c r="F109" s="152"/>
      <c r="G109" s="152"/>
      <c r="H109" s="152"/>
      <c r="I109" s="313"/>
      <c r="J109" s="131"/>
      <c r="K109" s="131"/>
      <c r="L109" s="131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26" t="s">
        <v>118</v>
      </c>
      <c r="B110" s="227"/>
      <c r="C110" s="227"/>
      <c r="D110" s="132"/>
      <c r="E110" s="132"/>
      <c r="F110" s="132"/>
      <c r="G110" s="132"/>
      <c r="H110" s="132"/>
      <c r="I110" s="314"/>
      <c r="J110" s="132"/>
      <c r="K110" s="132"/>
      <c r="L110" s="132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thickBot="1" x14ac:dyDescent="0.35">
      <c r="A111" s="229"/>
      <c r="B111" s="227"/>
      <c r="C111" s="230"/>
      <c r="D111" s="132"/>
      <c r="E111" s="132"/>
      <c r="F111" s="132"/>
      <c r="G111" s="132"/>
      <c r="H111" s="132"/>
      <c r="I111" s="315"/>
      <c r="J111" s="133"/>
      <c r="K111" s="133"/>
      <c r="L111" s="13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177" t="s">
        <v>0</v>
      </c>
      <c r="B112" s="178" t="s">
        <v>1</v>
      </c>
      <c r="C112" s="178" t="s">
        <v>2</v>
      </c>
      <c r="D112" s="412" t="s">
        <v>29</v>
      </c>
      <c r="E112" s="412" t="s">
        <v>17</v>
      </c>
      <c r="F112" s="412" t="s">
        <v>30</v>
      </c>
      <c r="G112" s="412" t="s">
        <v>19</v>
      </c>
      <c r="H112" s="412" t="s">
        <v>7</v>
      </c>
      <c r="I112" s="316" t="s">
        <v>8</v>
      </c>
      <c r="J112" s="412" t="s">
        <v>9</v>
      </c>
      <c r="K112" s="412"/>
      <c r="L112" s="413" t="s">
        <v>10</v>
      </c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173"/>
      <c r="B113" s="161"/>
      <c r="C113" s="161"/>
      <c r="D113" s="162"/>
      <c r="E113" s="162"/>
      <c r="F113" s="162"/>
      <c r="G113" s="162"/>
      <c r="H113" s="162"/>
      <c r="I113" s="303"/>
      <c r="J113" s="171"/>
      <c r="K113" s="171"/>
      <c r="L113" s="244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thickBot="1" x14ac:dyDescent="0.35">
      <c r="A114" s="167"/>
      <c r="B114" s="159"/>
      <c r="C114" s="159"/>
      <c r="D114" s="165"/>
      <c r="E114" s="165"/>
      <c r="F114" s="165"/>
      <c r="G114" s="165"/>
      <c r="H114" s="165"/>
      <c r="I114" s="305"/>
      <c r="J114" s="166"/>
      <c r="K114" s="166"/>
      <c r="L114" s="246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208" t="s">
        <v>20</v>
      </c>
      <c r="B115" s="210"/>
      <c r="C115" s="210"/>
      <c r="D115" s="236">
        <f>SUM(D113:D114)</f>
        <v>0</v>
      </c>
      <c r="E115" s="236">
        <f>SUM(E113:E114)</f>
        <v>0</v>
      </c>
      <c r="F115" s="236">
        <f>SUM(F113:F114)</f>
        <v>0</v>
      </c>
      <c r="G115" s="236">
        <f>SUM(G113:G114)</f>
        <v>0</v>
      </c>
      <c r="H115" s="236">
        <f>SUM(H113:H114)</f>
        <v>0</v>
      </c>
      <c r="I115" s="310"/>
      <c r="J115" s="35"/>
      <c r="K115" s="35"/>
      <c r="L115" s="237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38" t="s">
        <v>12</v>
      </c>
      <c r="B116" s="116"/>
      <c r="C116" s="116"/>
      <c r="D116" s="240">
        <v>0</v>
      </c>
      <c r="E116" s="240">
        <v>0</v>
      </c>
      <c r="F116" s="240">
        <v>0</v>
      </c>
      <c r="G116" s="240">
        <v>0</v>
      </c>
      <c r="H116" s="240">
        <v>0</v>
      </c>
      <c r="I116" s="317"/>
      <c r="J116" s="134"/>
      <c r="K116" s="134"/>
      <c r="L116" s="241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thickBot="1" x14ac:dyDescent="0.35">
      <c r="A117" s="218" t="s">
        <v>13</v>
      </c>
      <c r="B117" s="220"/>
      <c r="C117" s="220"/>
      <c r="D117" s="242">
        <f>SUM(D115:D116)</f>
        <v>0</v>
      </c>
      <c r="E117" s="242">
        <f>SUM(E115:E116)</f>
        <v>0</v>
      </c>
      <c r="F117" s="242">
        <f>SUM(F115:F116)</f>
        <v>0</v>
      </c>
      <c r="G117" s="242">
        <f>SUM(G115:G116)</f>
        <v>0</v>
      </c>
      <c r="H117" s="242">
        <f>SUM(H115:H116)</f>
        <v>0</v>
      </c>
      <c r="I117" s="312"/>
      <c r="J117" s="130"/>
      <c r="K117" s="130"/>
      <c r="L117" s="247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23"/>
      <c r="B118" s="224"/>
      <c r="C118" s="225"/>
      <c r="D118" s="152"/>
      <c r="E118" s="152"/>
      <c r="F118" s="152"/>
      <c r="G118" s="152"/>
      <c r="H118" s="152"/>
      <c r="I118" s="313"/>
      <c r="J118" s="131"/>
      <c r="K118" s="131"/>
      <c r="L118" s="131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26" t="s">
        <v>31</v>
      </c>
      <c r="B119" s="227"/>
      <c r="C119" s="227"/>
      <c r="D119" s="132"/>
      <c r="E119" s="132"/>
      <c r="F119" s="132"/>
      <c r="G119" s="132"/>
      <c r="H119" s="132"/>
      <c r="I119" s="314"/>
      <c r="J119" s="132"/>
      <c r="K119" s="132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26" t="s">
        <v>32</v>
      </c>
      <c r="B120" s="227"/>
      <c r="C120" s="227"/>
      <c r="D120" s="132"/>
      <c r="E120" s="132"/>
      <c r="F120" s="132"/>
      <c r="G120" s="132"/>
      <c r="H120" s="132"/>
      <c r="I120" s="314"/>
      <c r="J120" s="132"/>
      <c r="K120" s="132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229"/>
      <c r="B121" s="227"/>
      <c r="C121" s="230"/>
      <c r="D121" s="132"/>
      <c r="E121" s="132"/>
      <c r="F121" s="132"/>
      <c r="G121" s="132"/>
      <c r="H121" s="132"/>
      <c r="I121" s="315"/>
      <c r="J121" s="133"/>
      <c r="K121" s="133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thickBot="1" x14ac:dyDescent="0.35">
      <c r="A122" s="177" t="s">
        <v>0</v>
      </c>
      <c r="B122" s="178" t="s">
        <v>1</v>
      </c>
      <c r="C122" s="178" t="s">
        <v>2</v>
      </c>
      <c r="D122" s="412" t="s">
        <v>33</v>
      </c>
      <c r="E122" s="412" t="s">
        <v>34</v>
      </c>
      <c r="F122" s="412" t="s">
        <v>35</v>
      </c>
      <c r="G122" s="412" t="s">
        <v>36</v>
      </c>
      <c r="H122" s="412" t="s">
        <v>135</v>
      </c>
      <c r="I122" s="316" t="s">
        <v>8</v>
      </c>
      <c r="J122" s="412" t="s">
        <v>9</v>
      </c>
      <c r="K122" s="412"/>
      <c r="L122" s="413" t="s">
        <v>10</v>
      </c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x14ac:dyDescent="0.3">
      <c r="A123" s="174"/>
      <c r="B123" s="163"/>
      <c r="C123" s="163"/>
      <c r="D123" s="164"/>
      <c r="E123" s="164"/>
      <c r="F123" s="164"/>
      <c r="G123" s="164"/>
      <c r="H123" s="164"/>
      <c r="I123" s="319"/>
      <c r="J123" s="172"/>
      <c r="K123" s="204"/>
      <c r="L123" s="248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thickBot="1" x14ac:dyDescent="0.35">
      <c r="A124" s="174"/>
      <c r="B124" s="163"/>
      <c r="C124" s="163"/>
      <c r="D124" s="164"/>
      <c r="E124" s="164"/>
      <c r="F124" s="164"/>
      <c r="G124" s="164"/>
      <c r="H124" s="164"/>
      <c r="I124" s="319"/>
      <c r="J124" s="172"/>
      <c r="K124" s="204"/>
      <c r="L124" s="248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249" t="s">
        <v>20</v>
      </c>
      <c r="B125" s="250"/>
      <c r="C125" s="250"/>
      <c r="D125" s="251">
        <f>SUM(D123:D124)</f>
        <v>0</v>
      </c>
      <c r="E125" s="251">
        <f>SUM(E123:E124)</f>
        <v>0</v>
      </c>
      <c r="F125" s="251">
        <f>SUM(F123:F124)</f>
        <v>0</v>
      </c>
      <c r="G125" s="251">
        <f>SUM(G123:G124)</f>
        <v>0</v>
      </c>
      <c r="H125" s="251">
        <f>SUM(H123:H124)</f>
        <v>0</v>
      </c>
      <c r="I125" s="320"/>
      <c r="J125" s="36"/>
      <c r="K125" s="36"/>
      <c r="L125" s="25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53" t="s">
        <v>12</v>
      </c>
      <c r="B126" s="254"/>
      <c r="C126" s="254"/>
      <c r="D126" s="255">
        <v>0</v>
      </c>
      <c r="E126" s="255">
        <v>69</v>
      </c>
      <c r="F126" s="255">
        <v>0</v>
      </c>
      <c r="G126" s="255">
        <v>56</v>
      </c>
      <c r="H126" s="255">
        <v>0</v>
      </c>
      <c r="I126" s="321"/>
      <c r="J126" s="136"/>
      <c r="K126" s="136"/>
      <c r="L126" s="256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thickBot="1" x14ac:dyDescent="0.35">
      <c r="A127" s="257" t="s">
        <v>13</v>
      </c>
      <c r="B127" s="258"/>
      <c r="C127" s="258"/>
      <c r="D127" s="259">
        <f>D125+D126</f>
        <v>0</v>
      </c>
      <c r="E127" s="259">
        <f>E125+E126</f>
        <v>69</v>
      </c>
      <c r="F127" s="259">
        <f>F125+F126</f>
        <v>0</v>
      </c>
      <c r="G127" s="259">
        <f>G125+G126</f>
        <v>56</v>
      </c>
      <c r="H127" s="259">
        <f>H125+H126</f>
        <v>0</v>
      </c>
      <c r="I127" s="322"/>
      <c r="J127" s="137"/>
      <c r="K127" s="137"/>
      <c r="L127" s="260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x14ac:dyDescent="0.3">
      <c r="A128" s="261"/>
      <c r="B128" s="43"/>
      <c r="C128" s="125"/>
      <c r="D128" s="1"/>
      <c r="E128" s="1"/>
      <c r="F128" s="1"/>
      <c r="G128" s="1"/>
      <c r="H128" s="1"/>
      <c r="I128" s="323"/>
      <c r="J128" s="44"/>
      <c r="K128" s="44"/>
      <c r="L128" s="44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26" t="s">
        <v>37</v>
      </c>
      <c r="B129" s="227"/>
      <c r="C129" s="227"/>
      <c r="D129" s="132"/>
      <c r="E129" s="132"/>
      <c r="F129" s="132"/>
      <c r="G129" s="132"/>
      <c r="H129" s="132"/>
      <c r="I129" s="314"/>
      <c r="J129" s="132"/>
      <c r="K129" s="132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26" t="s">
        <v>117</v>
      </c>
      <c r="B130" s="227"/>
      <c r="C130" s="227"/>
      <c r="D130" s="132"/>
      <c r="E130" s="132"/>
      <c r="F130" s="132"/>
      <c r="G130" s="132"/>
      <c r="H130" s="132"/>
      <c r="I130" s="314"/>
      <c r="J130" s="132"/>
      <c r="K130" s="132"/>
      <c r="L130" s="13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thickBot="1" x14ac:dyDescent="0.35">
      <c r="A131" s="229"/>
      <c r="B131" s="227"/>
      <c r="C131" s="230"/>
      <c r="D131" s="132"/>
      <c r="E131" s="132"/>
      <c r="F131" s="132"/>
      <c r="G131" s="132"/>
      <c r="H131" s="132"/>
      <c r="I131" s="315"/>
      <c r="J131" s="133"/>
      <c r="K131" s="133"/>
      <c r="L131" s="13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177" t="s">
        <v>0</v>
      </c>
      <c r="B132" s="178" t="s">
        <v>1</v>
      </c>
      <c r="C132" s="178" t="s">
        <v>2</v>
      </c>
      <c r="D132" s="412" t="s">
        <v>33</v>
      </c>
      <c r="E132" s="412" t="s">
        <v>27</v>
      </c>
      <c r="F132" s="412" t="s">
        <v>24</v>
      </c>
      <c r="G132" s="412" t="s">
        <v>25</v>
      </c>
      <c r="H132" s="412" t="s">
        <v>7</v>
      </c>
      <c r="I132" s="316" t="s">
        <v>8</v>
      </c>
      <c r="J132" s="412" t="s">
        <v>9</v>
      </c>
      <c r="K132" s="412"/>
      <c r="L132" s="413" t="s">
        <v>10</v>
      </c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173"/>
      <c r="B133" s="161"/>
      <c r="C133" s="161"/>
      <c r="D133" s="162"/>
      <c r="E133" s="162"/>
      <c r="F133" s="162"/>
      <c r="G133" s="162"/>
      <c r="H133" s="162"/>
      <c r="I133" s="303"/>
      <c r="J133" s="171"/>
      <c r="K133" s="171"/>
      <c r="L133" s="234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thickBot="1" x14ac:dyDescent="0.35">
      <c r="A134" s="174"/>
      <c r="B134" s="163"/>
      <c r="C134" s="163"/>
      <c r="D134" s="164"/>
      <c r="E134" s="164"/>
      <c r="F134" s="164"/>
      <c r="G134" s="164"/>
      <c r="H134" s="164"/>
      <c r="I134" s="304"/>
      <c r="J134" s="172"/>
      <c r="K134" s="172"/>
      <c r="L134" s="235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A135" s="249" t="s">
        <v>20</v>
      </c>
      <c r="B135" s="250"/>
      <c r="C135" s="250"/>
      <c r="D135" s="251">
        <f>SUM(D133:D134)</f>
        <v>0</v>
      </c>
      <c r="E135" s="251">
        <f>SUM(E133:E134)</f>
        <v>0</v>
      </c>
      <c r="F135" s="251">
        <f>SUM(F133:F134)</f>
        <v>0</v>
      </c>
      <c r="G135" s="251">
        <f>SUM(G133:G134)</f>
        <v>0</v>
      </c>
      <c r="H135" s="251">
        <f>SUM(H133:H134)</f>
        <v>0</v>
      </c>
      <c r="I135" s="320"/>
      <c r="J135" s="36"/>
      <c r="K135" s="36"/>
      <c r="L135" s="252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53" t="s">
        <v>12</v>
      </c>
      <c r="B136" s="254"/>
      <c r="C136" s="254"/>
      <c r="D136" s="255">
        <v>0</v>
      </c>
      <c r="E136" s="255">
        <v>0</v>
      </c>
      <c r="F136" s="255">
        <v>0</v>
      </c>
      <c r="G136" s="255">
        <v>0</v>
      </c>
      <c r="H136" s="255">
        <v>0</v>
      </c>
      <c r="I136" s="321"/>
      <c r="J136" s="136"/>
      <c r="K136" s="136"/>
      <c r="L136" s="256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thickBot="1" x14ac:dyDescent="0.35">
      <c r="A137" s="257" t="s">
        <v>13</v>
      </c>
      <c r="B137" s="258"/>
      <c r="C137" s="258"/>
      <c r="D137" s="259">
        <f>D135+D136</f>
        <v>0</v>
      </c>
      <c r="E137" s="259">
        <f>E135+E136</f>
        <v>0</v>
      </c>
      <c r="F137" s="259">
        <f>F135+F136</f>
        <v>0</v>
      </c>
      <c r="G137" s="259">
        <f>G135+G136</f>
        <v>0</v>
      </c>
      <c r="H137" s="259">
        <f>H135+H136</f>
        <v>0</v>
      </c>
      <c r="I137" s="322"/>
      <c r="J137" s="137"/>
      <c r="K137" s="137"/>
      <c r="L137" s="260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x14ac:dyDescent="0.3">
      <c r="A138" s="261"/>
      <c r="B138" s="43"/>
      <c r="C138" s="125"/>
      <c r="D138" s="1"/>
      <c r="E138" s="1"/>
      <c r="F138" s="1"/>
      <c r="G138" s="1"/>
      <c r="H138" s="1"/>
      <c r="I138" s="323"/>
      <c r="J138" s="44"/>
      <c r="K138" s="44"/>
      <c r="L138" s="44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26" t="s">
        <v>122</v>
      </c>
      <c r="B139" s="227"/>
      <c r="C139" s="227"/>
      <c r="D139" s="132"/>
      <c r="E139" s="132"/>
      <c r="F139" s="132"/>
      <c r="G139" s="132"/>
      <c r="H139" s="132"/>
      <c r="I139" s="314"/>
      <c r="J139" s="132"/>
      <c r="K139" s="132"/>
      <c r="L139" s="132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26" t="s">
        <v>124</v>
      </c>
      <c r="B140" s="227"/>
      <c r="C140" s="227"/>
      <c r="D140" s="132"/>
      <c r="E140" s="132"/>
      <c r="F140" s="132"/>
      <c r="G140" s="132"/>
      <c r="H140" s="132"/>
      <c r="I140" s="314"/>
      <c r="J140" s="132"/>
      <c r="K140" s="132"/>
      <c r="L140" s="132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thickBot="1" x14ac:dyDescent="0.35">
      <c r="A141" s="229"/>
      <c r="B141" s="227"/>
      <c r="C141" s="230"/>
      <c r="D141" s="132"/>
      <c r="E141" s="132"/>
      <c r="F141" s="132"/>
      <c r="G141" s="132"/>
      <c r="H141" s="132"/>
      <c r="I141" s="315"/>
      <c r="J141" s="133"/>
      <c r="K141" s="133"/>
      <c r="L141" s="132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thickBot="1" x14ac:dyDescent="0.35">
      <c r="A142" s="177" t="s">
        <v>0</v>
      </c>
      <c r="B142" s="178" t="s">
        <v>1</v>
      </c>
      <c r="C142" s="178" t="s">
        <v>2</v>
      </c>
      <c r="D142" s="412" t="s">
        <v>22</v>
      </c>
      <c r="E142" s="412" t="s">
        <v>27</v>
      </c>
      <c r="F142" s="412" t="s">
        <v>24</v>
      </c>
      <c r="G142" s="412" t="s">
        <v>25</v>
      </c>
      <c r="H142" s="412" t="s">
        <v>7</v>
      </c>
      <c r="I142" s="316" t="s">
        <v>8</v>
      </c>
      <c r="J142" s="412" t="s">
        <v>9</v>
      </c>
      <c r="K142" s="412"/>
      <c r="L142" s="413" t="s">
        <v>10</v>
      </c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A143" s="173"/>
      <c r="B143" s="161"/>
      <c r="C143" s="161"/>
      <c r="D143" s="262"/>
      <c r="E143" s="162"/>
      <c r="F143" s="262"/>
      <c r="G143" s="262"/>
      <c r="H143" s="262"/>
      <c r="I143" s="303"/>
      <c r="J143" s="171"/>
      <c r="K143" s="171"/>
      <c r="L143" s="234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thickBot="1" x14ac:dyDescent="0.35">
      <c r="A144" s="174"/>
      <c r="B144" s="163"/>
      <c r="C144" s="163"/>
      <c r="D144" s="263"/>
      <c r="E144" s="164"/>
      <c r="F144" s="263"/>
      <c r="G144" s="263"/>
      <c r="H144" s="263"/>
      <c r="I144" s="304"/>
      <c r="J144" s="172"/>
      <c r="K144" s="172"/>
      <c r="L144" s="235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20.100000000000001" customHeight="1" x14ac:dyDescent="0.3">
      <c r="A145" s="249" t="s">
        <v>20</v>
      </c>
      <c r="B145" s="250"/>
      <c r="C145" s="250"/>
      <c r="D145" s="251">
        <f>SUM(D143:D144)</f>
        <v>0</v>
      </c>
      <c r="E145" s="251">
        <f>SUM(E143:E144)</f>
        <v>0</v>
      </c>
      <c r="F145" s="251">
        <f>SUM(F143:F144)</f>
        <v>0</v>
      </c>
      <c r="G145" s="251">
        <f>SUM(G143:G144)</f>
        <v>0</v>
      </c>
      <c r="H145" s="251">
        <f>SUM(H143:H144)</f>
        <v>0</v>
      </c>
      <c r="I145" s="320"/>
      <c r="J145" s="36"/>
      <c r="K145" s="36"/>
      <c r="L145" s="252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20.100000000000001" customHeight="1" x14ac:dyDescent="0.3">
      <c r="A146" s="253" t="s">
        <v>12</v>
      </c>
      <c r="B146" s="254"/>
      <c r="C146" s="254"/>
      <c r="D146" s="255">
        <v>0</v>
      </c>
      <c r="E146" s="255">
        <v>0</v>
      </c>
      <c r="F146" s="255">
        <v>0</v>
      </c>
      <c r="G146" s="255">
        <v>0</v>
      </c>
      <c r="H146" s="255">
        <v>0</v>
      </c>
      <c r="I146" s="321"/>
      <c r="J146" s="136"/>
      <c r="K146" s="136"/>
      <c r="L146" s="256"/>
      <c r="M146" s="194"/>
      <c r="O146" s="157"/>
      <c r="P146" s="198"/>
      <c r="Q146" s="198"/>
      <c r="R146" s="153"/>
      <c r="S146" s="153"/>
      <c r="T146" s="153"/>
      <c r="U146" s="152"/>
      <c r="V146" s="152"/>
    </row>
    <row r="147" spans="1:22" ht="20.100000000000001" customHeight="1" thickBot="1" x14ac:dyDescent="0.35">
      <c r="A147" s="257" t="s">
        <v>13</v>
      </c>
      <c r="B147" s="258"/>
      <c r="C147" s="258"/>
      <c r="D147" s="259">
        <f>D145+D146</f>
        <v>0</v>
      </c>
      <c r="E147" s="259">
        <f>E145+E146</f>
        <v>0</v>
      </c>
      <c r="F147" s="259">
        <f>F145+F146</f>
        <v>0</v>
      </c>
      <c r="G147" s="259">
        <f>G145+G146</f>
        <v>0</v>
      </c>
      <c r="H147" s="259">
        <f>H145+H146</f>
        <v>0</v>
      </c>
      <c r="I147" s="322"/>
      <c r="J147" s="137"/>
      <c r="K147" s="137"/>
      <c r="L147" s="260"/>
      <c r="M147" s="194"/>
      <c r="O147" s="157"/>
      <c r="P147" s="198"/>
      <c r="Q147" s="198"/>
      <c r="R147" s="153"/>
      <c r="S147" s="153"/>
      <c r="T147" s="153"/>
      <c r="U147" s="152"/>
      <c r="V147" s="152"/>
    </row>
    <row r="148" spans="1:22" ht="20.100000000000001" customHeight="1" x14ac:dyDescent="0.3">
      <c r="A148" s="264"/>
      <c r="B148" s="43"/>
      <c r="C148" s="43"/>
      <c r="D148" s="1"/>
      <c r="E148" s="1"/>
      <c r="F148" s="1"/>
      <c r="G148" s="1"/>
      <c r="H148" s="1"/>
      <c r="I148" s="323"/>
      <c r="J148" s="44"/>
      <c r="K148" s="44"/>
      <c r="L148" s="44"/>
      <c r="M148" s="19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x14ac:dyDescent="0.3">
      <c r="A149" s="226" t="s">
        <v>38</v>
      </c>
      <c r="B149" s="45"/>
      <c r="C149" s="45"/>
      <c r="D149" s="46"/>
      <c r="E149" s="46"/>
      <c r="F149" s="46"/>
      <c r="G149" s="46"/>
      <c r="H149" s="46"/>
      <c r="I149" s="324"/>
      <c r="J149" s="46"/>
      <c r="K149" s="46"/>
      <c r="L149" s="46"/>
      <c r="M149" s="194"/>
      <c r="O149" s="157"/>
      <c r="P149" s="198"/>
      <c r="Q149" s="198"/>
      <c r="R149" s="153"/>
      <c r="S149" s="153"/>
      <c r="T149" s="153"/>
      <c r="U149" s="152"/>
      <c r="V149" s="152"/>
    </row>
    <row r="150" spans="1:22" ht="20.100000000000001" customHeight="1" thickBot="1" x14ac:dyDescent="0.35">
      <c r="A150" s="223"/>
      <c r="B150" s="224"/>
      <c r="C150" s="225"/>
      <c r="D150" s="152"/>
      <c r="E150" s="152"/>
      <c r="F150" s="152"/>
      <c r="G150" s="152"/>
      <c r="H150" s="152"/>
      <c r="I150" s="313"/>
      <c r="J150" s="131"/>
      <c r="K150" s="131"/>
      <c r="L150" s="131"/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:22" ht="20.100000000000001" customHeight="1" thickBot="1" x14ac:dyDescent="0.35">
      <c r="A151" s="265" t="s">
        <v>0</v>
      </c>
      <c r="B151" s="266" t="s">
        <v>1</v>
      </c>
      <c r="C151" s="266" t="s">
        <v>2</v>
      </c>
      <c r="D151" s="138" t="s">
        <v>3</v>
      </c>
      <c r="E151" s="138" t="s">
        <v>4</v>
      </c>
      <c r="F151" s="138" t="s">
        <v>5</v>
      </c>
      <c r="G151" s="138" t="s">
        <v>6</v>
      </c>
      <c r="H151" s="138" t="s">
        <v>7</v>
      </c>
      <c r="I151" s="325" t="s">
        <v>8</v>
      </c>
      <c r="J151" s="138" t="s">
        <v>9</v>
      </c>
      <c r="K151" s="138"/>
      <c r="L151" s="267" t="s">
        <v>10</v>
      </c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:22" ht="20.100000000000001" customHeight="1" x14ac:dyDescent="0.3">
      <c r="A152" s="268" t="s">
        <v>20</v>
      </c>
      <c r="B152" s="269"/>
      <c r="C152" s="269"/>
      <c r="D152" s="270">
        <f t="shared" ref="D152:H154" si="14">SUM(D71,D82,D106,D115)</f>
        <v>197</v>
      </c>
      <c r="E152" s="270">
        <f t="shared" si="14"/>
        <v>26</v>
      </c>
      <c r="F152" s="270">
        <f t="shared" si="14"/>
        <v>36</v>
      </c>
      <c r="G152" s="270">
        <f t="shared" si="14"/>
        <v>207</v>
      </c>
      <c r="H152" s="270">
        <f t="shared" si="14"/>
        <v>0</v>
      </c>
      <c r="I152" s="326"/>
      <c r="J152" s="37"/>
      <c r="K152" s="37"/>
      <c r="L152" s="271"/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A153" s="272" t="s">
        <v>12</v>
      </c>
      <c r="B153" s="273"/>
      <c r="C153" s="273"/>
      <c r="D153" s="274">
        <f t="shared" si="14"/>
        <v>1714</v>
      </c>
      <c r="E153" s="274">
        <f t="shared" si="14"/>
        <v>271</v>
      </c>
      <c r="F153" s="274">
        <f t="shared" si="14"/>
        <v>270</v>
      </c>
      <c r="G153" s="274">
        <f t="shared" si="14"/>
        <v>1702</v>
      </c>
      <c r="H153" s="274">
        <f t="shared" si="14"/>
        <v>0</v>
      </c>
      <c r="I153" s="327"/>
      <c r="J153" s="139"/>
      <c r="K153" s="139"/>
      <c r="L153" s="275"/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thickBot="1" x14ac:dyDescent="0.35">
      <c r="A154" s="276" t="s">
        <v>13</v>
      </c>
      <c r="B154" s="277"/>
      <c r="C154" s="277"/>
      <c r="D154" s="278">
        <f t="shared" si="14"/>
        <v>1911</v>
      </c>
      <c r="E154" s="278">
        <f t="shared" si="14"/>
        <v>297</v>
      </c>
      <c r="F154" s="278">
        <f t="shared" si="14"/>
        <v>306</v>
      </c>
      <c r="G154" s="278">
        <f t="shared" si="14"/>
        <v>1909</v>
      </c>
      <c r="H154" s="278">
        <f t="shared" si="14"/>
        <v>0</v>
      </c>
      <c r="I154" s="328"/>
      <c r="J154" s="140"/>
      <c r="K154" s="140"/>
      <c r="L154" s="279"/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281"/>
      <c r="Q334" s="281"/>
      <c r="R334" s="155"/>
      <c r="S334" s="155"/>
      <c r="T334" s="153"/>
      <c r="U334" s="152"/>
      <c r="V334" s="152"/>
    </row>
    <row r="335" spans="13:22" ht="20.100000000000001" customHeight="1" x14ac:dyDescent="0.3">
      <c r="M335" s="194"/>
      <c r="O335" s="157"/>
      <c r="P335" s="281"/>
      <c r="Q335" s="281"/>
      <c r="R335" s="155"/>
      <c r="S335" s="155"/>
      <c r="T335" s="153"/>
      <c r="U335" s="152"/>
      <c r="V335" s="152"/>
    </row>
    <row r="336" spans="13:22" ht="20.100000000000001" customHeight="1" x14ac:dyDescent="0.3">
      <c r="M336" s="194"/>
      <c r="N336" s="146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N337" s="146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  <c r="Z339" s="146"/>
    </row>
    <row r="340" spans="1:26" s="146" customFormat="1" ht="20.100000000000001" customHeight="1" x14ac:dyDescent="0.3">
      <c r="A340" s="280"/>
      <c r="B340" s="124"/>
      <c r="C340" s="124"/>
      <c r="D340" s="124"/>
      <c r="E340" s="124"/>
      <c r="F340" s="124"/>
      <c r="G340" s="124"/>
      <c r="H340" s="124"/>
      <c r="I340" s="329"/>
      <c r="J340" s="124"/>
      <c r="K340" s="124"/>
      <c r="L340" s="124"/>
      <c r="M340" s="194"/>
      <c r="N340" s="151"/>
      <c r="O340" s="157"/>
      <c r="P340" s="198"/>
      <c r="Q340" s="198"/>
      <c r="R340" s="153"/>
      <c r="S340" s="153"/>
      <c r="T340" s="155"/>
      <c r="U340" s="56"/>
      <c r="V340" s="56"/>
    </row>
    <row r="341" spans="1:26" s="146" customFormat="1" ht="20.100000000000001" customHeight="1" x14ac:dyDescent="0.3">
      <c r="A341" s="280"/>
      <c r="B341" s="124"/>
      <c r="C341" s="124"/>
      <c r="D341" s="124"/>
      <c r="E341" s="124"/>
      <c r="F341" s="124"/>
      <c r="G341" s="124"/>
      <c r="H341" s="124"/>
      <c r="I341" s="329"/>
      <c r="J341" s="124"/>
      <c r="K341" s="124"/>
      <c r="L341" s="124"/>
      <c r="M341" s="194"/>
      <c r="N341" s="151"/>
      <c r="O341" s="157"/>
      <c r="P341" s="198"/>
      <c r="Q341" s="198"/>
      <c r="R341" s="153"/>
      <c r="S341" s="153"/>
      <c r="T341" s="155"/>
      <c r="U341" s="56"/>
      <c r="V341" s="56"/>
      <c r="Z341" s="151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  <c r="X342" s="146"/>
      <c r="Y342" s="146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  <c r="X343" s="146"/>
      <c r="Y343" s="146"/>
    </row>
    <row r="344" spans="1:26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  <c r="X344" s="146"/>
      <c r="Y344" s="146"/>
    </row>
    <row r="345" spans="1:26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  <c r="X345" s="146"/>
      <c r="Y345" s="146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P385" s="39"/>
      <c r="Q385" s="39"/>
      <c r="R385" s="39"/>
      <c r="S385" s="39"/>
      <c r="T385" s="153"/>
      <c r="U385" s="152"/>
      <c r="V385" s="152"/>
    </row>
    <row r="386" spans="13:22" ht="20.100000000000001" customHeight="1" x14ac:dyDescent="0.3">
      <c r="M386" s="194"/>
      <c r="P386" s="39"/>
      <c r="Q386" s="39"/>
      <c r="R386" s="39"/>
      <c r="S386" s="39"/>
      <c r="T386" s="153"/>
      <c r="U386" s="152"/>
      <c r="V386" s="152"/>
    </row>
    <row r="387" spans="13:22" ht="20.100000000000001" customHeight="1" x14ac:dyDescent="0.3">
      <c r="M387" s="194"/>
      <c r="P387" s="39"/>
      <c r="Q387" s="39"/>
      <c r="R387" s="39"/>
      <c r="S387" s="39"/>
      <c r="T387" s="153"/>
      <c r="U387" s="152"/>
      <c r="V387" s="152"/>
    </row>
    <row r="388" spans="13:22" ht="20.100000000000001" customHeight="1" x14ac:dyDescent="0.3">
      <c r="M388" s="194"/>
      <c r="P388" s="39"/>
      <c r="Q388" s="39"/>
      <c r="R388" s="39"/>
      <c r="S388" s="39"/>
      <c r="T388" s="153"/>
      <c r="U388" s="152"/>
      <c r="V388" s="152"/>
    </row>
    <row r="389" spans="13:22" ht="20.100000000000001" customHeight="1" x14ac:dyDescent="0.3">
      <c r="M389" s="194"/>
      <c r="P389" s="39"/>
      <c r="Q389" s="39"/>
      <c r="R389" s="39"/>
      <c r="S389" s="39"/>
      <c r="T389" s="153"/>
      <c r="U389" s="152"/>
      <c r="V389" s="152"/>
    </row>
    <row r="390" spans="13:22" ht="20.100000000000001" customHeight="1" x14ac:dyDescent="0.3">
      <c r="M390" s="194"/>
      <c r="P390" s="39"/>
      <c r="Q390" s="39"/>
      <c r="R390" s="39"/>
      <c r="S390" s="39"/>
      <c r="T390" s="153"/>
      <c r="U390" s="152"/>
      <c r="V390" s="152"/>
    </row>
    <row r="391" spans="13:22" ht="20.100000000000001" customHeight="1" x14ac:dyDescent="0.3">
      <c r="M391" s="194"/>
      <c r="P391" s="39"/>
      <c r="Q391" s="39"/>
      <c r="R391" s="39"/>
      <c r="S391" s="39"/>
      <c r="T391" s="39"/>
    </row>
    <row r="392" spans="13:22" ht="20.100000000000001" customHeight="1" x14ac:dyDescent="0.3">
      <c r="M392" s="194"/>
      <c r="P392" s="39"/>
      <c r="Q392" s="39"/>
      <c r="R392" s="39"/>
      <c r="S392" s="39"/>
      <c r="T392" s="39"/>
    </row>
    <row r="393" spans="13:22" ht="20.100000000000001" customHeight="1" x14ac:dyDescent="0.3">
      <c r="M393" s="194"/>
      <c r="P393" s="39"/>
      <c r="Q393" s="39"/>
      <c r="R393" s="39"/>
      <c r="S393" s="39"/>
      <c r="T393" s="39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51"/>
      <c r="P408" s="39"/>
      <c r="Q408" s="39"/>
      <c r="R408" s="39"/>
      <c r="S408" s="39"/>
      <c r="T408" s="39"/>
    </row>
    <row r="409" spans="13:20" ht="20.100000000000001" customHeight="1" x14ac:dyDescent="0.3">
      <c r="M409" s="151"/>
      <c r="P409" s="39"/>
      <c r="Q409" s="39"/>
      <c r="R409" s="39"/>
      <c r="S409" s="39"/>
      <c r="T409" s="39"/>
    </row>
    <row r="410" spans="13:20" ht="20.100000000000001" customHeight="1" x14ac:dyDescent="0.3">
      <c r="M410" s="151"/>
      <c r="P410" s="39"/>
      <c r="Q410" s="39"/>
      <c r="R410" s="39"/>
      <c r="S410" s="39"/>
      <c r="T410" s="39"/>
    </row>
    <row r="411" spans="13:20" ht="20.100000000000001" customHeight="1" x14ac:dyDescent="0.3">
      <c r="M411" s="151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T518" s="39"/>
    </row>
    <row r="519" spans="13:22" ht="20.100000000000001" customHeight="1" x14ac:dyDescent="0.3">
      <c r="M519" s="151"/>
      <c r="T519" s="39"/>
    </row>
    <row r="520" spans="13:22" ht="20.100000000000001" customHeight="1" x14ac:dyDescent="0.3">
      <c r="M520" s="151"/>
      <c r="T520" s="39"/>
    </row>
    <row r="521" spans="13:22" ht="20.100000000000001" customHeight="1" x14ac:dyDescent="0.3">
      <c r="M521" s="151"/>
      <c r="T521" s="39"/>
    </row>
    <row r="522" spans="13:22" ht="20.100000000000001" customHeight="1" x14ac:dyDescent="0.3">
      <c r="M522" s="151"/>
      <c r="T522" s="39"/>
    </row>
    <row r="523" spans="13:22" ht="20.100000000000001" customHeight="1" x14ac:dyDescent="0.3">
      <c r="M523" s="151"/>
      <c r="T523" s="39"/>
    </row>
    <row r="524" spans="13:22" ht="20.100000000000001" customHeight="1" x14ac:dyDescent="0.3">
      <c r="M524" s="151"/>
      <c r="U524" s="152"/>
      <c r="V524" s="152"/>
    </row>
    <row r="525" spans="13:22" ht="20.100000000000001" customHeight="1" x14ac:dyDescent="0.3">
      <c r="M525" s="151"/>
      <c r="U525" s="152"/>
      <c r="V525" s="152"/>
    </row>
    <row r="526" spans="13:22" ht="20.100000000000001" customHeight="1" x14ac:dyDescent="0.3">
      <c r="M526" s="151"/>
      <c r="U526" s="152"/>
      <c r="V526" s="152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O533" s="156"/>
      <c r="P533" s="155"/>
      <c r="Q533" s="153"/>
      <c r="R533" s="153"/>
      <c r="S533" s="153"/>
      <c r="U533" s="152"/>
      <c r="V533" s="152"/>
    </row>
    <row r="534" spans="13:22" ht="20.100000000000001" customHeight="1" x14ac:dyDescent="0.3">
      <c r="M534" s="151"/>
      <c r="O534" s="156"/>
      <c r="P534" s="155"/>
      <c r="Q534" s="153"/>
      <c r="R534" s="153"/>
      <c r="S534" s="153"/>
      <c r="U534" s="152"/>
      <c r="V534" s="152"/>
    </row>
    <row r="535" spans="13:22" ht="20.100000000000001" customHeight="1" x14ac:dyDescent="0.3">
      <c r="M535" s="151"/>
      <c r="O535" s="156"/>
      <c r="P535" s="155"/>
      <c r="Q535" s="153"/>
      <c r="R535" s="153"/>
      <c r="S535" s="153"/>
      <c r="U535" s="152"/>
      <c r="V535" s="152"/>
    </row>
    <row r="536" spans="13:22" ht="20.100000000000001" customHeight="1" x14ac:dyDescent="0.3">
      <c r="M536" s="151"/>
      <c r="O536" s="156"/>
      <c r="P536" s="155"/>
      <c r="Q536" s="153"/>
      <c r="R536" s="153"/>
      <c r="S536" s="153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U538" s="152"/>
      <c r="V538" s="152"/>
    </row>
    <row r="539" spans="13:22" ht="20.100000000000001" customHeight="1" x14ac:dyDescent="0.3">
      <c r="M539" s="151"/>
      <c r="O539" s="156"/>
      <c r="P539" s="155"/>
      <c r="Q539" s="153"/>
      <c r="R539" s="153"/>
      <c r="S539" s="153"/>
      <c r="T539" s="154"/>
      <c r="U539" s="152"/>
      <c r="V539" s="152"/>
    </row>
    <row r="540" spans="13:22" ht="20.100000000000001" customHeight="1" x14ac:dyDescent="0.3">
      <c r="M540" s="147"/>
      <c r="O540" s="156"/>
      <c r="P540" s="155"/>
      <c r="Q540" s="153"/>
      <c r="R540" s="153"/>
      <c r="S540" s="153"/>
      <c r="T540" s="154"/>
      <c r="U540" s="152"/>
      <c r="V540" s="152"/>
    </row>
    <row r="541" spans="13:22" ht="20.100000000000001" customHeight="1" x14ac:dyDescent="0.3">
      <c r="M541" s="147"/>
      <c r="O541" s="156"/>
      <c r="P541" s="155"/>
      <c r="Q541" s="153"/>
      <c r="R541" s="153"/>
      <c r="S541" s="153"/>
      <c r="T541" s="154"/>
      <c r="U541" s="152"/>
      <c r="V541" s="152"/>
    </row>
    <row r="542" spans="13:22" ht="20.100000000000001" customHeight="1" x14ac:dyDescent="0.3">
      <c r="M542" s="147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47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5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5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5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5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S765" s="153"/>
      <c r="T765" s="154"/>
      <c r="U765" s="152"/>
      <c r="V765" s="152"/>
    </row>
    <row r="766" spans="13:22" ht="20.100000000000001" customHeight="1" x14ac:dyDescent="0.3">
      <c r="M766" s="157"/>
      <c r="T766" s="154"/>
      <c r="U766" s="152"/>
      <c r="V766" s="152"/>
    </row>
    <row r="767" spans="13:22" ht="20.100000000000001" customHeight="1" x14ac:dyDescent="0.3">
      <c r="M767" s="157"/>
      <c r="T767" s="154"/>
      <c r="U767" s="152"/>
      <c r="V767" s="152"/>
    </row>
    <row r="768" spans="13:22" ht="20.100000000000001" customHeight="1" x14ac:dyDescent="0.3">
      <c r="M768" s="157"/>
      <c r="T768" s="154"/>
      <c r="U768" s="152"/>
      <c r="V768" s="152"/>
    </row>
    <row r="769" spans="1:28" ht="20.100000000000001" customHeight="1" x14ac:dyDescent="0.3">
      <c r="M769" s="157"/>
      <c r="T769" s="154"/>
      <c r="U769" s="152"/>
      <c r="V769" s="152"/>
    </row>
    <row r="770" spans="1:28" ht="20.100000000000001" customHeight="1" x14ac:dyDescent="0.3">
      <c r="M770" s="157"/>
      <c r="T770" s="154"/>
      <c r="V770" s="152"/>
    </row>
    <row r="771" spans="1:28" ht="20.100000000000001" customHeight="1" x14ac:dyDescent="0.3">
      <c r="M771" s="157"/>
      <c r="O771" s="146"/>
      <c r="P771" s="146"/>
      <c r="Q771" s="146"/>
      <c r="R771" s="146"/>
      <c r="T771" s="154"/>
      <c r="V771" s="152"/>
    </row>
    <row r="772" spans="1:28" ht="20.100000000000001" customHeight="1" x14ac:dyDescent="0.3">
      <c r="M772" s="157"/>
      <c r="O772" s="146"/>
      <c r="P772" s="146"/>
      <c r="Q772" s="146"/>
      <c r="R772" s="146"/>
      <c r="V772" s="152"/>
    </row>
    <row r="773" spans="1:28" ht="20.100000000000001" customHeight="1" x14ac:dyDescent="0.3">
      <c r="M773" s="157"/>
      <c r="O773" s="175"/>
      <c r="P773" s="176"/>
      <c r="Q773" s="176"/>
      <c r="R773" s="146"/>
      <c r="V773" s="152"/>
    </row>
    <row r="774" spans="1:28" ht="20.100000000000001" customHeight="1" x14ac:dyDescent="0.3">
      <c r="M774" s="157"/>
      <c r="O774" s="175"/>
      <c r="P774" s="176"/>
      <c r="Q774" s="176"/>
      <c r="R774" s="146"/>
      <c r="V774" s="152"/>
      <c r="AA774" s="103"/>
      <c r="AB774" s="103"/>
    </row>
    <row r="775" spans="1:28" s="103" customFormat="1" ht="20.100000000000001" customHeight="1" x14ac:dyDescent="0.3">
      <c r="A775" s="280"/>
      <c r="B775" s="124"/>
      <c r="C775" s="124"/>
      <c r="D775" s="124"/>
      <c r="E775" s="124"/>
      <c r="F775" s="124"/>
      <c r="G775" s="124"/>
      <c r="H775" s="124"/>
      <c r="I775" s="329"/>
      <c r="J775" s="124"/>
      <c r="K775" s="124"/>
      <c r="L775" s="124"/>
      <c r="M775" s="157"/>
      <c r="N775" s="151"/>
      <c r="O775" s="175"/>
      <c r="P775" s="176"/>
      <c r="Q775" s="176"/>
      <c r="R775" s="146"/>
      <c r="S775" s="151"/>
      <c r="T775" s="151"/>
      <c r="U775" s="151"/>
      <c r="V775" s="152"/>
      <c r="W775" s="151"/>
      <c r="X775" s="151"/>
      <c r="Y775" s="151"/>
      <c r="Z775" s="151"/>
    </row>
    <row r="776" spans="1:28" s="103" customFormat="1" ht="20.100000000000001" customHeight="1" x14ac:dyDescent="0.3">
      <c r="A776" s="280"/>
      <c r="B776" s="124"/>
      <c r="C776" s="124"/>
      <c r="D776" s="124"/>
      <c r="E776" s="124"/>
      <c r="F776" s="124"/>
      <c r="G776" s="124"/>
      <c r="H776" s="124"/>
      <c r="I776" s="329"/>
      <c r="J776" s="124"/>
      <c r="K776" s="124"/>
      <c r="L776" s="124"/>
      <c r="M776" s="157"/>
      <c r="N776" s="151"/>
      <c r="O776" s="175"/>
      <c r="P776" s="176"/>
      <c r="Q776" s="176"/>
      <c r="R776" s="146"/>
      <c r="S776" s="151"/>
      <c r="T776" s="151"/>
      <c r="U776" s="151"/>
      <c r="V776" s="152"/>
      <c r="W776" s="151"/>
      <c r="X776" s="151"/>
      <c r="Y776" s="151"/>
      <c r="Z776" s="151"/>
    </row>
    <row r="777" spans="1:28" s="103" customFormat="1" ht="20.100000000000001" customHeight="1" x14ac:dyDescent="0.3">
      <c r="A777" s="280"/>
      <c r="B777" s="124"/>
      <c r="C777" s="124"/>
      <c r="D777" s="124"/>
      <c r="E777" s="124"/>
      <c r="F777" s="124"/>
      <c r="G777" s="124"/>
      <c r="H777" s="124"/>
      <c r="I777" s="329"/>
      <c r="J777" s="124"/>
      <c r="K777" s="124"/>
      <c r="L777" s="124"/>
      <c r="M777" s="157"/>
      <c r="N777" s="146"/>
      <c r="O777" s="175"/>
      <c r="P777" s="176"/>
      <c r="Q777" s="176"/>
      <c r="R777" s="146"/>
      <c r="S777" s="151"/>
      <c r="T777" s="151"/>
      <c r="U777" s="151"/>
      <c r="V777" s="151"/>
      <c r="W777" s="151"/>
      <c r="X777" s="151"/>
      <c r="Y777" s="151"/>
      <c r="Z777" s="151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46"/>
      <c r="O778" s="175"/>
      <c r="P778" s="176"/>
      <c r="Q778" s="176"/>
      <c r="R778" s="146"/>
      <c r="S778" s="151"/>
      <c r="T778" s="151"/>
      <c r="U778" s="151"/>
      <c r="V778" s="151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75"/>
      <c r="O779" s="175"/>
      <c r="P779" s="176"/>
      <c r="Q779" s="176"/>
      <c r="R779" s="146"/>
      <c r="S779" s="151"/>
      <c r="T779" s="151"/>
      <c r="U779" s="151"/>
      <c r="V779" s="151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75"/>
      <c r="O780" s="146"/>
      <c r="P780" s="146"/>
      <c r="Q780" s="146"/>
      <c r="R780" s="146"/>
      <c r="S780" s="151"/>
      <c r="T780" s="151"/>
      <c r="U780" s="151"/>
      <c r="V780" s="151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75"/>
      <c r="O781" s="146"/>
      <c r="P781" s="146"/>
      <c r="Q781" s="14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75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75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75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  <c r="AA785" s="151"/>
      <c r="AB785" s="151"/>
    </row>
    <row r="786" spans="1:28" ht="20.100000000000001" customHeight="1" x14ac:dyDescent="0.3">
      <c r="M786" s="157"/>
      <c r="N786" s="146"/>
      <c r="AA786" s="103"/>
      <c r="AB786" s="103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46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48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48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48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48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  <c r="AA826" s="151"/>
      <c r="AB826" s="151"/>
    </row>
    <row r="829" spans="1:28" ht="20.100000000000001" customHeight="1" x14ac:dyDescent="0.3">
      <c r="AA829" s="103"/>
      <c r="AB829" s="103"/>
    </row>
    <row r="830" spans="1:28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8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  <c r="AA838" s="151"/>
      <c r="AB838" s="151"/>
    </row>
  </sheetData>
  <autoFilter ref="A3:V716"/>
  <mergeCells count="10">
    <mergeCell ref="V35:V36"/>
    <mergeCell ref="K79:L79"/>
    <mergeCell ref="K89:L89"/>
    <mergeCell ref="K103:L10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3:H114 D143:H144 D133:H134 E104:H105 D4:H41 D52:H70 D90:H96">
    <cfRule type="cellIs" dxfId="271" priority="12" operator="greaterThan">
      <formula>0</formula>
    </cfRule>
  </conditionalFormatting>
  <conditionalFormatting sqref="D113:H114 D143:H144 D133:H134 D90:H96">
    <cfRule type="cellIs" dxfId="270" priority="10" operator="greaterThan">
      <formula>0</formula>
    </cfRule>
    <cfRule type="expression" dxfId="269" priority="11">
      <formula>"&gt;0"</formula>
    </cfRule>
  </conditionalFormatting>
  <conditionalFormatting sqref="D123:H124">
    <cfRule type="cellIs" dxfId="268" priority="2" operator="greaterThan">
      <formula>0</formula>
    </cfRule>
    <cfRule type="cellIs" dxfId="267" priority="3" operator="greaterThan">
      <formula>0</formula>
    </cfRule>
    <cfRule type="expression" dxfId="266" priority="7">
      <formula>"&gt;=1"</formula>
    </cfRule>
    <cfRule type="cellIs" dxfId="265" priority="8" operator="greaterThan">
      <formula>1</formula>
    </cfRule>
    <cfRule type="cellIs" dxfId="264" priority="9" operator="greaterThan">
      <formula>1</formula>
    </cfRule>
  </conditionalFormatting>
  <conditionalFormatting sqref="P773:Q779">
    <cfRule type="expression" dxfId="263" priority="4">
      <formula>"&gt;=1"</formula>
    </cfRule>
    <cfRule type="cellIs" dxfId="262" priority="5" operator="greaterThan">
      <formula>1</formula>
    </cfRule>
    <cfRule type="cellIs" dxfId="261" priority="6" operator="greaterThan">
      <formula>1</formula>
    </cfRule>
  </conditionalFormatting>
  <conditionalFormatting sqref="D42:H51">
    <cfRule type="cellIs" dxfId="26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2"/>
  <sheetViews>
    <sheetView zoomScaleNormal="100" workbookViewId="0">
      <pane ySplit="3" topLeftCell="A82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17" t="s">
        <v>3</v>
      </c>
      <c r="E3" s="417" t="s">
        <v>4</v>
      </c>
      <c r="F3" s="417" t="s">
        <v>5</v>
      </c>
      <c r="G3" s="417" t="s">
        <v>6</v>
      </c>
      <c r="H3" s="417" t="s">
        <v>120</v>
      </c>
      <c r="I3" s="308" t="s">
        <v>8</v>
      </c>
      <c r="J3" s="417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44452</v>
      </c>
      <c r="B4" s="341" t="s">
        <v>1486</v>
      </c>
      <c r="C4" s="168" t="s">
        <v>42</v>
      </c>
      <c r="D4" s="169">
        <v>7</v>
      </c>
      <c r="E4" s="169">
        <v>0</v>
      </c>
      <c r="F4" s="169">
        <v>0</v>
      </c>
      <c r="G4" s="169">
        <v>7</v>
      </c>
      <c r="H4" s="169">
        <v>0</v>
      </c>
      <c r="I4" s="309" t="s">
        <v>138</v>
      </c>
      <c r="J4" s="178" t="s">
        <v>1496</v>
      </c>
      <c r="K4" s="178" t="s">
        <v>893</v>
      </c>
      <c r="L4" s="342" t="s">
        <v>1497</v>
      </c>
      <c r="M4" s="102"/>
      <c r="O4" s="112" t="s">
        <v>94</v>
      </c>
      <c r="P4" s="113"/>
      <c r="Q4" s="33">
        <f t="shared" ref="Q4:U6" si="0">D156</f>
        <v>277</v>
      </c>
      <c r="R4" s="33">
        <f t="shared" si="0"/>
        <v>9</v>
      </c>
      <c r="S4" s="33">
        <f t="shared" si="0"/>
        <v>10</v>
      </c>
      <c r="T4" s="33">
        <f t="shared" si="0"/>
        <v>268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44453</v>
      </c>
      <c r="B5" s="341" t="s">
        <v>1488</v>
      </c>
      <c r="C5" s="168" t="s">
        <v>1489</v>
      </c>
      <c r="D5" s="169">
        <v>9</v>
      </c>
      <c r="E5" s="169">
        <v>0</v>
      </c>
      <c r="F5" s="169">
        <v>0</v>
      </c>
      <c r="G5" s="169">
        <v>7</v>
      </c>
      <c r="H5" s="169">
        <v>0</v>
      </c>
      <c r="I5" s="309" t="s">
        <v>1494</v>
      </c>
      <c r="J5" s="178" t="s">
        <v>1496</v>
      </c>
      <c r="K5" s="346" t="s">
        <v>1500</v>
      </c>
      <c r="L5" s="342"/>
      <c r="M5" s="157"/>
      <c r="O5" s="115" t="s">
        <v>49</v>
      </c>
      <c r="P5" s="116"/>
      <c r="Q5" s="34">
        <f t="shared" si="0"/>
        <v>1911</v>
      </c>
      <c r="R5" s="34">
        <f t="shared" si="0"/>
        <v>297</v>
      </c>
      <c r="S5" s="34">
        <f t="shared" si="0"/>
        <v>306</v>
      </c>
      <c r="T5" s="34">
        <f t="shared" si="0"/>
        <v>1909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44453</v>
      </c>
      <c r="B6" s="341" t="s">
        <v>1490</v>
      </c>
      <c r="C6" s="168" t="s">
        <v>1491</v>
      </c>
      <c r="D6" s="169">
        <v>2</v>
      </c>
      <c r="E6" s="169">
        <v>0</v>
      </c>
      <c r="F6" s="169">
        <v>0</v>
      </c>
      <c r="G6" s="169">
        <v>2</v>
      </c>
      <c r="H6" s="169">
        <v>0</v>
      </c>
      <c r="I6" s="309" t="s">
        <v>1495</v>
      </c>
      <c r="J6" s="178" t="s">
        <v>1496</v>
      </c>
      <c r="K6" s="346" t="s">
        <v>1501</v>
      </c>
      <c r="L6" s="342"/>
      <c r="M6" s="157"/>
      <c r="O6" s="47" t="s">
        <v>50</v>
      </c>
      <c r="P6" s="48"/>
      <c r="Q6" s="2">
        <f t="shared" si="0"/>
        <v>2188</v>
      </c>
      <c r="R6" s="2">
        <f t="shared" si="0"/>
        <v>306</v>
      </c>
      <c r="S6" s="2">
        <f t="shared" si="0"/>
        <v>316</v>
      </c>
      <c r="T6" s="2">
        <f t="shared" si="0"/>
        <v>2177</v>
      </c>
      <c r="U6" s="2">
        <f t="shared" si="0"/>
        <v>0</v>
      </c>
      <c r="V6" s="49"/>
    </row>
    <row r="7" spans="1:22" ht="20.100000000000001" customHeight="1" thickTop="1" thickBot="1" x14ac:dyDescent="0.35">
      <c r="A7" s="177">
        <v>44453</v>
      </c>
      <c r="B7" s="341" t="s">
        <v>1492</v>
      </c>
      <c r="C7" s="168" t="s">
        <v>1493</v>
      </c>
      <c r="D7" s="169">
        <v>1</v>
      </c>
      <c r="E7" s="169">
        <v>0</v>
      </c>
      <c r="F7" s="169">
        <v>0</v>
      </c>
      <c r="G7" s="169">
        <v>0</v>
      </c>
      <c r="H7" s="169">
        <v>0</v>
      </c>
      <c r="I7" s="309" t="s">
        <v>1495</v>
      </c>
      <c r="J7" s="178" t="s">
        <v>1496</v>
      </c>
      <c r="K7" s="346" t="s">
        <v>1501</v>
      </c>
      <c r="L7" s="342"/>
      <c r="M7" s="157"/>
      <c r="O7" s="50" t="s">
        <v>51</v>
      </c>
      <c r="P7" s="51"/>
      <c r="Q7" s="3">
        <f>D100</f>
        <v>104</v>
      </c>
      <c r="R7" s="3">
        <f>E100</f>
        <v>0</v>
      </c>
      <c r="S7" s="3">
        <f>F100</f>
        <v>0</v>
      </c>
      <c r="T7" s="3">
        <f>G100</f>
        <v>102</v>
      </c>
      <c r="U7" s="3">
        <f>H100</f>
        <v>0</v>
      </c>
      <c r="V7" s="52"/>
    </row>
    <row r="8" spans="1:22" ht="20.100000000000001" customHeight="1" thickBot="1" x14ac:dyDescent="0.35">
      <c r="A8" s="177">
        <v>44453</v>
      </c>
      <c r="B8" s="341" t="s">
        <v>1502</v>
      </c>
      <c r="C8" s="168" t="s">
        <v>1503</v>
      </c>
      <c r="D8" s="169">
        <v>8</v>
      </c>
      <c r="E8" s="169">
        <v>0</v>
      </c>
      <c r="F8" s="169">
        <v>0</v>
      </c>
      <c r="G8" s="169">
        <v>8</v>
      </c>
      <c r="H8" s="169">
        <v>0</v>
      </c>
      <c r="I8" s="309" t="s">
        <v>1504</v>
      </c>
      <c r="J8" s="178" t="s">
        <v>1505</v>
      </c>
      <c r="K8" s="178" t="s">
        <v>1506</v>
      </c>
      <c r="L8" s="342"/>
      <c r="M8" s="157"/>
      <c r="O8" s="53" t="s">
        <v>95</v>
      </c>
      <c r="P8" s="54"/>
      <c r="Q8" s="4">
        <f>SUM(Q6:Q7)</f>
        <v>2292</v>
      </c>
      <c r="R8" s="4">
        <f>SUM(R6:R7)</f>
        <v>306</v>
      </c>
      <c r="S8" s="4">
        <f>SUM(S6:S7)</f>
        <v>316</v>
      </c>
      <c r="T8" s="4">
        <f>SUM(T6:T7)</f>
        <v>2279</v>
      </c>
      <c r="U8" s="4">
        <f>SUM(U6:U7)</f>
        <v>0</v>
      </c>
      <c r="V8" s="55"/>
    </row>
    <row r="9" spans="1:22" ht="20.100000000000001" customHeight="1" x14ac:dyDescent="0.3">
      <c r="A9" s="173">
        <v>44453</v>
      </c>
      <c r="B9" s="160" t="s">
        <v>1507</v>
      </c>
      <c r="C9" s="161" t="s">
        <v>1508</v>
      </c>
      <c r="D9" s="162">
        <v>1</v>
      </c>
      <c r="E9" s="162">
        <v>0</v>
      </c>
      <c r="F9" s="162">
        <v>0</v>
      </c>
      <c r="G9" s="162">
        <v>1</v>
      </c>
      <c r="H9" s="162">
        <v>0</v>
      </c>
      <c r="I9" s="303" t="s">
        <v>1520</v>
      </c>
      <c r="J9" s="171" t="s">
        <v>1521</v>
      </c>
      <c r="K9" s="344" t="s">
        <v>1522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44453</v>
      </c>
      <c r="B10" s="196" t="s">
        <v>1507</v>
      </c>
      <c r="C10" s="163" t="s">
        <v>1509</v>
      </c>
      <c r="D10" s="164">
        <v>7</v>
      </c>
      <c r="E10" s="164">
        <v>0</v>
      </c>
      <c r="F10" s="164">
        <v>0</v>
      </c>
      <c r="G10" s="164">
        <v>7</v>
      </c>
      <c r="H10" s="164">
        <v>0</v>
      </c>
      <c r="I10" s="304" t="s">
        <v>1520</v>
      </c>
      <c r="J10" s="172" t="s">
        <v>1521</v>
      </c>
      <c r="K10" s="38" t="s">
        <v>1523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44453</v>
      </c>
      <c r="B11" s="196" t="s">
        <v>1507</v>
      </c>
      <c r="C11" s="163" t="s">
        <v>1510</v>
      </c>
      <c r="D11" s="164">
        <v>2</v>
      </c>
      <c r="E11" s="164">
        <v>0</v>
      </c>
      <c r="F11" s="164">
        <v>0</v>
      </c>
      <c r="G11" s="164">
        <v>2</v>
      </c>
      <c r="H11" s="164">
        <v>0</v>
      </c>
      <c r="I11" s="304" t="s">
        <v>1520</v>
      </c>
      <c r="J11" s="172" t="s">
        <v>1521</v>
      </c>
      <c r="K11" s="38" t="s">
        <v>1523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4">
        <v>44453</v>
      </c>
      <c r="B12" s="196" t="s">
        <v>1507</v>
      </c>
      <c r="C12" s="163" t="s">
        <v>1511</v>
      </c>
      <c r="D12" s="164">
        <v>5</v>
      </c>
      <c r="E12" s="164">
        <v>0</v>
      </c>
      <c r="F12" s="164">
        <v>0</v>
      </c>
      <c r="G12" s="164">
        <v>5</v>
      </c>
      <c r="H12" s="164">
        <v>0</v>
      </c>
      <c r="I12" s="304" t="s">
        <v>1520</v>
      </c>
      <c r="J12" s="172" t="s">
        <v>1521</v>
      </c>
      <c r="K12" s="38" t="s">
        <v>1524</v>
      </c>
      <c r="L12" s="197"/>
      <c r="M12" s="157"/>
      <c r="O12" s="479" t="s">
        <v>53</v>
      </c>
      <c r="P12" s="477"/>
      <c r="Q12" s="118">
        <f>T12+V12</f>
        <v>277</v>
      </c>
      <c r="R12" s="58"/>
      <c r="S12" s="59" t="s">
        <v>39</v>
      </c>
      <c r="T12" s="60">
        <f>SUM(P14:V14,P17:V17,P20:V20,P23:V23,P26:V26,V29,U29,T29)</f>
        <v>260</v>
      </c>
      <c r="U12" s="61" t="s">
        <v>40</v>
      </c>
      <c r="V12" s="62">
        <f>SUM(P29:S29)</f>
        <v>17</v>
      </c>
    </row>
    <row r="13" spans="1:22" ht="20.100000000000001" customHeight="1" thickBot="1" x14ac:dyDescent="0.35">
      <c r="A13" s="167">
        <v>44453</v>
      </c>
      <c r="B13" s="158" t="s">
        <v>1507</v>
      </c>
      <c r="C13" s="159" t="s">
        <v>1512</v>
      </c>
      <c r="D13" s="165">
        <v>1</v>
      </c>
      <c r="E13" s="165">
        <v>0</v>
      </c>
      <c r="F13" s="165">
        <v>0</v>
      </c>
      <c r="G13" s="165">
        <v>1</v>
      </c>
      <c r="H13" s="165">
        <v>0</v>
      </c>
      <c r="I13" s="305" t="s">
        <v>1520</v>
      </c>
      <c r="J13" s="166" t="s">
        <v>1521</v>
      </c>
      <c r="K13" s="345" t="s">
        <v>1524</v>
      </c>
      <c r="L13" s="343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77">
        <v>44453</v>
      </c>
      <c r="B14" s="341" t="s">
        <v>1513</v>
      </c>
      <c r="C14" s="168" t="s">
        <v>1491</v>
      </c>
      <c r="D14" s="169">
        <v>8</v>
      </c>
      <c r="E14" s="169">
        <v>0</v>
      </c>
      <c r="F14" s="169">
        <v>0</v>
      </c>
      <c r="G14" s="169">
        <v>8</v>
      </c>
      <c r="H14" s="169">
        <v>0</v>
      </c>
      <c r="I14" s="309" t="s">
        <v>1520</v>
      </c>
      <c r="J14" s="178" t="s">
        <v>1521</v>
      </c>
      <c r="K14" s="346" t="s">
        <v>1524</v>
      </c>
      <c r="L14" s="342"/>
      <c r="M14" s="157"/>
      <c r="O14" s="119" t="s">
        <v>22</v>
      </c>
      <c r="P14" s="120">
        <f t="shared" ref="P14:V14" si="1">SUMIF($C$4:$C$76,P13,$D$4:$D$76)+SUMIF($C$86:$C$87,P13,$D$86:$D$87)+SUMIF($C$105:$C$106,P13,$D$105:$D$106)</f>
        <v>26</v>
      </c>
      <c r="Q14" s="120">
        <f t="shared" si="1"/>
        <v>0</v>
      </c>
      <c r="R14" s="120">
        <f t="shared" si="1"/>
        <v>20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thickBot="1" x14ac:dyDescent="0.35">
      <c r="A15" s="177">
        <v>44453</v>
      </c>
      <c r="B15" s="341" t="s">
        <v>1514</v>
      </c>
      <c r="C15" s="168" t="s">
        <v>1515</v>
      </c>
      <c r="D15" s="169">
        <v>1</v>
      </c>
      <c r="E15" s="169">
        <v>0</v>
      </c>
      <c r="F15" s="169">
        <v>0</v>
      </c>
      <c r="G15" s="169">
        <v>2</v>
      </c>
      <c r="H15" s="169">
        <v>0</v>
      </c>
      <c r="I15" s="309" t="s">
        <v>1520</v>
      </c>
      <c r="J15" s="178" t="s">
        <v>1521</v>
      </c>
      <c r="K15" s="346" t="s">
        <v>1522</v>
      </c>
      <c r="L15" s="342"/>
      <c r="M15" s="157"/>
      <c r="O15" s="66" t="s">
        <v>25</v>
      </c>
      <c r="P15" s="67">
        <f t="shared" ref="P15:V15" si="2">SUMIF($C$4:$C$76,P13,$G$4:$G$76)+SUMIF($C$86:$C$87,P13,$G$86:$G$87)+SUMIF($C$105:$C$106,P13,$G$105:$G$106)</f>
        <v>27</v>
      </c>
      <c r="Q15" s="67">
        <f t="shared" si="2"/>
        <v>0</v>
      </c>
      <c r="R15" s="67">
        <f t="shared" si="2"/>
        <v>20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0</v>
      </c>
    </row>
    <row r="16" spans="1:22" ht="20.100000000000001" customHeight="1" x14ac:dyDescent="0.3">
      <c r="A16" s="173">
        <v>44453</v>
      </c>
      <c r="B16" s="160" t="s">
        <v>1516</v>
      </c>
      <c r="C16" s="161" t="s">
        <v>1517</v>
      </c>
      <c r="D16" s="162">
        <v>2</v>
      </c>
      <c r="E16" s="162">
        <v>0</v>
      </c>
      <c r="F16" s="162">
        <v>0</v>
      </c>
      <c r="G16" s="162">
        <v>2</v>
      </c>
      <c r="H16" s="162">
        <v>0</v>
      </c>
      <c r="I16" s="303" t="s">
        <v>1520</v>
      </c>
      <c r="J16" s="171" t="s">
        <v>1521</v>
      </c>
      <c r="K16" s="344" t="s">
        <v>1522</v>
      </c>
      <c r="L16" s="170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67">
        <v>44453</v>
      </c>
      <c r="B17" s="158" t="s">
        <v>1516</v>
      </c>
      <c r="C17" s="159" t="s">
        <v>1491</v>
      </c>
      <c r="D17" s="165">
        <v>1</v>
      </c>
      <c r="E17" s="165">
        <v>0</v>
      </c>
      <c r="F17" s="165">
        <v>0</v>
      </c>
      <c r="G17" s="165">
        <v>1</v>
      </c>
      <c r="H17" s="165">
        <v>0</v>
      </c>
      <c r="I17" s="305" t="s">
        <v>1520</v>
      </c>
      <c r="J17" s="166" t="s">
        <v>1521</v>
      </c>
      <c r="K17" s="345" t="s">
        <v>1522</v>
      </c>
      <c r="L17" s="343"/>
      <c r="M17" s="157"/>
      <c r="O17" s="122" t="s">
        <v>22</v>
      </c>
      <c r="P17" s="120">
        <f t="shared" ref="P17:V17" si="3">SUMIF($C$4:$C$76,P16,$D$4:$D$76)+SUMIF($C$86:$C$87,P16,$D$86:$D$87)+SUMIF($C$105:$C$106,P16,$D$105:$D$106)</f>
        <v>173</v>
      </c>
      <c r="Q17" s="120">
        <f t="shared" si="3"/>
        <v>3</v>
      </c>
      <c r="R17" s="120">
        <f t="shared" si="3"/>
        <v>2</v>
      </c>
      <c r="S17" s="120">
        <f t="shared" si="3"/>
        <v>0</v>
      </c>
      <c r="T17" s="120">
        <f t="shared" si="3"/>
        <v>0</v>
      </c>
      <c r="U17" s="120">
        <f t="shared" si="3"/>
        <v>8</v>
      </c>
      <c r="V17" s="121">
        <f t="shared" si="3"/>
        <v>0</v>
      </c>
    </row>
    <row r="18" spans="1:22" ht="20.100000000000001" customHeight="1" thickBot="1" x14ac:dyDescent="0.35">
      <c r="A18" s="177">
        <v>44453</v>
      </c>
      <c r="B18" s="341" t="s">
        <v>1518</v>
      </c>
      <c r="C18" s="168" t="s">
        <v>1491</v>
      </c>
      <c r="D18" s="169">
        <v>8</v>
      </c>
      <c r="E18" s="169">
        <v>0</v>
      </c>
      <c r="F18" s="169">
        <v>0</v>
      </c>
      <c r="G18" s="169">
        <v>8</v>
      </c>
      <c r="H18" s="169">
        <v>0</v>
      </c>
      <c r="I18" s="309" t="s">
        <v>1520</v>
      </c>
      <c r="J18" s="178" t="s">
        <v>1521</v>
      </c>
      <c r="K18" s="346" t="s">
        <v>1524</v>
      </c>
      <c r="L18" s="342"/>
      <c r="M18" s="157"/>
      <c r="O18" s="73" t="s">
        <v>25</v>
      </c>
      <c r="P18" s="74">
        <f t="shared" ref="P18:V18" si="4">SUMIF($C$4:$C$76,P16,$G$4:$G$76)+SUMIF($C$86:$C$87,P16,$G$86:$G$87)+SUMIF($C$105:$C$106,P16,$G$105:$G$106)</f>
        <v>159</v>
      </c>
      <c r="Q18" s="74">
        <f t="shared" si="4"/>
        <v>3</v>
      </c>
      <c r="R18" s="74">
        <f t="shared" si="4"/>
        <v>2</v>
      </c>
      <c r="S18" s="74">
        <f t="shared" si="4"/>
        <v>0</v>
      </c>
      <c r="T18" s="74">
        <f t="shared" si="4"/>
        <v>0</v>
      </c>
      <c r="U18" s="74">
        <f t="shared" si="4"/>
        <v>8</v>
      </c>
      <c r="V18" s="75">
        <f t="shared" si="4"/>
        <v>0</v>
      </c>
    </row>
    <row r="19" spans="1:22" ht="20.100000000000001" customHeight="1" x14ac:dyDescent="0.3">
      <c r="A19" s="173">
        <v>44453</v>
      </c>
      <c r="B19" s="160" t="s">
        <v>1519</v>
      </c>
      <c r="C19" s="161" t="s">
        <v>1517</v>
      </c>
      <c r="D19" s="162">
        <v>6</v>
      </c>
      <c r="E19" s="162">
        <v>0</v>
      </c>
      <c r="F19" s="162">
        <v>0</v>
      </c>
      <c r="G19" s="162">
        <v>6</v>
      </c>
      <c r="H19" s="162">
        <v>0</v>
      </c>
      <c r="I19" s="303" t="s">
        <v>1520</v>
      </c>
      <c r="J19" s="171" t="s">
        <v>1521</v>
      </c>
      <c r="K19" s="344" t="s">
        <v>1522</v>
      </c>
      <c r="L19" s="170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4">
        <v>44453</v>
      </c>
      <c r="B20" s="196" t="s">
        <v>1519</v>
      </c>
      <c r="C20" s="163" t="s">
        <v>2645</v>
      </c>
      <c r="D20" s="164">
        <v>2</v>
      </c>
      <c r="E20" s="164">
        <v>0</v>
      </c>
      <c r="F20" s="164">
        <v>0</v>
      </c>
      <c r="G20" s="164">
        <v>2</v>
      </c>
      <c r="H20" s="164">
        <v>0</v>
      </c>
      <c r="I20" s="304" t="s">
        <v>1520</v>
      </c>
      <c r="J20" s="172" t="s">
        <v>1521</v>
      </c>
      <c r="K20" s="38" t="s">
        <v>1522</v>
      </c>
      <c r="L20" s="197"/>
      <c r="M20" s="157" t="s">
        <v>127</v>
      </c>
      <c r="O20" s="122" t="s">
        <v>22</v>
      </c>
      <c r="P20" s="120">
        <f t="shared" ref="P20:V20" si="5">SUMIF($C$4:$C$76,P19,$D$4:$D$76)+SUMIF($C$86:$C$87,P19,$D$86:$D$87)+SUMIF($C$105:$C$106,P19,$D$105:$D$106)</f>
        <v>0</v>
      </c>
      <c r="Q20" s="120">
        <f t="shared" si="5"/>
        <v>0</v>
      </c>
      <c r="R20" s="120">
        <f t="shared" si="5"/>
        <v>21</v>
      </c>
      <c r="S20" s="120">
        <f t="shared" si="5"/>
        <v>0</v>
      </c>
      <c r="T20" s="120">
        <f t="shared" si="5"/>
        <v>2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67">
        <v>44453</v>
      </c>
      <c r="B21" s="158" t="s">
        <v>1519</v>
      </c>
      <c r="C21" s="159" t="s">
        <v>42</v>
      </c>
      <c r="D21" s="165">
        <v>1</v>
      </c>
      <c r="E21" s="165">
        <v>0</v>
      </c>
      <c r="F21" s="165">
        <v>0</v>
      </c>
      <c r="G21" s="165">
        <v>1</v>
      </c>
      <c r="H21" s="165">
        <v>0</v>
      </c>
      <c r="I21" s="305" t="s">
        <v>1520</v>
      </c>
      <c r="J21" s="166" t="s">
        <v>1521</v>
      </c>
      <c r="K21" s="345" t="s">
        <v>1524</v>
      </c>
      <c r="L21" s="343"/>
      <c r="M21" s="157"/>
      <c r="O21" s="79" t="s">
        <v>25</v>
      </c>
      <c r="P21" s="80">
        <f t="shared" ref="P21:V21" si="6">SUMIF($C$4:$C$76,P19,$G$4:$G$76)+SUMIF($C$86:$C$87,P19,$G$86:$G$87)+SUMIF($C$105:$C$106,P19,$G$105:$G$106)</f>
        <v>0</v>
      </c>
      <c r="Q21" s="80">
        <f t="shared" si="6"/>
        <v>0</v>
      </c>
      <c r="R21" s="80">
        <f t="shared" si="6"/>
        <v>23</v>
      </c>
      <c r="S21" s="80">
        <f t="shared" si="6"/>
        <v>0</v>
      </c>
      <c r="T21" s="80">
        <f t="shared" si="6"/>
        <v>2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44453</v>
      </c>
      <c r="B22" s="160" t="s">
        <v>1526</v>
      </c>
      <c r="C22" s="161" t="s">
        <v>1491</v>
      </c>
      <c r="D22" s="162">
        <v>3</v>
      </c>
      <c r="E22" s="162">
        <v>0</v>
      </c>
      <c r="F22" s="162">
        <v>0</v>
      </c>
      <c r="G22" s="162">
        <v>3</v>
      </c>
      <c r="H22" s="162">
        <v>0</v>
      </c>
      <c r="I22" s="303" t="s">
        <v>1539</v>
      </c>
      <c r="J22" s="171" t="s">
        <v>1543</v>
      </c>
      <c r="K22" s="171" t="s">
        <v>1548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67">
        <v>44453</v>
      </c>
      <c r="B23" s="158" t="s">
        <v>1526</v>
      </c>
      <c r="C23" s="159" t="s">
        <v>42</v>
      </c>
      <c r="D23" s="165">
        <v>7</v>
      </c>
      <c r="E23" s="165">
        <v>0</v>
      </c>
      <c r="F23" s="165">
        <v>0</v>
      </c>
      <c r="G23" s="165">
        <v>7</v>
      </c>
      <c r="H23" s="165">
        <v>0</v>
      </c>
      <c r="I23" s="305" t="s">
        <v>1540</v>
      </c>
      <c r="J23" s="166" t="s">
        <v>1544</v>
      </c>
      <c r="K23" s="166" t="s">
        <v>1549</v>
      </c>
      <c r="L23" s="343"/>
      <c r="M23" s="157"/>
      <c r="O23" s="122" t="s">
        <v>22</v>
      </c>
      <c r="P23" s="120">
        <f t="shared" ref="P23:V23" si="7">SUMIF($C$4:$C$76,P22,$D$4:$D$76)+SUMIF($C$86:$C$87,P22,$D$86:$D$87)+SUMIF($C$105:$C$106,P22,$D$105:$D$106)</f>
        <v>1</v>
      </c>
      <c r="Q23" s="120">
        <f t="shared" si="7"/>
        <v>1</v>
      </c>
      <c r="R23" s="120">
        <f t="shared" si="7"/>
        <v>1</v>
      </c>
      <c r="S23" s="120">
        <f t="shared" si="7"/>
        <v>0</v>
      </c>
      <c r="T23" s="120">
        <f t="shared" si="7"/>
        <v>0</v>
      </c>
      <c r="U23" s="120">
        <f t="shared" si="7"/>
        <v>2</v>
      </c>
      <c r="V23" s="121">
        <f t="shared" si="7"/>
        <v>0</v>
      </c>
    </row>
    <row r="24" spans="1:22" ht="20.100000000000001" customHeight="1" x14ac:dyDescent="0.3">
      <c r="A24" s="173">
        <v>44453</v>
      </c>
      <c r="B24" s="160" t="s">
        <v>1527</v>
      </c>
      <c r="C24" s="161" t="s">
        <v>1528</v>
      </c>
      <c r="D24" s="162">
        <v>0</v>
      </c>
      <c r="E24" s="162">
        <v>0</v>
      </c>
      <c r="F24" s="162">
        <v>0</v>
      </c>
      <c r="G24" s="162">
        <v>3</v>
      </c>
      <c r="H24" s="162">
        <v>0</v>
      </c>
      <c r="I24" s="303" t="s">
        <v>1541</v>
      </c>
      <c r="J24" s="171" t="s">
        <v>1544</v>
      </c>
      <c r="K24" s="171" t="s">
        <v>1548</v>
      </c>
      <c r="L24" s="170"/>
      <c r="M24" s="157"/>
      <c r="O24" s="73" t="s">
        <v>25</v>
      </c>
      <c r="P24" s="74">
        <f t="shared" ref="P24:V24" si="8">SUMIF($C$4:$C$76,P22,$G$4:$G$76)+SUMIF($C$86:$C$87,P22,$G$86:$G$87)+SUMIF($C$105:$C$106,P22,$G$105:$G$106)</f>
        <v>2</v>
      </c>
      <c r="Q24" s="74">
        <f t="shared" si="8"/>
        <v>1</v>
      </c>
      <c r="R24" s="74">
        <f t="shared" si="8"/>
        <v>1</v>
      </c>
      <c r="S24" s="74">
        <f t="shared" si="8"/>
        <v>0</v>
      </c>
      <c r="T24" s="74">
        <f t="shared" si="8"/>
        <v>0</v>
      </c>
      <c r="U24" s="74">
        <f t="shared" si="8"/>
        <v>2</v>
      </c>
      <c r="V24" s="75">
        <f t="shared" si="8"/>
        <v>0</v>
      </c>
    </row>
    <row r="25" spans="1:22" ht="20.100000000000001" customHeight="1" x14ac:dyDescent="0.3">
      <c r="A25" s="174">
        <v>44453</v>
      </c>
      <c r="B25" s="196" t="s">
        <v>1527</v>
      </c>
      <c r="C25" s="163" t="s">
        <v>1509</v>
      </c>
      <c r="D25" s="164">
        <v>3</v>
      </c>
      <c r="E25" s="164">
        <v>0</v>
      </c>
      <c r="F25" s="164">
        <v>0</v>
      </c>
      <c r="G25" s="164">
        <v>3</v>
      </c>
      <c r="H25" s="164">
        <v>0</v>
      </c>
      <c r="I25" s="304" t="s">
        <v>1542</v>
      </c>
      <c r="J25" s="172" t="s">
        <v>1545</v>
      </c>
      <c r="K25" s="172" t="s">
        <v>1549</v>
      </c>
      <c r="L25" s="197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67">
        <v>44453</v>
      </c>
      <c r="B26" s="158" t="s">
        <v>1527</v>
      </c>
      <c r="C26" s="159" t="s">
        <v>1529</v>
      </c>
      <c r="D26" s="165">
        <v>1</v>
      </c>
      <c r="E26" s="165">
        <v>0</v>
      </c>
      <c r="F26" s="165">
        <v>0</v>
      </c>
      <c r="G26" s="165">
        <v>1</v>
      </c>
      <c r="H26" s="165">
        <v>0</v>
      </c>
      <c r="I26" s="305" t="s">
        <v>1539</v>
      </c>
      <c r="J26" s="166" t="s">
        <v>1544</v>
      </c>
      <c r="K26" s="166" t="s">
        <v>1550</v>
      </c>
      <c r="L26" s="343"/>
      <c r="M26" s="157"/>
      <c r="O26" s="122" t="s">
        <v>22</v>
      </c>
      <c r="P26" s="120">
        <f t="shared" ref="P26:V26" si="9">SUMIF($C$4:$C$76,P25,$D$4:$D$76)+SUMIF($C$86:$C$87,P25,$D$86:$D$87)+SUMIF($C$105:$C$106,P25,$D$105:$D$106)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3">
        <v>44453</v>
      </c>
      <c r="B27" s="160" t="s">
        <v>1530</v>
      </c>
      <c r="C27" s="161" t="s">
        <v>1531</v>
      </c>
      <c r="D27" s="162">
        <v>4</v>
      </c>
      <c r="E27" s="162">
        <v>0</v>
      </c>
      <c r="F27" s="162">
        <v>0</v>
      </c>
      <c r="G27" s="162">
        <v>4</v>
      </c>
      <c r="H27" s="162">
        <v>0</v>
      </c>
      <c r="I27" s="303" t="s">
        <v>1541</v>
      </c>
      <c r="J27" s="171" t="s">
        <v>1543</v>
      </c>
      <c r="K27" s="171" t="s">
        <v>1548</v>
      </c>
      <c r="L27" s="170"/>
      <c r="M27" s="157"/>
      <c r="O27" s="79" t="s">
        <v>25</v>
      </c>
      <c r="P27" s="84">
        <f t="shared" ref="P27:V27" si="10">SUMIF($C$4:$C$76,P25,$G$4:$G$76)+SUMIF($C$86:$C$87,P25,$G$86:$G$87)+SUMIF($C$105:$C$106,P25,$G$105:$G$106)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44453</v>
      </c>
      <c r="B28" s="158" t="s">
        <v>1530</v>
      </c>
      <c r="C28" s="159" t="s">
        <v>1532</v>
      </c>
      <c r="D28" s="165">
        <v>2</v>
      </c>
      <c r="E28" s="165">
        <v>0</v>
      </c>
      <c r="F28" s="165">
        <v>0</v>
      </c>
      <c r="G28" s="165">
        <v>2</v>
      </c>
      <c r="H28" s="165">
        <v>0</v>
      </c>
      <c r="I28" s="305" t="s">
        <v>1539</v>
      </c>
      <c r="J28" s="166" t="s">
        <v>1545</v>
      </c>
      <c r="K28" s="166" t="s">
        <v>1551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44453</v>
      </c>
      <c r="B29" s="341" t="s">
        <v>1533</v>
      </c>
      <c r="C29" s="168" t="s">
        <v>1515</v>
      </c>
      <c r="D29" s="169">
        <v>1</v>
      </c>
      <c r="E29" s="169">
        <v>0</v>
      </c>
      <c r="F29" s="169">
        <v>0</v>
      </c>
      <c r="G29" s="169">
        <v>1</v>
      </c>
      <c r="H29" s="169">
        <v>0</v>
      </c>
      <c r="I29" s="309" t="s">
        <v>1541</v>
      </c>
      <c r="J29" s="178" t="s">
        <v>1546</v>
      </c>
      <c r="K29" s="178" t="s">
        <v>1549</v>
      </c>
      <c r="L29" s="342"/>
      <c r="M29" s="157"/>
      <c r="O29" s="122" t="s">
        <v>22</v>
      </c>
      <c r="P29" s="120">
        <f t="shared" ref="P29:V29" si="11">SUMIF($C$4:$C$76,P28,$D$4:$D$76)+SUMIF($C$86:$C$87,P28,$D$86:$D$87)+SUMIF($C$105:$C$106,P28,$D$105:$D$106)</f>
        <v>13</v>
      </c>
      <c r="Q29" s="120">
        <f t="shared" si="11"/>
        <v>3</v>
      </c>
      <c r="R29" s="120">
        <f t="shared" si="11"/>
        <v>1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3">
        <v>44453</v>
      </c>
      <c r="B30" s="160" t="s">
        <v>1534</v>
      </c>
      <c r="C30" s="161" t="s">
        <v>1491</v>
      </c>
      <c r="D30" s="162">
        <v>1</v>
      </c>
      <c r="E30" s="162">
        <v>0</v>
      </c>
      <c r="F30" s="162">
        <v>0</v>
      </c>
      <c r="G30" s="162">
        <v>1</v>
      </c>
      <c r="H30" s="162">
        <v>0</v>
      </c>
      <c r="I30" s="303" t="s">
        <v>1539</v>
      </c>
      <c r="J30" s="171" t="s">
        <v>1544</v>
      </c>
      <c r="K30" s="171" t="s">
        <v>1552</v>
      </c>
      <c r="L30" s="170"/>
      <c r="M30" s="157"/>
      <c r="O30" s="86" t="s">
        <v>25</v>
      </c>
      <c r="P30" s="87">
        <f t="shared" ref="P30:V30" si="12">SUMIF($C$4:$C$76,P28,$G$4:$G$76)+SUMIF($C$86:$C$87,P28,$G$86:$G$87)+SUMIF($C$105:$C$106,P28,$G$105:$G$106)</f>
        <v>13</v>
      </c>
      <c r="Q30" s="87">
        <f t="shared" si="12"/>
        <v>4</v>
      </c>
      <c r="R30" s="87">
        <f t="shared" si="12"/>
        <v>1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44453</v>
      </c>
      <c r="B31" s="158" t="s">
        <v>1534</v>
      </c>
      <c r="C31" s="159" t="s">
        <v>42</v>
      </c>
      <c r="D31" s="165">
        <v>1</v>
      </c>
      <c r="E31" s="165">
        <v>0</v>
      </c>
      <c r="F31" s="165">
        <v>0</v>
      </c>
      <c r="G31" s="165">
        <v>1</v>
      </c>
      <c r="H31" s="165">
        <v>0</v>
      </c>
      <c r="I31" s="305" t="s">
        <v>1541</v>
      </c>
      <c r="J31" s="166" t="s">
        <v>1547</v>
      </c>
      <c r="K31" s="166" t="s">
        <v>1551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268</v>
      </c>
    </row>
    <row r="32" spans="1:22" ht="20.100000000000001" customHeight="1" x14ac:dyDescent="0.3">
      <c r="A32" s="173">
        <v>44453</v>
      </c>
      <c r="B32" s="160" t="s">
        <v>1535</v>
      </c>
      <c r="C32" s="161" t="s">
        <v>1491</v>
      </c>
      <c r="D32" s="162">
        <v>3</v>
      </c>
      <c r="E32" s="162">
        <v>0</v>
      </c>
      <c r="F32" s="162">
        <v>0</v>
      </c>
      <c r="G32" s="162">
        <v>3</v>
      </c>
      <c r="H32" s="162">
        <v>0</v>
      </c>
      <c r="I32" s="303" t="s">
        <v>1539</v>
      </c>
      <c r="J32" s="171" t="s">
        <v>1547</v>
      </c>
      <c r="K32" s="171" t="s">
        <v>1552</v>
      </c>
      <c r="L32" s="170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67">
        <v>44453</v>
      </c>
      <c r="B33" s="158" t="s">
        <v>1535</v>
      </c>
      <c r="C33" s="159" t="s">
        <v>42</v>
      </c>
      <c r="D33" s="165">
        <v>1</v>
      </c>
      <c r="E33" s="165">
        <v>0</v>
      </c>
      <c r="F33" s="165">
        <v>0</v>
      </c>
      <c r="G33" s="165">
        <v>1</v>
      </c>
      <c r="H33" s="165">
        <v>0</v>
      </c>
      <c r="I33" s="305" t="s">
        <v>1542</v>
      </c>
      <c r="J33" s="166" t="s">
        <v>1546</v>
      </c>
      <c r="K33" s="166" t="s">
        <v>1548</v>
      </c>
      <c r="L33" s="343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44453</v>
      </c>
      <c r="B34" s="341" t="s">
        <v>1536</v>
      </c>
      <c r="C34" s="168" t="s">
        <v>1532</v>
      </c>
      <c r="D34" s="169">
        <v>10</v>
      </c>
      <c r="E34" s="169">
        <v>0</v>
      </c>
      <c r="F34" s="169">
        <v>0</v>
      </c>
      <c r="G34" s="169">
        <v>10</v>
      </c>
      <c r="H34" s="169">
        <v>0</v>
      </c>
      <c r="I34" s="309" t="s">
        <v>1539</v>
      </c>
      <c r="J34" s="178" t="s">
        <v>1545</v>
      </c>
      <c r="K34" s="178" t="s">
        <v>1548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44453</v>
      </c>
      <c r="B35" s="160" t="s">
        <v>1537</v>
      </c>
      <c r="C35" s="161" t="s">
        <v>1517</v>
      </c>
      <c r="D35" s="162">
        <v>2</v>
      </c>
      <c r="E35" s="162">
        <v>0</v>
      </c>
      <c r="F35" s="162">
        <v>0</v>
      </c>
      <c r="G35" s="162">
        <v>2</v>
      </c>
      <c r="H35" s="162">
        <v>0</v>
      </c>
      <c r="I35" s="303" t="s">
        <v>1539</v>
      </c>
      <c r="J35" s="171" t="s">
        <v>1544</v>
      </c>
      <c r="K35" s="171" t="s">
        <v>1548</v>
      </c>
      <c r="L35" s="170"/>
      <c r="M35" s="157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67">
        <v>44453</v>
      </c>
      <c r="B36" s="158" t="s">
        <v>1537</v>
      </c>
      <c r="C36" s="159" t="s">
        <v>1538</v>
      </c>
      <c r="D36" s="165">
        <v>3</v>
      </c>
      <c r="E36" s="165">
        <v>0</v>
      </c>
      <c r="F36" s="165">
        <v>0</v>
      </c>
      <c r="G36" s="165">
        <v>3</v>
      </c>
      <c r="H36" s="165">
        <v>0</v>
      </c>
      <c r="I36" s="305" t="s">
        <v>1539</v>
      </c>
      <c r="J36" s="166" t="s">
        <v>1544</v>
      </c>
      <c r="K36" s="166" t="s">
        <v>1549</v>
      </c>
      <c r="L36" s="343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44453</v>
      </c>
      <c r="B37" s="160" t="s">
        <v>1555</v>
      </c>
      <c r="C37" s="161" t="s">
        <v>1556</v>
      </c>
      <c r="D37" s="162">
        <v>1</v>
      </c>
      <c r="E37" s="162">
        <v>0</v>
      </c>
      <c r="F37" s="162">
        <v>0</v>
      </c>
      <c r="G37" s="162">
        <v>1</v>
      </c>
      <c r="H37" s="162">
        <v>0</v>
      </c>
      <c r="I37" s="303" t="s">
        <v>1567</v>
      </c>
      <c r="J37" s="171" t="s">
        <v>1571</v>
      </c>
      <c r="K37" s="344" t="s">
        <v>1573</v>
      </c>
      <c r="L37" s="170"/>
      <c r="M37" s="194" t="s">
        <v>1525</v>
      </c>
      <c r="N37" s="192">
        <v>0.51111111111111118</v>
      </c>
      <c r="O37" s="335">
        <v>6396</v>
      </c>
      <c r="P37" s="182">
        <v>43</v>
      </c>
      <c r="Q37" s="182">
        <v>43</v>
      </c>
      <c r="R37" s="182">
        <v>3</v>
      </c>
      <c r="S37" s="182">
        <v>2</v>
      </c>
      <c r="T37" s="180">
        <f>SUM(P37:S37)</f>
        <v>91</v>
      </c>
      <c r="U37" s="183"/>
      <c r="V37" s="184">
        <v>6</v>
      </c>
    </row>
    <row r="38" spans="1:24" s="124" customFormat="1" ht="20.100000000000001" customHeight="1" x14ac:dyDescent="0.3">
      <c r="A38" s="174">
        <v>44453</v>
      </c>
      <c r="B38" s="196" t="s">
        <v>1555</v>
      </c>
      <c r="C38" s="163" t="s">
        <v>1557</v>
      </c>
      <c r="D38" s="164">
        <v>1</v>
      </c>
      <c r="E38" s="164">
        <v>0</v>
      </c>
      <c r="F38" s="164">
        <v>0</v>
      </c>
      <c r="G38" s="164">
        <v>1</v>
      </c>
      <c r="H38" s="164">
        <v>0</v>
      </c>
      <c r="I38" s="304" t="s">
        <v>1568</v>
      </c>
      <c r="J38" s="172" t="s">
        <v>1571</v>
      </c>
      <c r="K38" s="38" t="s">
        <v>1573</v>
      </c>
      <c r="L38" s="197"/>
      <c r="M38" s="194" t="s">
        <v>1543</v>
      </c>
      <c r="N38" s="192">
        <v>0.53472222222222221</v>
      </c>
      <c r="O38" s="335" t="s">
        <v>141</v>
      </c>
      <c r="P38" s="182">
        <v>43</v>
      </c>
      <c r="Q38" s="182">
        <v>40</v>
      </c>
      <c r="R38" s="182">
        <v>2</v>
      </c>
      <c r="S38" s="182">
        <v>2</v>
      </c>
      <c r="T38" s="180">
        <f t="shared" ref="T38:T44" si="13">SUM(P38:S38)</f>
        <v>87</v>
      </c>
      <c r="U38" s="186"/>
      <c r="V38" s="179">
        <v>8</v>
      </c>
      <c r="W38" s="282"/>
    </row>
    <row r="39" spans="1:24" ht="20.100000000000001" customHeight="1" x14ac:dyDescent="0.3">
      <c r="A39" s="174">
        <v>44453</v>
      </c>
      <c r="B39" s="196" t="s">
        <v>1555</v>
      </c>
      <c r="C39" s="163" t="s">
        <v>1558</v>
      </c>
      <c r="D39" s="164">
        <v>1</v>
      </c>
      <c r="E39" s="164">
        <v>0</v>
      </c>
      <c r="F39" s="164">
        <v>0</v>
      </c>
      <c r="G39" s="164">
        <v>1</v>
      </c>
      <c r="H39" s="164">
        <v>0</v>
      </c>
      <c r="I39" s="304" t="s">
        <v>1569</v>
      </c>
      <c r="J39" s="172" t="s">
        <v>1571</v>
      </c>
      <c r="K39" s="38" t="s">
        <v>1573</v>
      </c>
      <c r="L39" s="197"/>
      <c r="M39" s="194" t="s">
        <v>1571</v>
      </c>
      <c r="N39" s="192">
        <v>0.54513888888888895</v>
      </c>
      <c r="O39" s="335" t="s">
        <v>140</v>
      </c>
      <c r="P39" s="182">
        <v>23</v>
      </c>
      <c r="Q39" s="182">
        <v>22</v>
      </c>
      <c r="R39" s="182">
        <v>7</v>
      </c>
      <c r="S39" s="182">
        <v>7</v>
      </c>
      <c r="T39" s="180">
        <f t="shared" si="13"/>
        <v>59</v>
      </c>
      <c r="U39" s="186"/>
      <c r="V39" s="179">
        <v>5</v>
      </c>
    </row>
    <row r="40" spans="1:24" ht="20.100000000000001" customHeight="1" thickBot="1" x14ac:dyDescent="0.35">
      <c r="A40" s="167">
        <v>44453</v>
      </c>
      <c r="B40" s="158" t="s">
        <v>1555</v>
      </c>
      <c r="C40" s="159" t="s">
        <v>1515</v>
      </c>
      <c r="D40" s="165">
        <v>2</v>
      </c>
      <c r="E40" s="165">
        <v>0</v>
      </c>
      <c r="F40" s="165">
        <v>0</v>
      </c>
      <c r="G40" s="165">
        <v>2</v>
      </c>
      <c r="H40" s="165">
        <v>0</v>
      </c>
      <c r="I40" s="305" t="s">
        <v>1567</v>
      </c>
      <c r="J40" s="166" t="s">
        <v>1572</v>
      </c>
      <c r="K40" s="345" t="s">
        <v>1573</v>
      </c>
      <c r="L40" s="343"/>
      <c r="M40" s="194" t="s">
        <v>1623</v>
      </c>
      <c r="N40" s="192">
        <v>0.61458333333333337</v>
      </c>
      <c r="O40" s="335" t="s">
        <v>142</v>
      </c>
      <c r="P40" s="182">
        <v>65</v>
      </c>
      <c r="Q40" s="182">
        <v>61</v>
      </c>
      <c r="R40" s="182">
        <v>2</v>
      </c>
      <c r="S40" s="182">
        <v>1</v>
      </c>
      <c r="T40" s="180">
        <f t="shared" si="13"/>
        <v>129</v>
      </c>
      <c r="U40" s="195"/>
      <c r="V40" s="179">
        <v>7</v>
      </c>
      <c r="W40" s="107"/>
      <c r="X40" s="107"/>
    </row>
    <row r="41" spans="1:24" ht="20.100000000000001" customHeight="1" thickBot="1" x14ac:dyDescent="0.35">
      <c r="A41" s="177">
        <v>44453</v>
      </c>
      <c r="B41" s="341" t="s">
        <v>1559</v>
      </c>
      <c r="C41" s="168" t="s">
        <v>1538</v>
      </c>
      <c r="D41" s="169">
        <v>3</v>
      </c>
      <c r="E41" s="169">
        <v>0</v>
      </c>
      <c r="F41" s="169">
        <v>0</v>
      </c>
      <c r="G41" s="169">
        <v>3</v>
      </c>
      <c r="H41" s="169">
        <v>0</v>
      </c>
      <c r="I41" s="309" t="s">
        <v>1567</v>
      </c>
      <c r="J41" s="178" t="s">
        <v>1571</v>
      </c>
      <c r="K41" s="346" t="s">
        <v>1573</v>
      </c>
      <c r="L41" s="342"/>
      <c r="M41" s="194" t="s">
        <v>1601</v>
      </c>
      <c r="N41" s="192">
        <v>0.60763888888888895</v>
      </c>
      <c r="O41" s="335" t="s">
        <v>139</v>
      </c>
      <c r="P41" s="182">
        <v>63</v>
      </c>
      <c r="Q41" s="182">
        <v>77</v>
      </c>
      <c r="R41" s="182">
        <v>4</v>
      </c>
      <c r="S41" s="182">
        <v>4</v>
      </c>
      <c r="T41" s="180">
        <f t="shared" si="13"/>
        <v>148</v>
      </c>
      <c r="U41" s="195"/>
      <c r="V41" s="179">
        <v>10</v>
      </c>
      <c r="W41" s="107"/>
      <c r="X41" s="107"/>
    </row>
    <row r="42" spans="1:24" ht="20.100000000000001" customHeight="1" x14ac:dyDescent="0.3">
      <c r="A42" s="173">
        <v>44453</v>
      </c>
      <c r="B42" s="160" t="s">
        <v>1560</v>
      </c>
      <c r="C42" s="161" t="s">
        <v>1528</v>
      </c>
      <c r="D42" s="162">
        <v>3</v>
      </c>
      <c r="E42" s="162">
        <v>0</v>
      </c>
      <c r="F42" s="162">
        <v>0</v>
      </c>
      <c r="G42" s="162">
        <v>3</v>
      </c>
      <c r="H42" s="162">
        <v>0</v>
      </c>
      <c r="I42" s="303" t="s">
        <v>1568</v>
      </c>
      <c r="J42" s="171" t="s">
        <v>1572</v>
      </c>
      <c r="K42" s="344" t="s">
        <v>1574</v>
      </c>
      <c r="L42" s="170"/>
      <c r="M42" s="194" t="s">
        <v>1505</v>
      </c>
      <c r="N42" s="192">
        <v>0.51041666666666663</v>
      </c>
      <c r="O42" s="335" t="s">
        <v>143</v>
      </c>
      <c r="P42" s="182">
        <v>8</v>
      </c>
      <c r="Q42" s="182">
        <v>8</v>
      </c>
      <c r="R42" s="182">
        <v>0</v>
      </c>
      <c r="S42" s="182">
        <v>0</v>
      </c>
      <c r="T42" s="180">
        <f t="shared" si="13"/>
        <v>16</v>
      </c>
      <c r="U42" s="186"/>
      <c r="V42" s="179">
        <v>1</v>
      </c>
    </row>
    <row r="43" spans="1:24" ht="20.100000000000001" customHeight="1" thickBot="1" x14ac:dyDescent="0.35">
      <c r="A43" s="167">
        <v>44453</v>
      </c>
      <c r="B43" s="158" t="s">
        <v>1560</v>
      </c>
      <c r="C43" s="159" t="s">
        <v>1491</v>
      </c>
      <c r="D43" s="165">
        <v>9</v>
      </c>
      <c r="E43" s="165">
        <v>0</v>
      </c>
      <c r="F43" s="165">
        <v>0</v>
      </c>
      <c r="G43" s="165">
        <v>10</v>
      </c>
      <c r="H43" s="165">
        <v>0</v>
      </c>
      <c r="I43" s="305" t="s">
        <v>1569</v>
      </c>
      <c r="J43" s="166" t="s">
        <v>1571</v>
      </c>
      <c r="K43" s="345" t="s">
        <v>1573</v>
      </c>
      <c r="L43" s="343"/>
      <c r="M43" s="194" t="s">
        <v>1499</v>
      </c>
      <c r="N43" s="192">
        <v>0.4770833333333333</v>
      </c>
      <c r="O43" s="335" t="s">
        <v>1498</v>
      </c>
      <c r="P43" s="182">
        <v>9</v>
      </c>
      <c r="Q43" s="182">
        <v>11</v>
      </c>
      <c r="R43" s="182">
        <v>0</v>
      </c>
      <c r="S43" s="182">
        <v>1</v>
      </c>
      <c r="T43" s="180">
        <f t="shared" si="13"/>
        <v>21</v>
      </c>
      <c r="U43" s="186"/>
      <c r="V43" s="179">
        <v>3</v>
      </c>
    </row>
    <row r="44" spans="1:24" ht="20.100000000000001" customHeight="1" thickBot="1" x14ac:dyDescent="0.35">
      <c r="A44" s="174">
        <v>44453</v>
      </c>
      <c r="B44" s="196" t="s">
        <v>1561</v>
      </c>
      <c r="C44" s="163" t="s">
        <v>1562</v>
      </c>
      <c r="D44" s="164">
        <v>3</v>
      </c>
      <c r="E44" s="164">
        <v>0</v>
      </c>
      <c r="F44" s="164">
        <v>0</v>
      </c>
      <c r="G44" s="164">
        <v>4</v>
      </c>
      <c r="H44" s="164">
        <v>0</v>
      </c>
      <c r="I44" s="304" t="s">
        <v>1568</v>
      </c>
      <c r="J44" s="172" t="s">
        <v>1571</v>
      </c>
      <c r="K44" s="38" t="s">
        <v>1573</v>
      </c>
      <c r="L44" s="197"/>
      <c r="M44" s="194" t="s">
        <v>1487</v>
      </c>
      <c r="N44" s="192">
        <v>0.70833333333333337</v>
      </c>
      <c r="O44" s="335" t="s">
        <v>138</v>
      </c>
      <c r="P44" s="182">
        <v>7</v>
      </c>
      <c r="Q44" s="182">
        <v>7</v>
      </c>
      <c r="R44" s="182">
        <v>0</v>
      </c>
      <c r="S44" s="182">
        <v>0</v>
      </c>
      <c r="T44" s="180">
        <f t="shared" si="13"/>
        <v>14</v>
      </c>
      <c r="U44" s="186"/>
      <c r="V44" s="179">
        <v>1</v>
      </c>
    </row>
    <row r="45" spans="1:24" ht="20.100000000000001" customHeight="1" thickTop="1" x14ac:dyDescent="0.3">
      <c r="A45" s="173">
        <v>44453</v>
      </c>
      <c r="B45" s="160" t="s">
        <v>1563</v>
      </c>
      <c r="C45" s="161" t="s">
        <v>1564</v>
      </c>
      <c r="D45" s="162">
        <v>3</v>
      </c>
      <c r="E45" s="162">
        <v>0</v>
      </c>
      <c r="F45" s="162">
        <v>0</v>
      </c>
      <c r="G45" s="162">
        <v>3</v>
      </c>
      <c r="H45" s="162">
        <v>0</v>
      </c>
      <c r="I45" s="303" t="s">
        <v>1567</v>
      </c>
      <c r="J45" s="171" t="s">
        <v>1571</v>
      </c>
      <c r="K45" s="344" t="s">
        <v>1574</v>
      </c>
      <c r="L45" s="170"/>
      <c r="M45" s="194"/>
      <c r="N45" s="192"/>
      <c r="O45" s="187" t="s">
        <v>126</v>
      </c>
      <c r="P45" s="188">
        <f>SUM(P37:P44)</f>
        <v>261</v>
      </c>
      <c r="Q45" s="188">
        <f>SUM(Q37:Q44)</f>
        <v>269</v>
      </c>
      <c r="R45" s="188">
        <f>SUM(R37:R44)</f>
        <v>18</v>
      </c>
      <c r="S45" s="188">
        <f>SUM(S37:S44)</f>
        <v>17</v>
      </c>
      <c r="T45" s="188">
        <f>SUM(T37:T44)</f>
        <v>565</v>
      </c>
      <c r="U45" s="189"/>
      <c r="V45" s="190"/>
    </row>
    <row r="46" spans="1:24" ht="20.100000000000001" customHeight="1" x14ac:dyDescent="0.3">
      <c r="A46" s="174">
        <v>44453</v>
      </c>
      <c r="B46" s="196" t="s">
        <v>1563</v>
      </c>
      <c r="C46" s="163" t="s">
        <v>1565</v>
      </c>
      <c r="D46" s="164">
        <v>1</v>
      </c>
      <c r="E46" s="164">
        <v>0</v>
      </c>
      <c r="F46" s="164">
        <v>0</v>
      </c>
      <c r="G46" s="164">
        <v>1</v>
      </c>
      <c r="H46" s="164">
        <v>0</v>
      </c>
      <c r="I46" s="304" t="s">
        <v>1570</v>
      </c>
      <c r="J46" s="172" t="s">
        <v>1571</v>
      </c>
      <c r="K46" s="38" t="s">
        <v>1574</v>
      </c>
      <c r="L46" s="197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248"/>
    </row>
    <row r="47" spans="1:24" ht="20.100000000000001" customHeight="1" thickBot="1" x14ac:dyDescent="0.35">
      <c r="A47" s="167">
        <v>44453</v>
      </c>
      <c r="B47" s="158" t="s">
        <v>1563</v>
      </c>
      <c r="C47" s="159" t="s">
        <v>1566</v>
      </c>
      <c r="D47" s="165">
        <v>2</v>
      </c>
      <c r="E47" s="165">
        <v>0</v>
      </c>
      <c r="F47" s="165">
        <v>0</v>
      </c>
      <c r="G47" s="165">
        <v>1</v>
      </c>
      <c r="H47" s="165">
        <v>0</v>
      </c>
      <c r="I47" s="305" t="s">
        <v>1569</v>
      </c>
      <c r="J47" s="166" t="s">
        <v>1571</v>
      </c>
      <c r="K47" s="345" t="s">
        <v>1573</v>
      </c>
      <c r="L47" s="343"/>
      <c r="M47" s="194"/>
      <c r="N47" s="192"/>
      <c r="O47" s="191"/>
      <c r="P47" s="182"/>
      <c r="Q47" s="182"/>
      <c r="R47" s="182"/>
      <c r="S47" s="182"/>
      <c r="T47" s="182">
        <f>SUM(P47:S47)</f>
        <v>0</v>
      </c>
      <c r="U47" s="185"/>
      <c r="V47" s="179"/>
    </row>
    <row r="48" spans="1:24" ht="20.100000000000001" customHeight="1" thickBot="1" x14ac:dyDescent="0.35">
      <c r="A48" s="177">
        <v>44453</v>
      </c>
      <c r="B48" s="341" t="s">
        <v>1578</v>
      </c>
      <c r="C48" s="168" t="s">
        <v>1491</v>
      </c>
      <c r="D48" s="169">
        <v>6</v>
      </c>
      <c r="E48" s="169">
        <v>0</v>
      </c>
      <c r="F48" s="169">
        <v>0</v>
      </c>
      <c r="G48" s="169">
        <v>6</v>
      </c>
      <c r="H48" s="169">
        <v>0</v>
      </c>
      <c r="I48" s="309" t="s">
        <v>1591</v>
      </c>
      <c r="J48" s="178" t="s">
        <v>1594</v>
      </c>
      <c r="K48" s="178" t="s">
        <v>1598</v>
      </c>
      <c r="L48" s="342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Bot="1" x14ac:dyDescent="0.35">
      <c r="A49" s="173">
        <v>44453</v>
      </c>
      <c r="B49" s="160" t="s">
        <v>1579</v>
      </c>
      <c r="C49" s="161" t="s">
        <v>1564</v>
      </c>
      <c r="D49" s="162">
        <v>2</v>
      </c>
      <c r="E49" s="162">
        <v>0</v>
      </c>
      <c r="F49" s="162">
        <v>0</v>
      </c>
      <c r="G49" s="162">
        <v>0</v>
      </c>
      <c r="H49" s="162">
        <v>0</v>
      </c>
      <c r="I49" s="303" t="s">
        <v>1591</v>
      </c>
      <c r="J49" s="171" t="s">
        <v>1595</v>
      </c>
      <c r="K49" s="171" t="s">
        <v>1599</v>
      </c>
      <c r="L49" s="170"/>
      <c r="M49" s="194"/>
      <c r="N49" s="192"/>
      <c r="O49" s="191"/>
      <c r="P49" s="182"/>
      <c r="Q49" s="182"/>
      <c r="R49" s="182"/>
      <c r="S49" s="182"/>
      <c r="T49" s="182"/>
      <c r="U49" s="185"/>
      <c r="V49" s="179"/>
    </row>
    <row r="50" spans="1:22" ht="20.100000000000001" customHeight="1" thickTop="1" thickBot="1" x14ac:dyDescent="0.35">
      <c r="A50" s="167">
        <v>44453</v>
      </c>
      <c r="B50" s="158" t="s">
        <v>1579</v>
      </c>
      <c r="C50" s="159" t="s">
        <v>42</v>
      </c>
      <c r="D50" s="165">
        <v>4</v>
      </c>
      <c r="E50" s="165">
        <v>0</v>
      </c>
      <c r="F50" s="165">
        <v>0</v>
      </c>
      <c r="G50" s="165">
        <v>0</v>
      </c>
      <c r="H50" s="165">
        <v>0</v>
      </c>
      <c r="I50" s="305" t="s">
        <v>1591</v>
      </c>
      <c r="J50" s="166" t="s">
        <v>1596</v>
      </c>
      <c r="K50" s="166" t="s">
        <v>1599</v>
      </c>
      <c r="L50" s="343"/>
      <c r="M50" s="194"/>
      <c r="N50" s="107"/>
      <c r="O50" s="187" t="s">
        <v>88</v>
      </c>
      <c r="P50" s="188">
        <f>SUM(P46:P49)</f>
        <v>0</v>
      </c>
      <c r="Q50" s="92">
        <f>SUM(Q46:Q49)</f>
        <v>0</v>
      </c>
      <c r="R50" s="188">
        <f>SUM(R46:R49)</f>
        <v>0</v>
      </c>
      <c r="S50" s="92">
        <f>SUM(S46:S49)</f>
        <v>0</v>
      </c>
      <c r="T50" s="188">
        <f>SUM(T46:T49)</f>
        <v>0</v>
      </c>
      <c r="U50" s="93"/>
      <c r="V50" s="94"/>
    </row>
    <row r="51" spans="1:22" ht="20.100000000000001" customHeight="1" thickBot="1" x14ac:dyDescent="0.35">
      <c r="A51" s="173">
        <v>44453</v>
      </c>
      <c r="B51" s="160" t="s">
        <v>1579</v>
      </c>
      <c r="C51" s="161" t="s">
        <v>1580</v>
      </c>
      <c r="D51" s="162">
        <v>0</v>
      </c>
      <c r="E51" s="162">
        <v>0</v>
      </c>
      <c r="F51" s="162">
        <v>0</v>
      </c>
      <c r="G51" s="162">
        <v>1</v>
      </c>
      <c r="H51" s="162">
        <v>0</v>
      </c>
      <c r="I51" s="303" t="s">
        <v>1592</v>
      </c>
      <c r="J51" s="171" t="s">
        <v>1594</v>
      </c>
      <c r="K51" s="171" t="s">
        <v>1599</v>
      </c>
      <c r="L51" s="170"/>
      <c r="M51" s="302"/>
      <c r="N51" s="107"/>
      <c r="O51" s="95" t="s">
        <v>89</v>
      </c>
      <c r="P51" s="97">
        <f>P45+P50</f>
        <v>261</v>
      </c>
      <c r="Q51" s="96">
        <f>Q45+Q50</f>
        <v>269</v>
      </c>
      <c r="R51" s="97">
        <f>R45+R50</f>
        <v>18</v>
      </c>
      <c r="S51" s="96">
        <f>S45+S50</f>
        <v>17</v>
      </c>
      <c r="T51" s="97">
        <f>T45+T50</f>
        <v>565</v>
      </c>
      <c r="U51" s="98">
        <f>SUM(U45:U46)</f>
        <v>0</v>
      </c>
      <c r="V51" s="99"/>
    </row>
    <row r="52" spans="1:22" ht="20.100000000000001" customHeight="1" x14ac:dyDescent="0.3">
      <c r="A52" s="174">
        <v>44453</v>
      </c>
      <c r="B52" s="196" t="s">
        <v>1579</v>
      </c>
      <c r="C52" s="163" t="s">
        <v>1491</v>
      </c>
      <c r="D52" s="164">
        <v>0</v>
      </c>
      <c r="E52" s="164">
        <v>0</v>
      </c>
      <c r="F52" s="164">
        <v>0</v>
      </c>
      <c r="G52" s="164">
        <v>1</v>
      </c>
      <c r="H52" s="164">
        <v>0</v>
      </c>
      <c r="I52" s="304" t="s">
        <v>1592</v>
      </c>
      <c r="J52" s="172" t="s">
        <v>1594</v>
      </c>
      <c r="K52" s="172" t="s">
        <v>1598</v>
      </c>
      <c r="L52" s="197"/>
      <c r="M52" s="302"/>
      <c r="N52" s="107"/>
      <c r="O52" s="172" t="s">
        <v>90</v>
      </c>
      <c r="P52" s="100">
        <v>-11</v>
      </c>
      <c r="Q52" s="153">
        <v>-9</v>
      </c>
      <c r="R52" s="153"/>
      <c r="S52" s="153"/>
      <c r="T52" s="153">
        <f>SUM(P52:S52)</f>
        <v>-20</v>
      </c>
      <c r="U52" s="152"/>
      <c r="V52" s="152"/>
    </row>
    <row r="53" spans="1:22" ht="20.100000000000001" customHeight="1" thickBot="1" x14ac:dyDescent="0.35">
      <c r="A53" s="167">
        <v>44453</v>
      </c>
      <c r="B53" s="158" t="s">
        <v>1579</v>
      </c>
      <c r="C53" s="159" t="s">
        <v>42</v>
      </c>
      <c r="D53" s="165">
        <v>0</v>
      </c>
      <c r="E53" s="165">
        <v>0</v>
      </c>
      <c r="F53" s="165">
        <v>0</v>
      </c>
      <c r="G53" s="165">
        <v>5</v>
      </c>
      <c r="H53" s="165">
        <v>0</v>
      </c>
      <c r="I53" s="305" t="s">
        <v>1591</v>
      </c>
      <c r="J53" s="166" t="s">
        <v>1594</v>
      </c>
      <c r="K53" s="166" t="s">
        <v>1599</v>
      </c>
      <c r="L53" s="343"/>
      <c r="M53" s="194"/>
      <c r="N53" s="284"/>
      <c r="O53" s="157" t="s">
        <v>1384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77">
        <v>44453</v>
      </c>
      <c r="B54" s="341" t="s">
        <v>1581</v>
      </c>
      <c r="C54" s="168" t="s">
        <v>1515</v>
      </c>
      <c r="D54" s="169">
        <v>2</v>
      </c>
      <c r="E54" s="169">
        <v>0</v>
      </c>
      <c r="F54" s="169">
        <v>0</v>
      </c>
      <c r="G54" s="169">
        <v>2</v>
      </c>
      <c r="H54" s="169">
        <v>0</v>
      </c>
      <c r="I54" s="309" t="s">
        <v>1591</v>
      </c>
      <c r="J54" s="178" t="s">
        <v>1596</v>
      </c>
      <c r="K54" s="178" t="s">
        <v>1600</v>
      </c>
      <c r="L54" s="342"/>
      <c r="M54" s="194"/>
      <c r="N54" s="284"/>
      <c r="O54" s="157">
        <v>8842</v>
      </c>
      <c r="P54" s="198"/>
      <c r="Q54" s="198"/>
      <c r="R54" s="153"/>
      <c r="S54" s="153"/>
      <c r="T54" s="153"/>
      <c r="U54" s="152"/>
      <c r="V54" s="152"/>
    </row>
    <row r="55" spans="1:22" ht="20.100000000000001" customHeight="1" thickBot="1" x14ac:dyDescent="0.35">
      <c r="A55" s="177">
        <v>44453</v>
      </c>
      <c r="B55" s="341" t="s">
        <v>1582</v>
      </c>
      <c r="C55" s="168" t="s">
        <v>1491</v>
      </c>
      <c r="D55" s="169">
        <v>6</v>
      </c>
      <c r="E55" s="169">
        <v>0</v>
      </c>
      <c r="F55" s="169">
        <v>0</v>
      </c>
      <c r="G55" s="169">
        <v>0</v>
      </c>
      <c r="H55" s="169">
        <v>0</v>
      </c>
      <c r="I55" s="309" t="s">
        <v>1591</v>
      </c>
      <c r="J55" s="178" t="s">
        <v>1594</v>
      </c>
      <c r="K55" s="178" t="s">
        <v>1600</v>
      </c>
      <c r="L55" s="342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thickBot="1" x14ac:dyDescent="0.35">
      <c r="A56" s="177">
        <v>44453</v>
      </c>
      <c r="B56" s="341" t="s">
        <v>1583</v>
      </c>
      <c r="C56" s="168" t="s">
        <v>1491</v>
      </c>
      <c r="D56" s="169">
        <v>20</v>
      </c>
      <c r="E56" s="169">
        <v>0</v>
      </c>
      <c r="F56" s="169">
        <v>0</v>
      </c>
      <c r="G56" s="169">
        <v>20</v>
      </c>
      <c r="H56" s="169">
        <v>0</v>
      </c>
      <c r="I56" s="309" t="s">
        <v>1591</v>
      </c>
      <c r="J56" s="178" t="s">
        <v>1594</v>
      </c>
      <c r="K56" s="178" t="s">
        <v>1598</v>
      </c>
      <c r="L56" s="342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x14ac:dyDescent="0.3">
      <c r="A57" s="173">
        <v>44453</v>
      </c>
      <c r="B57" s="160" t="s">
        <v>1584</v>
      </c>
      <c r="C57" s="161" t="s">
        <v>1585</v>
      </c>
      <c r="D57" s="162">
        <v>10</v>
      </c>
      <c r="E57" s="162">
        <v>0</v>
      </c>
      <c r="F57" s="162">
        <v>0</v>
      </c>
      <c r="G57" s="162">
        <v>10</v>
      </c>
      <c r="H57" s="162">
        <v>0</v>
      </c>
      <c r="I57" s="303" t="s">
        <v>1591</v>
      </c>
      <c r="J57" s="171" t="s">
        <v>1595</v>
      </c>
      <c r="K57" s="171" t="s">
        <v>1599</v>
      </c>
      <c r="L57" s="170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67">
        <v>44453</v>
      </c>
      <c r="B58" s="158" t="s">
        <v>1584</v>
      </c>
      <c r="C58" s="159" t="s">
        <v>1515</v>
      </c>
      <c r="D58" s="165">
        <v>1</v>
      </c>
      <c r="E58" s="165">
        <v>0</v>
      </c>
      <c r="F58" s="165">
        <v>0</v>
      </c>
      <c r="G58" s="165">
        <v>2</v>
      </c>
      <c r="H58" s="165">
        <v>0</v>
      </c>
      <c r="I58" s="305" t="s">
        <v>1592</v>
      </c>
      <c r="J58" s="166" t="s">
        <v>1595</v>
      </c>
      <c r="K58" s="166" t="s">
        <v>1600</v>
      </c>
      <c r="L58" s="343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44453</v>
      </c>
      <c r="B59" s="341" t="s">
        <v>1586</v>
      </c>
      <c r="C59" s="168" t="s">
        <v>1515</v>
      </c>
      <c r="D59" s="169">
        <v>1</v>
      </c>
      <c r="E59" s="169">
        <v>0</v>
      </c>
      <c r="F59" s="169">
        <v>0</v>
      </c>
      <c r="G59" s="169">
        <v>0</v>
      </c>
      <c r="H59" s="169">
        <v>0</v>
      </c>
      <c r="I59" s="309" t="s">
        <v>1591</v>
      </c>
      <c r="J59" s="178" t="s">
        <v>1594</v>
      </c>
      <c r="K59" s="178" t="s">
        <v>1600</v>
      </c>
      <c r="L59" s="342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x14ac:dyDescent="0.3">
      <c r="A60" s="173">
        <v>44453</v>
      </c>
      <c r="B60" s="160" t="s">
        <v>1587</v>
      </c>
      <c r="C60" s="161" t="s">
        <v>1585</v>
      </c>
      <c r="D60" s="162">
        <v>3</v>
      </c>
      <c r="E60" s="162">
        <v>0</v>
      </c>
      <c r="F60" s="162">
        <v>0</v>
      </c>
      <c r="G60" s="162">
        <v>3</v>
      </c>
      <c r="H60" s="162">
        <v>0</v>
      </c>
      <c r="I60" s="303" t="s">
        <v>1592</v>
      </c>
      <c r="J60" s="171" t="s">
        <v>1597</v>
      </c>
      <c r="K60" s="171" t="s">
        <v>1600</v>
      </c>
      <c r="L60" s="170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thickBot="1" x14ac:dyDescent="0.35">
      <c r="A61" s="167">
        <v>44453</v>
      </c>
      <c r="B61" s="158" t="s">
        <v>1587</v>
      </c>
      <c r="C61" s="159" t="s">
        <v>1588</v>
      </c>
      <c r="D61" s="165">
        <v>1</v>
      </c>
      <c r="E61" s="165">
        <v>0</v>
      </c>
      <c r="F61" s="165">
        <v>0</v>
      </c>
      <c r="G61" s="165">
        <v>1</v>
      </c>
      <c r="H61" s="165">
        <v>0</v>
      </c>
      <c r="I61" s="305" t="s">
        <v>1593</v>
      </c>
      <c r="J61" s="166" t="s">
        <v>1594</v>
      </c>
      <c r="K61" s="166" t="s">
        <v>1600</v>
      </c>
      <c r="L61" s="343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177">
        <v>44453</v>
      </c>
      <c r="B62" s="341" t="s">
        <v>1589</v>
      </c>
      <c r="C62" s="168" t="s">
        <v>1491</v>
      </c>
      <c r="D62" s="169">
        <v>19</v>
      </c>
      <c r="E62" s="169">
        <v>0</v>
      </c>
      <c r="F62" s="169">
        <v>0</v>
      </c>
      <c r="G62" s="169">
        <v>9</v>
      </c>
      <c r="H62" s="169">
        <v>0</v>
      </c>
      <c r="I62" s="309" t="s">
        <v>1592</v>
      </c>
      <c r="J62" s="178" t="s">
        <v>1594</v>
      </c>
      <c r="K62" s="178" t="s">
        <v>1600</v>
      </c>
      <c r="L62" s="34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173">
        <v>44453</v>
      </c>
      <c r="B63" s="160" t="s">
        <v>1590</v>
      </c>
      <c r="C63" s="161" t="s">
        <v>1564</v>
      </c>
      <c r="D63" s="162">
        <v>5</v>
      </c>
      <c r="E63" s="162">
        <v>0</v>
      </c>
      <c r="F63" s="162">
        <v>0</v>
      </c>
      <c r="G63" s="162">
        <v>6</v>
      </c>
      <c r="H63" s="162">
        <v>0</v>
      </c>
      <c r="I63" s="303" t="s">
        <v>1593</v>
      </c>
      <c r="J63" s="171" t="s">
        <v>1596</v>
      </c>
      <c r="K63" s="171" t="s">
        <v>1599</v>
      </c>
      <c r="L63" s="170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thickBot="1" x14ac:dyDescent="0.35">
      <c r="A64" s="167">
        <v>44453</v>
      </c>
      <c r="B64" s="158" t="s">
        <v>1590</v>
      </c>
      <c r="C64" s="159" t="s">
        <v>1557</v>
      </c>
      <c r="D64" s="165">
        <v>1</v>
      </c>
      <c r="E64" s="165">
        <v>0</v>
      </c>
      <c r="F64" s="165">
        <v>0</v>
      </c>
      <c r="G64" s="165">
        <v>1</v>
      </c>
      <c r="H64" s="165">
        <v>0</v>
      </c>
      <c r="I64" s="305" t="s">
        <v>1592</v>
      </c>
      <c r="J64" s="166" t="s">
        <v>1596</v>
      </c>
      <c r="K64" s="166" t="s">
        <v>1599</v>
      </c>
      <c r="L64" s="343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173">
        <v>44453</v>
      </c>
      <c r="B65" s="160" t="s">
        <v>1602</v>
      </c>
      <c r="C65" s="161" t="s">
        <v>1603</v>
      </c>
      <c r="D65" s="162">
        <v>2</v>
      </c>
      <c r="E65" s="162">
        <v>0</v>
      </c>
      <c r="F65" s="162">
        <v>0</v>
      </c>
      <c r="G65" s="162">
        <v>1</v>
      </c>
      <c r="H65" s="162">
        <v>0</v>
      </c>
      <c r="I65" s="303" t="s">
        <v>1620</v>
      </c>
      <c r="J65" s="171" t="s">
        <v>1623</v>
      </c>
      <c r="K65" s="344" t="s">
        <v>1627</v>
      </c>
      <c r="L65" s="170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167">
        <v>44453</v>
      </c>
      <c r="B66" s="158" t="s">
        <v>1602</v>
      </c>
      <c r="C66" s="159" t="s">
        <v>42</v>
      </c>
      <c r="D66" s="165">
        <v>0</v>
      </c>
      <c r="E66" s="165">
        <v>0</v>
      </c>
      <c r="F66" s="165">
        <v>0</v>
      </c>
      <c r="G66" s="165">
        <v>1</v>
      </c>
      <c r="H66" s="165">
        <v>0</v>
      </c>
      <c r="I66" s="305" t="s">
        <v>1620</v>
      </c>
      <c r="J66" s="166" t="s">
        <v>1623</v>
      </c>
      <c r="K66" s="345" t="s">
        <v>1627</v>
      </c>
      <c r="L66" s="343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177">
        <v>44453</v>
      </c>
      <c r="B67" s="341" t="s">
        <v>1604</v>
      </c>
      <c r="C67" s="168" t="s">
        <v>1605</v>
      </c>
      <c r="D67" s="169">
        <v>6</v>
      </c>
      <c r="E67" s="169">
        <v>0</v>
      </c>
      <c r="F67" s="169">
        <v>0</v>
      </c>
      <c r="G67" s="169">
        <v>9</v>
      </c>
      <c r="H67" s="169">
        <v>0</v>
      </c>
      <c r="I67" s="309" t="s">
        <v>1622</v>
      </c>
      <c r="J67" s="178" t="s">
        <v>1625</v>
      </c>
      <c r="K67" s="346" t="s">
        <v>1628</v>
      </c>
      <c r="L67" s="342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173">
        <v>44453</v>
      </c>
      <c r="B68" s="160" t="s">
        <v>1606</v>
      </c>
      <c r="C68" s="161" t="s">
        <v>1585</v>
      </c>
      <c r="D68" s="162">
        <v>12</v>
      </c>
      <c r="E68" s="162">
        <v>0</v>
      </c>
      <c r="F68" s="162">
        <v>0</v>
      </c>
      <c r="G68" s="162">
        <v>10</v>
      </c>
      <c r="H68" s="162">
        <v>0</v>
      </c>
      <c r="I68" s="303" t="s">
        <v>1620</v>
      </c>
      <c r="J68" s="171" t="s">
        <v>1626</v>
      </c>
      <c r="K68" s="344" t="s">
        <v>1627</v>
      </c>
      <c r="L68" s="170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thickBot="1" x14ac:dyDescent="0.35">
      <c r="A69" s="167">
        <v>44453</v>
      </c>
      <c r="B69" s="158" t="s">
        <v>1606</v>
      </c>
      <c r="C69" s="159" t="s">
        <v>1515</v>
      </c>
      <c r="D69" s="165">
        <v>1</v>
      </c>
      <c r="E69" s="165">
        <v>0</v>
      </c>
      <c r="F69" s="165">
        <v>0</v>
      </c>
      <c r="G69" s="165">
        <v>2</v>
      </c>
      <c r="H69" s="165">
        <v>0</v>
      </c>
      <c r="I69" s="305" t="s">
        <v>1620</v>
      </c>
      <c r="J69" s="166" t="s">
        <v>1624</v>
      </c>
      <c r="K69" s="345" t="s">
        <v>1629</v>
      </c>
      <c r="L69" s="343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173">
        <v>44453</v>
      </c>
      <c r="B70" s="160" t="s">
        <v>1607</v>
      </c>
      <c r="C70" s="161" t="s">
        <v>1608</v>
      </c>
      <c r="D70" s="162">
        <v>1</v>
      </c>
      <c r="E70" s="162">
        <v>0</v>
      </c>
      <c r="F70" s="162">
        <v>0</v>
      </c>
      <c r="G70" s="162">
        <v>1</v>
      </c>
      <c r="H70" s="162">
        <v>0</v>
      </c>
      <c r="I70" s="303" t="s">
        <v>1621</v>
      </c>
      <c r="J70" s="171" t="s">
        <v>1624</v>
      </c>
      <c r="K70" s="344" t="s">
        <v>1627</v>
      </c>
      <c r="L70" s="170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167">
        <v>44453</v>
      </c>
      <c r="B71" s="158" t="s">
        <v>1607</v>
      </c>
      <c r="C71" s="159" t="s">
        <v>1605</v>
      </c>
      <c r="D71" s="165">
        <v>14</v>
      </c>
      <c r="E71" s="165">
        <v>0</v>
      </c>
      <c r="F71" s="165">
        <v>0</v>
      </c>
      <c r="G71" s="165">
        <v>15</v>
      </c>
      <c r="H71" s="165">
        <v>0</v>
      </c>
      <c r="I71" s="305" t="s">
        <v>1621</v>
      </c>
      <c r="J71" s="166" t="s">
        <v>1625</v>
      </c>
      <c r="K71" s="345" t="s">
        <v>1627</v>
      </c>
      <c r="L71" s="343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173">
        <v>44453</v>
      </c>
      <c r="B72" s="160" t="s">
        <v>1609</v>
      </c>
      <c r="C72" s="161" t="s">
        <v>1564</v>
      </c>
      <c r="D72" s="162">
        <v>2</v>
      </c>
      <c r="E72" s="162">
        <v>0</v>
      </c>
      <c r="F72" s="162">
        <v>0</v>
      </c>
      <c r="G72" s="162">
        <v>2</v>
      </c>
      <c r="H72" s="162">
        <v>0</v>
      </c>
      <c r="I72" s="303" t="s">
        <v>1621</v>
      </c>
      <c r="J72" s="171" t="s">
        <v>1623</v>
      </c>
      <c r="K72" s="344" t="s">
        <v>1627</v>
      </c>
      <c r="L72" s="170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167">
        <v>44453</v>
      </c>
      <c r="B73" s="158" t="s">
        <v>1609</v>
      </c>
      <c r="C73" s="159" t="s">
        <v>1610</v>
      </c>
      <c r="D73" s="165">
        <v>10</v>
      </c>
      <c r="E73" s="165">
        <v>0</v>
      </c>
      <c r="F73" s="165">
        <v>0</v>
      </c>
      <c r="G73" s="165">
        <v>10</v>
      </c>
      <c r="H73" s="165">
        <v>0</v>
      </c>
      <c r="I73" s="305" t="s">
        <v>1620</v>
      </c>
      <c r="J73" s="166" t="s">
        <v>1625</v>
      </c>
      <c r="K73" s="345" t="s">
        <v>1627</v>
      </c>
      <c r="L73" s="343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173">
        <v>44453</v>
      </c>
      <c r="B74" s="160" t="s">
        <v>1611</v>
      </c>
      <c r="C74" s="161" t="s">
        <v>1564</v>
      </c>
      <c r="D74" s="162">
        <v>3</v>
      </c>
      <c r="E74" s="162">
        <v>0</v>
      </c>
      <c r="F74" s="162">
        <v>0</v>
      </c>
      <c r="G74" s="162">
        <v>2</v>
      </c>
      <c r="H74" s="162">
        <v>0</v>
      </c>
      <c r="I74" s="303" t="s">
        <v>1621</v>
      </c>
      <c r="J74" s="171" t="s">
        <v>1625</v>
      </c>
      <c r="K74" s="344" t="s">
        <v>1627</v>
      </c>
      <c r="L74" s="170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167">
        <v>44453</v>
      </c>
      <c r="B75" s="158" t="s">
        <v>1611</v>
      </c>
      <c r="C75" s="159" t="s">
        <v>1612</v>
      </c>
      <c r="D75" s="165">
        <v>1</v>
      </c>
      <c r="E75" s="165">
        <v>0</v>
      </c>
      <c r="F75" s="165">
        <v>0</v>
      </c>
      <c r="G75" s="165">
        <v>1</v>
      </c>
      <c r="H75" s="165">
        <v>0</v>
      </c>
      <c r="I75" s="305" t="s">
        <v>1622</v>
      </c>
      <c r="J75" s="166" t="s">
        <v>1623</v>
      </c>
      <c r="K75" s="345" t="s">
        <v>1627</v>
      </c>
      <c r="L75" s="343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177">
        <v>44453</v>
      </c>
      <c r="B76" s="341" t="s">
        <v>1617</v>
      </c>
      <c r="C76" s="168" t="s">
        <v>1614</v>
      </c>
      <c r="D76" s="169">
        <v>1</v>
      </c>
      <c r="E76" s="169">
        <v>0</v>
      </c>
      <c r="F76" s="169">
        <v>0</v>
      </c>
      <c r="G76" s="169">
        <v>2</v>
      </c>
      <c r="H76" s="169">
        <v>0</v>
      </c>
      <c r="I76" s="309" t="s">
        <v>1621</v>
      </c>
      <c r="J76" s="178" t="s">
        <v>1623</v>
      </c>
      <c r="K76" s="346" t="s">
        <v>1627</v>
      </c>
      <c r="L76" s="342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394" t="s">
        <v>11</v>
      </c>
      <c r="B77" s="395"/>
      <c r="C77" s="396"/>
      <c r="D77" s="397">
        <f>SUM(D4:D76)</f>
        <v>277</v>
      </c>
      <c r="E77" s="397">
        <f>SUM(E4:E76)</f>
        <v>0</v>
      </c>
      <c r="F77" s="397">
        <f>SUM(F4:F76)</f>
        <v>0</v>
      </c>
      <c r="G77" s="397">
        <f>SUM(G4:G76)</f>
        <v>268</v>
      </c>
      <c r="H77" s="397">
        <f>SUM(H4:H76)</f>
        <v>0</v>
      </c>
      <c r="I77" s="398"/>
      <c r="J77" s="399"/>
      <c r="K77" s="399"/>
      <c r="L77" s="400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213" t="s">
        <v>12</v>
      </c>
      <c r="B78" s="214"/>
      <c r="C78" s="215"/>
      <c r="D78" s="216">
        <v>1905</v>
      </c>
      <c r="E78" s="216">
        <v>0</v>
      </c>
      <c r="F78" s="216">
        <v>8</v>
      </c>
      <c r="G78" s="216">
        <v>1908</v>
      </c>
      <c r="H78" s="216">
        <v>0</v>
      </c>
      <c r="I78" s="311"/>
      <c r="J78" s="129"/>
      <c r="K78" s="129"/>
      <c r="L78" s="217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218" t="s">
        <v>13</v>
      </c>
      <c r="B79" s="219"/>
      <c r="C79" s="220"/>
      <c r="D79" s="221">
        <f>D77+D78</f>
        <v>2182</v>
      </c>
      <c r="E79" s="221">
        <f>E77+E78</f>
        <v>0</v>
      </c>
      <c r="F79" s="221">
        <f>F77+F78</f>
        <v>8</v>
      </c>
      <c r="G79" s="221">
        <f>G77+G78</f>
        <v>2176</v>
      </c>
      <c r="H79" s="221">
        <f>H77+H78</f>
        <v>0</v>
      </c>
      <c r="I79" s="312"/>
      <c r="J79" s="130"/>
      <c r="K79" s="130"/>
      <c r="L79" s="222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23" t="s">
        <v>14</v>
      </c>
      <c r="B80" s="224">
        <f t="array" ref="B80">SUM(1/COUNTIF(B4:B76,B4:B76))</f>
        <v>40</v>
      </c>
      <c r="C80" s="225"/>
      <c r="D80" s="152"/>
      <c r="E80" s="152"/>
      <c r="F80" s="152"/>
      <c r="G80" s="152"/>
      <c r="H80" s="152"/>
      <c r="I80" s="313"/>
      <c r="J80" s="131"/>
      <c r="K80" s="131"/>
      <c r="L80" s="135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223"/>
      <c r="B81" s="224"/>
      <c r="C81" s="225"/>
      <c r="D81" s="152"/>
      <c r="E81" s="152"/>
      <c r="F81" s="152"/>
      <c r="G81" s="152"/>
      <c r="H81" s="152"/>
      <c r="I81" s="313"/>
      <c r="J81" s="131"/>
      <c r="K81" s="40"/>
      <c r="L81" s="40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26" t="s">
        <v>15</v>
      </c>
      <c r="B82" s="227"/>
      <c r="C82" s="227"/>
      <c r="D82" s="132"/>
      <c r="E82" s="132"/>
      <c r="F82" s="132"/>
      <c r="G82" s="132"/>
      <c r="H82" s="132"/>
      <c r="I82" s="314"/>
      <c r="J82" s="132"/>
      <c r="K82" s="149"/>
      <c r="L82" s="149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28" t="s">
        <v>131</v>
      </c>
      <c r="B83" s="227"/>
      <c r="C83" s="227"/>
      <c r="D83" s="132"/>
      <c r="E83" s="132"/>
      <c r="F83" s="132"/>
      <c r="G83" s="132"/>
      <c r="H83" s="132"/>
      <c r="I83" s="314"/>
      <c r="J83" s="132"/>
      <c r="K83" s="132"/>
      <c r="L83" s="149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229"/>
      <c r="B84" s="227"/>
      <c r="C84" s="230"/>
      <c r="D84" s="132"/>
      <c r="E84" s="132"/>
      <c r="F84" s="132"/>
      <c r="G84" s="132"/>
      <c r="H84" s="132"/>
      <c r="I84" s="315"/>
      <c r="J84" s="133"/>
      <c r="K84" s="133"/>
      <c r="L84" s="231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177" t="s">
        <v>0</v>
      </c>
      <c r="B85" s="178" t="s">
        <v>1</v>
      </c>
      <c r="C85" s="178" t="s">
        <v>2</v>
      </c>
      <c r="D85" s="415" t="s">
        <v>16</v>
      </c>
      <c r="E85" s="232" t="s">
        <v>27</v>
      </c>
      <c r="F85" s="415" t="s">
        <v>18</v>
      </c>
      <c r="G85" s="415" t="s">
        <v>19</v>
      </c>
      <c r="H85" s="415" t="s">
        <v>120</v>
      </c>
      <c r="I85" s="316" t="s">
        <v>8</v>
      </c>
      <c r="J85" s="415" t="s">
        <v>9</v>
      </c>
      <c r="K85" s="475" t="s">
        <v>10</v>
      </c>
      <c r="L85" s="476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331">
        <v>44453</v>
      </c>
      <c r="B86" s="233" t="s">
        <v>1575</v>
      </c>
      <c r="C86" s="233" t="s">
        <v>1576</v>
      </c>
      <c r="D86" s="332">
        <v>0</v>
      </c>
      <c r="E86" s="332">
        <v>9</v>
      </c>
      <c r="F86" s="332">
        <v>10</v>
      </c>
      <c r="G86" s="332">
        <v>0</v>
      </c>
      <c r="H86" s="332">
        <v>0</v>
      </c>
      <c r="I86" s="333" t="s">
        <v>1577</v>
      </c>
      <c r="J86" s="334"/>
      <c r="K86" s="171"/>
      <c r="L86" s="244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352"/>
      <c r="B87" s="353"/>
      <c r="C87" s="353"/>
      <c r="D87" s="354"/>
      <c r="E87" s="354"/>
      <c r="F87" s="354"/>
      <c r="G87" s="354"/>
      <c r="H87" s="354"/>
      <c r="I87" s="355"/>
      <c r="J87" s="356"/>
      <c r="K87" s="166"/>
      <c r="L87" s="246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208" t="s">
        <v>20</v>
      </c>
      <c r="B88" s="209"/>
      <c r="C88" s="210"/>
      <c r="D88" s="236">
        <f>SUM(D86:D87)</f>
        <v>0</v>
      </c>
      <c r="E88" s="236">
        <f>SUM(E86:E87)</f>
        <v>9</v>
      </c>
      <c r="F88" s="236">
        <f>SUM(F86:F87)</f>
        <v>10</v>
      </c>
      <c r="G88" s="236">
        <f>SUM(G86:G87)</f>
        <v>0</v>
      </c>
      <c r="H88" s="236">
        <f>SUM(H86:H87)</f>
        <v>0</v>
      </c>
      <c r="I88" s="310"/>
      <c r="J88" s="35"/>
      <c r="K88" s="35"/>
      <c r="L88" s="237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238" t="s">
        <v>12</v>
      </c>
      <c r="B89" s="239"/>
      <c r="C89" s="116"/>
      <c r="D89" s="240">
        <v>6</v>
      </c>
      <c r="E89" s="240">
        <v>223</v>
      </c>
      <c r="F89" s="240">
        <v>225</v>
      </c>
      <c r="G89" s="240">
        <v>1</v>
      </c>
      <c r="H89" s="240">
        <v>0</v>
      </c>
      <c r="I89" s="317"/>
      <c r="J89" s="134"/>
      <c r="K89" s="134"/>
      <c r="L89" s="241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218" t="s">
        <v>13</v>
      </c>
      <c r="B90" s="219"/>
      <c r="C90" s="220"/>
      <c r="D90" s="242">
        <f>SUM(D88:D89)</f>
        <v>6</v>
      </c>
      <c r="E90" s="242">
        <f>SUM(E88:E89)</f>
        <v>232</v>
      </c>
      <c r="F90" s="242">
        <f>SUM(F88:F89)</f>
        <v>235</v>
      </c>
      <c r="G90" s="242">
        <f>SUM(G88:G89)</f>
        <v>1</v>
      </c>
      <c r="H90" s="242">
        <f>SUM(H88:H89)</f>
        <v>0</v>
      </c>
      <c r="I90" s="312"/>
      <c r="J90" s="130"/>
      <c r="K90" s="130"/>
      <c r="L90" s="222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23"/>
      <c r="B91" s="224"/>
      <c r="C91" s="243"/>
      <c r="D91" s="152"/>
      <c r="E91" s="152"/>
      <c r="F91" s="152"/>
      <c r="G91" s="152"/>
      <c r="H91" s="152"/>
      <c r="I91" s="313"/>
      <c r="J91" s="131"/>
      <c r="K91" s="131"/>
      <c r="L91" s="131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26" t="s">
        <v>21</v>
      </c>
      <c r="B92" s="227"/>
      <c r="C92" s="227"/>
      <c r="D92" s="132"/>
      <c r="E92" s="132"/>
      <c r="F92" s="132"/>
      <c r="G92" s="132"/>
      <c r="H92" s="132"/>
      <c r="I92" s="314"/>
      <c r="J92" s="132"/>
      <c r="K92" s="132"/>
      <c r="L92" s="132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26" t="s">
        <v>125</v>
      </c>
      <c r="B93" s="227"/>
      <c r="C93" s="227"/>
      <c r="D93" s="132"/>
      <c r="E93" s="132"/>
      <c r="F93" s="132"/>
      <c r="G93" s="132"/>
      <c r="H93" s="132"/>
      <c r="I93" s="314"/>
      <c r="J93" s="132"/>
      <c r="K93" s="132"/>
      <c r="L93" s="132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thickBot="1" x14ac:dyDescent="0.35">
      <c r="A94" s="229"/>
      <c r="B94" s="227"/>
      <c r="C94" s="230"/>
      <c r="D94" s="132"/>
      <c r="E94" s="132"/>
      <c r="F94" s="132"/>
      <c r="G94" s="132"/>
      <c r="H94" s="132"/>
      <c r="I94" s="315"/>
      <c r="J94" s="133"/>
      <c r="K94" s="133"/>
      <c r="L94" s="23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177" t="s">
        <v>0</v>
      </c>
      <c r="B95" s="178" t="s">
        <v>1</v>
      </c>
      <c r="C95" s="178" t="s">
        <v>2</v>
      </c>
      <c r="D95" s="415" t="s">
        <v>22</v>
      </c>
      <c r="E95" s="415" t="s">
        <v>23</v>
      </c>
      <c r="F95" s="415" t="s">
        <v>24</v>
      </c>
      <c r="G95" s="415" t="s">
        <v>25</v>
      </c>
      <c r="H95" s="415" t="s">
        <v>7</v>
      </c>
      <c r="I95" s="316" t="s">
        <v>8</v>
      </c>
      <c r="J95" s="415" t="s">
        <v>9</v>
      </c>
      <c r="K95" s="475" t="s">
        <v>10</v>
      </c>
      <c r="L95" s="476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174"/>
      <c r="B96" s="144"/>
      <c r="C96" s="163"/>
      <c r="D96" s="164">
        <v>0</v>
      </c>
      <c r="E96" s="164">
        <v>0</v>
      </c>
      <c r="F96" s="164">
        <v>0</v>
      </c>
      <c r="G96" s="164">
        <v>0</v>
      </c>
      <c r="H96" s="164">
        <v>0</v>
      </c>
      <c r="I96" s="304"/>
      <c r="J96" s="172"/>
      <c r="K96" s="172"/>
      <c r="L96" s="145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167"/>
      <c r="B97" s="297"/>
      <c r="C97" s="159"/>
      <c r="D97" s="165">
        <v>0</v>
      </c>
      <c r="E97" s="165">
        <v>0</v>
      </c>
      <c r="F97" s="165">
        <v>0</v>
      </c>
      <c r="G97" s="165">
        <v>0</v>
      </c>
      <c r="H97" s="165">
        <v>0</v>
      </c>
      <c r="I97" s="305"/>
      <c r="J97" s="166"/>
      <c r="K97" s="166"/>
      <c r="L97" s="298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08" t="s">
        <v>20</v>
      </c>
      <c r="B98" s="209"/>
      <c r="C98" s="210"/>
      <c r="D98" s="236">
        <f>SUM(D96:D97)</f>
        <v>0</v>
      </c>
      <c r="E98" s="236">
        <f>SUM(E96:E97)</f>
        <v>0</v>
      </c>
      <c r="F98" s="236">
        <f>SUM(F96:F97)</f>
        <v>0</v>
      </c>
      <c r="G98" s="236">
        <f>SUM(G96:G97)</f>
        <v>0</v>
      </c>
      <c r="H98" s="236">
        <f>SUM(H96:H97)</f>
        <v>0</v>
      </c>
      <c r="I98" s="310"/>
      <c r="J98" s="35"/>
      <c r="K98" s="35"/>
      <c r="L98" s="237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38" t="s">
        <v>12</v>
      </c>
      <c r="B99" s="239"/>
      <c r="C99" s="116"/>
      <c r="D99" s="240">
        <v>104</v>
      </c>
      <c r="E99" s="240">
        <v>0</v>
      </c>
      <c r="F99" s="240">
        <v>0</v>
      </c>
      <c r="G99" s="240">
        <v>102</v>
      </c>
      <c r="H99" s="240">
        <v>0</v>
      </c>
      <c r="I99" s="317"/>
      <c r="J99" s="134"/>
      <c r="K99" s="134"/>
      <c r="L99" s="241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thickBot="1" x14ac:dyDescent="0.35">
      <c r="A100" s="218" t="s">
        <v>13</v>
      </c>
      <c r="B100" s="219"/>
      <c r="C100" s="220"/>
      <c r="D100" s="242">
        <f>SUM(D98:D99)</f>
        <v>104</v>
      </c>
      <c r="E100" s="242">
        <f>SUM(E98:E99)</f>
        <v>0</v>
      </c>
      <c r="F100" s="242">
        <f>SUM(F98:F99)</f>
        <v>0</v>
      </c>
      <c r="G100" s="242">
        <f>SUM(G98:G99)</f>
        <v>102</v>
      </c>
      <c r="H100" s="242">
        <f>SUM(H98:H99)</f>
        <v>0</v>
      </c>
      <c r="I100" s="312"/>
      <c r="J100" s="130"/>
      <c r="K100" s="130"/>
      <c r="L100" s="222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23"/>
      <c r="B101" s="224"/>
      <c r="C101" s="243"/>
      <c r="D101" s="152"/>
      <c r="E101" s="152"/>
      <c r="F101" s="152"/>
      <c r="G101" s="152"/>
      <c r="H101" s="152"/>
      <c r="I101" s="313"/>
      <c r="J101" s="131"/>
      <c r="K101" s="131"/>
      <c r="L101" s="131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26" t="s">
        <v>121</v>
      </c>
      <c r="B102" s="227"/>
      <c r="C102" s="227"/>
      <c r="D102" s="132"/>
      <c r="E102" s="132"/>
      <c r="F102" s="132"/>
      <c r="G102" s="132"/>
      <c r="H102" s="132"/>
      <c r="I102" s="314"/>
      <c r="J102" s="132"/>
      <c r="K102" s="132"/>
      <c r="L102" s="132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229"/>
      <c r="B103" s="227"/>
      <c r="C103" s="230"/>
      <c r="D103" s="132"/>
      <c r="E103" s="132"/>
      <c r="F103" s="132"/>
      <c r="G103" s="132"/>
      <c r="H103" s="132"/>
      <c r="I103" s="315"/>
      <c r="J103" s="133"/>
      <c r="K103" s="133"/>
      <c r="L103" s="132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177" t="s">
        <v>0</v>
      </c>
      <c r="B104" s="178" t="s">
        <v>1</v>
      </c>
      <c r="C104" s="178" t="s">
        <v>2</v>
      </c>
      <c r="D104" s="415" t="s">
        <v>26</v>
      </c>
      <c r="E104" s="415" t="s">
        <v>27</v>
      </c>
      <c r="F104" s="415" t="s">
        <v>28</v>
      </c>
      <c r="G104" s="415" t="s">
        <v>25</v>
      </c>
      <c r="H104" s="415" t="s">
        <v>22</v>
      </c>
      <c r="I104" s="316" t="s">
        <v>8</v>
      </c>
      <c r="J104" s="415" t="s">
        <v>9</v>
      </c>
      <c r="K104" s="475" t="s">
        <v>10</v>
      </c>
      <c r="L104" s="476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173"/>
      <c r="B105" s="161"/>
      <c r="C105" s="161"/>
      <c r="D105" s="336"/>
      <c r="E105" s="336"/>
      <c r="F105" s="336"/>
      <c r="G105" s="336"/>
      <c r="H105" s="336"/>
      <c r="I105" s="318"/>
      <c r="J105" s="135"/>
      <c r="K105" s="135"/>
      <c r="L105" s="301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174"/>
      <c r="B106" s="163"/>
      <c r="C106" s="163"/>
      <c r="D106" s="337"/>
      <c r="E106" s="337"/>
      <c r="F106" s="337"/>
      <c r="G106" s="337"/>
      <c r="H106" s="337"/>
      <c r="I106" s="319"/>
      <c r="J106" s="40"/>
      <c r="K106" s="40"/>
      <c r="L106" s="179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08" t="s">
        <v>20</v>
      </c>
      <c r="B107" s="209"/>
      <c r="C107" s="210"/>
      <c r="D107" s="338">
        <f>SUM(D105:D106)</f>
        <v>0</v>
      </c>
      <c r="E107" s="338">
        <f>SUM(E105:E106)</f>
        <v>0</v>
      </c>
      <c r="F107" s="338">
        <f>SUM(F105:F106)</f>
        <v>0</v>
      </c>
      <c r="G107" s="338">
        <f>SUM(G105:G106)</f>
        <v>0</v>
      </c>
      <c r="H107" s="338">
        <f>SUM(H105:H106)</f>
        <v>0</v>
      </c>
      <c r="I107" s="310"/>
      <c r="J107" s="35"/>
      <c r="K107" s="35"/>
      <c r="L107" s="237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38" t="s">
        <v>12</v>
      </c>
      <c r="B108" s="239"/>
      <c r="C108" s="116"/>
      <c r="D108" s="339">
        <v>0</v>
      </c>
      <c r="E108" s="339">
        <v>74</v>
      </c>
      <c r="F108" s="339">
        <v>73</v>
      </c>
      <c r="G108" s="339">
        <v>0</v>
      </c>
      <c r="H108" s="339">
        <v>0</v>
      </c>
      <c r="I108" s="317"/>
      <c r="J108" s="134"/>
      <c r="K108" s="134"/>
      <c r="L108" s="241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218" t="s">
        <v>13</v>
      </c>
      <c r="B109" s="219"/>
      <c r="C109" s="220"/>
      <c r="D109" s="340">
        <f>D107+D108</f>
        <v>0</v>
      </c>
      <c r="E109" s="340">
        <f>E107+E108</f>
        <v>74</v>
      </c>
      <c r="F109" s="340">
        <f>F107+F108</f>
        <v>73</v>
      </c>
      <c r="G109" s="340">
        <f>G107+G108</f>
        <v>0</v>
      </c>
      <c r="H109" s="340">
        <f>H107+H108</f>
        <v>0</v>
      </c>
      <c r="I109" s="312"/>
      <c r="J109" s="130"/>
      <c r="K109" s="130"/>
      <c r="L109" s="22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45"/>
      <c r="B110" s="224"/>
      <c r="C110" s="225"/>
      <c r="D110" s="152"/>
      <c r="E110" s="152"/>
      <c r="F110" s="152"/>
      <c r="G110" s="152"/>
      <c r="H110" s="152"/>
      <c r="I110" s="313"/>
      <c r="J110" s="131"/>
      <c r="K110" s="131"/>
      <c r="L110" s="131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6" t="s">
        <v>118</v>
      </c>
      <c r="B111" s="227"/>
      <c r="C111" s="227"/>
      <c r="D111" s="132"/>
      <c r="E111" s="132"/>
      <c r="F111" s="132"/>
      <c r="G111" s="132"/>
      <c r="H111" s="132"/>
      <c r="I111" s="314"/>
      <c r="J111" s="132"/>
      <c r="K111" s="132"/>
      <c r="L111" s="13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229"/>
      <c r="B112" s="227"/>
      <c r="C112" s="230"/>
      <c r="D112" s="132"/>
      <c r="E112" s="132"/>
      <c r="F112" s="132"/>
      <c r="G112" s="132"/>
      <c r="H112" s="132"/>
      <c r="I112" s="315"/>
      <c r="J112" s="133"/>
      <c r="K112" s="133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177" t="s">
        <v>0</v>
      </c>
      <c r="B113" s="178" t="s">
        <v>1</v>
      </c>
      <c r="C113" s="178" t="s">
        <v>2</v>
      </c>
      <c r="D113" s="415" t="s">
        <v>29</v>
      </c>
      <c r="E113" s="415" t="s">
        <v>17</v>
      </c>
      <c r="F113" s="415" t="s">
        <v>30</v>
      </c>
      <c r="G113" s="415" t="s">
        <v>19</v>
      </c>
      <c r="H113" s="415" t="s">
        <v>7</v>
      </c>
      <c r="I113" s="316" t="s">
        <v>8</v>
      </c>
      <c r="J113" s="415" t="s">
        <v>9</v>
      </c>
      <c r="K113" s="415"/>
      <c r="L113" s="416" t="s">
        <v>10</v>
      </c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173"/>
      <c r="B114" s="161"/>
      <c r="C114" s="161"/>
      <c r="D114" s="162"/>
      <c r="E114" s="162"/>
      <c r="F114" s="162"/>
      <c r="G114" s="162"/>
      <c r="H114" s="162"/>
      <c r="I114" s="303"/>
      <c r="J114" s="171"/>
      <c r="K114" s="171"/>
      <c r="L114" s="244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167"/>
      <c r="B115" s="159"/>
      <c r="C115" s="159"/>
      <c r="D115" s="165"/>
      <c r="E115" s="165"/>
      <c r="F115" s="165"/>
      <c r="G115" s="165"/>
      <c r="H115" s="165"/>
      <c r="I115" s="305"/>
      <c r="J115" s="166"/>
      <c r="K115" s="166"/>
      <c r="L115" s="246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08" t="s">
        <v>20</v>
      </c>
      <c r="B116" s="210"/>
      <c r="C116" s="210"/>
      <c r="D116" s="236">
        <f>SUM(D114:D115)</f>
        <v>0</v>
      </c>
      <c r="E116" s="236">
        <f>SUM(E114:E115)</f>
        <v>0</v>
      </c>
      <c r="F116" s="236">
        <f>SUM(F114:F115)</f>
        <v>0</v>
      </c>
      <c r="G116" s="236">
        <f>SUM(G114:G115)</f>
        <v>0</v>
      </c>
      <c r="H116" s="236">
        <f>SUM(H114:H115)</f>
        <v>0</v>
      </c>
      <c r="I116" s="310"/>
      <c r="J116" s="35"/>
      <c r="K116" s="35"/>
      <c r="L116" s="237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38" t="s">
        <v>12</v>
      </c>
      <c r="B117" s="116"/>
      <c r="C117" s="116"/>
      <c r="D117" s="240">
        <v>0</v>
      </c>
      <c r="E117" s="240">
        <v>0</v>
      </c>
      <c r="F117" s="240">
        <v>0</v>
      </c>
      <c r="G117" s="240">
        <v>0</v>
      </c>
      <c r="H117" s="240">
        <v>0</v>
      </c>
      <c r="I117" s="317"/>
      <c r="J117" s="134"/>
      <c r="K117" s="134"/>
      <c r="L117" s="241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218" t="s">
        <v>13</v>
      </c>
      <c r="B118" s="220"/>
      <c r="C118" s="220"/>
      <c r="D118" s="242">
        <f>SUM(D116:D117)</f>
        <v>0</v>
      </c>
      <c r="E118" s="242">
        <f>SUM(E116:E117)</f>
        <v>0</v>
      </c>
      <c r="F118" s="242">
        <f>SUM(F116:F117)</f>
        <v>0</v>
      </c>
      <c r="G118" s="242">
        <f>SUM(G116:G117)</f>
        <v>0</v>
      </c>
      <c r="H118" s="242">
        <f>SUM(H116:H117)</f>
        <v>0</v>
      </c>
      <c r="I118" s="312"/>
      <c r="J118" s="130"/>
      <c r="K118" s="130"/>
      <c r="L118" s="247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23"/>
      <c r="B119" s="224"/>
      <c r="C119" s="225"/>
      <c r="D119" s="152"/>
      <c r="E119" s="152"/>
      <c r="F119" s="152"/>
      <c r="G119" s="152"/>
      <c r="H119" s="152"/>
      <c r="I119" s="313"/>
      <c r="J119" s="131"/>
      <c r="K119" s="131"/>
      <c r="L119" s="131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26" t="s">
        <v>31</v>
      </c>
      <c r="B120" s="227"/>
      <c r="C120" s="227"/>
      <c r="D120" s="132"/>
      <c r="E120" s="132"/>
      <c r="F120" s="132"/>
      <c r="G120" s="132"/>
      <c r="H120" s="132"/>
      <c r="I120" s="314"/>
      <c r="J120" s="132"/>
      <c r="K120" s="132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226" t="s">
        <v>32</v>
      </c>
      <c r="B121" s="227"/>
      <c r="C121" s="227"/>
      <c r="D121" s="132"/>
      <c r="E121" s="132"/>
      <c r="F121" s="132"/>
      <c r="G121" s="132"/>
      <c r="H121" s="132"/>
      <c r="I121" s="314"/>
      <c r="J121" s="132"/>
      <c r="K121" s="132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thickBot="1" x14ac:dyDescent="0.35">
      <c r="A122" s="229"/>
      <c r="B122" s="227"/>
      <c r="C122" s="230"/>
      <c r="D122" s="132"/>
      <c r="E122" s="132"/>
      <c r="F122" s="132"/>
      <c r="G122" s="132"/>
      <c r="H122" s="132"/>
      <c r="I122" s="315"/>
      <c r="J122" s="133"/>
      <c r="K122" s="133"/>
      <c r="L122" s="132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thickBot="1" x14ac:dyDescent="0.35">
      <c r="A123" s="177" t="s">
        <v>0</v>
      </c>
      <c r="B123" s="178" t="s">
        <v>1</v>
      </c>
      <c r="C123" s="178" t="s">
        <v>2</v>
      </c>
      <c r="D123" s="415" t="s">
        <v>33</v>
      </c>
      <c r="E123" s="415" t="s">
        <v>34</v>
      </c>
      <c r="F123" s="415" t="s">
        <v>35</v>
      </c>
      <c r="G123" s="415" t="s">
        <v>36</v>
      </c>
      <c r="H123" s="415" t="s">
        <v>135</v>
      </c>
      <c r="I123" s="316" t="s">
        <v>8</v>
      </c>
      <c r="J123" s="415" t="s">
        <v>9</v>
      </c>
      <c r="K123" s="415"/>
      <c r="L123" s="416" t="s">
        <v>10</v>
      </c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174"/>
      <c r="B124" s="163"/>
      <c r="C124" s="163"/>
      <c r="D124" s="164"/>
      <c r="E124" s="164"/>
      <c r="F124" s="164"/>
      <c r="G124" s="164"/>
      <c r="H124" s="164"/>
      <c r="I124" s="319"/>
      <c r="J124" s="172"/>
      <c r="K124" s="204"/>
      <c r="L124" s="248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thickBot="1" x14ac:dyDescent="0.35">
      <c r="A125" s="174"/>
      <c r="B125" s="163"/>
      <c r="C125" s="163"/>
      <c r="D125" s="164"/>
      <c r="E125" s="164"/>
      <c r="F125" s="164"/>
      <c r="G125" s="164"/>
      <c r="H125" s="164"/>
      <c r="I125" s="319"/>
      <c r="J125" s="172"/>
      <c r="K125" s="204"/>
      <c r="L125" s="248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49" t="s">
        <v>20</v>
      </c>
      <c r="B126" s="250"/>
      <c r="C126" s="250"/>
      <c r="D126" s="251">
        <f>SUM(D124:D125)</f>
        <v>0</v>
      </c>
      <c r="E126" s="251">
        <f>SUM(E124:E125)</f>
        <v>0</v>
      </c>
      <c r="F126" s="251">
        <f>SUM(F124:F125)</f>
        <v>0</v>
      </c>
      <c r="G126" s="251">
        <f>SUM(G124:G125)</f>
        <v>0</v>
      </c>
      <c r="H126" s="251">
        <f>SUM(H124:H125)</f>
        <v>0</v>
      </c>
      <c r="I126" s="320"/>
      <c r="J126" s="36"/>
      <c r="K126" s="36"/>
      <c r="L126" s="252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253" t="s">
        <v>12</v>
      </c>
      <c r="B127" s="254"/>
      <c r="C127" s="254"/>
      <c r="D127" s="255">
        <v>0</v>
      </c>
      <c r="E127" s="255">
        <v>69</v>
      </c>
      <c r="F127" s="255">
        <v>0</v>
      </c>
      <c r="G127" s="255">
        <v>56</v>
      </c>
      <c r="H127" s="255">
        <v>0</v>
      </c>
      <c r="I127" s="321"/>
      <c r="J127" s="136"/>
      <c r="K127" s="136"/>
      <c r="L127" s="256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257" t="s">
        <v>13</v>
      </c>
      <c r="B128" s="258"/>
      <c r="C128" s="258"/>
      <c r="D128" s="259">
        <f>D126+D127</f>
        <v>0</v>
      </c>
      <c r="E128" s="259">
        <f>E126+E127</f>
        <v>69</v>
      </c>
      <c r="F128" s="259">
        <f>F126+F127</f>
        <v>0</v>
      </c>
      <c r="G128" s="259">
        <f>G126+G127</f>
        <v>56</v>
      </c>
      <c r="H128" s="259">
        <f>H126+H127</f>
        <v>0</v>
      </c>
      <c r="I128" s="322"/>
      <c r="J128" s="137"/>
      <c r="K128" s="137"/>
      <c r="L128" s="260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61"/>
      <c r="B129" s="43"/>
      <c r="C129" s="125"/>
      <c r="D129" s="1"/>
      <c r="E129" s="1"/>
      <c r="F129" s="1"/>
      <c r="G129" s="1"/>
      <c r="H129" s="1"/>
      <c r="I129" s="323"/>
      <c r="J129" s="44"/>
      <c r="K129" s="44"/>
      <c r="L129" s="44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26" t="s">
        <v>37</v>
      </c>
      <c r="B130" s="227"/>
      <c r="C130" s="227"/>
      <c r="D130" s="132"/>
      <c r="E130" s="132"/>
      <c r="F130" s="132"/>
      <c r="G130" s="132"/>
      <c r="H130" s="132"/>
      <c r="I130" s="314"/>
      <c r="J130" s="132"/>
      <c r="K130" s="132"/>
      <c r="L130" s="13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A131" s="226" t="s">
        <v>117</v>
      </c>
      <c r="B131" s="227"/>
      <c r="C131" s="227"/>
      <c r="D131" s="132"/>
      <c r="E131" s="132"/>
      <c r="F131" s="132"/>
      <c r="G131" s="132"/>
      <c r="H131" s="132"/>
      <c r="I131" s="314"/>
      <c r="J131" s="132"/>
      <c r="K131" s="132"/>
      <c r="L131" s="13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229"/>
      <c r="B132" s="227"/>
      <c r="C132" s="230"/>
      <c r="D132" s="132"/>
      <c r="E132" s="132"/>
      <c r="F132" s="132"/>
      <c r="G132" s="132"/>
      <c r="H132" s="132"/>
      <c r="I132" s="315"/>
      <c r="J132" s="133"/>
      <c r="K132" s="133"/>
      <c r="L132" s="132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thickBot="1" x14ac:dyDescent="0.35">
      <c r="A133" s="177" t="s">
        <v>0</v>
      </c>
      <c r="B133" s="178" t="s">
        <v>1</v>
      </c>
      <c r="C133" s="178" t="s">
        <v>2</v>
      </c>
      <c r="D133" s="415" t="s">
        <v>33</v>
      </c>
      <c r="E133" s="415" t="s">
        <v>27</v>
      </c>
      <c r="F133" s="415" t="s">
        <v>24</v>
      </c>
      <c r="G133" s="415" t="s">
        <v>25</v>
      </c>
      <c r="H133" s="415" t="s">
        <v>7</v>
      </c>
      <c r="I133" s="316" t="s">
        <v>8</v>
      </c>
      <c r="J133" s="415" t="s">
        <v>9</v>
      </c>
      <c r="K133" s="415"/>
      <c r="L133" s="416" t="s">
        <v>10</v>
      </c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173">
        <v>44453</v>
      </c>
      <c r="B134" s="161" t="s">
        <v>1554</v>
      </c>
      <c r="C134" s="161" t="s">
        <v>1493</v>
      </c>
      <c r="D134" s="162">
        <v>0</v>
      </c>
      <c r="E134" s="162">
        <v>5</v>
      </c>
      <c r="F134" s="162">
        <v>0</v>
      </c>
      <c r="G134" s="162">
        <v>1</v>
      </c>
      <c r="H134" s="162">
        <v>0</v>
      </c>
      <c r="I134" s="303" t="s">
        <v>1630</v>
      </c>
      <c r="J134" s="171"/>
      <c r="K134" s="171"/>
      <c r="L134" s="234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174">
        <v>44453</v>
      </c>
      <c r="B135" s="163" t="s">
        <v>1554</v>
      </c>
      <c r="C135" s="163" t="s">
        <v>1553</v>
      </c>
      <c r="D135" s="164">
        <v>0</v>
      </c>
      <c r="E135" s="164">
        <v>2</v>
      </c>
      <c r="F135" s="164">
        <v>0</v>
      </c>
      <c r="G135" s="164">
        <v>0</v>
      </c>
      <c r="H135" s="164">
        <v>0</v>
      </c>
      <c r="I135" s="304" t="s">
        <v>1630</v>
      </c>
      <c r="J135" s="172"/>
      <c r="K135" s="172"/>
      <c r="L135" s="235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49" t="s">
        <v>20</v>
      </c>
      <c r="B136" s="250"/>
      <c r="C136" s="250"/>
      <c r="D136" s="251">
        <f>SUM(D134:D135)</f>
        <v>0</v>
      </c>
      <c r="E136" s="251">
        <f>SUM(E134:E135)</f>
        <v>7</v>
      </c>
      <c r="F136" s="251">
        <f>SUM(F134:F135)</f>
        <v>0</v>
      </c>
      <c r="G136" s="251">
        <f>SUM(G134:G135)</f>
        <v>1</v>
      </c>
      <c r="H136" s="251">
        <f>SUM(H134:H135)</f>
        <v>0</v>
      </c>
      <c r="I136" s="320"/>
      <c r="J136" s="36"/>
      <c r="K136" s="36"/>
      <c r="L136" s="252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53" t="s">
        <v>12</v>
      </c>
      <c r="B137" s="254"/>
      <c r="C137" s="254"/>
      <c r="D137" s="255">
        <v>0</v>
      </c>
      <c r="E137" s="255">
        <v>0</v>
      </c>
      <c r="F137" s="255">
        <v>0</v>
      </c>
      <c r="G137" s="255">
        <v>0</v>
      </c>
      <c r="H137" s="255">
        <v>0</v>
      </c>
      <c r="I137" s="321"/>
      <c r="J137" s="136"/>
      <c r="K137" s="136"/>
      <c r="L137" s="256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57" t="s">
        <v>13</v>
      </c>
      <c r="B138" s="258"/>
      <c r="C138" s="258"/>
      <c r="D138" s="259">
        <f>D136+D137</f>
        <v>0</v>
      </c>
      <c r="E138" s="259">
        <f>E136+E137</f>
        <v>7</v>
      </c>
      <c r="F138" s="259">
        <f>F136+F137</f>
        <v>0</v>
      </c>
      <c r="G138" s="259">
        <f>G136+G137</f>
        <v>1</v>
      </c>
      <c r="H138" s="259">
        <f>H136+H137</f>
        <v>0</v>
      </c>
      <c r="I138" s="322"/>
      <c r="J138" s="137"/>
      <c r="K138" s="137"/>
      <c r="L138" s="260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61"/>
      <c r="B139" s="43"/>
      <c r="C139" s="125"/>
      <c r="D139" s="1"/>
      <c r="E139" s="1"/>
      <c r="F139" s="1"/>
      <c r="G139" s="1"/>
      <c r="H139" s="1"/>
      <c r="I139" s="323"/>
      <c r="J139" s="44"/>
      <c r="K139" s="44"/>
      <c r="L139" s="44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26" t="s">
        <v>122</v>
      </c>
      <c r="B140" s="227"/>
      <c r="C140" s="227"/>
      <c r="D140" s="132"/>
      <c r="E140" s="132"/>
      <c r="F140" s="132"/>
      <c r="G140" s="132"/>
      <c r="H140" s="132"/>
      <c r="I140" s="314"/>
      <c r="J140" s="132"/>
      <c r="K140" s="132"/>
      <c r="L140" s="132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A141" s="226" t="s">
        <v>124</v>
      </c>
      <c r="B141" s="227"/>
      <c r="C141" s="227"/>
      <c r="D141" s="132"/>
      <c r="E141" s="132"/>
      <c r="F141" s="132"/>
      <c r="G141" s="132"/>
      <c r="H141" s="132"/>
      <c r="I141" s="314"/>
      <c r="J141" s="132"/>
      <c r="K141" s="132"/>
      <c r="L141" s="132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thickBot="1" x14ac:dyDescent="0.35">
      <c r="A142" s="229"/>
      <c r="B142" s="227"/>
      <c r="C142" s="230"/>
      <c r="D142" s="132"/>
      <c r="E142" s="132"/>
      <c r="F142" s="132"/>
      <c r="G142" s="132"/>
      <c r="H142" s="132"/>
      <c r="I142" s="315"/>
      <c r="J142" s="133"/>
      <c r="K142" s="133"/>
      <c r="L142" s="132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thickBot="1" x14ac:dyDescent="0.35">
      <c r="A143" s="177" t="s">
        <v>0</v>
      </c>
      <c r="B143" s="178" t="s">
        <v>1</v>
      </c>
      <c r="C143" s="178" t="s">
        <v>2</v>
      </c>
      <c r="D143" s="415" t="s">
        <v>22</v>
      </c>
      <c r="E143" s="415" t="s">
        <v>27</v>
      </c>
      <c r="F143" s="415" t="s">
        <v>24</v>
      </c>
      <c r="G143" s="415" t="s">
        <v>25</v>
      </c>
      <c r="H143" s="415" t="s">
        <v>7</v>
      </c>
      <c r="I143" s="316" t="s">
        <v>8</v>
      </c>
      <c r="J143" s="415" t="s">
        <v>9</v>
      </c>
      <c r="K143" s="415"/>
      <c r="L143" s="416" t="s">
        <v>10</v>
      </c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A144" s="174">
        <v>44453</v>
      </c>
      <c r="B144" s="163" t="s">
        <v>1619</v>
      </c>
      <c r="C144" s="163" t="s">
        <v>1613</v>
      </c>
      <c r="D144" s="263">
        <v>6</v>
      </c>
      <c r="E144" s="164">
        <v>0</v>
      </c>
      <c r="F144" s="263">
        <v>0</v>
      </c>
      <c r="G144" s="263">
        <v>5</v>
      </c>
      <c r="H144" s="263">
        <v>0</v>
      </c>
      <c r="I144" s="304" t="s">
        <v>1620</v>
      </c>
      <c r="J144" s="172" t="s">
        <v>1623</v>
      </c>
      <c r="K144" s="172"/>
      <c r="L144" s="235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x14ac:dyDescent="0.3">
      <c r="A145" s="174">
        <v>44453</v>
      </c>
      <c r="B145" s="163" t="s">
        <v>1619</v>
      </c>
      <c r="C145" s="163" t="s">
        <v>1615</v>
      </c>
      <c r="D145" s="263">
        <v>0</v>
      </c>
      <c r="E145" s="164">
        <v>0</v>
      </c>
      <c r="F145" s="263">
        <v>0</v>
      </c>
      <c r="G145" s="263">
        <v>2</v>
      </c>
      <c r="H145" s="263">
        <v>0</v>
      </c>
      <c r="I145" s="304" t="s">
        <v>1620</v>
      </c>
      <c r="J145" s="172" t="s">
        <v>1623</v>
      </c>
      <c r="K145" s="172"/>
      <c r="L145" s="235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A146" s="174">
        <v>44453</v>
      </c>
      <c r="B146" s="163" t="s">
        <v>1619</v>
      </c>
      <c r="C146" s="163" t="s">
        <v>1576</v>
      </c>
      <c r="D146" s="263">
        <v>3</v>
      </c>
      <c r="E146" s="164">
        <v>0</v>
      </c>
      <c r="F146" s="263">
        <v>0</v>
      </c>
      <c r="G146" s="263">
        <v>2</v>
      </c>
      <c r="H146" s="263">
        <v>0</v>
      </c>
      <c r="I146" s="304" t="s">
        <v>1620</v>
      </c>
      <c r="J146" s="172" t="s">
        <v>1624</v>
      </c>
      <c r="K146" s="172"/>
      <c r="L146" s="235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A147" s="174">
        <v>44453</v>
      </c>
      <c r="B147" s="163" t="s">
        <v>1618</v>
      </c>
      <c r="C147" s="163" t="s">
        <v>1491</v>
      </c>
      <c r="D147" s="263">
        <v>0</v>
      </c>
      <c r="E147" s="164">
        <v>0</v>
      </c>
      <c r="F147" s="263">
        <v>0</v>
      </c>
      <c r="G147" s="263">
        <v>1</v>
      </c>
      <c r="H147" s="263">
        <v>0</v>
      </c>
      <c r="I147" s="304" t="s">
        <v>1621</v>
      </c>
      <c r="J147" s="172" t="s">
        <v>1623</v>
      </c>
      <c r="K147" s="172"/>
      <c r="L147" s="235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thickBot="1" x14ac:dyDescent="0.35">
      <c r="A148" s="174">
        <v>44453</v>
      </c>
      <c r="B148" s="163" t="s">
        <v>1619</v>
      </c>
      <c r="C148" s="163" t="s">
        <v>1616</v>
      </c>
      <c r="D148" s="263">
        <v>0</v>
      </c>
      <c r="E148" s="164">
        <v>0</v>
      </c>
      <c r="F148" s="263">
        <v>0</v>
      </c>
      <c r="G148" s="263">
        <v>1</v>
      </c>
      <c r="H148" s="263">
        <v>0</v>
      </c>
      <c r="I148" s="304" t="s">
        <v>1622</v>
      </c>
      <c r="J148" s="172" t="s">
        <v>1623</v>
      </c>
      <c r="K148" s="172"/>
      <c r="L148" s="235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x14ac:dyDescent="0.3">
      <c r="A149" s="249" t="s">
        <v>20</v>
      </c>
      <c r="B149" s="250"/>
      <c r="C149" s="250"/>
      <c r="D149" s="251">
        <f>SUM(D144:D148)</f>
        <v>9</v>
      </c>
      <c r="E149" s="251">
        <f>SUM(E144:E148)</f>
        <v>0</v>
      </c>
      <c r="F149" s="251">
        <f>SUM(F144:F148)</f>
        <v>0</v>
      </c>
      <c r="G149" s="251">
        <f>SUM(G144:G148)</f>
        <v>11</v>
      </c>
      <c r="H149" s="251">
        <f>SUM(H144:H148)</f>
        <v>0</v>
      </c>
      <c r="I149" s="320"/>
      <c r="J149" s="36"/>
      <c r="K149" s="36"/>
      <c r="L149" s="252"/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20.100000000000001" customHeight="1" x14ac:dyDescent="0.3">
      <c r="A150" s="253" t="s">
        <v>12</v>
      </c>
      <c r="B150" s="254"/>
      <c r="C150" s="254"/>
      <c r="D150" s="255">
        <v>0</v>
      </c>
      <c r="E150" s="255">
        <v>0</v>
      </c>
      <c r="F150" s="255">
        <v>0</v>
      </c>
      <c r="G150" s="255">
        <v>0</v>
      </c>
      <c r="H150" s="255">
        <v>0</v>
      </c>
      <c r="I150" s="321"/>
      <c r="J150" s="136"/>
      <c r="K150" s="136"/>
      <c r="L150" s="256"/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20.100000000000001" customHeight="1" thickBot="1" x14ac:dyDescent="0.35">
      <c r="A151" s="257" t="s">
        <v>13</v>
      </c>
      <c r="B151" s="258"/>
      <c r="C151" s="258"/>
      <c r="D151" s="259">
        <f>D149+D150</f>
        <v>9</v>
      </c>
      <c r="E151" s="259">
        <f>E149+E150</f>
        <v>0</v>
      </c>
      <c r="F151" s="259">
        <f>F149+F150</f>
        <v>0</v>
      </c>
      <c r="G151" s="259">
        <f>G149+G150</f>
        <v>11</v>
      </c>
      <c r="H151" s="259">
        <f>H149+H150</f>
        <v>0</v>
      </c>
      <c r="I151" s="322"/>
      <c r="J151" s="137"/>
      <c r="K151" s="137"/>
      <c r="L151" s="260"/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:22" ht="20.100000000000001" customHeight="1" x14ac:dyDescent="0.3">
      <c r="A152" s="264"/>
      <c r="B152" s="43"/>
      <c r="C152" s="43"/>
      <c r="D152" s="1"/>
      <c r="E152" s="1"/>
      <c r="F152" s="1"/>
      <c r="G152" s="1"/>
      <c r="H152" s="1"/>
      <c r="I152" s="323"/>
      <c r="J152" s="44"/>
      <c r="K152" s="44"/>
      <c r="L152" s="44"/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A153" s="226" t="s">
        <v>38</v>
      </c>
      <c r="B153" s="45"/>
      <c r="C153" s="45"/>
      <c r="D153" s="46"/>
      <c r="E153" s="46"/>
      <c r="F153" s="46"/>
      <c r="G153" s="46"/>
      <c r="H153" s="46"/>
      <c r="I153" s="324"/>
      <c r="J153" s="46"/>
      <c r="K153" s="46"/>
      <c r="L153" s="46"/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thickBot="1" x14ac:dyDescent="0.35">
      <c r="A154" s="223"/>
      <c r="B154" s="224"/>
      <c r="C154" s="225"/>
      <c r="D154" s="152"/>
      <c r="E154" s="152"/>
      <c r="F154" s="152"/>
      <c r="G154" s="152"/>
      <c r="H154" s="152"/>
      <c r="I154" s="313"/>
      <c r="J154" s="131"/>
      <c r="K154" s="131"/>
      <c r="L154" s="131"/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thickBot="1" x14ac:dyDescent="0.35">
      <c r="A155" s="265" t="s">
        <v>0</v>
      </c>
      <c r="B155" s="266" t="s">
        <v>1</v>
      </c>
      <c r="C155" s="266" t="s">
        <v>2</v>
      </c>
      <c r="D155" s="138" t="s">
        <v>3</v>
      </c>
      <c r="E155" s="138" t="s">
        <v>4</v>
      </c>
      <c r="F155" s="138" t="s">
        <v>5</v>
      </c>
      <c r="G155" s="138" t="s">
        <v>6</v>
      </c>
      <c r="H155" s="138" t="s">
        <v>7</v>
      </c>
      <c r="I155" s="325" t="s">
        <v>8</v>
      </c>
      <c r="J155" s="138" t="s">
        <v>9</v>
      </c>
      <c r="K155" s="138"/>
      <c r="L155" s="267" t="s">
        <v>10</v>
      </c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A156" s="268" t="s">
        <v>20</v>
      </c>
      <c r="B156" s="269"/>
      <c r="C156" s="269"/>
      <c r="D156" s="270">
        <f t="shared" ref="D156:H158" si="14">SUM(D77,D88,D107,D116)</f>
        <v>277</v>
      </c>
      <c r="E156" s="270">
        <f t="shared" si="14"/>
        <v>9</v>
      </c>
      <c r="F156" s="270">
        <f t="shared" si="14"/>
        <v>10</v>
      </c>
      <c r="G156" s="270">
        <f t="shared" si="14"/>
        <v>268</v>
      </c>
      <c r="H156" s="270">
        <f t="shared" si="14"/>
        <v>0</v>
      </c>
      <c r="I156" s="326"/>
      <c r="J156" s="37"/>
      <c r="K156" s="37"/>
      <c r="L156" s="271"/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A157" s="272" t="s">
        <v>12</v>
      </c>
      <c r="B157" s="273"/>
      <c r="C157" s="273"/>
      <c r="D157" s="274">
        <f t="shared" si="14"/>
        <v>1911</v>
      </c>
      <c r="E157" s="274">
        <f t="shared" si="14"/>
        <v>297</v>
      </c>
      <c r="F157" s="274">
        <f t="shared" si="14"/>
        <v>306</v>
      </c>
      <c r="G157" s="274">
        <f t="shared" si="14"/>
        <v>1909</v>
      </c>
      <c r="H157" s="274">
        <f t="shared" si="14"/>
        <v>0</v>
      </c>
      <c r="I157" s="327"/>
      <c r="J157" s="139"/>
      <c r="K157" s="139"/>
      <c r="L157" s="275"/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thickBot="1" x14ac:dyDescent="0.35">
      <c r="A158" s="276" t="s">
        <v>13</v>
      </c>
      <c r="B158" s="277"/>
      <c r="C158" s="277"/>
      <c r="D158" s="278">
        <f t="shared" si="14"/>
        <v>2188</v>
      </c>
      <c r="E158" s="278">
        <f t="shared" si="14"/>
        <v>306</v>
      </c>
      <c r="F158" s="278">
        <f t="shared" si="14"/>
        <v>316</v>
      </c>
      <c r="G158" s="278">
        <f t="shared" si="14"/>
        <v>2177</v>
      </c>
      <c r="H158" s="278">
        <f t="shared" si="14"/>
        <v>0</v>
      </c>
      <c r="I158" s="328"/>
      <c r="J158" s="140"/>
      <c r="K158" s="140"/>
      <c r="L158" s="279"/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281"/>
      <c r="Q339" s="281"/>
      <c r="R339" s="155"/>
      <c r="S339" s="155"/>
      <c r="T339" s="153"/>
      <c r="U339" s="152"/>
      <c r="V339" s="152"/>
    </row>
    <row r="340" spans="1:26" ht="20.100000000000001" customHeight="1" x14ac:dyDescent="0.3">
      <c r="M340" s="194"/>
      <c r="O340" s="157"/>
      <c r="P340" s="281"/>
      <c r="Q340" s="281"/>
      <c r="R340" s="155"/>
      <c r="S340" s="155"/>
      <c r="T340" s="153"/>
      <c r="U340" s="152"/>
      <c r="V340" s="152"/>
    </row>
    <row r="341" spans="1:26" ht="20.100000000000001" customHeight="1" x14ac:dyDescent="0.3">
      <c r="M341" s="194"/>
      <c r="N341" s="146"/>
      <c r="O341" s="157"/>
      <c r="P341" s="198"/>
      <c r="Q341" s="198"/>
      <c r="R341" s="153"/>
      <c r="S341" s="153"/>
      <c r="T341" s="153"/>
      <c r="U341" s="152"/>
      <c r="V341" s="152"/>
    </row>
    <row r="342" spans="1:26" ht="20.100000000000001" customHeight="1" x14ac:dyDescent="0.3">
      <c r="M342" s="194"/>
      <c r="N342" s="146"/>
      <c r="O342" s="157"/>
      <c r="P342" s="198"/>
      <c r="Q342" s="198"/>
      <c r="R342" s="153"/>
      <c r="S342" s="153"/>
      <c r="T342" s="153"/>
      <c r="U342" s="152"/>
      <c r="V342" s="152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  <c r="Z343" s="146"/>
    </row>
    <row r="344" spans="1:26" s="146" customFormat="1" ht="20.100000000000001" customHeight="1" x14ac:dyDescent="0.3">
      <c r="A344" s="280"/>
      <c r="B344" s="124"/>
      <c r="C344" s="124"/>
      <c r="D344" s="124"/>
      <c r="E344" s="124"/>
      <c r="F344" s="124"/>
      <c r="G344" s="124"/>
      <c r="H344" s="124"/>
      <c r="I344" s="329"/>
      <c r="J344" s="124"/>
      <c r="K344" s="124"/>
      <c r="L344" s="124"/>
      <c r="M344" s="194"/>
      <c r="N344" s="151"/>
      <c r="O344" s="157"/>
      <c r="P344" s="198"/>
      <c r="Q344" s="198"/>
      <c r="R344" s="153"/>
      <c r="S344" s="153"/>
      <c r="T344" s="153"/>
      <c r="U344" s="152"/>
      <c r="V344" s="152"/>
      <c r="W344" s="151"/>
    </row>
    <row r="345" spans="1:26" s="146" customFormat="1" ht="20.100000000000001" customHeight="1" x14ac:dyDescent="0.3">
      <c r="A345" s="280"/>
      <c r="B345" s="124"/>
      <c r="C345" s="124"/>
      <c r="D345" s="124"/>
      <c r="E345" s="124"/>
      <c r="F345" s="124"/>
      <c r="G345" s="124"/>
      <c r="H345" s="124"/>
      <c r="I345" s="329"/>
      <c r="J345" s="124"/>
      <c r="K345" s="124"/>
      <c r="L345" s="124"/>
      <c r="M345" s="194"/>
      <c r="N345" s="151"/>
      <c r="O345" s="157"/>
      <c r="P345" s="198"/>
      <c r="Q345" s="198"/>
      <c r="R345" s="153"/>
      <c r="S345" s="153"/>
      <c r="T345" s="155"/>
      <c r="U345" s="56"/>
      <c r="V345" s="56"/>
      <c r="Z345" s="151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5"/>
      <c r="U346" s="56"/>
      <c r="V346" s="56"/>
      <c r="W346" s="146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X349" s="146"/>
      <c r="Y349" s="146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  <c r="X350" s="146"/>
      <c r="Y350" s="146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X351" s="146"/>
      <c r="Y351" s="146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  <c r="X352" s="146"/>
      <c r="Y352" s="146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P390" s="39"/>
      <c r="Q390" s="39"/>
      <c r="R390" s="39"/>
      <c r="S390" s="39"/>
      <c r="T390" s="153"/>
      <c r="U390" s="152"/>
      <c r="V390" s="152"/>
    </row>
    <row r="391" spans="13:22" ht="20.100000000000001" customHeight="1" x14ac:dyDescent="0.3">
      <c r="M391" s="194"/>
      <c r="P391" s="39"/>
      <c r="Q391" s="39"/>
      <c r="R391" s="39"/>
      <c r="S391" s="39"/>
      <c r="T391" s="153"/>
      <c r="U391" s="152"/>
      <c r="V391" s="152"/>
    </row>
    <row r="392" spans="13:22" ht="20.100000000000001" customHeight="1" x14ac:dyDescent="0.3">
      <c r="M392" s="194"/>
      <c r="P392" s="39"/>
      <c r="Q392" s="39"/>
      <c r="R392" s="39"/>
      <c r="S392" s="39"/>
      <c r="T392" s="153"/>
      <c r="U392" s="152"/>
      <c r="V392" s="152"/>
    </row>
    <row r="393" spans="13:22" ht="20.100000000000001" customHeight="1" x14ac:dyDescent="0.3">
      <c r="M393" s="194"/>
      <c r="P393" s="39"/>
      <c r="Q393" s="39"/>
      <c r="R393" s="39"/>
      <c r="S393" s="39"/>
      <c r="T393" s="153"/>
      <c r="U393" s="152"/>
      <c r="V393" s="152"/>
    </row>
    <row r="394" spans="13:22" ht="20.100000000000001" customHeight="1" x14ac:dyDescent="0.3">
      <c r="M394" s="194"/>
      <c r="P394" s="39"/>
      <c r="Q394" s="39"/>
      <c r="R394" s="39"/>
      <c r="S394" s="39"/>
      <c r="T394" s="153"/>
      <c r="U394" s="152"/>
      <c r="V394" s="152"/>
    </row>
    <row r="395" spans="13:22" ht="20.100000000000001" customHeight="1" x14ac:dyDescent="0.3">
      <c r="M395" s="194"/>
      <c r="P395" s="39"/>
      <c r="Q395" s="39"/>
      <c r="R395" s="39"/>
      <c r="S395" s="39"/>
      <c r="T395" s="153"/>
      <c r="U395" s="152"/>
      <c r="V395" s="152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94"/>
      <c r="P411" s="39"/>
      <c r="Q411" s="39"/>
      <c r="R411" s="39"/>
      <c r="S411" s="39"/>
      <c r="T411" s="39"/>
    </row>
    <row r="412" spans="13:20" ht="20.100000000000001" customHeight="1" x14ac:dyDescent="0.3">
      <c r="M412" s="194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T523" s="39"/>
    </row>
    <row r="524" spans="13:20" ht="20.100000000000001" customHeight="1" x14ac:dyDescent="0.3">
      <c r="M524" s="151"/>
      <c r="T524" s="39"/>
    </row>
    <row r="525" spans="13:20" ht="20.100000000000001" customHeight="1" x14ac:dyDescent="0.3">
      <c r="M525" s="151"/>
      <c r="T525" s="39"/>
    </row>
    <row r="526" spans="13:20" ht="20.100000000000001" customHeight="1" x14ac:dyDescent="0.3">
      <c r="M526" s="151"/>
      <c r="T526" s="39"/>
    </row>
    <row r="527" spans="13:20" ht="20.100000000000001" customHeight="1" x14ac:dyDescent="0.3">
      <c r="M527" s="151"/>
      <c r="T527" s="39"/>
    </row>
    <row r="528" spans="13:20" ht="20.100000000000001" customHeight="1" x14ac:dyDescent="0.3">
      <c r="M528" s="151"/>
      <c r="T528" s="39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U538" s="152"/>
      <c r="V538" s="152"/>
    </row>
    <row r="539" spans="13:22" ht="20.100000000000001" customHeight="1" x14ac:dyDescent="0.3">
      <c r="M539" s="151"/>
      <c r="O539" s="156"/>
      <c r="P539" s="155"/>
      <c r="Q539" s="153"/>
      <c r="R539" s="153"/>
      <c r="S539" s="153"/>
      <c r="U539" s="152"/>
      <c r="V539" s="152"/>
    </row>
    <row r="540" spans="13:22" ht="20.100000000000001" customHeight="1" x14ac:dyDescent="0.3">
      <c r="M540" s="151"/>
      <c r="O540" s="156"/>
      <c r="P540" s="155"/>
      <c r="Q540" s="153"/>
      <c r="R540" s="153"/>
      <c r="S540" s="153"/>
      <c r="U540" s="152"/>
      <c r="V540" s="152"/>
    </row>
    <row r="541" spans="13:22" ht="20.100000000000001" customHeight="1" x14ac:dyDescent="0.3">
      <c r="M541" s="151"/>
      <c r="O541" s="156"/>
      <c r="P541" s="155"/>
      <c r="Q541" s="153"/>
      <c r="R541" s="153"/>
      <c r="S541" s="153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U542" s="152"/>
      <c r="V542" s="152"/>
    </row>
    <row r="543" spans="13:22" ht="20.100000000000001" customHeight="1" x14ac:dyDescent="0.3">
      <c r="M543" s="151"/>
      <c r="O543" s="156"/>
      <c r="P543" s="155"/>
      <c r="Q543" s="153"/>
      <c r="R543" s="153"/>
      <c r="S543" s="153"/>
      <c r="U543" s="152"/>
      <c r="V543" s="152"/>
    </row>
    <row r="544" spans="13:22" ht="20.100000000000001" customHeight="1" x14ac:dyDescent="0.3">
      <c r="M544" s="151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:28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:28" ht="20.100000000000001" customHeight="1" x14ac:dyDescent="0.3">
      <c r="M770" s="157"/>
      <c r="S770" s="153"/>
      <c r="T770" s="154"/>
      <c r="U770" s="152"/>
      <c r="V770" s="152"/>
    </row>
    <row r="771" spans="1:28" ht="20.100000000000001" customHeight="1" x14ac:dyDescent="0.3">
      <c r="M771" s="157"/>
      <c r="T771" s="154"/>
      <c r="U771" s="152"/>
      <c r="V771" s="152"/>
    </row>
    <row r="772" spans="1:28" ht="20.100000000000001" customHeight="1" x14ac:dyDescent="0.3">
      <c r="M772" s="157"/>
      <c r="T772" s="154"/>
      <c r="U772" s="152"/>
      <c r="V772" s="152"/>
    </row>
    <row r="773" spans="1:28" ht="20.100000000000001" customHeight="1" x14ac:dyDescent="0.3">
      <c r="M773" s="157"/>
      <c r="T773" s="154"/>
      <c r="U773" s="152"/>
      <c r="V773" s="152"/>
    </row>
    <row r="774" spans="1:28" ht="20.100000000000001" customHeight="1" x14ac:dyDescent="0.3">
      <c r="M774" s="157"/>
      <c r="T774" s="154"/>
      <c r="U774" s="152"/>
      <c r="V774" s="152"/>
    </row>
    <row r="775" spans="1:28" ht="20.100000000000001" customHeight="1" x14ac:dyDescent="0.3">
      <c r="M775" s="157"/>
      <c r="T775" s="154"/>
      <c r="V775" s="152"/>
    </row>
    <row r="776" spans="1:28" ht="20.100000000000001" customHeight="1" x14ac:dyDescent="0.3">
      <c r="M776" s="157"/>
      <c r="O776" s="146"/>
      <c r="P776" s="146"/>
      <c r="Q776" s="146"/>
      <c r="R776" s="146"/>
      <c r="T776" s="154"/>
      <c r="V776" s="152"/>
    </row>
    <row r="777" spans="1:28" ht="20.100000000000001" customHeight="1" x14ac:dyDescent="0.3">
      <c r="M777" s="157"/>
      <c r="O777" s="146"/>
      <c r="P777" s="146"/>
      <c r="Q777" s="146"/>
      <c r="R777" s="146"/>
      <c r="V777" s="152"/>
    </row>
    <row r="778" spans="1:28" ht="20.100000000000001" customHeight="1" x14ac:dyDescent="0.3">
      <c r="M778" s="157"/>
      <c r="O778" s="175"/>
      <c r="P778" s="176"/>
      <c r="Q778" s="176"/>
      <c r="R778" s="146"/>
      <c r="V778" s="152"/>
      <c r="AA778" s="103"/>
      <c r="AB778" s="103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51"/>
      <c r="O779" s="175"/>
      <c r="P779" s="176"/>
      <c r="Q779" s="176"/>
      <c r="R779" s="146"/>
      <c r="S779" s="151"/>
      <c r="T779" s="151"/>
      <c r="U779" s="151"/>
      <c r="V779" s="152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51"/>
      <c r="O780" s="175"/>
      <c r="P780" s="176"/>
      <c r="Q780" s="176"/>
      <c r="R780" s="146"/>
      <c r="S780" s="151"/>
      <c r="T780" s="151"/>
      <c r="U780" s="151"/>
      <c r="V780" s="152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51"/>
      <c r="O781" s="175"/>
      <c r="P781" s="176"/>
      <c r="Q781" s="176"/>
      <c r="R781" s="146"/>
      <c r="S781" s="151"/>
      <c r="T781" s="151"/>
      <c r="U781" s="151"/>
      <c r="V781" s="152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46"/>
      <c r="O782" s="175"/>
      <c r="P782" s="176"/>
      <c r="Q782" s="17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46"/>
      <c r="O783" s="175"/>
      <c r="P783" s="176"/>
      <c r="Q783" s="176"/>
      <c r="R783" s="146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75"/>
      <c r="O784" s="175"/>
      <c r="P784" s="176"/>
      <c r="Q784" s="176"/>
      <c r="R784" s="146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46"/>
      <c r="P785" s="146"/>
      <c r="Q785" s="146"/>
      <c r="R785" s="146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75"/>
      <c r="O786" s="146"/>
      <c r="P786" s="146"/>
      <c r="Q786" s="146"/>
      <c r="R786" s="146"/>
      <c r="S786" s="151"/>
      <c r="T786" s="151"/>
      <c r="U786" s="151"/>
      <c r="V786" s="151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75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75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75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  <c r="AA789" s="151"/>
      <c r="AB789" s="151"/>
    </row>
    <row r="790" spans="1:28" ht="20.100000000000001" customHeight="1" x14ac:dyDescent="0.3">
      <c r="M790" s="157"/>
      <c r="N790" s="175"/>
      <c r="AA790" s="103"/>
      <c r="AB790" s="103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46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46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8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8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  <c r="AA830" s="151"/>
      <c r="AB830" s="151"/>
    </row>
    <row r="833" spans="1:28" ht="20.100000000000001" customHeight="1" x14ac:dyDescent="0.3">
      <c r="AA833" s="103"/>
      <c r="AB833" s="103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  <c r="AA842" s="151"/>
      <c r="AB842" s="151"/>
    </row>
  </sheetData>
  <autoFilter ref="A3:V720"/>
  <mergeCells count="10">
    <mergeCell ref="V35:V36"/>
    <mergeCell ref="K85:L85"/>
    <mergeCell ref="K95:L95"/>
    <mergeCell ref="K104:L104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14:H115 D134:H135 E105:H106 D4:H41 D52:H76 D96:H97 D144:H148">
    <cfRule type="cellIs" dxfId="259" priority="12" operator="greaterThan">
      <formula>0</formula>
    </cfRule>
  </conditionalFormatting>
  <conditionalFormatting sqref="D114:H115 D134:H135 D96:H97 D144:H148">
    <cfRule type="cellIs" dxfId="258" priority="10" operator="greaterThan">
      <formula>0</formula>
    </cfRule>
    <cfRule type="expression" dxfId="257" priority="11">
      <formula>"&gt;0"</formula>
    </cfRule>
  </conditionalFormatting>
  <conditionalFormatting sqref="D124:H125">
    <cfRule type="cellIs" dxfId="256" priority="2" operator="greaterThan">
      <formula>0</formula>
    </cfRule>
    <cfRule type="cellIs" dxfId="255" priority="3" operator="greaterThan">
      <formula>0</formula>
    </cfRule>
    <cfRule type="expression" dxfId="254" priority="7">
      <formula>"&gt;=1"</formula>
    </cfRule>
    <cfRule type="cellIs" dxfId="253" priority="8" operator="greaterThan">
      <formula>1</formula>
    </cfRule>
    <cfRule type="cellIs" dxfId="252" priority="9" operator="greaterThan">
      <formula>1</formula>
    </cfRule>
  </conditionalFormatting>
  <conditionalFormatting sqref="P778:Q784">
    <cfRule type="expression" dxfId="251" priority="4">
      <formula>"&gt;=1"</formula>
    </cfRule>
    <cfRule type="cellIs" dxfId="250" priority="5" operator="greaterThan">
      <formula>1</formula>
    </cfRule>
    <cfRule type="cellIs" dxfId="249" priority="6" operator="greaterThan">
      <formula>1</formula>
    </cfRule>
  </conditionalFormatting>
  <conditionalFormatting sqref="D42:H51">
    <cfRule type="cellIs" dxfId="248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8"/>
  <sheetViews>
    <sheetView zoomScaleNormal="100" workbookViewId="0">
      <pane ySplit="3" topLeftCell="A61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20" t="s">
        <v>3</v>
      </c>
      <c r="E3" s="420" t="s">
        <v>4</v>
      </c>
      <c r="F3" s="420" t="s">
        <v>5</v>
      </c>
      <c r="G3" s="420" t="s">
        <v>6</v>
      </c>
      <c r="H3" s="420" t="s">
        <v>120</v>
      </c>
      <c r="I3" s="308" t="s">
        <v>8</v>
      </c>
      <c r="J3" s="420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44454</v>
      </c>
      <c r="B4" s="160" t="s">
        <v>1706</v>
      </c>
      <c r="C4" s="161" t="s">
        <v>1642</v>
      </c>
      <c r="D4" s="162">
        <v>5</v>
      </c>
      <c r="E4" s="162">
        <v>0</v>
      </c>
      <c r="F4" s="162">
        <v>0</v>
      </c>
      <c r="G4" s="162">
        <v>2</v>
      </c>
      <c r="H4" s="162">
        <v>0</v>
      </c>
      <c r="I4" s="303" t="s">
        <v>1650</v>
      </c>
      <c r="J4" s="171" t="s">
        <v>1637</v>
      </c>
      <c r="K4" s="171" t="s">
        <v>1651</v>
      </c>
      <c r="L4" s="170"/>
      <c r="M4" s="102"/>
      <c r="O4" s="112" t="s">
        <v>94</v>
      </c>
      <c r="P4" s="113"/>
      <c r="Q4" s="33">
        <f t="shared" ref="Q4:U6" si="0">D134</f>
        <v>147</v>
      </c>
      <c r="R4" s="33">
        <f t="shared" si="0"/>
        <v>0</v>
      </c>
      <c r="S4" s="33">
        <f t="shared" si="0"/>
        <v>0</v>
      </c>
      <c r="T4" s="33">
        <f t="shared" si="0"/>
        <v>148</v>
      </c>
      <c r="U4" s="33">
        <f t="shared" si="0"/>
        <v>0</v>
      </c>
      <c r="V4" s="114"/>
    </row>
    <row r="5" spans="1:22" ht="20.100000000000001" customHeight="1" x14ac:dyDescent="0.3">
      <c r="A5" s="174">
        <v>44454</v>
      </c>
      <c r="B5" s="196" t="s">
        <v>1707</v>
      </c>
      <c r="C5" s="163" t="s">
        <v>1643</v>
      </c>
      <c r="D5" s="164">
        <v>0</v>
      </c>
      <c r="E5" s="164">
        <v>0</v>
      </c>
      <c r="F5" s="164">
        <v>0</v>
      </c>
      <c r="G5" s="164">
        <v>2</v>
      </c>
      <c r="H5" s="164">
        <v>0</v>
      </c>
      <c r="I5" s="304" t="s">
        <v>1650</v>
      </c>
      <c r="J5" s="172" t="s">
        <v>1637</v>
      </c>
      <c r="K5" s="172" t="s">
        <v>1651</v>
      </c>
      <c r="L5" s="197"/>
      <c r="M5" s="157"/>
      <c r="O5" s="115" t="s">
        <v>49</v>
      </c>
      <c r="P5" s="116"/>
      <c r="Q5" s="34">
        <f t="shared" si="0"/>
        <v>2188</v>
      </c>
      <c r="R5" s="34">
        <f t="shared" si="0"/>
        <v>306</v>
      </c>
      <c r="S5" s="34">
        <f t="shared" si="0"/>
        <v>316</v>
      </c>
      <c r="T5" s="34">
        <f t="shared" si="0"/>
        <v>2177</v>
      </c>
      <c r="U5" s="34">
        <f t="shared" si="0"/>
        <v>0</v>
      </c>
      <c r="V5" s="117"/>
    </row>
    <row r="6" spans="1:22" ht="20.100000000000001" customHeight="1" thickBot="1" x14ac:dyDescent="0.35">
      <c r="A6" s="174">
        <v>44454</v>
      </c>
      <c r="B6" s="196" t="s">
        <v>1706</v>
      </c>
      <c r="C6" s="163" t="s">
        <v>1644</v>
      </c>
      <c r="D6" s="164">
        <v>0</v>
      </c>
      <c r="E6" s="164">
        <v>0</v>
      </c>
      <c r="F6" s="164">
        <v>0</v>
      </c>
      <c r="G6" s="164">
        <v>3</v>
      </c>
      <c r="H6" s="164">
        <v>0</v>
      </c>
      <c r="I6" s="304" t="s">
        <v>1650</v>
      </c>
      <c r="J6" s="172" t="s">
        <v>1637</v>
      </c>
      <c r="K6" s="172" t="s">
        <v>1651</v>
      </c>
      <c r="L6" s="197"/>
      <c r="M6" s="157"/>
      <c r="O6" s="47" t="s">
        <v>50</v>
      </c>
      <c r="P6" s="48"/>
      <c r="Q6" s="2">
        <f t="shared" si="0"/>
        <v>2335</v>
      </c>
      <c r="R6" s="2">
        <f t="shared" si="0"/>
        <v>306</v>
      </c>
      <c r="S6" s="2">
        <f t="shared" si="0"/>
        <v>316</v>
      </c>
      <c r="T6" s="2">
        <f t="shared" si="0"/>
        <v>2325</v>
      </c>
      <c r="U6" s="2">
        <f t="shared" si="0"/>
        <v>0</v>
      </c>
      <c r="V6" s="49"/>
    </row>
    <row r="7" spans="1:22" ht="20.100000000000001" customHeight="1" thickTop="1" x14ac:dyDescent="0.3">
      <c r="A7" s="173">
        <v>44454</v>
      </c>
      <c r="B7" s="160" t="s">
        <v>1652</v>
      </c>
      <c r="C7" s="161" t="s">
        <v>2645</v>
      </c>
      <c r="D7" s="162">
        <v>1</v>
      </c>
      <c r="E7" s="162">
        <v>0</v>
      </c>
      <c r="F7" s="162">
        <v>0</v>
      </c>
      <c r="G7" s="162">
        <v>1</v>
      </c>
      <c r="H7" s="162">
        <v>0</v>
      </c>
      <c r="I7" s="303" t="s">
        <v>1656</v>
      </c>
      <c r="J7" s="171" t="s">
        <v>1632</v>
      </c>
      <c r="K7" s="171" t="s">
        <v>1657</v>
      </c>
      <c r="L7" s="170"/>
      <c r="M7" s="157"/>
      <c r="O7" s="50" t="s">
        <v>51</v>
      </c>
      <c r="P7" s="51"/>
      <c r="Q7" s="3">
        <f>D73</f>
        <v>127</v>
      </c>
      <c r="R7" s="3">
        <f>E73</f>
        <v>0</v>
      </c>
      <c r="S7" s="3">
        <f>F73</f>
        <v>0</v>
      </c>
      <c r="T7" s="3">
        <f>G73</f>
        <v>124</v>
      </c>
      <c r="U7" s="3">
        <f>H73</f>
        <v>0</v>
      </c>
      <c r="V7" s="52"/>
    </row>
    <row r="8" spans="1:22" ht="20.100000000000001" customHeight="1" thickBot="1" x14ac:dyDescent="0.35">
      <c r="A8" s="167">
        <v>44454</v>
      </c>
      <c r="B8" s="158" t="s">
        <v>1652</v>
      </c>
      <c r="C8" s="159" t="s">
        <v>1643</v>
      </c>
      <c r="D8" s="165">
        <v>1</v>
      </c>
      <c r="E8" s="165">
        <v>0</v>
      </c>
      <c r="F8" s="165">
        <v>0</v>
      </c>
      <c r="G8" s="165">
        <v>2</v>
      </c>
      <c r="H8" s="165">
        <v>0</v>
      </c>
      <c r="I8" s="305" t="s">
        <v>1656</v>
      </c>
      <c r="J8" s="166" t="s">
        <v>1632</v>
      </c>
      <c r="K8" s="166" t="s">
        <v>1657</v>
      </c>
      <c r="L8" s="343"/>
      <c r="M8" s="157"/>
      <c r="O8" s="53" t="s">
        <v>95</v>
      </c>
      <c r="P8" s="54"/>
      <c r="Q8" s="4">
        <f>SUM(Q6:Q7)</f>
        <v>2462</v>
      </c>
      <c r="R8" s="4">
        <f>SUM(R6:R7)</f>
        <v>306</v>
      </c>
      <c r="S8" s="4">
        <f>SUM(S6:S7)</f>
        <v>316</v>
      </c>
      <c r="T8" s="4">
        <f>SUM(T6:T7)</f>
        <v>2449</v>
      </c>
      <c r="U8" s="4">
        <f>SUM(U6:U7)</f>
        <v>0</v>
      </c>
      <c r="V8" s="55"/>
    </row>
    <row r="9" spans="1:22" ht="20.100000000000001" customHeight="1" thickBot="1" x14ac:dyDescent="0.35">
      <c r="A9" s="174">
        <v>44454</v>
      </c>
      <c r="B9" s="196" t="s">
        <v>1653</v>
      </c>
      <c r="C9" s="163" t="s">
        <v>1641</v>
      </c>
      <c r="D9" s="164">
        <v>6</v>
      </c>
      <c r="E9" s="164">
        <v>0</v>
      </c>
      <c r="F9" s="164">
        <v>0</v>
      </c>
      <c r="G9" s="164">
        <v>6</v>
      </c>
      <c r="H9" s="164">
        <v>0</v>
      </c>
      <c r="I9" s="304" t="s">
        <v>1656</v>
      </c>
      <c r="J9" s="172" t="s">
        <v>1632</v>
      </c>
      <c r="K9" s="172" t="s">
        <v>1657</v>
      </c>
      <c r="L9" s="197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77">
        <v>44454</v>
      </c>
      <c r="B10" s="341" t="s">
        <v>1654</v>
      </c>
      <c r="C10" s="168" t="s">
        <v>1641</v>
      </c>
      <c r="D10" s="169">
        <v>6</v>
      </c>
      <c r="E10" s="169">
        <v>0</v>
      </c>
      <c r="F10" s="169">
        <v>0</v>
      </c>
      <c r="G10" s="169">
        <v>6</v>
      </c>
      <c r="H10" s="169">
        <v>0</v>
      </c>
      <c r="I10" s="309" t="s">
        <v>1656</v>
      </c>
      <c r="J10" s="178" t="s">
        <v>1632</v>
      </c>
      <c r="K10" s="178" t="s">
        <v>1657</v>
      </c>
      <c r="L10" s="342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44454</v>
      </c>
      <c r="B11" s="196" t="s">
        <v>1708</v>
      </c>
      <c r="C11" s="163" t="s">
        <v>1642</v>
      </c>
      <c r="D11" s="164">
        <v>0</v>
      </c>
      <c r="E11" s="164">
        <v>0</v>
      </c>
      <c r="F11" s="164">
        <v>0</v>
      </c>
      <c r="G11" s="164">
        <v>3</v>
      </c>
      <c r="H11" s="164">
        <v>0</v>
      </c>
      <c r="I11" s="304" t="s">
        <v>1656</v>
      </c>
      <c r="J11" s="172" t="s">
        <v>1632</v>
      </c>
      <c r="K11" s="172" t="s">
        <v>1657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4">
        <v>44454</v>
      </c>
      <c r="B12" s="196" t="s">
        <v>1709</v>
      </c>
      <c r="C12" s="163" t="s">
        <v>2645</v>
      </c>
      <c r="D12" s="164">
        <v>1</v>
      </c>
      <c r="E12" s="164">
        <v>0</v>
      </c>
      <c r="F12" s="164">
        <v>0</v>
      </c>
      <c r="G12" s="164">
        <v>1</v>
      </c>
      <c r="H12" s="164">
        <v>0</v>
      </c>
      <c r="I12" s="304" t="s">
        <v>1656</v>
      </c>
      <c r="J12" s="172" t="s">
        <v>1632</v>
      </c>
      <c r="K12" s="172" t="s">
        <v>1657</v>
      </c>
      <c r="L12" s="197"/>
      <c r="M12" s="157"/>
      <c r="O12" s="479" t="s">
        <v>53</v>
      </c>
      <c r="P12" s="477"/>
      <c r="Q12" s="118">
        <f>T12+V12</f>
        <v>147</v>
      </c>
      <c r="R12" s="58"/>
      <c r="S12" s="59" t="s">
        <v>39</v>
      </c>
      <c r="T12" s="60">
        <f>SUM(P14:V14,P17:V17,P20:V20,P23:V23,P26:V26,V29,U29,T29)</f>
        <v>133</v>
      </c>
      <c r="U12" s="61" t="s">
        <v>40</v>
      </c>
      <c r="V12" s="62">
        <f>SUM(P29:S29)</f>
        <v>14</v>
      </c>
    </row>
    <row r="13" spans="1:22" ht="20.100000000000001" customHeight="1" x14ac:dyDescent="0.3">
      <c r="A13" s="174">
        <v>44454</v>
      </c>
      <c r="B13" s="196" t="s">
        <v>1709</v>
      </c>
      <c r="C13" s="163" t="s">
        <v>1643</v>
      </c>
      <c r="D13" s="164">
        <v>1</v>
      </c>
      <c r="E13" s="164">
        <v>0</v>
      </c>
      <c r="F13" s="164">
        <v>0</v>
      </c>
      <c r="G13" s="164">
        <v>1</v>
      </c>
      <c r="H13" s="164">
        <v>0</v>
      </c>
      <c r="I13" s="304" t="s">
        <v>1656</v>
      </c>
      <c r="J13" s="172" t="s">
        <v>1632</v>
      </c>
      <c r="K13" s="172" t="s">
        <v>1657</v>
      </c>
      <c r="L13" s="197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74">
        <v>44454</v>
      </c>
      <c r="B14" s="196" t="s">
        <v>1708</v>
      </c>
      <c r="C14" s="163" t="s">
        <v>1644</v>
      </c>
      <c r="D14" s="164">
        <v>2</v>
      </c>
      <c r="E14" s="164">
        <v>0</v>
      </c>
      <c r="F14" s="164">
        <v>0</v>
      </c>
      <c r="G14" s="164">
        <v>2</v>
      </c>
      <c r="H14" s="164">
        <v>0</v>
      </c>
      <c r="I14" s="304" t="s">
        <v>1656</v>
      </c>
      <c r="J14" s="172" t="s">
        <v>1632</v>
      </c>
      <c r="K14" s="172" t="s">
        <v>1657</v>
      </c>
      <c r="L14" s="197"/>
      <c r="M14" s="157"/>
      <c r="O14" s="119" t="s">
        <v>22</v>
      </c>
      <c r="P14" s="120">
        <f t="shared" ref="P14:V14" si="1">SUMIF($C$4:$C$48,P13,$D$4:$D$48)+SUMIF($C$58:$C$59,P13,$D$58:$D$59)+SUMIF($C$78:$C$79,P13,$D$78:$D$79)</f>
        <v>9</v>
      </c>
      <c r="Q14" s="120">
        <f t="shared" si="1"/>
        <v>13</v>
      </c>
      <c r="R14" s="120">
        <f t="shared" si="1"/>
        <v>37</v>
      </c>
      <c r="S14" s="120">
        <f t="shared" si="1"/>
        <v>0</v>
      </c>
      <c r="T14" s="120">
        <f t="shared" si="1"/>
        <v>15</v>
      </c>
      <c r="U14" s="120">
        <f t="shared" si="1"/>
        <v>10</v>
      </c>
      <c r="V14" s="121">
        <f t="shared" si="1"/>
        <v>2</v>
      </c>
    </row>
    <row r="15" spans="1:22" ht="20.100000000000001" customHeight="1" x14ac:dyDescent="0.3">
      <c r="A15" s="173">
        <v>44454</v>
      </c>
      <c r="B15" s="160" t="s">
        <v>1655</v>
      </c>
      <c r="C15" s="161" t="s">
        <v>1642</v>
      </c>
      <c r="D15" s="162">
        <v>4</v>
      </c>
      <c r="E15" s="162">
        <v>0</v>
      </c>
      <c r="F15" s="162">
        <v>0</v>
      </c>
      <c r="G15" s="162">
        <v>4</v>
      </c>
      <c r="H15" s="162">
        <v>0</v>
      </c>
      <c r="I15" s="303" t="s">
        <v>1656</v>
      </c>
      <c r="J15" s="171" t="s">
        <v>1632</v>
      </c>
      <c r="K15" s="171" t="s">
        <v>1657</v>
      </c>
      <c r="L15" s="170"/>
      <c r="M15" s="157"/>
      <c r="O15" s="66" t="s">
        <v>25</v>
      </c>
      <c r="P15" s="67">
        <f t="shared" ref="P15:V15" si="2">SUMIF($C$4:$C$48,P13,$G$4:$G$48)+SUMIF($C$58:$C$59,P13,$G$58:$G$59)+SUMIF($C$78:$C$79,P13,$G$78:$G$79)</f>
        <v>9</v>
      </c>
      <c r="Q15" s="67">
        <f t="shared" si="2"/>
        <v>14</v>
      </c>
      <c r="R15" s="67">
        <f t="shared" si="2"/>
        <v>37</v>
      </c>
      <c r="S15" s="67">
        <f t="shared" si="2"/>
        <v>0</v>
      </c>
      <c r="T15" s="67">
        <f t="shared" si="2"/>
        <v>15</v>
      </c>
      <c r="U15" s="67">
        <f t="shared" si="2"/>
        <v>3</v>
      </c>
      <c r="V15" s="68">
        <f t="shared" si="2"/>
        <v>2</v>
      </c>
    </row>
    <row r="16" spans="1:22" ht="20.100000000000001" customHeight="1" x14ac:dyDescent="0.3">
      <c r="A16" s="174">
        <v>44454</v>
      </c>
      <c r="B16" s="196" t="s">
        <v>1655</v>
      </c>
      <c r="C16" s="163" t="s">
        <v>2645</v>
      </c>
      <c r="D16" s="164">
        <v>2</v>
      </c>
      <c r="E16" s="164">
        <v>0</v>
      </c>
      <c r="F16" s="164">
        <v>0</v>
      </c>
      <c r="G16" s="164">
        <v>0</v>
      </c>
      <c r="H16" s="164">
        <v>0</v>
      </c>
      <c r="I16" s="304" t="s">
        <v>1656</v>
      </c>
      <c r="J16" s="172" t="s">
        <v>1632</v>
      </c>
      <c r="K16" s="172" t="s">
        <v>1657</v>
      </c>
      <c r="L16" s="197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67">
        <v>44454</v>
      </c>
      <c r="B17" s="158" t="s">
        <v>1655</v>
      </c>
      <c r="C17" s="159" t="s">
        <v>1643</v>
      </c>
      <c r="D17" s="165">
        <v>2</v>
      </c>
      <c r="E17" s="165">
        <v>0</v>
      </c>
      <c r="F17" s="165">
        <v>0</v>
      </c>
      <c r="G17" s="165">
        <v>2</v>
      </c>
      <c r="H17" s="165">
        <v>0</v>
      </c>
      <c r="I17" s="305" t="s">
        <v>1656</v>
      </c>
      <c r="J17" s="166" t="s">
        <v>1632</v>
      </c>
      <c r="K17" s="166" t="s">
        <v>1657</v>
      </c>
      <c r="L17" s="343"/>
      <c r="M17" s="157"/>
      <c r="O17" s="122" t="s">
        <v>22</v>
      </c>
      <c r="P17" s="120">
        <f t="shared" ref="P17:V17" si="3">SUMIF($C$4:$C$48,P16,$D$4:$D$48)+SUMIF($C$58:$C$59,P16,$D$58:$D$59)+SUMIF($C$78:$C$79,P16,$D$78:$D$79)</f>
        <v>22</v>
      </c>
      <c r="Q17" s="120">
        <f t="shared" si="3"/>
        <v>5</v>
      </c>
      <c r="R17" s="120">
        <f t="shared" si="3"/>
        <v>2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4">
        <v>44454</v>
      </c>
      <c r="B18" s="196" t="s">
        <v>1659</v>
      </c>
      <c r="C18" s="163" t="s">
        <v>1658</v>
      </c>
      <c r="D18" s="164">
        <v>1</v>
      </c>
      <c r="E18" s="164">
        <v>0</v>
      </c>
      <c r="F18" s="164">
        <v>0</v>
      </c>
      <c r="G18" s="164">
        <v>1</v>
      </c>
      <c r="H18" s="164">
        <v>0</v>
      </c>
      <c r="I18" s="304" t="s">
        <v>1656</v>
      </c>
      <c r="J18" s="172" t="s">
        <v>1632</v>
      </c>
      <c r="K18" s="172" t="s">
        <v>1657</v>
      </c>
      <c r="L18" s="197"/>
      <c r="M18" s="157"/>
      <c r="O18" s="73" t="s">
        <v>25</v>
      </c>
      <c r="P18" s="74">
        <f t="shared" ref="P18:V18" si="4">SUMIF($C$4:$C$48,P16,$G$4:$G$48)+SUMIF($C$58:$C$59,P16,$G$58:$G$59)+SUMIF($C$78:$C$79,P16,$G$78:$G$79)</f>
        <v>22</v>
      </c>
      <c r="Q18" s="74">
        <f t="shared" si="4"/>
        <v>3</v>
      </c>
      <c r="R18" s="74">
        <f t="shared" si="4"/>
        <v>0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74">
        <v>44454</v>
      </c>
      <c r="B19" s="196" t="s">
        <v>1659</v>
      </c>
      <c r="C19" s="163" t="s">
        <v>1643</v>
      </c>
      <c r="D19" s="164">
        <v>1</v>
      </c>
      <c r="E19" s="164">
        <v>0</v>
      </c>
      <c r="F19" s="164">
        <v>0</v>
      </c>
      <c r="G19" s="164">
        <v>1</v>
      </c>
      <c r="H19" s="164">
        <v>0</v>
      </c>
      <c r="I19" s="304" t="s">
        <v>1656</v>
      </c>
      <c r="J19" s="172" t="s">
        <v>1632</v>
      </c>
      <c r="K19" s="172" t="s">
        <v>1657</v>
      </c>
      <c r="L19" s="197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77">
        <v>44454</v>
      </c>
      <c r="B20" s="341" t="s">
        <v>1660</v>
      </c>
      <c r="C20" s="168" t="s">
        <v>1640</v>
      </c>
      <c r="D20" s="169">
        <v>8</v>
      </c>
      <c r="E20" s="169">
        <v>0</v>
      </c>
      <c r="F20" s="169">
        <v>0</v>
      </c>
      <c r="G20" s="169">
        <v>9</v>
      </c>
      <c r="H20" s="169">
        <v>0</v>
      </c>
      <c r="I20" s="309" t="s">
        <v>1665</v>
      </c>
      <c r="J20" s="178" t="s">
        <v>1633</v>
      </c>
      <c r="K20" s="178" t="s">
        <v>1666</v>
      </c>
      <c r="L20" s="342"/>
      <c r="M20" s="157" t="s">
        <v>127</v>
      </c>
      <c r="O20" s="122" t="s">
        <v>22</v>
      </c>
      <c r="P20" s="120">
        <f t="shared" ref="P20:V20" si="5">SUMIF($C$4:$C$48,P19,$D$4:$D$48)+SUMIF($C$58:$C$59,P19,$D$58:$D$59)+SUMIF($C$78:$C$79,P19,$D$78:$D$79)</f>
        <v>0</v>
      </c>
      <c r="Q20" s="120">
        <f t="shared" si="5"/>
        <v>0</v>
      </c>
      <c r="R20" s="120">
        <f t="shared" si="5"/>
        <v>5</v>
      </c>
      <c r="S20" s="120">
        <f t="shared" si="5"/>
        <v>0</v>
      </c>
      <c r="T20" s="120">
        <f t="shared" si="5"/>
        <v>4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44454</v>
      </c>
      <c r="B21" s="196" t="s">
        <v>1661</v>
      </c>
      <c r="C21" s="163" t="s">
        <v>1641</v>
      </c>
      <c r="D21" s="164">
        <v>4</v>
      </c>
      <c r="E21" s="164">
        <v>0</v>
      </c>
      <c r="F21" s="164">
        <v>0</v>
      </c>
      <c r="G21" s="164">
        <v>4</v>
      </c>
      <c r="H21" s="164">
        <v>0</v>
      </c>
      <c r="I21" s="304" t="s">
        <v>1665</v>
      </c>
      <c r="J21" s="172" t="s">
        <v>1633</v>
      </c>
      <c r="K21" s="172" t="s">
        <v>1666</v>
      </c>
      <c r="L21" s="197"/>
      <c r="M21" s="157"/>
      <c r="O21" s="79" t="s">
        <v>25</v>
      </c>
      <c r="P21" s="80">
        <f t="shared" ref="P21:V21" si="6">SUMIF($C$4:$C$48,P19,$G$4:$G$48)+SUMIF($C$58:$C$59,P19,$G$58:$G$59)+SUMIF($C$78:$C$79,P19,$G$78:$G$79)</f>
        <v>0</v>
      </c>
      <c r="Q21" s="80">
        <f t="shared" si="6"/>
        <v>0</v>
      </c>
      <c r="R21" s="80">
        <f t="shared" si="6"/>
        <v>6</v>
      </c>
      <c r="S21" s="80">
        <f t="shared" si="6"/>
        <v>0</v>
      </c>
      <c r="T21" s="80">
        <f t="shared" si="6"/>
        <v>2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74">
        <v>44454</v>
      </c>
      <c r="B22" s="196" t="s">
        <v>1661</v>
      </c>
      <c r="C22" s="163" t="s">
        <v>42</v>
      </c>
      <c r="D22" s="164">
        <v>1</v>
      </c>
      <c r="E22" s="164">
        <v>0</v>
      </c>
      <c r="F22" s="164">
        <v>0</v>
      </c>
      <c r="G22" s="164">
        <v>1</v>
      </c>
      <c r="H22" s="164">
        <v>0</v>
      </c>
      <c r="I22" s="304" t="s">
        <v>1665</v>
      </c>
      <c r="J22" s="172" t="s">
        <v>1633</v>
      </c>
      <c r="K22" s="172" t="s">
        <v>1666</v>
      </c>
      <c r="L22" s="197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3">
        <v>44454</v>
      </c>
      <c r="B23" s="160" t="s">
        <v>1662</v>
      </c>
      <c r="C23" s="161" t="s">
        <v>1639</v>
      </c>
      <c r="D23" s="162">
        <v>2</v>
      </c>
      <c r="E23" s="162">
        <v>0</v>
      </c>
      <c r="F23" s="162">
        <v>0</v>
      </c>
      <c r="G23" s="162">
        <v>2</v>
      </c>
      <c r="H23" s="162">
        <v>0</v>
      </c>
      <c r="I23" s="303" t="s">
        <v>1665</v>
      </c>
      <c r="J23" s="171" t="s">
        <v>1633</v>
      </c>
      <c r="K23" s="171" t="s">
        <v>1666</v>
      </c>
      <c r="L23" s="170"/>
      <c r="M23" s="157"/>
      <c r="O23" s="122" t="s">
        <v>22</v>
      </c>
      <c r="P23" s="120">
        <f t="shared" ref="P23:V23" si="7">SUMIF($C$4:$C$48,P22,$D$4:$D$48)+SUMIF($C$58:$C$59,P22,$D$58:$D$59)+SUMIF($C$78:$C$79,P22,$D$78:$D$79)</f>
        <v>0</v>
      </c>
      <c r="Q23" s="120">
        <f t="shared" si="7"/>
        <v>1</v>
      </c>
      <c r="R23" s="120">
        <f t="shared" si="7"/>
        <v>4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x14ac:dyDescent="0.3">
      <c r="A24" s="174">
        <v>44454</v>
      </c>
      <c r="B24" s="196" t="s">
        <v>1662</v>
      </c>
      <c r="C24" s="163" t="s">
        <v>1640</v>
      </c>
      <c r="D24" s="164">
        <v>5</v>
      </c>
      <c r="E24" s="164">
        <v>0</v>
      </c>
      <c r="F24" s="164">
        <v>0</v>
      </c>
      <c r="G24" s="164">
        <v>5</v>
      </c>
      <c r="H24" s="164">
        <v>0</v>
      </c>
      <c r="I24" s="304" t="s">
        <v>1665</v>
      </c>
      <c r="J24" s="172" t="s">
        <v>1633</v>
      </c>
      <c r="K24" s="172" t="s">
        <v>1666</v>
      </c>
      <c r="L24" s="197"/>
      <c r="M24" s="157"/>
      <c r="O24" s="73" t="s">
        <v>25</v>
      </c>
      <c r="P24" s="74">
        <f t="shared" ref="P24:V24" si="8">SUMIF($C$4:$C$48,P22,$G$4:$G$48)+SUMIF($C$58:$C$59,P22,$G$58:$G$59)+SUMIF($C$78:$C$79,P22,$G$78:$G$79)</f>
        <v>0</v>
      </c>
      <c r="Q24" s="74">
        <f t="shared" si="8"/>
        <v>1</v>
      </c>
      <c r="R24" s="74">
        <f t="shared" si="8"/>
        <v>4</v>
      </c>
      <c r="S24" s="74">
        <f t="shared" si="8"/>
        <v>0</v>
      </c>
      <c r="T24" s="74">
        <f t="shared" si="8"/>
        <v>0</v>
      </c>
      <c r="U24" s="74">
        <f t="shared" si="8"/>
        <v>6</v>
      </c>
      <c r="V24" s="75">
        <f t="shared" si="8"/>
        <v>0</v>
      </c>
    </row>
    <row r="25" spans="1:22" ht="20.100000000000001" customHeight="1" thickBot="1" x14ac:dyDescent="0.35">
      <c r="A25" s="167">
        <v>44454</v>
      </c>
      <c r="B25" s="158" t="s">
        <v>1662</v>
      </c>
      <c r="C25" s="159" t="s">
        <v>1641</v>
      </c>
      <c r="D25" s="165">
        <v>2</v>
      </c>
      <c r="E25" s="165">
        <v>0</v>
      </c>
      <c r="F25" s="165">
        <v>0</v>
      </c>
      <c r="G25" s="165">
        <v>2</v>
      </c>
      <c r="H25" s="165">
        <v>0</v>
      </c>
      <c r="I25" s="305" t="s">
        <v>1665</v>
      </c>
      <c r="J25" s="166" t="s">
        <v>1633</v>
      </c>
      <c r="K25" s="166" t="s">
        <v>1666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4">
        <v>44454</v>
      </c>
      <c r="B26" s="196" t="s">
        <v>1663</v>
      </c>
      <c r="C26" s="163" t="s">
        <v>1639</v>
      </c>
      <c r="D26" s="164">
        <v>2</v>
      </c>
      <c r="E26" s="164">
        <v>0</v>
      </c>
      <c r="F26" s="164">
        <v>0</v>
      </c>
      <c r="G26" s="164">
        <v>2</v>
      </c>
      <c r="H26" s="164">
        <v>0</v>
      </c>
      <c r="I26" s="304" t="s">
        <v>1665</v>
      </c>
      <c r="J26" s="172" t="s">
        <v>1633</v>
      </c>
      <c r="K26" s="172" t="s">
        <v>1666</v>
      </c>
      <c r="L26" s="197"/>
      <c r="M26" s="157"/>
      <c r="O26" s="122" t="s">
        <v>22</v>
      </c>
      <c r="P26" s="120">
        <f t="shared" ref="P26:V26" si="9">SUMIF($C$4:$C$48,P25,$D$4:$D$48)+SUMIF($C$58:$C$59,P25,$D$58:$D$59)+SUMIF($C$78:$C$79,P25,$D$78:$D$79)</f>
        <v>4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4">
        <v>44454</v>
      </c>
      <c r="B27" s="196" t="s">
        <v>1663</v>
      </c>
      <c r="C27" s="163" t="s">
        <v>1642</v>
      </c>
      <c r="D27" s="164">
        <v>4</v>
      </c>
      <c r="E27" s="164">
        <v>0</v>
      </c>
      <c r="F27" s="164">
        <v>0</v>
      </c>
      <c r="G27" s="164">
        <v>4</v>
      </c>
      <c r="H27" s="164">
        <v>0</v>
      </c>
      <c r="I27" s="304" t="s">
        <v>1665</v>
      </c>
      <c r="J27" s="172" t="s">
        <v>1633</v>
      </c>
      <c r="K27" s="172" t="s">
        <v>1666</v>
      </c>
      <c r="L27" s="197"/>
      <c r="M27" s="157"/>
      <c r="O27" s="79" t="s">
        <v>25</v>
      </c>
      <c r="P27" s="84">
        <f t="shared" ref="P27:V27" si="10">SUMIF($C$4:$C$48,P25,$G$4:$G$48)+SUMIF($C$58:$C$59,P25,$G$58:$G$59)+SUMIF($C$78:$C$79,P25,$G$78:$G$79)</f>
        <v>4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4">
        <v>44454</v>
      </c>
      <c r="B28" s="196" t="s">
        <v>1663</v>
      </c>
      <c r="C28" s="163" t="s">
        <v>1658</v>
      </c>
      <c r="D28" s="164">
        <v>2</v>
      </c>
      <c r="E28" s="164">
        <v>0</v>
      </c>
      <c r="F28" s="164">
        <v>0</v>
      </c>
      <c r="G28" s="164">
        <v>2</v>
      </c>
      <c r="H28" s="164">
        <v>0</v>
      </c>
      <c r="I28" s="304" t="s">
        <v>1665</v>
      </c>
      <c r="J28" s="172" t="s">
        <v>1633</v>
      </c>
      <c r="K28" s="172" t="s">
        <v>1666</v>
      </c>
      <c r="L28" s="197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44454</v>
      </c>
      <c r="B29" s="160" t="s">
        <v>1664</v>
      </c>
      <c r="C29" s="161" t="s">
        <v>1639</v>
      </c>
      <c r="D29" s="162">
        <v>3</v>
      </c>
      <c r="E29" s="162">
        <v>0</v>
      </c>
      <c r="F29" s="162">
        <v>0</v>
      </c>
      <c r="G29" s="162">
        <v>3</v>
      </c>
      <c r="H29" s="162">
        <v>0</v>
      </c>
      <c r="I29" s="303" t="s">
        <v>1665</v>
      </c>
      <c r="J29" s="171" t="s">
        <v>1633</v>
      </c>
      <c r="K29" s="171" t="s">
        <v>1666</v>
      </c>
      <c r="L29" s="170"/>
      <c r="M29" s="157"/>
      <c r="O29" s="122" t="s">
        <v>22</v>
      </c>
      <c r="P29" s="120">
        <f t="shared" ref="P29:V29" si="11">SUMIF($C$4:$C$48,P28,$D$4:$D$48)+SUMIF($C$58:$C$59,P28,$D$58:$D$59)+SUMIF($C$78:$C$79,P28,$D$78:$D$79)</f>
        <v>8</v>
      </c>
      <c r="Q29" s="120">
        <f t="shared" si="11"/>
        <v>5</v>
      </c>
      <c r="R29" s="120">
        <f t="shared" si="11"/>
        <v>1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67">
        <v>44454</v>
      </c>
      <c r="B30" s="158" t="s">
        <v>1664</v>
      </c>
      <c r="C30" s="159" t="s">
        <v>1646</v>
      </c>
      <c r="D30" s="165">
        <v>2</v>
      </c>
      <c r="E30" s="165">
        <v>0</v>
      </c>
      <c r="F30" s="165">
        <v>0</v>
      </c>
      <c r="G30" s="165">
        <v>2</v>
      </c>
      <c r="H30" s="165">
        <v>0</v>
      </c>
      <c r="I30" s="305" t="s">
        <v>1665</v>
      </c>
      <c r="J30" s="166" t="s">
        <v>1633</v>
      </c>
      <c r="K30" s="166" t="s">
        <v>1666</v>
      </c>
      <c r="L30" s="343"/>
      <c r="M30" s="157"/>
      <c r="O30" s="86" t="s">
        <v>25</v>
      </c>
      <c r="P30" s="87">
        <f t="shared" ref="P30:V30" si="12">SUMIF($C$4:$C$48,P28,$G$4:$G$48)+SUMIF($C$58:$C$59,P28,$G$58:$G$59)+SUMIF($C$78:$C$79,P28,$G$78:$G$79)</f>
        <v>10</v>
      </c>
      <c r="Q30" s="87">
        <f t="shared" si="12"/>
        <v>9</v>
      </c>
      <c r="R30" s="87">
        <f t="shared" si="12"/>
        <v>1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3">
        <v>44454</v>
      </c>
      <c r="B31" s="160" t="s">
        <v>1668</v>
      </c>
      <c r="C31" s="161" t="s">
        <v>1669</v>
      </c>
      <c r="D31" s="162">
        <v>15</v>
      </c>
      <c r="E31" s="162">
        <v>0</v>
      </c>
      <c r="F31" s="162">
        <v>0</v>
      </c>
      <c r="G31" s="162">
        <v>15</v>
      </c>
      <c r="H31" s="162">
        <v>0</v>
      </c>
      <c r="I31" s="303" t="s">
        <v>1679</v>
      </c>
      <c r="J31" s="171" t="s">
        <v>1634</v>
      </c>
      <c r="K31" s="171" t="s">
        <v>1680</v>
      </c>
      <c r="L31" s="170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148</v>
      </c>
    </row>
    <row r="32" spans="1:22" ht="20.100000000000001" customHeight="1" thickTop="1" thickBot="1" x14ac:dyDescent="0.35">
      <c r="A32" s="177">
        <v>44454</v>
      </c>
      <c r="B32" s="341" t="s">
        <v>1670</v>
      </c>
      <c r="C32" s="168" t="s">
        <v>1644</v>
      </c>
      <c r="D32" s="169">
        <v>1</v>
      </c>
      <c r="E32" s="169">
        <v>0</v>
      </c>
      <c r="F32" s="169">
        <v>0</v>
      </c>
      <c r="G32" s="169">
        <v>1</v>
      </c>
      <c r="H32" s="169">
        <v>0</v>
      </c>
      <c r="I32" s="309" t="s">
        <v>1679</v>
      </c>
      <c r="J32" s="178" t="s">
        <v>1634</v>
      </c>
      <c r="K32" s="178" t="s">
        <v>1680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4">
        <v>44454</v>
      </c>
      <c r="B33" s="196" t="s">
        <v>1671</v>
      </c>
      <c r="C33" s="163" t="s">
        <v>1645</v>
      </c>
      <c r="D33" s="164">
        <v>1</v>
      </c>
      <c r="E33" s="164">
        <v>0</v>
      </c>
      <c r="F33" s="164">
        <v>0</v>
      </c>
      <c r="G33" s="164">
        <v>1</v>
      </c>
      <c r="H33" s="164">
        <v>0</v>
      </c>
      <c r="I33" s="304" t="s">
        <v>1679</v>
      </c>
      <c r="J33" s="172" t="s">
        <v>1634</v>
      </c>
      <c r="K33" s="172" t="s">
        <v>1680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44454</v>
      </c>
      <c r="B34" s="341" t="s">
        <v>1672</v>
      </c>
      <c r="C34" s="168" t="s">
        <v>1673</v>
      </c>
      <c r="D34" s="169">
        <v>2</v>
      </c>
      <c r="E34" s="169">
        <v>0</v>
      </c>
      <c r="F34" s="169">
        <v>0</v>
      </c>
      <c r="G34" s="169">
        <v>2</v>
      </c>
      <c r="H34" s="169">
        <v>0</v>
      </c>
      <c r="I34" s="309" t="s">
        <v>1679</v>
      </c>
      <c r="J34" s="178" t="s">
        <v>1634</v>
      </c>
      <c r="K34" s="178" t="s">
        <v>1680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4">
        <v>44454</v>
      </c>
      <c r="B35" s="196" t="s">
        <v>1674</v>
      </c>
      <c r="C35" s="163" t="s">
        <v>1675</v>
      </c>
      <c r="D35" s="164">
        <v>1</v>
      </c>
      <c r="E35" s="164">
        <v>0</v>
      </c>
      <c r="F35" s="164">
        <v>0</v>
      </c>
      <c r="G35" s="164">
        <v>1</v>
      </c>
      <c r="H35" s="164">
        <v>0</v>
      </c>
      <c r="I35" s="304" t="s">
        <v>1679</v>
      </c>
      <c r="J35" s="172" t="s">
        <v>1634</v>
      </c>
      <c r="K35" s="172" t="s">
        <v>1680</v>
      </c>
      <c r="L35" s="197"/>
      <c r="M35" s="157" t="s">
        <v>1682</v>
      </c>
      <c r="N35" s="282" t="s">
        <v>1681</v>
      </c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44454</v>
      </c>
      <c r="B36" s="196" t="s">
        <v>1674</v>
      </c>
      <c r="C36" s="163" t="s">
        <v>1673</v>
      </c>
      <c r="D36" s="164">
        <v>2</v>
      </c>
      <c r="E36" s="164">
        <v>0</v>
      </c>
      <c r="F36" s="164">
        <v>0</v>
      </c>
      <c r="G36" s="164">
        <v>2</v>
      </c>
      <c r="H36" s="164">
        <v>0</v>
      </c>
      <c r="I36" s="304" t="s">
        <v>1679</v>
      </c>
      <c r="J36" s="172" t="s">
        <v>1634</v>
      </c>
      <c r="K36" s="172" t="s">
        <v>1680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74">
        <v>44454</v>
      </c>
      <c r="B37" s="196" t="s">
        <v>1674</v>
      </c>
      <c r="C37" s="163" t="s">
        <v>1644</v>
      </c>
      <c r="D37" s="164">
        <v>2</v>
      </c>
      <c r="E37" s="164">
        <v>0</v>
      </c>
      <c r="F37" s="164">
        <v>0</v>
      </c>
      <c r="G37" s="164">
        <v>3</v>
      </c>
      <c r="H37" s="164">
        <v>0</v>
      </c>
      <c r="I37" s="304" t="s">
        <v>1679</v>
      </c>
      <c r="J37" s="172" t="s">
        <v>1634</v>
      </c>
      <c r="K37" s="172" t="s">
        <v>1680</v>
      </c>
      <c r="L37" s="197"/>
      <c r="M37" s="194">
        <v>0.5</v>
      </c>
      <c r="N37" s="192" t="s">
        <v>1632</v>
      </c>
      <c r="O37" s="335">
        <v>6396</v>
      </c>
      <c r="P37" s="182">
        <v>22</v>
      </c>
      <c r="Q37" s="182">
        <v>21</v>
      </c>
      <c r="R37" s="182">
        <v>8</v>
      </c>
      <c r="S37" s="182">
        <v>7</v>
      </c>
      <c r="T37" s="180">
        <f>SUM(P37:S37)</f>
        <v>58</v>
      </c>
      <c r="U37" s="183"/>
      <c r="V37" s="184">
        <v>6</v>
      </c>
    </row>
    <row r="38" spans="1:24" s="124" customFormat="1" ht="20.100000000000001" customHeight="1" thickBot="1" x14ac:dyDescent="0.35">
      <c r="A38" s="177">
        <v>44454</v>
      </c>
      <c r="B38" s="341" t="s">
        <v>1676</v>
      </c>
      <c r="C38" s="168" t="s">
        <v>1677</v>
      </c>
      <c r="D38" s="169">
        <v>4</v>
      </c>
      <c r="E38" s="169">
        <v>0</v>
      </c>
      <c r="F38" s="169">
        <v>0</v>
      </c>
      <c r="G38" s="169">
        <v>4</v>
      </c>
      <c r="H38" s="169">
        <v>0</v>
      </c>
      <c r="I38" s="309" t="s">
        <v>1679</v>
      </c>
      <c r="J38" s="178" t="s">
        <v>1634</v>
      </c>
      <c r="K38" s="178" t="s">
        <v>1680</v>
      </c>
      <c r="L38" s="342"/>
      <c r="M38" s="194">
        <v>0.52500000000000002</v>
      </c>
      <c r="N38" s="192" t="s">
        <v>1633</v>
      </c>
      <c r="O38" s="335" t="s">
        <v>141</v>
      </c>
      <c r="P38" s="182">
        <v>36</v>
      </c>
      <c r="Q38" s="182">
        <v>35</v>
      </c>
      <c r="R38" s="182">
        <v>0</v>
      </c>
      <c r="S38" s="182">
        <v>0</v>
      </c>
      <c r="T38" s="180">
        <f t="shared" ref="T38:T43" si="13">SUM(P38:S38)</f>
        <v>71</v>
      </c>
      <c r="U38" s="186"/>
      <c r="V38" s="179">
        <v>5</v>
      </c>
      <c r="W38" s="282"/>
    </row>
    <row r="39" spans="1:24" ht="20.100000000000001" customHeight="1" x14ac:dyDescent="0.3">
      <c r="A39" s="174">
        <v>44454</v>
      </c>
      <c r="B39" s="196" t="s">
        <v>1678</v>
      </c>
      <c r="C39" s="163" t="s">
        <v>1639</v>
      </c>
      <c r="D39" s="164">
        <v>2</v>
      </c>
      <c r="E39" s="164">
        <v>0</v>
      </c>
      <c r="F39" s="164">
        <v>0</v>
      </c>
      <c r="G39" s="164">
        <v>2</v>
      </c>
      <c r="H39" s="164">
        <v>0</v>
      </c>
      <c r="I39" s="304" t="s">
        <v>1679</v>
      </c>
      <c r="J39" s="172" t="s">
        <v>1634</v>
      </c>
      <c r="K39" s="172" t="s">
        <v>1680</v>
      </c>
      <c r="L39" s="197"/>
      <c r="M39" s="194">
        <v>0.5805555555555556</v>
      </c>
      <c r="N39" s="192" t="s">
        <v>1634</v>
      </c>
      <c r="O39" s="335" t="s">
        <v>140</v>
      </c>
      <c r="P39" s="182">
        <v>31</v>
      </c>
      <c r="Q39" s="182">
        <v>31</v>
      </c>
      <c r="R39" s="182">
        <v>5</v>
      </c>
      <c r="S39" s="182">
        <v>4</v>
      </c>
      <c r="T39" s="180">
        <f t="shared" si="13"/>
        <v>71</v>
      </c>
      <c r="U39" s="186"/>
      <c r="V39" s="179">
        <v>7</v>
      </c>
    </row>
    <row r="40" spans="1:24" ht="20.100000000000001" customHeight="1" thickBot="1" x14ac:dyDescent="0.35">
      <c r="A40" s="167">
        <v>44454</v>
      </c>
      <c r="B40" s="158" t="s">
        <v>1678</v>
      </c>
      <c r="C40" s="159" t="s">
        <v>1642</v>
      </c>
      <c r="D40" s="165">
        <v>5</v>
      </c>
      <c r="E40" s="165">
        <v>0</v>
      </c>
      <c r="F40" s="165">
        <v>0</v>
      </c>
      <c r="G40" s="165">
        <v>5</v>
      </c>
      <c r="H40" s="165">
        <v>0</v>
      </c>
      <c r="I40" s="305" t="s">
        <v>1679</v>
      </c>
      <c r="J40" s="166" t="s">
        <v>1634</v>
      </c>
      <c r="K40" s="166" t="s">
        <v>1680</v>
      </c>
      <c r="L40" s="343"/>
      <c r="M40" s="194">
        <v>0.68055555555555547</v>
      </c>
      <c r="N40" s="192" t="s">
        <v>1634</v>
      </c>
      <c r="O40" s="335" t="s">
        <v>138</v>
      </c>
      <c r="P40" s="182">
        <v>8</v>
      </c>
      <c r="Q40" s="182">
        <v>8</v>
      </c>
      <c r="R40" s="182">
        <v>0</v>
      </c>
      <c r="S40" s="182">
        <v>0</v>
      </c>
      <c r="T40" s="180">
        <f t="shared" si="13"/>
        <v>16</v>
      </c>
      <c r="U40" s="195"/>
      <c r="V40" s="179">
        <v>1</v>
      </c>
      <c r="W40" s="107"/>
      <c r="X40" s="107"/>
    </row>
    <row r="41" spans="1:24" ht="20.100000000000001" customHeight="1" x14ac:dyDescent="0.3">
      <c r="A41" s="174">
        <v>44454</v>
      </c>
      <c r="B41" s="196" t="s">
        <v>1683</v>
      </c>
      <c r="C41" s="163" t="s">
        <v>1641</v>
      </c>
      <c r="D41" s="164">
        <v>19</v>
      </c>
      <c r="E41" s="164">
        <v>0</v>
      </c>
      <c r="F41" s="164">
        <v>0</v>
      </c>
      <c r="G41" s="164">
        <v>19</v>
      </c>
      <c r="H41" s="164">
        <v>0</v>
      </c>
      <c r="I41" s="304" t="s">
        <v>1687</v>
      </c>
      <c r="J41" s="172" t="s">
        <v>1636</v>
      </c>
      <c r="K41" s="172" t="s">
        <v>1688</v>
      </c>
      <c r="L41" s="197"/>
      <c r="M41" s="194">
        <v>0.4236111111111111</v>
      </c>
      <c r="N41" s="192" t="s">
        <v>1635</v>
      </c>
      <c r="O41" s="335" t="s">
        <v>139</v>
      </c>
      <c r="P41" s="182">
        <v>0</v>
      </c>
      <c r="Q41" s="182">
        <v>0</v>
      </c>
      <c r="R41" s="182">
        <v>0</v>
      </c>
      <c r="S41" s="182">
        <v>0</v>
      </c>
      <c r="T41" s="180">
        <f t="shared" si="13"/>
        <v>0</v>
      </c>
      <c r="U41" s="195"/>
      <c r="V41" s="179">
        <v>0</v>
      </c>
      <c r="W41" s="107"/>
      <c r="X41" s="107"/>
    </row>
    <row r="42" spans="1:24" ht="20.100000000000001" customHeight="1" x14ac:dyDescent="0.3">
      <c r="A42" s="174">
        <v>44454</v>
      </c>
      <c r="B42" s="196" t="s">
        <v>1683</v>
      </c>
      <c r="C42" s="163" t="s">
        <v>1684</v>
      </c>
      <c r="D42" s="164">
        <v>10</v>
      </c>
      <c r="E42" s="164">
        <v>0</v>
      </c>
      <c r="F42" s="164">
        <v>0</v>
      </c>
      <c r="G42" s="164">
        <v>3</v>
      </c>
      <c r="H42" s="164">
        <v>0</v>
      </c>
      <c r="I42" s="304" t="s">
        <v>1687</v>
      </c>
      <c r="J42" s="172" t="s">
        <v>1636</v>
      </c>
      <c r="K42" s="172" t="s">
        <v>1688</v>
      </c>
      <c r="L42" s="197"/>
      <c r="M42" s="194">
        <v>0.63750000000000007</v>
      </c>
      <c r="N42" s="192" t="s">
        <v>1636</v>
      </c>
      <c r="O42" s="335" t="s">
        <v>143</v>
      </c>
      <c r="P42" s="182">
        <v>29</v>
      </c>
      <c r="Q42" s="182">
        <v>31</v>
      </c>
      <c r="R42" s="182">
        <v>1</v>
      </c>
      <c r="S42" s="182">
        <v>2</v>
      </c>
      <c r="T42" s="180">
        <f t="shared" si="13"/>
        <v>63</v>
      </c>
      <c r="U42" s="186"/>
      <c r="V42" s="179">
        <v>2</v>
      </c>
    </row>
    <row r="43" spans="1:24" ht="20.100000000000001" customHeight="1" thickBot="1" x14ac:dyDescent="0.35">
      <c r="A43" s="174">
        <v>44454</v>
      </c>
      <c r="B43" s="196" t="s">
        <v>1683</v>
      </c>
      <c r="C43" s="163" t="s">
        <v>1685</v>
      </c>
      <c r="D43" s="164">
        <v>0</v>
      </c>
      <c r="E43" s="164">
        <v>0</v>
      </c>
      <c r="F43" s="164">
        <v>0</v>
      </c>
      <c r="G43" s="164">
        <v>6</v>
      </c>
      <c r="H43" s="164">
        <v>0</v>
      </c>
      <c r="I43" s="304" t="s">
        <v>1687</v>
      </c>
      <c r="J43" s="172" t="s">
        <v>1636</v>
      </c>
      <c r="K43" s="172" t="s">
        <v>1688</v>
      </c>
      <c r="L43" s="197"/>
      <c r="M43" s="194">
        <v>0.4201388888888889</v>
      </c>
      <c r="N43" s="192" t="s">
        <v>1637</v>
      </c>
      <c r="O43" s="335" t="s">
        <v>138</v>
      </c>
      <c r="P43" s="182">
        <v>2</v>
      </c>
      <c r="Q43" s="182">
        <v>5</v>
      </c>
      <c r="R43" s="182">
        <v>5</v>
      </c>
      <c r="S43" s="182">
        <v>0</v>
      </c>
      <c r="T43" s="180">
        <f t="shared" si="13"/>
        <v>12</v>
      </c>
      <c r="U43" s="186"/>
      <c r="V43" s="179">
        <v>1</v>
      </c>
    </row>
    <row r="44" spans="1:24" ht="20.100000000000001" customHeight="1" thickTop="1" thickBot="1" x14ac:dyDescent="0.35">
      <c r="A44" s="174">
        <v>44454</v>
      </c>
      <c r="B44" s="196" t="s">
        <v>1683</v>
      </c>
      <c r="C44" s="163" t="s">
        <v>42</v>
      </c>
      <c r="D44" s="164">
        <v>0</v>
      </c>
      <c r="E44" s="164">
        <v>0</v>
      </c>
      <c r="F44" s="164">
        <v>0</v>
      </c>
      <c r="G44" s="164">
        <v>1</v>
      </c>
      <c r="H44" s="164">
        <v>0</v>
      </c>
      <c r="I44" s="304" t="s">
        <v>1687</v>
      </c>
      <c r="J44" s="172" t="s">
        <v>1636</v>
      </c>
      <c r="K44" s="172" t="s">
        <v>1688</v>
      </c>
      <c r="L44" s="197"/>
      <c r="M44" s="194"/>
      <c r="N44" s="192"/>
      <c r="O44" s="187" t="s">
        <v>126</v>
      </c>
      <c r="P44" s="188">
        <f>SUM(P37:P43)</f>
        <v>128</v>
      </c>
      <c r="Q44" s="188">
        <f>SUM(Q37:Q43)</f>
        <v>131</v>
      </c>
      <c r="R44" s="188">
        <f>SUM(R37:R43)</f>
        <v>19</v>
      </c>
      <c r="S44" s="188">
        <f>SUM(S37:S43)</f>
        <v>13</v>
      </c>
      <c r="T44" s="188">
        <f>SUM(T37:T43)</f>
        <v>291</v>
      </c>
      <c r="U44" s="189"/>
      <c r="V44" s="190"/>
    </row>
    <row r="45" spans="1:24" ht="20.100000000000001" customHeight="1" x14ac:dyDescent="0.3">
      <c r="A45" s="173">
        <v>44454</v>
      </c>
      <c r="B45" s="160" t="s">
        <v>1686</v>
      </c>
      <c r="C45" s="161" t="s">
        <v>1689</v>
      </c>
      <c r="D45" s="162">
        <v>2</v>
      </c>
      <c r="E45" s="162">
        <v>0</v>
      </c>
      <c r="F45" s="162">
        <v>0</v>
      </c>
      <c r="G45" s="162">
        <v>0</v>
      </c>
      <c r="H45" s="162">
        <v>0</v>
      </c>
      <c r="I45" s="303" t="s">
        <v>1687</v>
      </c>
      <c r="J45" s="171" t="s">
        <v>1636</v>
      </c>
      <c r="K45" s="171" t="s">
        <v>1688</v>
      </c>
      <c r="L45" s="170"/>
      <c r="M45" s="194"/>
      <c r="N45" s="192"/>
      <c r="O45" s="191" t="s">
        <v>1710</v>
      </c>
      <c r="P45" s="182">
        <v>0</v>
      </c>
      <c r="Q45" s="182">
        <v>2</v>
      </c>
      <c r="R45" s="182">
        <v>1</v>
      </c>
      <c r="S45" s="182">
        <v>1</v>
      </c>
      <c r="T45" s="182">
        <f>SUM(P45:S45)</f>
        <v>4</v>
      </c>
      <c r="U45" s="185"/>
      <c r="V45" s="248"/>
    </row>
    <row r="46" spans="1:24" ht="20.100000000000001" customHeight="1" thickBot="1" x14ac:dyDescent="0.35">
      <c r="A46" s="167">
        <v>44454</v>
      </c>
      <c r="B46" s="158" t="s">
        <v>1686</v>
      </c>
      <c r="C46" s="159" t="s">
        <v>1643</v>
      </c>
      <c r="D46" s="165">
        <v>2</v>
      </c>
      <c r="E46" s="165">
        <v>0</v>
      </c>
      <c r="F46" s="165">
        <v>0</v>
      </c>
      <c r="G46" s="165">
        <v>1</v>
      </c>
      <c r="H46" s="165">
        <v>0</v>
      </c>
      <c r="I46" s="305" t="s">
        <v>1687</v>
      </c>
      <c r="J46" s="166" t="s">
        <v>1636</v>
      </c>
      <c r="K46" s="166" t="s">
        <v>1688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3">
        <v>44454</v>
      </c>
      <c r="B47" s="160" t="s">
        <v>1690</v>
      </c>
      <c r="C47" s="161" t="s">
        <v>1642</v>
      </c>
      <c r="D47" s="162">
        <v>4</v>
      </c>
      <c r="E47" s="162">
        <v>0</v>
      </c>
      <c r="F47" s="162">
        <v>0</v>
      </c>
      <c r="G47" s="162">
        <v>4</v>
      </c>
      <c r="H47" s="162">
        <v>0</v>
      </c>
      <c r="I47" s="303" t="s">
        <v>1650</v>
      </c>
      <c r="J47" s="171" t="s">
        <v>1634</v>
      </c>
      <c r="K47" s="171" t="s">
        <v>1691</v>
      </c>
      <c r="L47" s="170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67">
        <v>44454</v>
      </c>
      <c r="B48" s="158" t="s">
        <v>1690</v>
      </c>
      <c r="C48" s="159" t="s">
        <v>42</v>
      </c>
      <c r="D48" s="165">
        <v>4</v>
      </c>
      <c r="E48" s="165">
        <v>0</v>
      </c>
      <c r="F48" s="165">
        <v>0</v>
      </c>
      <c r="G48" s="165">
        <v>4</v>
      </c>
      <c r="H48" s="165">
        <v>0</v>
      </c>
      <c r="I48" s="305" t="s">
        <v>1650</v>
      </c>
      <c r="J48" s="166" t="s">
        <v>1634</v>
      </c>
      <c r="K48" s="166" t="s">
        <v>1691</v>
      </c>
      <c r="L48" s="343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394" t="s">
        <v>11</v>
      </c>
      <c r="B49" s="395"/>
      <c r="C49" s="396"/>
      <c r="D49" s="397">
        <f>SUM(D4:D48)</f>
        <v>144</v>
      </c>
      <c r="E49" s="397">
        <f>SUM(E4:E48)</f>
        <v>0</v>
      </c>
      <c r="F49" s="397">
        <f>SUM(F4:F48)</f>
        <v>0</v>
      </c>
      <c r="G49" s="397">
        <f>SUM(G4:G48)</f>
        <v>147</v>
      </c>
      <c r="H49" s="397">
        <f>SUM(H4:H48)</f>
        <v>0</v>
      </c>
      <c r="I49" s="398"/>
      <c r="J49" s="399"/>
      <c r="K49" s="399"/>
      <c r="L49" s="400"/>
      <c r="M49" s="194"/>
      <c r="N49" s="107"/>
      <c r="O49" s="187" t="s">
        <v>88</v>
      </c>
      <c r="P49" s="188">
        <f>SUM(P45:P48)</f>
        <v>0</v>
      </c>
      <c r="Q49" s="92">
        <f>SUM(Q45:Q48)</f>
        <v>2</v>
      </c>
      <c r="R49" s="188">
        <f>SUM(R45:R48)</f>
        <v>1</v>
      </c>
      <c r="S49" s="92">
        <f>SUM(S45:S48)</f>
        <v>1</v>
      </c>
      <c r="T49" s="188">
        <f>SUM(T45:T48)</f>
        <v>4</v>
      </c>
      <c r="U49" s="93"/>
      <c r="V49" s="94"/>
    </row>
    <row r="50" spans="1:22" ht="20.100000000000001" customHeight="1" thickBot="1" x14ac:dyDescent="0.35">
      <c r="A50" s="213" t="s">
        <v>12</v>
      </c>
      <c r="B50" s="214"/>
      <c r="C50" s="215"/>
      <c r="D50" s="216">
        <v>2182</v>
      </c>
      <c r="E50" s="216">
        <v>0</v>
      </c>
      <c r="F50" s="216">
        <v>8</v>
      </c>
      <c r="G50" s="216">
        <v>2176</v>
      </c>
      <c r="H50" s="216">
        <v>0</v>
      </c>
      <c r="I50" s="311"/>
      <c r="J50" s="129"/>
      <c r="K50" s="129"/>
      <c r="L50" s="217"/>
      <c r="M50" s="194"/>
      <c r="N50" s="107"/>
      <c r="O50" s="95" t="s">
        <v>89</v>
      </c>
      <c r="P50" s="97">
        <f>P44+P49</f>
        <v>128</v>
      </c>
      <c r="Q50" s="96">
        <f>Q44+Q49</f>
        <v>133</v>
      </c>
      <c r="R50" s="97">
        <f>R44+R49</f>
        <v>20</v>
      </c>
      <c r="S50" s="96">
        <f>S44+S49</f>
        <v>14</v>
      </c>
      <c r="T50" s="97">
        <f>T44+T49</f>
        <v>295</v>
      </c>
      <c r="U50" s="98">
        <f>SUM(U44:U45)</f>
        <v>0</v>
      </c>
      <c r="V50" s="99"/>
    </row>
    <row r="51" spans="1:22" ht="20.100000000000001" customHeight="1" thickBot="1" x14ac:dyDescent="0.35">
      <c r="A51" s="218" t="s">
        <v>13</v>
      </c>
      <c r="B51" s="219"/>
      <c r="C51" s="220"/>
      <c r="D51" s="221">
        <f>D49+D50</f>
        <v>2326</v>
      </c>
      <c r="E51" s="221">
        <f>E49+E50</f>
        <v>0</v>
      </c>
      <c r="F51" s="221">
        <f>F49+F50</f>
        <v>8</v>
      </c>
      <c r="G51" s="221">
        <f>G49+G50</f>
        <v>2323</v>
      </c>
      <c r="H51" s="221">
        <f>H49+H50</f>
        <v>0</v>
      </c>
      <c r="I51" s="312"/>
      <c r="J51" s="130"/>
      <c r="K51" s="130"/>
      <c r="L51" s="222"/>
      <c r="M51" s="302"/>
      <c r="N51" s="107"/>
      <c r="O51" s="172" t="s">
        <v>90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x14ac:dyDescent="0.3">
      <c r="A52" s="223" t="s">
        <v>14</v>
      </c>
      <c r="B52" s="224">
        <f t="array" ref="B52">SUM(1/COUNTIF(B4:B48,B4:B48))</f>
        <v>22</v>
      </c>
      <c r="C52" s="225"/>
      <c r="D52" s="152"/>
      <c r="E52" s="152"/>
      <c r="F52" s="152"/>
      <c r="G52" s="152"/>
      <c r="H52" s="152"/>
      <c r="I52" s="313"/>
      <c r="J52" s="131"/>
      <c r="K52" s="131"/>
      <c r="L52" s="135"/>
      <c r="M52" s="302"/>
      <c r="N52" s="284"/>
      <c r="O52" s="157" t="s">
        <v>1384</v>
      </c>
      <c r="P52" s="198"/>
      <c r="Q52" s="198"/>
      <c r="R52" s="153"/>
      <c r="S52" s="153"/>
      <c r="T52" s="153"/>
      <c r="U52" s="152"/>
      <c r="V52" s="152"/>
    </row>
    <row r="53" spans="1:22" ht="20.100000000000001" customHeight="1" x14ac:dyDescent="0.3">
      <c r="A53" s="223"/>
      <c r="B53" s="224"/>
      <c r="C53" s="225"/>
      <c r="D53" s="152"/>
      <c r="E53" s="152"/>
      <c r="F53" s="152"/>
      <c r="G53" s="152"/>
      <c r="H53" s="152"/>
      <c r="I53" s="313"/>
      <c r="J53" s="131"/>
      <c r="K53" s="40"/>
      <c r="L53" s="40"/>
      <c r="M53" s="194"/>
      <c r="N53" s="284"/>
      <c r="O53" s="157">
        <v>8842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x14ac:dyDescent="0.3">
      <c r="A54" s="226" t="s">
        <v>15</v>
      </c>
      <c r="B54" s="227"/>
      <c r="C54" s="227"/>
      <c r="D54" s="132"/>
      <c r="E54" s="132"/>
      <c r="F54" s="132"/>
      <c r="G54" s="132"/>
      <c r="H54" s="132"/>
      <c r="I54" s="314"/>
      <c r="J54" s="132"/>
      <c r="K54" s="149"/>
      <c r="L54" s="149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228" t="s">
        <v>131</v>
      </c>
      <c r="B55" s="227"/>
      <c r="C55" s="227"/>
      <c r="D55" s="132"/>
      <c r="E55" s="132"/>
      <c r="F55" s="132"/>
      <c r="G55" s="132"/>
      <c r="H55" s="132"/>
      <c r="I55" s="314"/>
      <c r="J55" s="132"/>
      <c r="K55" s="132"/>
      <c r="L55" s="149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thickBot="1" x14ac:dyDescent="0.35">
      <c r="A56" s="229"/>
      <c r="B56" s="227"/>
      <c r="C56" s="230"/>
      <c r="D56" s="132"/>
      <c r="E56" s="132"/>
      <c r="F56" s="132"/>
      <c r="G56" s="132"/>
      <c r="H56" s="132"/>
      <c r="I56" s="315"/>
      <c r="J56" s="133"/>
      <c r="K56" s="133"/>
      <c r="L56" s="231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177" t="s">
        <v>0</v>
      </c>
      <c r="B57" s="178" t="s">
        <v>1</v>
      </c>
      <c r="C57" s="178" t="s">
        <v>2</v>
      </c>
      <c r="D57" s="418" t="s">
        <v>16</v>
      </c>
      <c r="E57" s="232" t="s">
        <v>27</v>
      </c>
      <c r="F57" s="418" t="s">
        <v>18</v>
      </c>
      <c r="G57" s="418" t="s">
        <v>19</v>
      </c>
      <c r="H57" s="418" t="s">
        <v>120</v>
      </c>
      <c r="I57" s="316" t="s">
        <v>8</v>
      </c>
      <c r="J57" s="418" t="s">
        <v>9</v>
      </c>
      <c r="K57" s="475" t="s">
        <v>10</v>
      </c>
      <c r="L57" s="476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x14ac:dyDescent="0.3">
      <c r="A58" s="331">
        <v>44454</v>
      </c>
      <c r="B58" s="233" t="s">
        <v>1692</v>
      </c>
      <c r="C58" s="233" t="s">
        <v>1658</v>
      </c>
      <c r="D58" s="332">
        <v>2</v>
      </c>
      <c r="E58" s="332">
        <v>0</v>
      </c>
      <c r="F58" s="332">
        <v>0</v>
      </c>
      <c r="G58" s="332">
        <v>0</v>
      </c>
      <c r="H58" s="332">
        <v>0</v>
      </c>
      <c r="I58" s="333" t="s">
        <v>1667</v>
      </c>
      <c r="J58" s="334"/>
      <c r="K58" s="171"/>
      <c r="L58" s="244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352">
        <v>44454</v>
      </c>
      <c r="B59" s="353" t="s">
        <v>1692</v>
      </c>
      <c r="C59" s="353" t="s">
        <v>1643</v>
      </c>
      <c r="D59" s="354">
        <v>1</v>
      </c>
      <c r="E59" s="354">
        <v>0</v>
      </c>
      <c r="F59" s="354">
        <v>0</v>
      </c>
      <c r="G59" s="354">
        <v>1</v>
      </c>
      <c r="H59" s="354">
        <v>0</v>
      </c>
      <c r="I59" s="355" t="s">
        <v>1667</v>
      </c>
      <c r="J59" s="356"/>
      <c r="K59" s="166"/>
      <c r="L59" s="246" t="s">
        <v>1693</v>
      </c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x14ac:dyDescent="0.3">
      <c r="A60" s="208" t="s">
        <v>20</v>
      </c>
      <c r="B60" s="209"/>
      <c r="C60" s="210"/>
      <c r="D60" s="236">
        <f>SUM(D58:D59)</f>
        <v>3</v>
      </c>
      <c r="E60" s="236">
        <f>SUM(E58:E59)</f>
        <v>0</v>
      </c>
      <c r="F60" s="236">
        <f>SUM(F58:F59)</f>
        <v>0</v>
      </c>
      <c r="G60" s="236">
        <f>SUM(G58:G59)</f>
        <v>1</v>
      </c>
      <c r="H60" s="236">
        <f>SUM(H58:H59)</f>
        <v>0</v>
      </c>
      <c r="I60" s="310"/>
      <c r="J60" s="35"/>
      <c r="K60" s="35"/>
      <c r="L60" s="237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238" t="s">
        <v>12</v>
      </c>
      <c r="B61" s="239"/>
      <c r="C61" s="116"/>
      <c r="D61" s="240">
        <v>6</v>
      </c>
      <c r="E61" s="240">
        <v>232</v>
      </c>
      <c r="F61" s="240">
        <v>235</v>
      </c>
      <c r="G61" s="240">
        <v>1</v>
      </c>
      <c r="H61" s="240">
        <v>0</v>
      </c>
      <c r="I61" s="317"/>
      <c r="J61" s="134"/>
      <c r="K61" s="134"/>
      <c r="L61" s="241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218" t="s">
        <v>13</v>
      </c>
      <c r="B62" s="219"/>
      <c r="C62" s="220"/>
      <c r="D62" s="242">
        <f>SUM(D60:D61)</f>
        <v>9</v>
      </c>
      <c r="E62" s="242">
        <f>SUM(E60:E61)</f>
        <v>232</v>
      </c>
      <c r="F62" s="242">
        <f>SUM(F60:F61)</f>
        <v>235</v>
      </c>
      <c r="G62" s="242">
        <f>SUM(G60:G61)</f>
        <v>2</v>
      </c>
      <c r="H62" s="242">
        <f>SUM(H60:H61)</f>
        <v>0</v>
      </c>
      <c r="I62" s="312"/>
      <c r="J62" s="130"/>
      <c r="K62" s="130"/>
      <c r="L62" s="22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223"/>
      <c r="B63" s="224"/>
      <c r="C63" s="243"/>
      <c r="D63" s="152"/>
      <c r="E63" s="152"/>
      <c r="F63" s="152"/>
      <c r="G63" s="152"/>
      <c r="H63" s="152"/>
      <c r="I63" s="313"/>
      <c r="J63" s="131"/>
      <c r="K63" s="131"/>
      <c r="L63" s="131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226" t="s">
        <v>21</v>
      </c>
      <c r="B64" s="227"/>
      <c r="C64" s="227"/>
      <c r="D64" s="132"/>
      <c r="E64" s="132"/>
      <c r="F64" s="132"/>
      <c r="G64" s="132"/>
      <c r="H64" s="132"/>
      <c r="I64" s="314"/>
      <c r="J64" s="132"/>
      <c r="K64" s="132"/>
      <c r="L64" s="132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26" t="s">
        <v>125</v>
      </c>
      <c r="B65" s="227"/>
      <c r="C65" s="227"/>
      <c r="D65" s="132"/>
      <c r="E65" s="132"/>
      <c r="F65" s="132"/>
      <c r="G65" s="132"/>
      <c r="H65" s="132"/>
      <c r="I65" s="314"/>
      <c r="J65" s="132"/>
      <c r="K65" s="132"/>
      <c r="L65" s="132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229"/>
      <c r="B66" s="227"/>
      <c r="C66" s="230"/>
      <c r="D66" s="132"/>
      <c r="E66" s="132"/>
      <c r="F66" s="132"/>
      <c r="G66" s="132"/>
      <c r="H66" s="132"/>
      <c r="I66" s="315"/>
      <c r="J66" s="133"/>
      <c r="K66" s="133"/>
      <c r="L66" s="231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177" t="s">
        <v>0</v>
      </c>
      <c r="B67" s="178" t="s">
        <v>1</v>
      </c>
      <c r="C67" s="178" t="s">
        <v>2</v>
      </c>
      <c r="D67" s="418" t="s">
        <v>22</v>
      </c>
      <c r="E67" s="418" t="s">
        <v>23</v>
      </c>
      <c r="F67" s="418" t="s">
        <v>24</v>
      </c>
      <c r="G67" s="418" t="s">
        <v>25</v>
      </c>
      <c r="H67" s="418" t="s">
        <v>7</v>
      </c>
      <c r="I67" s="316" t="s">
        <v>8</v>
      </c>
      <c r="J67" s="418" t="s">
        <v>9</v>
      </c>
      <c r="K67" s="475" t="s">
        <v>10</v>
      </c>
      <c r="L67" s="476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177">
        <v>44453</v>
      </c>
      <c r="B68" s="299" t="s">
        <v>1719</v>
      </c>
      <c r="C68" s="168" t="s">
        <v>57</v>
      </c>
      <c r="D68" s="169">
        <v>3</v>
      </c>
      <c r="E68" s="169">
        <v>0</v>
      </c>
      <c r="F68" s="169">
        <v>0</v>
      </c>
      <c r="G68" s="169">
        <v>3</v>
      </c>
      <c r="H68" s="169">
        <v>0</v>
      </c>
      <c r="I68" s="309" t="s">
        <v>1723</v>
      </c>
      <c r="J68" s="178" t="s">
        <v>1722</v>
      </c>
      <c r="K68" s="178"/>
      <c r="L68" s="300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173">
        <v>44453</v>
      </c>
      <c r="B69" s="142" t="s">
        <v>1720</v>
      </c>
      <c r="C69" s="161" t="s">
        <v>1721</v>
      </c>
      <c r="D69" s="162">
        <v>19</v>
      </c>
      <c r="E69" s="162">
        <v>0</v>
      </c>
      <c r="F69" s="162">
        <v>0</v>
      </c>
      <c r="G69" s="162">
        <v>19</v>
      </c>
      <c r="H69" s="162">
        <v>0</v>
      </c>
      <c r="I69" s="303" t="s">
        <v>149</v>
      </c>
      <c r="J69" s="171" t="s">
        <v>1724</v>
      </c>
      <c r="K69" s="171"/>
      <c r="L69" s="143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167">
        <v>44453</v>
      </c>
      <c r="B70" s="297" t="s">
        <v>1720</v>
      </c>
      <c r="C70" s="159" t="s">
        <v>106</v>
      </c>
      <c r="D70" s="165">
        <v>1</v>
      </c>
      <c r="E70" s="165">
        <v>0</v>
      </c>
      <c r="F70" s="165">
        <v>0</v>
      </c>
      <c r="G70" s="165">
        <v>0</v>
      </c>
      <c r="H70" s="165">
        <v>0</v>
      </c>
      <c r="I70" s="305" t="s">
        <v>149</v>
      </c>
      <c r="J70" s="166" t="s">
        <v>1724</v>
      </c>
      <c r="K70" s="166"/>
      <c r="L70" s="298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08" t="s">
        <v>20</v>
      </c>
      <c r="B71" s="209"/>
      <c r="C71" s="210"/>
      <c r="D71" s="236">
        <f>SUM(D68:D70)</f>
        <v>23</v>
      </c>
      <c r="E71" s="236">
        <f>SUM(E68:E70)</f>
        <v>0</v>
      </c>
      <c r="F71" s="236">
        <f>SUM(F68:F70)</f>
        <v>0</v>
      </c>
      <c r="G71" s="236">
        <f>SUM(G68:G70)</f>
        <v>22</v>
      </c>
      <c r="H71" s="236">
        <f>SUM(H68:H70)</f>
        <v>0</v>
      </c>
      <c r="I71" s="310"/>
      <c r="J71" s="35"/>
      <c r="K71" s="35"/>
      <c r="L71" s="237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38" t="s">
        <v>12</v>
      </c>
      <c r="B72" s="239"/>
      <c r="C72" s="116"/>
      <c r="D72" s="240">
        <v>104</v>
      </c>
      <c r="E72" s="240">
        <v>0</v>
      </c>
      <c r="F72" s="240">
        <v>0</v>
      </c>
      <c r="G72" s="240">
        <v>102</v>
      </c>
      <c r="H72" s="240">
        <v>0</v>
      </c>
      <c r="I72" s="317"/>
      <c r="J72" s="134"/>
      <c r="K72" s="134"/>
      <c r="L72" s="241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218" t="s">
        <v>13</v>
      </c>
      <c r="B73" s="219"/>
      <c r="C73" s="220"/>
      <c r="D73" s="242">
        <f>SUM(D71:D72)</f>
        <v>127</v>
      </c>
      <c r="E73" s="242">
        <f>SUM(E71:E72)</f>
        <v>0</v>
      </c>
      <c r="F73" s="242">
        <f>SUM(F71:F72)</f>
        <v>0</v>
      </c>
      <c r="G73" s="242">
        <f>SUM(G71:G72)</f>
        <v>124</v>
      </c>
      <c r="H73" s="242">
        <f>SUM(H71:H72)</f>
        <v>0</v>
      </c>
      <c r="I73" s="312"/>
      <c r="J73" s="130"/>
      <c r="K73" s="130"/>
      <c r="L73" s="222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3"/>
      <c r="B74" s="224"/>
      <c r="C74" s="243"/>
      <c r="D74" s="152"/>
      <c r="E74" s="152"/>
      <c r="F74" s="152"/>
      <c r="G74" s="152"/>
      <c r="H74" s="152"/>
      <c r="I74" s="313"/>
      <c r="J74" s="131"/>
      <c r="K74" s="131"/>
      <c r="L74" s="131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6" t="s">
        <v>121</v>
      </c>
      <c r="B75" s="227"/>
      <c r="C75" s="227"/>
      <c r="D75" s="132"/>
      <c r="E75" s="132"/>
      <c r="F75" s="132"/>
      <c r="G75" s="132"/>
      <c r="H75" s="132"/>
      <c r="I75" s="314"/>
      <c r="J75" s="132"/>
      <c r="K75" s="132"/>
      <c r="L75" s="132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229"/>
      <c r="B76" s="227"/>
      <c r="C76" s="230"/>
      <c r="D76" s="132"/>
      <c r="E76" s="132"/>
      <c r="F76" s="132"/>
      <c r="G76" s="132"/>
      <c r="H76" s="132"/>
      <c r="I76" s="315"/>
      <c r="J76" s="133"/>
      <c r="K76" s="133"/>
      <c r="L76" s="132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177" t="s">
        <v>0</v>
      </c>
      <c r="B77" s="178" t="s">
        <v>1</v>
      </c>
      <c r="C77" s="178" t="s">
        <v>2</v>
      </c>
      <c r="D77" s="418" t="s">
        <v>26</v>
      </c>
      <c r="E77" s="418" t="s">
        <v>27</v>
      </c>
      <c r="F77" s="418" t="s">
        <v>28</v>
      </c>
      <c r="G77" s="418" t="s">
        <v>25</v>
      </c>
      <c r="H77" s="418" t="s">
        <v>22</v>
      </c>
      <c r="I77" s="316" t="s">
        <v>8</v>
      </c>
      <c r="J77" s="418" t="s">
        <v>9</v>
      </c>
      <c r="K77" s="475" t="s">
        <v>10</v>
      </c>
      <c r="L77" s="476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173"/>
      <c r="B78" s="161"/>
      <c r="C78" s="161"/>
      <c r="D78" s="336"/>
      <c r="E78" s="336"/>
      <c r="F78" s="336"/>
      <c r="G78" s="336"/>
      <c r="H78" s="336"/>
      <c r="I78" s="318"/>
      <c r="J78" s="135"/>
      <c r="K78" s="135"/>
      <c r="L78" s="30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4"/>
      <c r="B79" s="163"/>
      <c r="C79" s="163"/>
      <c r="D79" s="337"/>
      <c r="E79" s="337"/>
      <c r="F79" s="337"/>
      <c r="G79" s="337"/>
      <c r="H79" s="337"/>
      <c r="I79" s="319"/>
      <c r="J79" s="40"/>
      <c r="K79" s="40"/>
      <c r="L79" s="179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08" t="s">
        <v>20</v>
      </c>
      <c r="B80" s="209"/>
      <c r="C80" s="210"/>
      <c r="D80" s="338">
        <f>SUM(D78:D79)</f>
        <v>0</v>
      </c>
      <c r="E80" s="338">
        <f>SUM(E78:E79)</f>
        <v>0</v>
      </c>
      <c r="F80" s="338">
        <f>SUM(F78:F79)</f>
        <v>0</v>
      </c>
      <c r="G80" s="338">
        <f>SUM(G78:G79)</f>
        <v>0</v>
      </c>
      <c r="H80" s="338">
        <f>SUM(H78:H79)</f>
        <v>0</v>
      </c>
      <c r="I80" s="310"/>
      <c r="J80" s="35"/>
      <c r="K80" s="35"/>
      <c r="L80" s="237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238" t="s">
        <v>12</v>
      </c>
      <c r="B81" s="239"/>
      <c r="C81" s="116"/>
      <c r="D81" s="339">
        <v>0</v>
      </c>
      <c r="E81" s="339">
        <v>74</v>
      </c>
      <c r="F81" s="339">
        <v>73</v>
      </c>
      <c r="G81" s="339">
        <v>0</v>
      </c>
      <c r="H81" s="339">
        <v>0</v>
      </c>
      <c r="I81" s="317"/>
      <c r="J81" s="134"/>
      <c r="K81" s="134"/>
      <c r="L81" s="241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218" t="s">
        <v>13</v>
      </c>
      <c r="B82" s="219"/>
      <c r="C82" s="220"/>
      <c r="D82" s="340">
        <f>D80+D81</f>
        <v>0</v>
      </c>
      <c r="E82" s="340">
        <f>E80+E81</f>
        <v>74</v>
      </c>
      <c r="F82" s="340">
        <f>F80+F81</f>
        <v>73</v>
      </c>
      <c r="G82" s="340">
        <f>G80+G81</f>
        <v>0</v>
      </c>
      <c r="H82" s="340">
        <f>H80+H81</f>
        <v>0</v>
      </c>
      <c r="I82" s="312"/>
      <c r="J82" s="130"/>
      <c r="K82" s="130"/>
      <c r="L82" s="222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45"/>
      <c r="B83" s="224"/>
      <c r="C83" s="225"/>
      <c r="D83" s="152"/>
      <c r="E83" s="152"/>
      <c r="F83" s="152"/>
      <c r="G83" s="152"/>
      <c r="H83" s="152"/>
      <c r="I83" s="313"/>
      <c r="J83" s="131"/>
      <c r="K83" s="131"/>
      <c r="L83" s="13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26" t="s">
        <v>118</v>
      </c>
      <c r="B84" s="227"/>
      <c r="C84" s="227"/>
      <c r="D84" s="132"/>
      <c r="E84" s="132"/>
      <c r="F84" s="132"/>
      <c r="G84" s="132"/>
      <c r="H84" s="132"/>
      <c r="I84" s="314"/>
      <c r="J84" s="132"/>
      <c r="K84" s="132"/>
      <c r="L84" s="13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229"/>
      <c r="B85" s="227"/>
      <c r="C85" s="230"/>
      <c r="D85" s="132"/>
      <c r="E85" s="132"/>
      <c r="F85" s="132"/>
      <c r="G85" s="132"/>
      <c r="H85" s="132"/>
      <c r="I85" s="315"/>
      <c r="J85" s="133"/>
      <c r="K85" s="133"/>
      <c r="L85" s="132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177" t="s">
        <v>0</v>
      </c>
      <c r="B86" s="178" t="s">
        <v>1</v>
      </c>
      <c r="C86" s="178" t="s">
        <v>2</v>
      </c>
      <c r="D86" s="418" t="s">
        <v>29</v>
      </c>
      <c r="E86" s="418" t="s">
        <v>17</v>
      </c>
      <c r="F86" s="418" t="s">
        <v>30</v>
      </c>
      <c r="G86" s="418" t="s">
        <v>19</v>
      </c>
      <c r="H86" s="418" t="s">
        <v>7</v>
      </c>
      <c r="I86" s="316" t="s">
        <v>8</v>
      </c>
      <c r="J86" s="418" t="s">
        <v>9</v>
      </c>
      <c r="K86" s="418"/>
      <c r="L86" s="419" t="s">
        <v>10</v>
      </c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173"/>
      <c r="B87" s="161"/>
      <c r="C87" s="161"/>
      <c r="D87" s="162"/>
      <c r="E87" s="162"/>
      <c r="F87" s="162"/>
      <c r="G87" s="162"/>
      <c r="H87" s="162"/>
      <c r="I87" s="303"/>
      <c r="J87" s="171"/>
      <c r="K87" s="171"/>
      <c r="L87" s="244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67"/>
      <c r="B88" s="159"/>
      <c r="C88" s="159"/>
      <c r="D88" s="165"/>
      <c r="E88" s="165"/>
      <c r="F88" s="165"/>
      <c r="G88" s="165"/>
      <c r="H88" s="165"/>
      <c r="I88" s="305"/>
      <c r="J88" s="166"/>
      <c r="K88" s="166"/>
      <c r="L88" s="246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208" t="s">
        <v>20</v>
      </c>
      <c r="B89" s="210"/>
      <c r="C89" s="210"/>
      <c r="D89" s="236">
        <f>SUM(D87:D88)</f>
        <v>0</v>
      </c>
      <c r="E89" s="236">
        <f>SUM(E87:E88)</f>
        <v>0</v>
      </c>
      <c r="F89" s="236">
        <f>SUM(F87:F88)</f>
        <v>0</v>
      </c>
      <c r="G89" s="236">
        <f>SUM(G87:G88)</f>
        <v>0</v>
      </c>
      <c r="H89" s="236">
        <f>SUM(H87:H88)</f>
        <v>0</v>
      </c>
      <c r="I89" s="310"/>
      <c r="J89" s="35"/>
      <c r="K89" s="35"/>
      <c r="L89" s="237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238" t="s">
        <v>12</v>
      </c>
      <c r="B90" s="116"/>
      <c r="C90" s="116"/>
      <c r="D90" s="240">
        <v>0</v>
      </c>
      <c r="E90" s="240">
        <v>0</v>
      </c>
      <c r="F90" s="240">
        <v>0</v>
      </c>
      <c r="G90" s="240">
        <v>0</v>
      </c>
      <c r="H90" s="240">
        <v>0</v>
      </c>
      <c r="I90" s="317"/>
      <c r="J90" s="134"/>
      <c r="K90" s="134"/>
      <c r="L90" s="241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218" t="s">
        <v>13</v>
      </c>
      <c r="B91" s="220"/>
      <c r="C91" s="220"/>
      <c r="D91" s="242">
        <f>SUM(D89:D90)</f>
        <v>0</v>
      </c>
      <c r="E91" s="242">
        <f>SUM(E89:E90)</f>
        <v>0</v>
      </c>
      <c r="F91" s="242">
        <f>SUM(F89:F90)</f>
        <v>0</v>
      </c>
      <c r="G91" s="242">
        <f>SUM(G89:G90)</f>
        <v>0</v>
      </c>
      <c r="H91" s="242">
        <f>SUM(H89:H90)</f>
        <v>0</v>
      </c>
      <c r="I91" s="312"/>
      <c r="J91" s="130"/>
      <c r="K91" s="130"/>
      <c r="L91" s="247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23"/>
      <c r="B92" s="224"/>
      <c r="C92" s="225"/>
      <c r="D92" s="152"/>
      <c r="E92" s="152"/>
      <c r="F92" s="152"/>
      <c r="G92" s="152"/>
      <c r="H92" s="152"/>
      <c r="I92" s="313"/>
      <c r="J92" s="131"/>
      <c r="K92" s="131"/>
      <c r="L92" s="131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26" t="s">
        <v>31</v>
      </c>
      <c r="B93" s="227"/>
      <c r="C93" s="227"/>
      <c r="D93" s="132"/>
      <c r="E93" s="132"/>
      <c r="F93" s="132"/>
      <c r="G93" s="132"/>
      <c r="H93" s="132"/>
      <c r="I93" s="314"/>
      <c r="J93" s="132"/>
      <c r="K93" s="132"/>
      <c r="L93" s="132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6" t="s">
        <v>32</v>
      </c>
      <c r="B94" s="227"/>
      <c r="C94" s="227"/>
      <c r="D94" s="132"/>
      <c r="E94" s="132"/>
      <c r="F94" s="132"/>
      <c r="G94" s="132"/>
      <c r="H94" s="132"/>
      <c r="I94" s="314"/>
      <c r="J94" s="132"/>
      <c r="K94" s="132"/>
      <c r="L94" s="132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229"/>
      <c r="B95" s="227"/>
      <c r="C95" s="230"/>
      <c r="D95" s="132"/>
      <c r="E95" s="132"/>
      <c r="F95" s="132"/>
      <c r="G95" s="132"/>
      <c r="H95" s="132"/>
      <c r="I95" s="315"/>
      <c r="J95" s="133"/>
      <c r="K95" s="133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177" t="s">
        <v>0</v>
      </c>
      <c r="B96" s="178" t="s">
        <v>1</v>
      </c>
      <c r="C96" s="178" t="s">
        <v>2</v>
      </c>
      <c r="D96" s="418" t="s">
        <v>33</v>
      </c>
      <c r="E96" s="418" t="s">
        <v>34</v>
      </c>
      <c r="F96" s="418" t="s">
        <v>35</v>
      </c>
      <c r="G96" s="418" t="s">
        <v>36</v>
      </c>
      <c r="H96" s="418" t="s">
        <v>135</v>
      </c>
      <c r="I96" s="316" t="s">
        <v>8</v>
      </c>
      <c r="J96" s="418" t="s">
        <v>9</v>
      </c>
      <c r="K96" s="418"/>
      <c r="L96" s="419" t="s">
        <v>10</v>
      </c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174">
        <v>44454</v>
      </c>
      <c r="B97" s="163" t="s">
        <v>1638</v>
      </c>
      <c r="C97" s="163" t="s">
        <v>1639</v>
      </c>
      <c r="D97" s="164">
        <v>0</v>
      </c>
      <c r="E97" s="164">
        <v>11</v>
      </c>
      <c r="F97" s="164">
        <v>0</v>
      </c>
      <c r="G97" s="164">
        <v>1</v>
      </c>
      <c r="H97" s="164">
        <v>0</v>
      </c>
      <c r="I97" s="319" t="s">
        <v>1648</v>
      </c>
      <c r="J97" s="172" t="s">
        <v>1635</v>
      </c>
      <c r="K97" s="204"/>
      <c r="L97" s="248" t="s">
        <v>1649</v>
      </c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174">
        <v>44454</v>
      </c>
      <c r="B98" s="163" t="s">
        <v>1638</v>
      </c>
      <c r="C98" s="163" t="s">
        <v>1640</v>
      </c>
      <c r="D98" s="164">
        <v>0</v>
      </c>
      <c r="E98" s="164">
        <v>1</v>
      </c>
      <c r="F98" s="164">
        <v>0</v>
      </c>
      <c r="G98" s="164">
        <v>0</v>
      </c>
      <c r="H98" s="164">
        <v>0</v>
      </c>
      <c r="I98" s="319" t="s">
        <v>1648</v>
      </c>
      <c r="J98" s="172" t="s">
        <v>1635</v>
      </c>
      <c r="K98" s="204"/>
      <c r="L98" s="248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174">
        <v>44454</v>
      </c>
      <c r="B99" s="163" t="s">
        <v>1638</v>
      </c>
      <c r="C99" s="163" t="s">
        <v>1641</v>
      </c>
      <c r="D99" s="164">
        <v>0</v>
      </c>
      <c r="E99" s="164">
        <v>9</v>
      </c>
      <c r="F99" s="164">
        <v>0</v>
      </c>
      <c r="G99" s="164">
        <v>0</v>
      </c>
      <c r="H99" s="164">
        <v>0</v>
      </c>
      <c r="I99" s="319" t="s">
        <v>1648</v>
      </c>
      <c r="J99" s="172" t="s">
        <v>1635</v>
      </c>
      <c r="K99" s="204"/>
      <c r="L99" s="248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174">
        <v>44454</v>
      </c>
      <c r="B100" s="163" t="s">
        <v>1638</v>
      </c>
      <c r="C100" s="163" t="s">
        <v>1646</v>
      </c>
      <c r="D100" s="164">
        <v>0</v>
      </c>
      <c r="E100" s="164">
        <v>1</v>
      </c>
      <c r="F100" s="164">
        <v>0</v>
      </c>
      <c r="G100" s="164">
        <v>0</v>
      </c>
      <c r="H100" s="164">
        <v>0</v>
      </c>
      <c r="I100" s="319" t="s">
        <v>1648</v>
      </c>
      <c r="J100" s="172" t="s">
        <v>1635</v>
      </c>
      <c r="K100" s="204"/>
      <c r="L100" s="248" t="s">
        <v>1647</v>
      </c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174">
        <v>44454</v>
      </c>
      <c r="B101" s="163" t="s">
        <v>1638</v>
      </c>
      <c r="C101" s="163" t="s">
        <v>1642</v>
      </c>
      <c r="D101" s="164">
        <v>0</v>
      </c>
      <c r="E101" s="164">
        <v>23</v>
      </c>
      <c r="F101" s="164">
        <v>0</v>
      </c>
      <c r="G101" s="164">
        <v>1</v>
      </c>
      <c r="H101" s="164">
        <v>0</v>
      </c>
      <c r="I101" s="319" t="s">
        <v>1648</v>
      </c>
      <c r="J101" s="172" t="s">
        <v>1635</v>
      </c>
      <c r="K101" s="204"/>
      <c r="L101" s="248" t="s">
        <v>1649</v>
      </c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174">
        <v>44454</v>
      </c>
      <c r="B102" s="163" t="s">
        <v>1638</v>
      </c>
      <c r="C102" s="163" t="s">
        <v>42</v>
      </c>
      <c r="D102" s="164">
        <v>0</v>
      </c>
      <c r="E102" s="164">
        <v>3</v>
      </c>
      <c r="F102" s="164">
        <v>0</v>
      </c>
      <c r="G102" s="164">
        <v>0</v>
      </c>
      <c r="H102" s="164">
        <v>0</v>
      </c>
      <c r="I102" s="319" t="s">
        <v>1648</v>
      </c>
      <c r="J102" s="172" t="s">
        <v>1635</v>
      </c>
      <c r="K102" s="204"/>
      <c r="L102" s="248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174">
        <v>44454</v>
      </c>
      <c r="B103" s="163" t="s">
        <v>1638</v>
      </c>
      <c r="C103" s="163" t="s">
        <v>2647</v>
      </c>
      <c r="D103" s="164">
        <v>0</v>
      </c>
      <c r="E103" s="164">
        <v>1</v>
      </c>
      <c r="F103" s="164">
        <v>0</v>
      </c>
      <c r="G103" s="164">
        <v>0</v>
      </c>
      <c r="H103" s="164">
        <v>0</v>
      </c>
      <c r="I103" s="319" t="s">
        <v>1648</v>
      </c>
      <c r="J103" s="172" t="s">
        <v>1635</v>
      </c>
      <c r="K103" s="204"/>
      <c r="L103" s="248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174">
        <v>44454</v>
      </c>
      <c r="B104" s="163" t="s">
        <v>1638</v>
      </c>
      <c r="C104" s="163" t="s">
        <v>1643</v>
      </c>
      <c r="D104" s="164">
        <v>0</v>
      </c>
      <c r="E104" s="164">
        <v>2</v>
      </c>
      <c r="F104" s="164">
        <v>0</v>
      </c>
      <c r="G104" s="164">
        <v>2</v>
      </c>
      <c r="H104" s="164">
        <v>0</v>
      </c>
      <c r="I104" s="319" t="s">
        <v>1648</v>
      </c>
      <c r="J104" s="172" t="s">
        <v>1635</v>
      </c>
      <c r="K104" s="204"/>
      <c r="L104" s="248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174">
        <v>44454</v>
      </c>
      <c r="B105" s="163" t="s">
        <v>1638</v>
      </c>
      <c r="C105" s="163" t="s">
        <v>1644</v>
      </c>
      <c r="D105" s="164">
        <v>0</v>
      </c>
      <c r="E105" s="164">
        <v>1</v>
      </c>
      <c r="F105" s="164">
        <v>0</v>
      </c>
      <c r="G105" s="164">
        <v>3</v>
      </c>
      <c r="H105" s="164">
        <v>0</v>
      </c>
      <c r="I105" s="319" t="s">
        <v>1648</v>
      </c>
      <c r="J105" s="172" t="s">
        <v>1635</v>
      </c>
      <c r="K105" s="204"/>
      <c r="L105" s="248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174">
        <v>44454</v>
      </c>
      <c r="B106" s="163" t="s">
        <v>1638</v>
      </c>
      <c r="C106" s="163" t="s">
        <v>1645</v>
      </c>
      <c r="D106" s="164">
        <v>0</v>
      </c>
      <c r="E106" s="164">
        <v>2</v>
      </c>
      <c r="F106" s="164">
        <v>0</v>
      </c>
      <c r="G106" s="164">
        <v>0</v>
      </c>
      <c r="H106" s="164">
        <v>0</v>
      </c>
      <c r="I106" s="319" t="s">
        <v>1648</v>
      </c>
      <c r="J106" s="172" t="s">
        <v>1635</v>
      </c>
      <c r="K106" s="204"/>
      <c r="L106" s="248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49" t="s">
        <v>20</v>
      </c>
      <c r="B107" s="250"/>
      <c r="C107" s="250"/>
      <c r="D107" s="251">
        <f>SUM(D97:D106)</f>
        <v>0</v>
      </c>
      <c r="E107" s="251">
        <f>SUM(E97:E106)</f>
        <v>54</v>
      </c>
      <c r="F107" s="251">
        <f>SUM(F97:F106)</f>
        <v>0</v>
      </c>
      <c r="G107" s="251">
        <f>SUM(G97:G106)</f>
        <v>7</v>
      </c>
      <c r="H107" s="251">
        <f>SUM(H97:H106)</f>
        <v>0</v>
      </c>
      <c r="I107" s="320"/>
      <c r="J107" s="36"/>
      <c r="K107" s="36"/>
      <c r="L107" s="25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53" t="s">
        <v>12</v>
      </c>
      <c r="B108" s="254"/>
      <c r="C108" s="254"/>
      <c r="D108" s="255">
        <v>0</v>
      </c>
      <c r="E108" s="255">
        <v>69</v>
      </c>
      <c r="F108" s="255">
        <v>0</v>
      </c>
      <c r="G108" s="255">
        <v>56</v>
      </c>
      <c r="H108" s="255">
        <v>0</v>
      </c>
      <c r="I108" s="321"/>
      <c r="J108" s="136"/>
      <c r="K108" s="136"/>
      <c r="L108" s="256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257" t="s">
        <v>13</v>
      </c>
      <c r="B109" s="258"/>
      <c r="C109" s="258"/>
      <c r="D109" s="259">
        <f>D107+D108</f>
        <v>0</v>
      </c>
      <c r="E109" s="259">
        <f>E107+E108</f>
        <v>123</v>
      </c>
      <c r="F109" s="259">
        <f>F107+F108</f>
        <v>0</v>
      </c>
      <c r="G109" s="259">
        <f>G107+G108</f>
        <v>63</v>
      </c>
      <c r="H109" s="259">
        <f>H107+H108</f>
        <v>0</v>
      </c>
      <c r="I109" s="322"/>
      <c r="J109" s="137"/>
      <c r="K109" s="137"/>
      <c r="L109" s="260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61"/>
      <c r="B110" s="43"/>
      <c r="C110" s="125"/>
      <c r="D110" s="1"/>
      <c r="E110" s="1"/>
      <c r="F110" s="1"/>
      <c r="G110" s="1"/>
      <c r="H110" s="1"/>
      <c r="I110" s="323"/>
      <c r="J110" s="44"/>
      <c r="K110" s="44"/>
      <c r="L110" s="44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6" t="s">
        <v>37</v>
      </c>
      <c r="B111" s="227"/>
      <c r="C111" s="227"/>
      <c r="D111" s="132"/>
      <c r="E111" s="132"/>
      <c r="F111" s="132"/>
      <c r="G111" s="132"/>
      <c r="H111" s="132"/>
      <c r="I111" s="314"/>
      <c r="J111" s="132"/>
      <c r="K111" s="132"/>
      <c r="L111" s="13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26" t="s">
        <v>117</v>
      </c>
      <c r="B112" s="227"/>
      <c r="C112" s="227"/>
      <c r="D112" s="132"/>
      <c r="E112" s="132"/>
      <c r="F112" s="132"/>
      <c r="G112" s="132"/>
      <c r="H112" s="132"/>
      <c r="I112" s="314"/>
      <c r="J112" s="132"/>
      <c r="K112" s="132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229"/>
      <c r="B113" s="227"/>
      <c r="C113" s="230"/>
      <c r="D113" s="132"/>
      <c r="E113" s="132"/>
      <c r="F113" s="132"/>
      <c r="G113" s="132"/>
      <c r="H113" s="132"/>
      <c r="I113" s="315"/>
      <c r="J113" s="133"/>
      <c r="K113" s="133"/>
      <c r="L113" s="13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thickBot="1" x14ac:dyDescent="0.35">
      <c r="A114" s="177" t="s">
        <v>0</v>
      </c>
      <c r="B114" s="178" t="s">
        <v>1</v>
      </c>
      <c r="C114" s="178" t="s">
        <v>2</v>
      </c>
      <c r="D114" s="418" t="s">
        <v>33</v>
      </c>
      <c r="E114" s="418" t="s">
        <v>27</v>
      </c>
      <c r="F114" s="418" t="s">
        <v>24</v>
      </c>
      <c r="G114" s="418" t="s">
        <v>25</v>
      </c>
      <c r="H114" s="418" t="s">
        <v>7</v>
      </c>
      <c r="I114" s="316" t="s">
        <v>8</v>
      </c>
      <c r="J114" s="418" t="s">
        <v>9</v>
      </c>
      <c r="K114" s="418"/>
      <c r="L114" s="419" t="s">
        <v>10</v>
      </c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173"/>
      <c r="B115" s="161"/>
      <c r="C115" s="161"/>
      <c r="D115" s="162"/>
      <c r="E115" s="162"/>
      <c r="F115" s="162"/>
      <c r="G115" s="162"/>
      <c r="H115" s="162"/>
      <c r="I115" s="303"/>
      <c r="J115" s="171"/>
      <c r="K115" s="171"/>
      <c r="L115" s="234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thickBot="1" x14ac:dyDescent="0.35">
      <c r="A116" s="174"/>
      <c r="B116" s="163"/>
      <c r="C116" s="163"/>
      <c r="D116" s="164"/>
      <c r="E116" s="164"/>
      <c r="F116" s="164"/>
      <c r="G116" s="164"/>
      <c r="H116" s="164"/>
      <c r="I116" s="304"/>
      <c r="J116" s="172"/>
      <c r="K116" s="172"/>
      <c r="L116" s="235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49" t="s">
        <v>20</v>
      </c>
      <c r="B117" s="250"/>
      <c r="C117" s="250"/>
      <c r="D117" s="251">
        <f>SUM(D115:D116)</f>
        <v>0</v>
      </c>
      <c r="E117" s="251">
        <f>SUM(E115:E116)</f>
        <v>0</v>
      </c>
      <c r="F117" s="251">
        <f>SUM(F115:F116)</f>
        <v>0</v>
      </c>
      <c r="G117" s="251">
        <f>SUM(G115:G116)</f>
        <v>0</v>
      </c>
      <c r="H117" s="251">
        <f>SUM(H115:H116)</f>
        <v>0</v>
      </c>
      <c r="I117" s="320"/>
      <c r="J117" s="36"/>
      <c r="K117" s="36"/>
      <c r="L117" s="25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x14ac:dyDescent="0.3">
      <c r="A118" s="253" t="s">
        <v>12</v>
      </c>
      <c r="B118" s="254"/>
      <c r="C118" s="254"/>
      <c r="D118" s="255">
        <v>0</v>
      </c>
      <c r="E118" s="255">
        <v>7</v>
      </c>
      <c r="F118" s="255">
        <v>0</v>
      </c>
      <c r="G118" s="255">
        <v>1</v>
      </c>
      <c r="H118" s="255">
        <v>0</v>
      </c>
      <c r="I118" s="321"/>
      <c r="J118" s="136"/>
      <c r="K118" s="136"/>
      <c r="L118" s="256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thickBot="1" x14ac:dyDescent="0.35">
      <c r="A119" s="257" t="s">
        <v>13</v>
      </c>
      <c r="B119" s="258"/>
      <c r="C119" s="258"/>
      <c r="D119" s="259">
        <f>D117+D118</f>
        <v>0</v>
      </c>
      <c r="E119" s="259">
        <f>E117+E118</f>
        <v>7</v>
      </c>
      <c r="F119" s="259">
        <f>F117+F118</f>
        <v>0</v>
      </c>
      <c r="G119" s="259">
        <f>G117+G118</f>
        <v>1</v>
      </c>
      <c r="H119" s="259">
        <f>H117+H118</f>
        <v>0</v>
      </c>
      <c r="I119" s="322"/>
      <c r="J119" s="137"/>
      <c r="K119" s="137"/>
      <c r="L119" s="260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61"/>
      <c r="B120" s="43"/>
      <c r="C120" s="125"/>
      <c r="D120" s="1"/>
      <c r="E120" s="1"/>
      <c r="F120" s="1"/>
      <c r="G120" s="1"/>
      <c r="H120" s="1"/>
      <c r="I120" s="323"/>
      <c r="J120" s="44"/>
      <c r="K120" s="44"/>
      <c r="L120" s="44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x14ac:dyDescent="0.3">
      <c r="A121" s="226" t="s">
        <v>122</v>
      </c>
      <c r="B121" s="227"/>
      <c r="C121" s="227"/>
      <c r="D121" s="132"/>
      <c r="E121" s="132"/>
      <c r="F121" s="132"/>
      <c r="G121" s="132"/>
      <c r="H121" s="132"/>
      <c r="I121" s="314"/>
      <c r="J121" s="132"/>
      <c r="K121" s="132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226" t="s">
        <v>124</v>
      </c>
      <c r="B122" s="227"/>
      <c r="C122" s="227"/>
      <c r="D122" s="132"/>
      <c r="E122" s="132"/>
      <c r="F122" s="132"/>
      <c r="G122" s="132"/>
      <c r="H122" s="132"/>
      <c r="I122" s="314"/>
      <c r="J122" s="132"/>
      <c r="K122" s="132"/>
      <c r="L122" s="132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thickBot="1" x14ac:dyDescent="0.35">
      <c r="A123" s="229"/>
      <c r="B123" s="227"/>
      <c r="C123" s="230"/>
      <c r="D123" s="132"/>
      <c r="E123" s="132"/>
      <c r="F123" s="132"/>
      <c r="G123" s="132"/>
      <c r="H123" s="132"/>
      <c r="I123" s="315"/>
      <c r="J123" s="133"/>
      <c r="K123" s="133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thickBot="1" x14ac:dyDescent="0.35">
      <c r="A124" s="177" t="s">
        <v>0</v>
      </c>
      <c r="B124" s="178" t="s">
        <v>1</v>
      </c>
      <c r="C124" s="178" t="s">
        <v>2</v>
      </c>
      <c r="D124" s="418" t="s">
        <v>22</v>
      </c>
      <c r="E124" s="418" t="s">
        <v>27</v>
      </c>
      <c r="F124" s="418" t="s">
        <v>24</v>
      </c>
      <c r="G124" s="418" t="s">
        <v>25</v>
      </c>
      <c r="H124" s="418" t="s">
        <v>7</v>
      </c>
      <c r="I124" s="316" t="s">
        <v>8</v>
      </c>
      <c r="J124" s="418" t="s">
        <v>9</v>
      </c>
      <c r="K124" s="418"/>
      <c r="L124" s="419" t="s">
        <v>10</v>
      </c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174"/>
      <c r="B125" s="163"/>
      <c r="C125" s="163"/>
      <c r="D125" s="263"/>
      <c r="E125" s="164"/>
      <c r="F125" s="263"/>
      <c r="G125" s="263"/>
      <c r="H125" s="263"/>
      <c r="I125" s="304"/>
      <c r="J125" s="172"/>
      <c r="K125" s="172"/>
      <c r="L125" s="235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thickBot="1" x14ac:dyDescent="0.35">
      <c r="A126" s="174"/>
      <c r="B126" s="163"/>
      <c r="C126" s="163"/>
      <c r="D126" s="263"/>
      <c r="E126" s="164"/>
      <c r="F126" s="263"/>
      <c r="G126" s="263"/>
      <c r="H126" s="263"/>
      <c r="I126" s="304"/>
      <c r="J126" s="172"/>
      <c r="K126" s="172"/>
      <c r="L126" s="235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249" t="s">
        <v>20</v>
      </c>
      <c r="B127" s="250"/>
      <c r="C127" s="250"/>
      <c r="D127" s="251">
        <f>SUM(D125:D126)</f>
        <v>0</v>
      </c>
      <c r="E127" s="251">
        <f>SUM(E125:E126)</f>
        <v>0</v>
      </c>
      <c r="F127" s="251">
        <f>SUM(F125:F126)</f>
        <v>0</v>
      </c>
      <c r="G127" s="251">
        <f>SUM(G125:G126)</f>
        <v>0</v>
      </c>
      <c r="H127" s="251">
        <f>SUM(H125:H126)</f>
        <v>0</v>
      </c>
      <c r="I127" s="320"/>
      <c r="J127" s="36"/>
      <c r="K127" s="36"/>
      <c r="L127" s="25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x14ac:dyDescent="0.3">
      <c r="A128" s="253" t="s">
        <v>12</v>
      </c>
      <c r="B128" s="254"/>
      <c r="C128" s="254"/>
      <c r="D128" s="255">
        <v>9</v>
      </c>
      <c r="E128" s="255">
        <v>0</v>
      </c>
      <c r="F128" s="255">
        <v>0</v>
      </c>
      <c r="G128" s="255">
        <v>11</v>
      </c>
      <c r="H128" s="255">
        <v>0</v>
      </c>
      <c r="I128" s="321"/>
      <c r="J128" s="136"/>
      <c r="K128" s="136"/>
      <c r="L128" s="256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thickBot="1" x14ac:dyDescent="0.35">
      <c r="A129" s="257" t="s">
        <v>13</v>
      </c>
      <c r="B129" s="258"/>
      <c r="C129" s="258"/>
      <c r="D129" s="259">
        <f>D127+D128</f>
        <v>9</v>
      </c>
      <c r="E129" s="259">
        <f>E127+E128</f>
        <v>0</v>
      </c>
      <c r="F129" s="259">
        <f>F127+F128</f>
        <v>0</v>
      </c>
      <c r="G129" s="259">
        <f>G127+G128</f>
        <v>11</v>
      </c>
      <c r="H129" s="259">
        <f>H127+H128</f>
        <v>0</v>
      </c>
      <c r="I129" s="322"/>
      <c r="J129" s="137"/>
      <c r="K129" s="137"/>
      <c r="L129" s="260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64"/>
      <c r="B130" s="43"/>
      <c r="C130" s="43"/>
      <c r="D130" s="1"/>
      <c r="E130" s="1"/>
      <c r="F130" s="1"/>
      <c r="G130" s="1"/>
      <c r="H130" s="1"/>
      <c r="I130" s="323"/>
      <c r="J130" s="44"/>
      <c r="K130" s="44"/>
      <c r="L130" s="44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A131" s="226" t="s">
        <v>38</v>
      </c>
      <c r="B131" s="45"/>
      <c r="C131" s="45"/>
      <c r="D131" s="46"/>
      <c r="E131" s="46"/>
      <c r="F131" s="46"/>
      <c r="G131" s="46"/>
      <c r="H131" s="46"/>
      <c r="I131" s="324"/>
      <c r="J131" s="46"/>
      <c r="K131" s="46"/>
      <c r="L131" s="46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223"/>
      <c r="B132" s="224"/>
      <c r="C132" s="225"/>
      <c r="D132" s="152"/>
      <c r="E132" s="152"/>
      <c r="F132" s="152"/>
      <c r="G132" s="152"/>
      <c r="H132" s="152"/>
      <c r="I132" s="313"/>
      <c r="J132" s="131"/>
      <c r="K132" s="131"/>
      <c r="L132" s="131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thickBot="1" x14ac:dyDescent="0.35">
      <c r="A133" s="265" t="s">
        <v>0</v>
      </c>
      <c r="B133" s="266" t="s">
        <v>1</v>
      </c>
      <c r="C133" s="266" t="s">
        <v>2</v>
      </c>
      <c r="D133" s="138" t="s">
        <v>3</v>
      </c>
      <c r="E133" s="138" t="s">
        <v>4</v>
      </c>
      <c r="F133" s="138" t="s">
        <v>5</v>
      </c>
      <c r="G133" s="138" t="s">
        <v>6</v>
      </c>
      <c r="H133" s="138" t="s">
        <v>7</v>
      </c>
      <c r="I133" s="325" t="s">
        <v>8</v>
      </c>
      <c r="J133" s="138" t="s">
        <v>9</v>
      </c>
      <c r="K133" s="138"/>
      <c r="L133" s="267" t="s">
        <v>10</v>
      </c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268" t="s">
        <v>20</v>
      </c>
      <c r="B134" s="269"/>
      <c r="C134" s="269"/>
      <c r="D134" s="270">
        <f t="shared" ref="D134:H136" si="14">SUM(D49,D60,D80,D89)</f>
        <v>147</v>
      </c>
      <c r="E134" s="270">
        <f t="shared" si="14"/>
        <v>0</v>
      </c>
      <c r="F134" s="270">
        <f t="shared" si="14"/>
        <v>0</v>
      </c>
      <c r="G134" s="270">
        <f t="shared" si="14"/>
        <v>148</v>
      </c>
      <c r="H134" s="270">
        <f t="shared" si="14"/>
        <v>0</v>
      </c>
      <c r="I134" s="326"/>
      <c r="J134" s="37"/>
      <c r="K134" s="37"/>
      <c r="L134" s="271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A135" s="272" t="s">
        <v>12</v>
      </c>
      <c r="B135" s="273"/>
      <c r="C135" s="273"/>
      <c r="D135" s="274">
        <f t="shared" si="14"/>
        <v>2188</v>
      </c>
      <c r="E135" s="274">
        <f t="shared" si="14"/>
        <v>306</v>
      </c>
      <c r="F135" s="274">
        <f t="shared" si="14"/>
        <v>316</v>
      </c>
      <c r="G135" s="274">
        <f t="shared" si="14"/>
        <v>2177</v>
      </c>
      <c r="H135" s="274">
        <f t="shared" si="14"/>
        <v>0</v>
      </c>
      <c r="I135" s="327"/>
      <c r="J135" s="139"/>
      <c r="K135" s="139"/>
      <c r="L135" s="275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thickBot="1" x14ac:dyDescent="0.35">
      <c r="A136" s="276" t="s">
        <v>13</v>
      </c>
      <c r="B136" s="277"/>
      <c r="C136" s="277"/>
      <c r="D136" s="278">
        <f t="shared" si="14"/>
        <v>2335</v>
      </c>
      <c r="E136" s="278">
        <f t="shared" si="14"/>
        <v>306</v>
      </c>
      <c r="F136" s="278">
        <f t="shared" si="14"/>
        <v>316</v>
      </c>
      <c r="G136" s="278">
        <f t="shared" si="14"/>
        <v>2325</v>
      </c>
      <c r="H136" s="278">
        <f t="shared" si="14"/>
        <v>0</v>
      </c>
      <c r="I136" s="328"/>
      <c r="J136" s="140"/>
      <c r="K136" s="140"/>
      <c r="L136" s="279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x14ac:dyDescent="0.3"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19.5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19.5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19.5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3:22" ht="19.5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3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3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3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3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3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3:22" ht="19.5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3:22" ht="20.100000000000001" customHeight="1" x14ac:dyDescent="0.3"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3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3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3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3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:26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:26" ht="20.100000000000001" customHeight="1" x14ac:dyDescent="0.3">
      <c r="M344" s="194"/>
      <c r="O344" s="157"/>
      <c r="P344" s="281"/>
      <c r="Q344" s="281"/>
      <c r="R344" s="155"/>
      <c r="S344" s="155"/>
      <c r="T344" s="153"/>
      <c r="U344" s="152"/>
      <c r="V344" s="152"/>
    </row>
    <row r="345" spans="1:26" ht="20.100000000000001" customHeight="1" x14ac:dyDescent="0.3">
      <c r="M345" s="194"/>
      <c r="O345" s="157"/>
      <c r="P345" s="281"/>
      <c r="Q345" s="281"/>
      <c r="R345" s="155"/>
      <c r="S345" s="155"/>
      <c r="T345" s="153"/>
      <c r="U345" s="152"/>
      <c r="V345" s="152"/>
    </row>
    <row r="346" spans="1:26" ht="20.100000000000001" customHeight="1" x14ac:dyDescent="0.3">
      <c r="M346" s="194"/>
      <c r="N346" s="146"/>
      <c r="O346" s="157"/>
      <c r="P346" s="198"/>
      <c r="Q346" s="198"/>
      <c r="R346" s="153"/>
      <c r="S346" s="153"/>
      <c r="T346" s="153"/>
      <c r="U346" s="152"/>
      <c r="V346" s="152"/>
    </row>
    <row r="347" spans="1:26" ht="20.100000000000001" customHeight="1" x14ac:dyDescent="0.3">
      <c r="M347" s="194"/>
      <c r="N347" s="146"/>
      <c r="O347" s="157"/>
      <c r="P347" s="198"/>
      <c r="Q347" s="198"/>
      <c r="R347" s="153"/>
      <c r="S347" s="153"/>
      <c r="T347" s="153"/>
      <c r="U347" s="152"/>
      <c r="V347" s="152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Z349" s="146"/>
    </row>
    <row r="350" spans="1:26" s="146" customFormat="1" ht="20.100000000000001" customHeight="1" x14ac:dyDescent="0.3">
      <c r="A350" s="280"/>
      <c r="B350" s="124"/>
      <c r="C350" s="124"/>
      <c r="D350" s="124"/>
      <c r="E350" s="124"/>
      <c r="F350" s="124"/>
      <c r="G350" s="124"/>
      <c r="H350" s="124"/>
      <c r="I350" s="329"/>
      <c r="J350" s="124"/>
      <c r="K350" s="124"/>
      <c r="L350" s="124"/>
      <c r="M350" s="194"/>
      <c r="N350" s="151"/>
      <c r="O350" s="157"/>
      <c r="P350" s="198"/>
      <c r="Q350" s="198"/>
      <c r="R350" s="153"/>
      <c r="S350" s="153"/>
      <c r="T350" s="155"/>
      <c r="U350" s="56"/>
      <c r="V350" s="56"/>
    </row>
    <row r="351" spans="1:26" s="146" customFormat="1" ht="20.100000000000001" customHeight="1" x14ac:dyDescent="0.3">
      <c r="A351" s="280"/>
      <c r="B351" s="124"/>
      <c r="C351" s="124"/>
      <c r="D351" s="124"/>
      <c r="E351" s="124"/>
      <c r="F351" s="124"/>
      <c r="G351" s="124"/>
      <c r="H351" s="124"/>
      <c r="I351" s="329"/>
      <c r="J351" s="124"/>
      <c r="K351" s="124"/>
      <c r="L351" s="124"/>
      <c r="M351" s="194"/>
      <c r="N351" s="151"/>
      <c r="O351" s="157"/>
      <c r="P351" s="198"/>
      <c r="Q351" s="198"/>
      <c r="R351" s="153"/>
      <c r="S351" s="153"/>
      <c r="T351" s="155"/>
      <c r="U351" s="56"/>
      <c r="V351" s="56"/>
      <c r="Z351" s="151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  <c r="X352" s="146"/>
      <c r="Y352" s="146"/>
    </row>
    <row r="353" spans="13:25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  <c r="X353" s="146"/>
      <c r="Y353" s="146"/>
    </row>
    <row r="354" spans="13:25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  <c r="X354" s="146"/>
      <c r="Y354" s="146"/>
    </row>
    <row r="355" spans="13:25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  <c r="X355" s="146"/>
      <c r="Y355" s="146"/>
    </row>
    <row r="356" spans="13:25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  <c r="X356" s="146"/>
      <c r="Y356" s="146"/>
    </row>
    <row r="357" spans="13:25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  <c r="X357" s="146"/>
      <c r="Y357" s="146"/>
    </row>
    <row r="358" spans="13:25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  <c r="X358" s="146"/>
      <c r="Y358" s="146"/>
    </row>
    <row r="359" spans="13:25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5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5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5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5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5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5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5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5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5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P395" s="39"/>
      <c r="Q395" s="39"/>
      <c r="R395" s="39"/>
      <c r="S395" s="39"/>
      <c r="T395" s="153"/>
      <c r="U395" s="152"/>
      <c r="V395" s="152"/>
    </row>
    <row r="396" spans="13:22" ht="20.100000000000001" customHeight="1" x14ac:dyDescent="0.3">
      <c r="M396" s="194"/>
      <c r="P396" s="39"/>
      <c r="Q396" s="39"/>
      <c r="R396" s="39"/>
      <c r="S396" s="39"/>
      <c r="T396" s="153"/>
      <c r="U396" s="152"/>
      <c r="V396" s="152"/>
    </row>
    <row r="397" spans="13:22" ht="20.100000000000001" customHeight="1" x14ac:dyDescent="0.3">
      <c r="M397" s="194"/>
      <c r="P397" s="39"/>
      <c r="Q397" s="39"/>
      <c r="R397" s="39"/>
      <c r="S397" s="39"/>
      <c r="T397" s="153"/>
      <c r="U397" s="152"/>
      <c r="V397" s="152"/>
    </row>
    <row r="398" spans="13:22" ht="20.100000000000001" customHeight="1" x14ac:dyDescent="0.3">
      <c r="M398" s="194"/>
      <c r="P398" s="39"/>
      <c r="Q398" s="39"/>
      <c r="R398" s="39"/>
      <c r="S398" s="39"/>
      <c r="T398" s="153"/>
      <c r="U398" s="152"/>
      <c r="V398" s="152"/>
    </row>
    <row r="399" spans="13:22" ht="20.100000000000001" customHeight="1" x14ac:dyDescent="0.3">
      <c r="M399" s="194"/>
      <c r="P399" s="39"/>
      <c r="Q399" s="39"/>
      <c r="R399" s="39"/>
      <c r="S399" s="39"/>
      <c r="T399" s="153"/>
      <c r="U399" s="152"/>
      <c r="V399" s="152"/>
    </row>
    <row r="400" spans="13:22" ht="20.100000000000001" customHeight="1" x14ac:dyDescent="0.3">
      <c r="M400" s="194"/>
      <c r="P400" s="39"/>
      <c r="Q400" s="39"/>
      <c r="R400" s="39"/>
      <c r="S400" s="39"/>
      <c r="T400" s="153"/>
      <c r="U400" s="152"/>
      <c r="V400" s="152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94"/>
      <c r="P411" s="39"/>
      <c r="Q411" s="39"/>
      <c r="R411" s="39"/>
      <c r="S411" s="39"/>
      <c r="T411" s="39"/>
    </row>
    <row r="412" spans="13:20" ht="20.100000000000001" customHeight="1" x14ac:dyDescent="0.3">
      <c r="M412" s="194"/>
      <c r="P412" s="39"/>
      <c r="Q412" s="39"/>
      <c r="R412" s="39"/>
      <c r="S412" s="39"/>
      <c r="T412" s="39"/>
    </row>
    <row r="413" spans="13:20" ht="20.100000000000001" customHeight="1" x14ac:dyDescent="0.3">
      <c r="M413" s="194"/>
      <c r="P413" s="39"/>
      <c r="Q413" s="39"/>
      <c r="R413" s="39"/>
      <c r="S413" s="39"/>
      <c r="T413" s="39"/>
    </row>
    <row r="414" spans="13:20" ht="20.100000000000001" customHeight="1" x14ac:dyDescent="0.3">
      <c r="M414" s="194"/>
      <c r="P414" s="39"/>
      <c r="Q414" s="39"/>
      <c r="R414" s="39"/>
      <c r="S414" s="39"/>
      <c r="T414" s="39"/>
    </row>
    <row r="415" spans="13:20" ht="20.100000000000001" customHeight="1" x14ac:dyDescent="0.3">
      <c r="M415" s="194"/>
      <c r="P415" s="39"/>
      <c r="Q415" s="39"/>
      <c r="R415" s="39"/>
      <c r="S415" s="39"/>
      <c r="T415" s="39"/>
    </row>
    <row r="416" spans="13:20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T528" s="39"/>
    </row>
    <row r="529" spans="13:22" ht="20.100000000000001" customHeight="1" x14ac:dyDescent="0.3">
      <c r="M529" s="151"/>
      <c r="T529" s="39"/>
    </row>
    <row r="530" spans="13:22" ht="20.100000000000001" customHeight="1" x14ac:dyDescent="0.3">
      <c r="M530" s="151"/>
      <c r="T530" s="39"/>
    </row>
    <row r="531" spans="13:22" ht="20.100000000000001" customHeight="1" x14ac:dyDescent="0.3">
      <c r="M531" s="151"/>
      <c r="T531" s="39"/>
    </row>
    <row r="532" spans="13:22" ht="20.100000000000001" customHeight="1" x14ac:dyDescent="0.3">
      <c r="M532" s="151"/>
      <c r="T532" s="39"/>
    </row>
    <row r="533" spans="13:22" ht="20.100000000000001" customHeight="1" x14ac:dyDescent="0.3">
      <c r="M533" s="151"/>
      <c r="T533" s="39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U537" s="152"/>
      <c r="V537" s="152"/>
    </row>
    <row r="538" spans="13:22" ht="20.100000000000001" customHeight="1" x14ac:dyDescent="0.3">
      <c r="M538" s="151"/>
      <c r="U538" s="152"/>
      <c r="V538" s="152"/>
    </row>
    <row r="539" spans="13:22" ht="20.100000000000001" customHeight="1" x14ac:dyDescent="0.3">
      <c r="M539" s="151"/>
      <c r="U539" s="152"/>
      <c r="V539" s="152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U541" s="152"/>
      <c r="V541" s="152"/>
    </row>
    <row r="542" spans="13:22" ht="20.100000000000001" customHeight="1" x14ac:dyDescent="0.3">
      <c r="M542" s="151"/>
      <c r="U542" s="152"/>
      <c r="V542" s="152"/>
    </row>
    <row r="543" spans="13:22" ht="20.100000000000001" customHeight="1" x14ac:dyDescent="0.3">
      <c r="M543" s="151"/>
      <c r="O543" s="156"/>
      <c r="P543" s="155"/>
      <c r="Q543" s="153"/>
      <c r="R543" s="153"/>
      <c r="S543" s="153"/>
      <c r="U543" s="152"/>
      <c r="V543" s="152"/>
    </row>
    <row r="544" spans="13:22" ht="20.100000000000001" customHeight="1" x14ac:dyDescent="0.3">
      <c r="M544" s="151"/>
      <c r="O544" s="156"/>
      <c r="P544" s="155"/>
      <c r="Q544" s="153"/>
      <c r="R544" s="153"/>
      <c r="S544" s="153"/>
      <c r="U544" s="152"/>
      <c r="V544" s="152"/>
    </row>
    <row r="545" spans="13:22" ht="20.100000000000001" customHeight="1" x14ac:dyDescent="0.3">
      <c r="M545" s="151"/>
      <c r="O545" s="156"/>
      <c r="P545" s="155"/>
      <c r="Q545" s="153"/>
      <c r="R545" s="153"/>
      <c r="S545" s="153"/>
      <c r="U545" s="152"/>
      <c r="V545" s="152"/>
    </row>
    <row r="546" spans="13:22" ht="20.100000000000001" customHeight="1" x14ac:dyDescent="0.3">
      <c r="M546" s="151"/>
      <c r="O546" s="156"/>
      <c r="P546" s="155"/>
      <c r="Q546" s="153"/>
      <c r="R546" s="153"/>
      <c r="S546" s="153"/>
      <c r="U546" s="152"/>
      <c r="V546" s="152"/>
    </row>
    <row r="547" spans="13:22" ht="20.100000000000001" customHeight="1" x14ac:dyDescent="0.3">
      <c r="M547" s="151"/>
      <c r="O547" s="156"/>
      <c r="P547" s="155"/>
      <c r="Q547" s="153"/>
      <c r="R547" s="153"/>
      <c r="S547" s="153"/>
      <c r="U547" s="152"/>
      <c r="V547" s="152"/>
    </row>
    <row r="548" spans="13:22" ht="20.100000000000001" customHeight="1" x14ac:dyDescent="0.3">
      <c r="M548" s="151"/>
      <c r="O548" s="156"/>
      <c r="P548" s="155"/>
      <c r="Q548" s="153"/>
      <c r="R548" s="153"/>
      <c r="S548" s="153"/>
      <c r="U548" s="152"/>
      <c r="V548" s="152"/>
    </row>
    <row r="549" spans="13:22" ht="20.100000000000001" customHeight="1" x14ac:dyDescent="0.3">
      <c r="M549" s="151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51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8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8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8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8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8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8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8" ht="20.100000000000001" customHeight="1" x14ac:dyDescent="0.3">
      <c r="M775" s="157"/>
      <c r="S775" s="153"/>
      <c r="T775" s="154"/>
      <c r="U775" s="152"/>
      <c r="V775" s="152"/>
    </row>
    <row r="776" spans="13:28" ht="20.100000000000001" customHeight="1" x14ac:dyDescent="0.3">
      <c r="M776" s="157"/>
      <c r="T776" s="154"/>
      <c r="U776" s="152"/>
      <c r="V776" s="152"/>
    </row>
    <row r="777" spans="13:28" ht="20.100000000000001" customHeight="1" x14ac:dyDescent="0.3">
      <c r="M777" s="157"/>
      <c r="T777" s="154"/>
      <c r="U777" s="152"/>
      <c r="V777" s="152"/>
    </row>
    <row r="778" spans="13:28" ht="20.100000000000001" customHeight="1" x14ac:dyDescent="0.3">
      <c r="M778" s="157"/>
      <c r="T778" s="154"/>
      <c r="U778" s="152"/>
      <c r="V778" s="152"/>
    </row>
    <row r="779" spans="13:28" ht="20.100000000000001" customHeight="1" x14ac:dyDescent="0.3">
      <c r="M779" s="157"/>
      <c r="T779" s="154"/>
      <c r="U779" s="152"/>
      <c r="V779" s="152"/>
    </row>
    <row r="780" spans="13:28" ht="20.100000000000001" customHeight="1" x14ac:dyDescent="0.3">
      <c r="M780" s="157"/>
      <c r="T780" s="154"/>
      <c r="V780" s="152"/>
    </row>
    <row r="781" spans="13:28" ht="20.100000000000001" customHeight="1" x14ac:dyDescent="0.3">
      <c r="M781" s="157"/>
      <c r="O781" s="146"/>
      <c r="P781" s="146"/>
      <c r="Q781" s="146"/>
      <c r="R781" s="146"/>
      <c r="T781" s="154"/>
      <c r="V781" s="152"/>
    </row>
    <row r="782" spans="13:28" ht="20.100000000000001" customHeight="1" x14ac:dyDescent="0.3">
      <c r="M782" s="157"/>
      <c r="O782" s="146"/>
      <c r="P782" s="146"/>
      <c r="Q782" s="146"/>
      <c r="R782" s="146"/>
      <c r="V782" s="152"/>
    </row>
    <row r="783" spans="13:28" ht="20.100000000000001" customHeight="1" x14ac:dyDescent="0.3">
      <c r="M783" s="157"/>
      <c r="O783" s="175"/>
      <c r="P783" s="176"/>
      <c r="Q783" s="176"/>
      <c r="R783" s="146"/>
      <c r="V783" s="152"/>
    </row>
    <row r="784" spans="13:28" ht="20.100000000000001" customHeight="1" x14ac:dyDescent="0.3">
      <c r="M784" s="157"/>
      <c r="O784" s="175"/>
      <c r="P784" s="176"/>
      <c r="Q784" s="176"/>
      <c r="R784" s="146"/>
      <c r="V784" s="152"/>
      <c r="AA784" s="103"/>
      <c r="AB784" s="103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51"/>
      <c r="O785" s="175"/>
      <c r="P785" s="176"/>
      <c r="Q785" s="176"/>
      <c r="R785" s="146"/>
      <c r="S785" s="151"/>
      <c r="T785" s="151"/>
      <c r="U785" s="151"/>
      <c r="V785" s="152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51"/>
      <c r="O786" s="175"/>
      <c r="P786" s="176"/>
      <c r="Q786" s="176"/>
      <c r="R786" s="146"/>
      <c r="S786" s="151"/>
      <c r="T786" s="151"/>
      <c r="U786" s="151"/>
      <c r="V786" s="152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46"/>
      <c r="O787" s="175"/>
      <c r="P787" s="176"/>
      <c r="Q787" s="176"/>
      <c r="R787" s="146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46"/>
      <c r="O788" s="175"/>
      <c r="P788" s="176"/>
      <c r="Q788" s="176"/>
      <c r="R788" s="146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75"/>
      <c r="O789" s="175"/>
      <c r="P789" s="176"/>
      <c r="Q789" s="176"/>
      <c r="R789" s="146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75"/>
      <c r="O790" s="146"/>
      <c r="P790" s="146"/>
      <c r="Q790" s="146"/>
      <c r="R790" s="146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75"/>
      <c r="O791" s="146"/>
      <c r="P791" s="146"/>
      <c r="Q791" s="146"/>
      <c r="R791" s="146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75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75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75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75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  <c r="AA795" s="151"/>
      <c r="AB795" s="151"/>
    </row>
    <row r="796" spans="1:28" ht="20.100000000000001" customHeight="1" x14ac:dyDescent="0.3">
      <c r="M796" s="157"/>
      <c r="N796" s="146"/>
      <c r="AA796" s="103"/>
      <c r="AB796" s="103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46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  <c r="AA836" s="151"/>
      <c r="AB836" s="151"/>
    </row>
    <row r="839" spans="1:28" ht="20.100000000000001" customHeight="1" x14ac:dyDescent="0.3">
      <c r="AA839" s="103"/>
      <c r="AB839" s="103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8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8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8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  <c r="AA848" s="151"/>
      <c r="AB848" s="151"/>
    </row>
  </sheetData>
  <autoFilter ref="A3:V726"/>
  <mergeCells count="10">
    <mergeCell ref="V35:V36"/>
    <mergeCell ref="K57:L57"/>
    <mergeCell ref="K67:L67"/>
    <mergeCell ref="K77:L77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87:H88 D115:H116 E78:H79 D125:H126 D4:H43">
    <cfRule type="cellIs" dxfId="247" priority="15" operator="greaterThan">
      <formula>0</formula>
    </cfRule>
  </conditionalFormatting>
  <conditionalFormatting sqref="D87:H88 D115:H116 D125:H126">
    <cfRule type="cellIs" dxfId="246" priority="13" operator="greaterThan">
      <formula>0</formula>
    </cfRule>
    <cfRule type="expression" dxfId="245" priority="14">
      <formula>"&gt;0"</formula>
    </cfRule>
  </conditionalFormatting>
  <conditionalFormatting sqref="D97:H106">
    <cfRule type="cellIs" dxfId="244" priority="5" operator="greaterThan">
      <formula>0</formula>
    </cfRule>
    <cfRule type="cellIs" dxfId="243" priority="6" operator="greaterThan">
      <formula>0</formula>
    </cfRule>
    <cfRule type="expression" dxfId="242" priority="10">
      <formula>"&gt;=1"</formula>
    </cfRule>
    <cfRule type="cellIs" dxfId="241" priority="11" operator="greaterThan">
      <formula>1</formula>
    </cfRule>
    <cfRule type="cellIs" dxfId="240" priority="12" operator="greaterThan">
      <formula>1</formula>
    </cfRule>
  </conditionalFormatting>
  <conditionalFormatting sqref="P783:Q789">
    <cfRule type="expression" dxfId="239" priority="7">
      <formula>"&gt;=1"</formula>
    </cfRule>
    <cfRule type="cellIs" dxfId="238" priority="8" operator="greaterThan">
      <formula>1</formula>
    </cfRule>
    <cfRule type="cellIs" dxfId="237" priority="9" operator="greaterThan">
      <formula>1</formula>
    </cfRule>
  </conditionalFormatting>
  <conditionalFormatting sqref="D44:H48">
    <cfRule type="cellIs" dxfId="236" priority="4" operator="greaterThan">
      <formula>0</formula>
    </cfRule>
  </conditionalFormatting>
  <conditionalFormatting sqref="D68:H70">
    <cfRule type="cellIs" dxfId="235" priority="3" operator="greaterThan">
      <formula>0</formula>
    </cfRule>
  </conditionalFormatting>
  <conditionalFormatting sqref="D68:H70">
    <cfRule type="cellIs" dxfId="234" priority="1" operator="greaterThan">
      <formula>0</formula>
    </cfRule>
    <cfRule type="expression" dxfId="233" priority="2">
      <formula>"&gt;0"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7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23" t="s">
        <v>3</v>
      </c>
      <c r="E3" s="423" t="s">
        <v>4</v>
      </c>
      <c r="F3" s="423" t="s">
        <v>5</v>
      </c>
      <c r="G3" s="423" t="s">
        <v>6</v>
      </c>
      <c r="H3" s="423" t="s">
        <v>120</v>
      </c>
      <c r="I3" s="308" t="s">
        <v>8</v>
      </c>
      <c r="J3" s="423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44455</v>
      </c>
      <c r="B4" s="160" t="s">
        <v>336</v>
      </c>
      <c r="C4" s="161" t="s">
        <v>55</v>
      </c>
      <c r="D4" s="162">
        <v>3</v>
      </c>
      <c r="E4" s="162">
        <v>0</v>
      </c>
      <c r="F4" s="162">
        <v>0</v>
      </c>
      <c r="G4" s="162">
        <v>3</v>
      </c>
      <c r="H4" s="162">
        <v>0</v>
      </c>
      <c r="I4" s="303" t="s">
        <v>140</v>
      </c>
      <c r="J4" s="171" t="s">
        <v>272</v>
      </c>
      <c r="K4" s="171" t="s">
        <v>530</v>
      </c>
      <c r="L4" s="170"/>
      <c r="M4" s="102"/>
      <c r="O4" s="112" t="s">
        <v>94</v>
      </c>
      <c r="P4" s="113"/>
      <c r="Q4" s="33">
        <f t="shared" ref="Q4:U6" si="0">D146</f>
        <v>192</v>
      </c>
      <c r="R4" s="33">
        <f t="shared" si="0"/>
        <v>0</v>
      </c>
      <c r="S4" s="33">
        <f t="shared" si="0"/>
        <v>0</v>
      </c>
      <c r="T4" s="33">
        <f t="shared" si="0"/>
        <v>191</v>
      </c>
      <c r="U4" s="33">
        <f t="shared" si="0"/>
        <v>0</v>
      </c>
      <c r="V4" s="114"/>
    </row>
    <row r="5" spans="1:22" ht="20.100000000000001" customHeight="1" thickBot="1" x14ac:dyDescent="0.35">
      <c r="A5" s="174">
        <v>44455</v>
      </c>
      <c r="B5" s="196" t="s">
        <v>336</v>
      </c>
      <c r="C5" s="163" t="s">
        <v>62</v>
      </c>
      <c r="D5" s="164">
        <v>9</v>
      </c>
      <c r="E5" s="164">
        <v>0</v>
      </c>
      <c r="F5" s="164">
        <v>0</v>
      </c>
      <c r="G5" s="164">
        <v>8</v>
      </c>
      <c r="H5" s="164">
        <v>0</v>
      </c>
      <c r="I5" s="304" t="s">
        <v>140</v>
      </c>
      <c r="J5" s="172" t="s">
        <v>272</v>
      </c>
      <c r="K5" s="172" t="s">
        <v>530</v>
      </c>
      <c r="L5" s="197"/>
      <c r="M5" s="157"/>
      <c r="O5" s="115" t="s">
        <v>49</v>
      </c>
      <c r="P5" s="116"/>
      <c r="Q5" s="34">
        <f t="shared" si="0"/>
        <v>2335</v>
      </c>
      <c r="R5" s="34">
        <f t="shared" si="0"/>
        <v>306</v>
      </c>
      <c r="S5" s="34">
        <f t="shared" si="0"/>
        <v>316</v>
      </c>
      <c r="T5" s="34">
        <f t="shared" si="0"/>
        <v>2325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44455</v>
      </c>
      <c r="B6" s="341" t="s">
        <v>461</v>
      </c>
      <c r="C6" s="168" t="s">
        <v>55</v>
      </c>
      <c r="D6" s="169">
        <v>1</v>
      </c>
      <c r="E6" s="169">
        <v>0</v>
      </c>
      <c r="F6" s="169">
        <v>0</v>
      </c>
      <c r="G6" s="169">
        <v>1</v>
      </c>
      <c r="H6" s="169">
        <v>0</v>
      </c>
      <c r="I6" s="309" t="s">
        <v>140</v>
      </c>
      <c r="J6" s="178" t="s">
        <v>272</v>
      </c>
      <c r="K6" s="178" t="s">
        <v>530</v>
      </c>
      <c r="L6" s="342"/>
      <c r="M6" s="157"/>
      <c r="O6" s="47" t="s">
        <v>50</v>
      </c>
      <c r="P6" s="48"/>
      <c r="Q6" s="2">
        <f t="shared" si="0"/>
        <v>2527</v>
      </c>
      <c r="R6" s="2">
        <f t="shared" si="0"/>
        <v>306</v>
      </c>
      <c r="S6" s="2">
        <f t="shared" si="0"/>
        <v>316</v>
      </c>
      <c r="T6" s="2">
        <f t="shared" si="0"/>
        <v>2516</v>
      </c>
      <c r="U6" s="2">
        <f t="shared" si="0"/>
        <v>0</v>
      </c>
      <c r="V6" s="49"/>
    </row>
    <row r="7" spans="1:22" ht="20.100000000000001" customHeight="1" thickTop="1" thickBot="1" x14ac:dyDescent="0.35">
      <c r="A7" s="174">
        <v>44455</v>
      </c>
      <c r="B7" s="196" t="s">
        <v>524</v>
      </c>
      <c r="C7" s="163" t="s">
        <v>107</v>
      </c>
      <c r="D7" s="164">
        <v>4</v>
      </c>
      <c r="E7" s="164">
        <v>0</v>
      </c>
      <c r="F7" s="164">
        <v>0</v>
      </c>
      <c r="G7" s="164">
        <v>4</v>
      </c>
      <c r="H7" s="164">
        <v>0</v>
      </c>
      <c r="I7" s="304" t="s">
        <v>140</v>
      </c>
      <c r="J7" s="172" t="s">
        <v>272</v>
      </c>
      <c r="K7" s="172" t="s">
        <v>530</v>
      </c>
      <c r="L7" s="197"/>
      <c r="M7" s="157"/>
      <c r="O7" s="50" t="s">
        <v>51</v>
      </c>
      <c r="P7" s="51"/>
      <c r="Q7" s="3">
        <f>D92</f>
        <v>127</v>
      </c>
      <c r="R7" s="3">
        <f>E92</f>
        <v>0</v>
      </c>
      <c r="S7" s="3">
        <f>F92</f>
        <v>0</v>
      </c>
      <c r="T7" s="3">
        <f>G92</f>
        <v>124</v>
      </c>
      <c r="U7" s="3">
        <f>H92</f>
        <v>0</v>
      </c>
      <c r="V7" s="52"/>
    </row>
    <row r="8" spans="1:22" ht="20.100000000000001" customHeight="1" thickBot="1" x14ac:dyDescent="0.35">
      <c r="A8" s="173">
        <v>44455</v>
      </c>
      <c r="B8" s="160" t="s">
        <v>268</v>
      </c>
      <c r="C8" s="161" t="s">
        <v>55</v>
      </c>
      <c r="D8" s="162">
        <v>1</v>
      </c>
      <c r="E8" s="162">
        <v>0</v>
      </c>
      <c r="F8" s="162">
        <v>0</v>
      </c>
      <c r="G8" s="162">
        <v>1</v>
      </c>
      <c r="H8" s="162">
        <v>0</v>
      </c>
      <c r="I8" s="303" t="s">
        <v>140</v>
      </c>
      <c r="J8" s="171" t="s">
        <v>272</v>
      </c>
      <c r="K8" s="171" t="s">
        <v>530</v>
      </c>
      <c r="L8" s="170"/>
      <c r="M8" s="157"/>
      <c r="O8" s="53" t="s">
        <v>95</v>
      </c>
      <c r="P8" s="54"/>
      <c r="Q8" s="4">
        <f>SUM(Q6:Q7)</f>
        <v>2654</v>
      </c>
      <c r="R8" s="4">
        <f>SUM(R6:R7)</f>
        <v>306</v>
      </c>
      <c r="S8" s="4">
        <f>SUM(S6:S7)</f>
        <v>316</v>
      </c>
      <c r="T8" s="4">
        <f>SUM(T6:T7)</f>
        <v>2640</v>
      </c>
      <c r="U8" s="4">
        <f>SUM(U6:U7)</f>
        <v>0</v>
      </c>
      <c r="V8" s="55"/>
    </row>
    <row r="9" spans="1:22" ht="20.100000000000001" customHeight="1" thickTop="1" thickBot="1" x14ac:dyDescent="0.35">
      <c r="A9" s="167">
        <v>44455</v>
      </c>
      <c r="B9" s="158" t="s">
        <v>268</v>
      </c>
      <c r="C9" s="159" t="s">
        <v>63</v>
      </c>
      <c r="D9" s="165">
        <v>1</v>
      </c>
      <c r="E9" s="165">
        <v>0</v>
      </c>
      <c r="F9" s="165">
        <v>0</v>
      </c>
      <c r="G9" s="165">
        <v>1</v>
      </c>
      <c r="H9" s="165">
        <v>0</v>
      </c>
      <c r="I9" s="305" t="s">
        <v>140</v>
      </c>
      <c r="J9" s="166" t="s">
        <v>272</v>
      </c>
      <c r="K9" s="166" t="s">
        <v>530</v>
      </c>
      <c r="L9" s="343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74">
        <v>44455</v>
      </c>
      <c r="B10" s="196" t="s">
        <v>791</v>
      </c>
      <c r="C10" s="163" t="s">
        <v>108</v>
      </c>
      <c r="D10" s="164">
        <v>1</v>
      </c>
      <c r="E10" s="164">
        <v>0</v>
      </c>
      <c r="F10" s="164">
        <v>0</v>
      </c>
      <c r="G10" s="164">
        <v>1</v>
      </c>
      <c r="H10" s="164">
        <v>0</v>
      </c>
      <c r="I10" s="304" t="s">
        <v>171</v>
      </c>
      <c r="J10" s="172" t="s">
        <v>172</v>
      </c>
      <c r="K10" s="172" t="s">
        <v>296</v>
      </c>
      <c r="L10" s="197" t="s">
        <v>793</v>
      </c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7">
        <v>44455</v>
      </c>
      <c r="B11" s="341" t="s">
        <v>791</v>
      </c>
      <c r="C11" s="168" t="s">
        <v>55</v>
      </c>
      <c r="D11" s="169">
        <v>2</v>
      </c>
      <c r="E11" s="169">
        <v>0</v>
      </c>
      <c r="F11" s="169">
        <v>0</v>
      </c>
      <c r="G11" s="169">
        <v>2</v>
      </c>
      <c r="H11" s="169">
        <v>0</v>
      </c>
      <c r="I11" s="309" t="s">
        <v>171</v>
      </c>
      <c r="J11" s="178" t="s">
        <v>172</v>
      </c>
      <c r="K11" s="178" t="s">
        <v>296</v>
      </c>
      <c r="L11" s="342" t="s">
        <v>922</v>
      </c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4">
        <v>44455</v>
      </c>
      <c r="B12" s="196" t="s">
        <v>791</v>
      </c>
      <c r="C12" s="163" t="s">
        <v>70</v>
      </c>
      <c r="D12" s="164">
        <v>3</v>
      </c>
      <c r="E12" s="164">
        <v>0</v>
      </c>
      <c r="F12" s="164">
        <v>0</v>
      </c>
      <c r="G12" s="164">
        <v>3</v>
      </c>
      <c r="H12" s="164">
        <v>0</v>
      </c>
      <c r="I12" s="304" t="s">
        <v>171</v>
      </c>
      <c r="J12" s="172" t="s">
        <v>172</v>
      </c>
      <c r="K12" s="172" t="s">
        <v>296</v>
      </c>
      <c r="L12" s="197" t="s">
        <v>1694</v>
      </c>
      <c r="M12" s="157"/>
      <c r="O12" s="479" t="s">
        <v>53</v>
      </c>
      <c r="P12" s="477"/>
      <c r="Q12" s="118">
        <f>T12+V12</f>
        <v>192</v>
      </c>
      <c r="R12" s="58"/>
      <c r="S12" s="59" t="s">
        <v>39</v>
      </c>
      <c r="T12" s="60">
        <f>SUM(P14:V14,P17:V17,P20:V20,P23:V23,P26:V26,V29,U29,T29)</f>
        <v>170</v>
      </c>
      <c r="U12" s="61" t="s">
        <v>40</v>
      </c>
      <c r="V12" s="62">
        <f>SUM(P29:S29)</f>
        <v>22</v>
      </c>
    </row>
    <row r="13" spans="1:22" ht="20.100000000000001" customHeight="1" x14ac:dyDescent="0.3">
      <c r="A13" s="173">
        <v>44455</v>
      </c>
      <c r="B13" s="160" t="s">
        <v>791</v>
      </c>
      <c r="C13" s="161" t="s">
        <v>58</v>
      </c>
      <c r="D13" s="162">
        <v>3</v>
      </c>
      <c r="E13" s="162">
        <v>0</v>
      </c>
      <c r="F13" s="162">
        <v>0</v>
      </c>
      <c r="G13" s="162">
        <v>6</v>
      </c>
      <c r="H13" s="162">
        <v>0</v>
      </c>
      <c r="I13" s="303" t="s">
        <v>171</v>
      </c>
      <c r="J13" s="171" t="s">
        <v>172</v>
      </c>
      <c r="K13" s="171" t="s">
        <v>296</v>
      </c>
      <c r="L13" s="170" t="s">
        <v>1695</v>
      </c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44455</v>
      </c>
      <c r="B14" s="158" t="s">
        <v>791</v>
      </c>
      <c r="C14" s="159" t="s">
        <v>107</v>
      </c>
      <c r="D14" s="165">
        <v>1</v>
      </c>
      <c r="E14" s="165">
        <v>0</v>
      </c>
      <c r="F14" s="165">
        <v>0</v>
      </c>
      <c r="G14" s="165">
        <v>1</v>
      </c>
      <c r="H14" s="165">
        <v>0</v>
      </c>
      <c r="I14" s="305" t="s">
        <v>171</v>
      </c>
      <c r="J14" s="166" t="s">
        <v>172</v>
      </c>
      <c r="K14" s="166" t="s">
        <v>296</v>
      </c>
      <c r="L14" s="343"/>
      <c r="M14" s="157"/>
      <c r="O14" s="119" t="s">
        <v>22</v>
      </c>
      <c r="P14" s="120">
        <f t="shared" ref="P14:V14" si="1">SUMIF($C$4:$C$68,P13,$D$4:$D$68)+SUMIF($C$78:$C$79,P13,$D$78:$D$79)+SUMIF($C$97:$C$98,P13,$D$97:$D$98)</f>
        <v>24</v>
      </c>
      <c r="Q14" s="120">
        <f t="shared" si="1"/>
        <v>3</v>
      </c>
      <c r="R14" s="120">
        <f t="shared" si="1"/>
        <v>16</v>
      </c>
      <c r="S14" s="120">
        <f t="shared" si="1"/>
        <v>3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thickBot="1" x14ac:dyDescent="0.35">
      <c r="A15" s="167">
        <v>44455</v>
      </c>
      <c r="B15" s="158" t="s">
        <v>1519</v>
      </c>
      <c r="C15" s="159" t="s">
        <v>57</v>
      </c>
      <c r="D15" s="165">
        <v>6</v>
      </c>
      <c r="E15" s="165">
        <v>0</v>
      </c>
      <c r="F15" s="165">
        <v>0</v>
      </c>
      <c r="G15" s="165">
        <v>6</v>
      </c>
      <c r="H15" s="165">
        <v>0</v>
      </c>
      <c r="I15" s="305" t="s">
        <v>171</v>
      </c>
      <c r="J15" s="166" t="s">
        <v>172</v>
      </c>
      <c r="K15" s="166" t="s">
        <v>296</v>
      </c>
      <c r="L15" s="343"/>
      <c r="M15" s="157"/>
      <c r="O15" s="66" t="s">
        <v>25</v>
      </c>
      <c r="P15" s="67">
        <f t="shared" ref="P15:V15" si="2">SUMIF($C$4:$C$68,P13,$G$4:$G$68)+SUMIF($C$78:$C$79,P13,$G$78:$G$79)+SUMIF($C$97:$C$98,P13,$G$97:$G$98)</f>
        <v>23</v>
      </c>
      <c r="Q15" s="67">
        <f t="shared" si="2"/>
        <v>3</v>
      </c>
      <c r="R15" s="67">
        <f t="shared" si="2"/>
        <v>17</v>
      </c>
      <c r="S15" s="67">
        <f t="shared" si="2"/>
        <v>6</v>
      </c>
      <c r="T15" s="67">
        <f t="shared" si="2"/>
        <v>0</v>
      </c>
      <c r="U15" s="67">
        <f t="shared" si="2"/>
        <v>0</v>
      </c>
      <c r="V15" s="68">
        <f t="shared" si="2"/>
        <v>2</v>
      </c>
    </row>
    <row r="16" spans="1:22" ht="20.100000000000001" customHeight="1" thickBot="1" x14ac:dyDescent="0.35">
      <c r="A16" s="174">
        <v>44455</v>
      </c>
      <c r="B16" s="196" t="s">
        <v>289</v>
      </c>
      <c r="C16" s="163" t="s">
        <v>62</v>
      </c>
      <c r="D16" s="164">
        <v>8</v>
      </c>
      <c r="E16" s="164">
        <v>0</v>
      </c>
      <c r="F16" s="164">
        <v>0</v>
      </c>
      <c r="G16" s="164">
        <v>8</v>
      </c>
      <c r="H16" s="164">
        <v>0</v>
      </c>
      <c r="I16" s="304" t="s">
        <v>171</v>
      </c>
      <c r="J16" s="172" t="s">
        <v>172</v>
      </c>
      <c r="K16" s="172" t="s">
        <v>296</v>
      </c>
      <c r="L16" s="197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77">
        <v>44455</v>
      </c>
      <c r="B17" s="341" t="s">
        <v>1711</v>
      </c>
      <c r="C17" s="168" t="s">
        <v>106</v>
      </c>
      <c r="D17" s="169">
        <v>1</v>
      </c>
      <c r="E17" s="169">
        <v>0</v>
      </c>
      <c r="F17" s="169">
        <v>0</v>
      </c>
      <c r="G17" s="169">
        <v>0</v>
      </c>
      <c r="H17" s="169">
        <v>0</v>
      </c>
      <c r="I17" s="309" t="s">
        <v>171</v>
      </c>
      <c r="J17" s="178" t="s">
        <v>172</v>
      </c>
      <c r="K17" s="178" t="s">
        <v>296</v>
      </c>
      <c r="L17" s="342"/>
      <c r="M17" s="157"/>
      <c r="O17" s="122" t="s">
        <v>22</v>
      </c>
      <c r="P17" s="120">
        <f t="shared" ref="P17:V17" si="3">SUMIF($C$4:$C$68,P16,$D$4:$D$68)+SUMIF($C$78:$C$79,P16,$D$78:$D$79)+SUMIF($C$97:$C$98,P16,$D$97:$D$98)</f>
        <v>53</v>
      </c>
      <c r="Q17" s="120">
        <f t="shared" si="3"/>
        <v>4</v>
      </c>
      <c r="R17" s="120">
        <f t="shared" si="3"/>
        <v>7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3">
        <v>44455</v>
      </c>
      <c r="B18" s="160" t="s">
        <v>914</v>
      </c>
      <c r="C18" s="161" t="s">
        <v>55</v>
      </c>
      <c r="D18" s="162">
        <v>4</v>
      </c>
      <c r="E18" s="162">
        <v>0</v>
      </c>
      <c r="F18" s="162">
        <v>0</v>
      </c>
      <c r="G18" s="162">
        <v>4</v>
      </c>
      <c r="H18" s="162">
        <v>0</v>
      </c>
      <c r="I18" s="303" t="s">
        <v>171</v>
      </c>
      <c r="J18" s="171" t="s">
        <v>172</v>
      </c>
      <c r="K18" s="171" t="s">
        <v>296</v>
      </c>
      <c r="L18" s="170"/>
      <c r="M18" s="157"/>
      <c r="O18" s="73" t="s">
        <v>25</v>
      </c>
      <c r="P18" s="74">
        <f t="shared" ref="P18:V18" si="4">SUMIF($C$4:$C$68,P16,$G$4:$G$68)+SUMIF($C$78:$C$79,P16,$G$78:$G$79)+SUMIF($C$97:$C$98,P16,$G$97:$G$98)</f>
        <v>52</v>
      </c>
      <c r="Q18" s="74">
        <f t="shared" si="4"/>
        <v>2</v>
      </c>
      <c r="R18" s="74">
        <f t="shared" si="4"/>
        <v>4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67">
        <v>44455</v>
      </c>
      <c r="B19" s="158" t="s">
        <v>914</v>
      </c>
      <c r="C19" s="159" t="s">
        <v>57</v>
      </c>
      <c r="D19" s="165">
        <v>1</v>
      </c>
      <c r="E19" s="165">
        <v>0</v>
      </c>
      <c r="F19" s="165">
        <v>0</v>
      </c>
      <c r="G19" s="165">
        <v>1</v>
      </c>
      <c r="H19" s="165">
        <v>0</v>
      </c>
      <c r="I19" s="305" t="s">
        <v>171</v>
      </c>
      <c r="J19" s="166" t="s">
        <v>172</v>
      </c>
      <c r="K19" s="166" t="s">
        <v>296</v>
      </c>
      <c r="L19" s="343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74">
        <v>44455</v>
      </c>
      <c r="B20" s="196" t="s">
        <v>769</v>
      </c>
      <c r="C20" s="163" t="s">
        <v>1712</v>
      </c>
      <c r="D20" s="164">
        <v>1</v>
      </c>
      <c r="E20" s="164">
        <v>0</v>
      </c>
      <c r="F20" s="164">
        <v>0</v>
      </c>
      <c r="G20" s="164">
        <v>1</v>
      </c>
      <c r="H20" s="164">
        <v>0</v>
      </c>
      <c r="I20" s="304" t="s">
        <v>141</v>
      </c>
      <c r="J20" s="172" t="s">
        <v>224</v>
      </c>
      <c r="K20" s="172" t="s">
        <v>1697</v>
      </c>
      <c r="L20" s="197" t="s">
        <v>1696</v>
      </c>
      <c r="M20" s="157" t="s">
        <v>127</v>
      </c>
      <c r="O20" s="122" t="s">
        <v>22</v>
      </c>
      <c r="P20" s="120">
        <f t="shared" ref="P20:V20" si="5">SUMIF($C$4:$C$68,P19,$D$4:$D$68)+SUMIF($C$78:$C$79,P19,$D$78:$D$79)+SUMIF($C$97:$C$98,P19,$D$97:$D$98)</f>
        <v>10</v>
      </c>
      <c r="Q20" s="120">
        <f t="shared" si="5"/>
        <v>0</v>
      </c>
      <c r="R20" s="120">
        <f t="shared" si="5"/>
        <v>21</v>
      </c>
      <c r="S20" s="120">
        <f t="shared" si="5"/>
        <v>0</v>
      </c>
      <c r="T20" s="120">
        <f t="shared" si="5"/>
        <v>2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3">
        <v>44455</v>
      </c>
      <c r="B21" s="160" t="s">
        <v>1713</v>
      </c>
      <c r="C21" s="161" t="s">
        <v>62</v>
      </c>
      <c r="D21" s="162">
        <v>1</v>
      </c>
      <c r="E21" s="162">
        <v>0</v>
      </c>
      <c r="F21" s="162">
        <v>0</v>
      </c>
      <c r="G21" s="162">
        <v>1</v>
      </c>
      <c r="H21" s="162">
        <v>0</v>
      </c>
      <c r="I21" s="303" t="s">
        <v>141</v>
      </c>
      <c r="J21" s="171" t="s">
        <v>224</v>
      </c>
      <c r="K21" s="171" t="s">
        <v>1697</v>
      </c>
      <c r="L21" s="170"/>
      <c r="M21" s="157"/>
      <c r="O21" s="79" t="s">
        <v>25</v>
      </c>
      <c r="P21" s="80">
        <f t="shared" ref="P21:V21" si="6">SUMIF($C$4:$C$68,P19,$G$4:$G$68)+SUMIF($C$78:$C$79,P19,$G$78:$G$79)+SUMIF($C$97:$C$98,P19,$G$97:$G$98)</f>
        <v>10</v>
      </c>
      <c r="Q21" s="80">
        <f t="shared" si="6"/>
        <v>0</v>
      </c>
      <c r="R21" s="80">
        <f t="shared" si="6"/>
        <v>23</v>
      </c>
      <c r="S21" s="80">
        <f t="shared" si="6"/>
        <v>0</v>
      </c>
      <c r="T21" s="80">
        <f t="shared" si="6"/>
        <v>2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44455</v>
      </c>
      <c r="B22" s="158" t="s">
        <v>1713</v>
      </c>
      <c r="C22" s="159" t="s">
        <v>106</v>
      </c>
      <c r="D22" s="165">
        <v>1</v>
      </c>
      <c r="E22" s="165">
        <v>0</v>
      </c>
      <c r="F22" s="165">
        <v>0</v>
      </c>
      <c r="G22" s="165">
        <v>1</v>
      </c>
      <c r="H22" s="165">
        <v>0</v>
      </c>
      <c r="I22" s="305" t="s">
        <v>141</v>
      </c>
      <c r="J22" s="166" t="s">
        <v>224</v>
      </c>
      <c r="K22" s="166" t="s">
        <v>1697</v>
      </c>
      <c r="L22" s="343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74">
        <v>44455</v>
      </c>
      <c r="B23" s="196" t="s">
        <v>213</v>
      </c>
      <c r="C23" s="163" t="s">
        <v>108</v>
      </c>
      <c r="D23" s="164">
        <v>1</v>
      </c>
      <c r="E23" s="164">
        <v>0</v>
      </c>
      <c r="F23" s="164">
        <v>0</v>
      </c>
      <c r="G23" s="164">
        <v>1</v>
      </c>
      <c r="H23" s="164">
        <v>0</v>
      </c>
      <c r="I23" s="304" t="s">
        <v>141</v>
      </c>
      <c r="J23" s="172" t="s">
        <v>224</v>
      </c>
      <c r="K23" s="172" t="s">
        <v>1697</v>
      </c>
      <c r="L23" s="197"/>
      <c r="M23" s="157"/>
      <c r="O23" s="122" t="s">
        <v>22</v>
      </c>
      <c r="P23" s="120">
        <f t="shared" ref="P23:V23" si="7">SUMIF($C$4:$C$68,P22,$D$4:$D$68)+SUMIF($C$78:$C$79,P22,$D$78:$D$79)+SUMIF($C$97:$C$98,P22,$D$97:$D$98)</f>
        <v>0</v>
      </c>
      <c r="Q23" s="120">
        <f t="shared" si="7"/>
        <v>8</v>
      </c>
      <c r="R23" s="120">
        <f t="shared" si="7"/>
        <v>9</v>
      </c>
      <c r="S23" s="120">
        <f t="shared" si="7"/>
        <v>0</v>
      </c>
      <c r="T23" s="120">
        <f t="shared" si="7"/>
        <v>0</v>
      </c>
      <c r="U23" s="120">
        <f t="shared" si="7"/>
        <v>2</v>
      </c>
      <c r="V23" s="121">
        <f t="shared" si="7"/>
        <v>0</v>
      </c>
    </row>
    <row r="24" spans="1:22" ht="20.100000000000001" customHeight="1" thickBot="1" x14ac:dyDescent="0.35">
      <c r="A24" s="177">
        <v>44455</v>
      </c>
      <c r="B24" s="341" t="s">
        <v>214</v>
      </c>
      <c r="C24" s="168" t="s">
        <v>62</v>
      </c>
      <c r="D24" s="169">
        <v>3</v>
      </c>
      <c r="E24" s="169">
        <v>0</v>
      </c>
      <c r="F24" s="169">
        <v>0</v>
      </c>
      <c r="G24" s="169">
        <v>3</v>
      </c>
      <c r="H24" s="169">
        <v>0</v>
      </c>
      <c r="I24" s="309" t="s">
        <v>141</v>
      </c>
      <c r="J24" s="178" t="s">
        <v>224</v>
      </c>
      <c r="K24" s="178" t="s">
        <v>1697</v>
      </c>
      <c r="L24" s="342"/>
      <c r="M24" s="157"/>
      <c r="O24" s="73" t="s">
        <v>25</v>
      </c>
      <c r="P24" s="74">
        <f t="shared" ref="P24:V24" si="8">SUMIF($C$4:$C$68,P22,$G$4:$G$68)+SUMIF($C$78:$C$79,P22,$G$78:$G$79)+SUMIF($C$97:$C$98,P22,$G$97:$G$98)</f>
        <v>0</v>
      </c>
      <c r="Q24" s="74">
        <f t="shared" si="8"/>
        <v>9</v>
      </c>
      <c r="R24" s="74">
        <f t="shared" si="8"/>
        <v>7</v>
      </c>
      <c r="S24" s="74">
        <f t="shared" si="8"/>
        <v>0</v>
      </c>
      <c r="T24" s="74">
        <f t="shared" si="8"/>
        <v>0</v>
      </c>
      <c r="U24" s="74">
        <f t="shared" si="8"/>
        <v>2</v>
      </c>
      <c r="V24" s="75">
        <f t="shared" si="8"/>
        <v>0</v>
      </c>
    </row>
    <row r="25" spans="1:22" ht="20.100000000000001" customHeight="1" x14ac:dyDescent="0.3">
      <c r="A25" s="174">
        <v>44455</v>
      </c>
      <c r="B25" s="196" t="s">
        <v>216</v>
      </c>
      <c r="C25" s="163" t="s">
        <v>55</v>
      </c>
      <c r="D25" s="164">
        <v>3</v>
      </c>
      <c r="E25" s="164">
        <v>0</v>
      </c>
      <c r="F25" s="164">
        <v>0</v>
      </c>
      <c r="G25" s="164">
        <v>3</v>
      </c>
      <c r="H25" s="164">
        <v>0</v>
      </c>
      <c r="I25" s="304" t="s">
        <v>141</v>
      </c>
      <c r="J25" s="172" t="s">
        <v>224</v>
      </c>
      <c r="K25" s="172" t="s">
        <v>1697</v>
      </c>
      <c r="L25" s="197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74">
        <v>44455</v>
      </c>
      <c r="B26" s="196" t="s">
        <v>216</v>
      </c>
      <c r="C26" s="163" t="s">
        <v>62</v>
      </c>
      <c r="D26" s="164">
        <v>5</v>
      </c>
      <c r="E26" s="164">
        <v>0</v>
      </c>
      <c r="F26" s="164">
        <v>0</v>
      </c>
      <c r="G26" s="164">
        <v>5</v>
      </c>
      <c r="H26" s="164">
        <v>0</v>
      </c>
      <c r="I26" s="304" t="s">
        <v>141</v>
      </c>
      <c r="J26" s="172" t="s">
        <v>224</v>
      </c>
      <c r="K26" s="172" t="s">
        <v>1697</v>
      </c>
      <c r="L26" s="197"/>
      <c r="M26" s="157"/>
      <c r="O26" s="122" t="s">
        <v>22</v>
      </c>
      <c r="P26" s="120">
        <f t="shared" ref="P26:V26" si="9">SUMIF($C$4:$C$68,P25,$D$4:$D$68)+SUMIF($C$78:$C$79,P25,$D$78:$D$79)+SUMIF($C$97:$C$98,P25,$D$97:$D$98)</f>
        <v>8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3">
        <v>44455</v>
      </c>
      <c r="B27" s="160" t="s">
        <v>853</v>
      </c>
      <c r="C27" s="161" t="s">
        <v>55</v>
      </c>
      <c r="D27" s="162">
        <v>4</v>
      </c>
      <c r="E27" s="162">
        <v>0</v>
      </c>
      <c r="F27" s="162">
        <v>0</v>
      </c>
      <c r="G27" s="162">
        <v>4</v>
      </c>
      <c r="H27" s="162">
        <v>0</v>
      </c>
      <c r="I27" s="303" t="s">
        <v>141</v>
      </c>
      <c r="J27" s="171" t="s">
        <v>224</v>
      </c>
      <c r="K27" s="171" t="s">
        <v>1697</v>
      </c>
      <c r="L27" s="170"/>
      <c r="M27" s="157"/>
      <c r="O27" s="79" t="s">
        <v>25</v>
      </c>
      <c r="P27" s="84">
        <f t="shared" ref="P27:V27" si="10">SUMIF($C$4:$C$68,P25,$G$4:$G$68)+SUMIF($C$78:$C$79,P25,$G$78:$G$79)+SUMIF($C$97:$C$98,P25,$G$97:$G$98)</f>
        <v>6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44455</v>
      </c>
      <c r="B28" s="158" t="s">
        <v>853</v>
      </c>
      <c r="C28" s="159" t="s">
        <v>63</v>
      </c>
      <c r="D28" s="165">
        <v>1</v>
      </c>
      <c r="E28" s="165">
        <v>0</v>
      </c>
      <c r="F28" s="165">
        <v>0</v>
      </c>
      <c r="G28" s="165">
        <v>1</v>
      </c>
      <c r="H28" s="165">
        <v>0</v>
      </c>
      <c r="I28" s="305" t="s">
        <v>141</v>
      </c>
      <c r="J28" s="166" t="s">
        <v>224</v>
      </c>
      <c r="K28" s="166" t="s">
        <v>1697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44455</v>
      </c>
      <c r="B29" s="341" t="s">
        <v>381</v>
      </c>
      <c r="C29" s="168" t="s">
        <v>64</v>
      </c>
      <c r="D29" s="169">
        <v>3</v>
      </c>
      <c r="E29" s="169">
        <v>0</v>
      </c>
      <c r="F29" s="169">
        <v>0</v>
      </c>
      <c r="G29" s="169">
        <v>3</v>
      </c>
      <c r="H29" s="169">
        <v>0</v>
      </c>
      <c r="I29" s="309" t="s">
        <v>141</v>
      </c>
      <c r="J29" s="178" t="s">
        <v>224</v>
      </c>
      <c r="K29" s="178" t="s">
        <v>1697</v>
      </c>
      <c r="L29" s="342"/>
      <c r="M29" s="157"/>
      <c r="O29" s="122" t="s">
        <v>22</v>
      </c>
      <c r="P29" s="120">
        <f t="shared" ref="P29:V29" si="11">SUMIF($C$4:$C$68,P28,$D$4:$D$68)+SUMIF($C$78:$C$79,P28,$D$78:$D$79)+SUMIF($C$97:$C$98,P28,$D$97:$D$98)</f>
        <v>12</v>
      </c>
      <c r="Q29" s="120">
        <f t="shared" si="11"/>
        <v>6</v>
      </c>
      <c r="R29" s="120">
        <f t="shared" si="11"/>
        <v>2</v>
      </c>
      <c r="S29" s="120">
        <f t="shared" si="11"/>
        <v>2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4">
        <v>44455</v>
      </c>
      <c r="B30" s="196" t="s">
        <v>218</v>
      </c>
      <c r="C30" s="163" t="s">
        <v>62</v>
      </c>
      <c r="D30" s="164">
        <v>4</v>
      </c>
      <c r="E30" s="164">
        <v>0</v>
      </c>
      <c r="F30" s="164">
        <v>0</v>
      </c>
      <c r="G30" s="164">
        <v>4</v>
      </c>
      <c r="H30" s="164">
        <v>0</v>
      </c>
      <c r="I30" s="304" t="s">
        <v>141</v>
      </c>
      <c r="J30" s="172" t="s">
        <v>224</v>
      </c>
      <c r="K30" s="172" t="s">
        <v>1697</v>
      </c>
      <c r="L30" s="197"/>
      <c r="M30" s="157"/>
      <c r="O30" s="86" t="s">
        <v>25</v>
      </c>
      <c r="P30" s="87">
        <f t="shared" ref="P30:V30" si="12">SUMIF($C$4:$C$68,P28,$G$4:$G$68)+SUMIF($C$78:$C$79,P28,$G$78:$G$79)+SUMIF($C$97:$C$98,P28,$G$97:$G$98)</f>
        <v>7</v>
      </c>
      <c r="Q30" s="87">
        <f t="shared" si="12"/>
        <v>11</v>
      </c>
      <c r="R30" s="87">
        <f t="shared" si="12"/>
        <v>3</v>
      </c>
      <c r="S30" s="87">
        <f t="shared" si="12"/>
        <v>2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7">
        <v>44455</v>
      </c>
      <c r="B31" s="341" t="s">
        <v>220</v>
      </c>
      <c r="C31" s="168" t="s">
        <v>62</v>
      </c>
      <c r="D31" s="169">
        <v>3</v>
      </c>
      <c r="E31" s="169">
        <v>0</v>
      </c>
      <c r="F31" s="169">
        <v>0</v>
      </c>
      <c r="G31" s="169">
        <v>3</v>
      </c>
      <c r="H31" s="169">
        <v>0</v>
      </c>
      <c r="I31" s="309" t="s">
        <v>141</v>
      </c>
      <c r="J31" s="178" t="s">
        <v>224</v>
      </c>
      <c r="K31" s="178" t="s">
        <v>1697</v>
      </c>
      <c r="L31" s="342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191</v>
      </c>
    </row>
    <row r="32" spans="1:22" ht="20.100000000000001" customHeight="1" x14ac:dyDescent="0.3">
      <c r="A32" s="174">
        <v>44455</v>
      </c>
      <c r="B32" s="196" t="s">
        <v>182</v>
      </c>
      <c r="C32" s="163" t="s">
        <v>55</v>
      </c>
      <c r="D32" s="164">
        <v>1</v>
      </c>
      <c r="E32" s="164">
        <v>0</v>
      </c>
      <c r="F32" s="164">
        <v>0</v>
      </c>
      <c r="G32" s="164">
        <v>1</v>
      </c>
      <c r="H32" s="164">
        <v>0</v>
      </c>
      <c r="I32" s="304" t="s">
        <v>142</v>
      </c>
      <c r="J32" s="172" t="s">
        <v>198</v>
      </c>
      <c r="K32" s="172" t="s">
        <v>201</v>
      </c>
      <c r="L32" s="197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x14ac:dyDescent="0.3">
      <c r="A33" s="174">
        <v>44455</v>
      </c>
      <c r="B33" s="196" t="s">
        <v>182</v>
      </c>
      <c r="C33" s="163" t="s">
        <v>62</v>
      </c>
      <c r="D33" s="164">
        <v>6</v>
      </c>
      <c r="E33" s="164">
        <v>0</v>
      </c>
      <c r="F33" s="164">
        <v>0</v>
      </c>
      <c r="G33" s="164">
        <v>6</v>
      </c>
      <c r="H33" s="164">
        <v>0</v>
      </c>
      <c r="I33" s="304" t="s">
        <v>142</v>
      </c>
      <c r="J33" s="172" t="s">
        <v>198</v>
      </c>
      <c r="K33" s="172" t="s">
        <v>201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4">
        <v>44455</v>
      </c>
      <c r="B34" s="196" t="s">
        <v>182</v>
      </c>
      <c r="C34" s="163" t="s">
        <v>42</v>
      </c>
      <c r="D34" s="164">
        <v>3</v>
      </c>
      <c r="E34" s="164">
        <v>0</v>
      </c>
      <c r="F34" s="164">
        <v>0</v>
      </c>
      <c r="G34" s="164">
        <v>3</v>
      </c>
      <c r="H34" s="164">
        <v>0</v>
      </c>
      <c r="I34" s="304" t="s">
        <v>142</v>
      </c>
      <c r="J34" s="172" t="s">
        <v>198</v>
      </c>
      <c r="K34" s="172" t="s">
        <v>201</v>
      </c>
      <c r="L34" s="197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44455</v>
      </c>
      <c r="B35" s="160" t="s">
        <v>1714</v>
      </c>
      <c r="C35" s="161" t="s">
        <v>55</v>
      </c>
      <c r="D35" s="162">
        <v>1</v>
      </c>
      <c r="E35" s="162">
        <v>0</v>
      </c>
      <c r="F35" s="162">
        <v>0</v>
      </c>
      <c r="G35" s="162">
        <v>1</v>
      </c>
      <c r="H35" s="162">
        <v>0</v>
      </c>
      <c r="I35" s="303" t="s">
        <v>142</v>
      </c>
      <c r="J35" s="171" t="s">
        <v>198</v>
      </c>
      <c r="K35" s="171" t="s">
        <v>201</v>
      </c>
      <c r="L35" s="170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44455</v>
      </c>
      <c r="B36" s="196" t="s">
        <v>1714</v>
      </c>
      <c r="C36" s="163" t="s">
        <v>62</v>
      </c>
      <c r="D36" s="164">
        <v>5</v>
      </c>
      <c r="E36" s="164">
        <v>0</v>
      </c>
      <c r="F36" s="164">
        <v>0</v>
      </c>
      <c r="G36" s="164">
        <v>5</v>
      </c>
      <c r="H36" s="164">
        <v>0</v>
      </c>
      <c r="I36" s="304" t="s">
        <v>142</v>
      </c>
      <c r="J36" s="172" t="s">
        <v>198</v>
      </c>
      <c r="K36" s="172" t="s">
        <v>201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44455</v>
      </c>
      <c r="B37" s="158" t="s">
        <v>1715</v>
      </c>
      <c r="C37" s="159" t="s">
        <v>106</v>
      </c>
      <c r="D37" s="165">
        <v>3</v>
      </c>
      <c r="E37" s="165">
        <v>0</v>
      </c>
      <c r="F37" s="165">
        <v>0</v>
      </c>
      <c r="G37" s="165">
        <v>3</v>
      </c>
      <c r="H37" s="165">
        <v>0</v>
      </c>
      <c r="I37" s="305" t="s">
        <v>142</v>
      </c>
      <c r="J37" s="166" t="s">
        <v>198</v>
      </c>
      <c r="K37" s="166" t="s">
        <v>201</v>
      </c>
      <c r="L37" s="343"/>
      <c r="M37" s="194">
        <v>0.5083333333333333</v>
      </c>
      <c r="N37" s="192" t="s">
        <v>172</v>
      </c>
      <c r="O37" s="335">
        <v>6396</v>
      </c>
      <c r="P37" s="182">
        <v>30</v>
      </c>
      <c r="Q37" s="182">
        <v>27</v>
      </c>
      <c r="R37" s="182">
        <v>2</v>
      </c>
      <c r="S37" s="182">
        <v>3</v>
      </c>
      <c r="T37" s="180">
        <f>SUM(P37:S37)</f>
        <v>62</v>
      </c>
      <c r="U37" s="183"/>
      <c r="V37" s="184">
        <v>5</v>
      </c>
    </row>
    <row r="38" spans="1:24" s="124" customFormat="1" ht="20.100000000000001" customHeight="1" thickBot="1" x14ac:dyDescent="0.35">
      <c r="A38" s="174">
        <v>44455</v>
      </c>
      <c r="B38" s="196" t="s">
        <v>190</v>
      </c>
      <c r="C38" s="163" t="s">
        <v>55</v>
      </c>
      <c r="D38" s="164">
        <v>2</v>
      </c>
      <c r="E38" s="164">
        <v>0</v>
      </c>
      <c r="F38" s="164">
        <v>0</v>
      </c>
      <c r="G38" s="164">
        <v>2</v>
      </c>
      <c r="H38" s="164">
        <v>0</v>
      </c>
      <c r="I38" s="304" t="s">
        <v>142</v>
      </c>
      <c r="J38" s="172" t="s">
        <v>198</v>
      </c>
      <c r="K38" s="172" t="s">
        <v>201</v>
      </c>
      <c r="L38" s="197"/>
      <c r="M38" s="194">
        <v>0.54097222222222219</v>
      </c>
      <c r="N38" s="192" t="s">
        <v>224</v>
      </c>
      <c r="O38" s="335" t="s">
        <v>141</v>
      </c>
      <c r="P38" s="182">
        <v>28</v>
      </c>
      <c r="Q38" s="182">
        <v>28</v>
      </c>
      <c r="R38" s="182">
        <v>2</v>
      </c>
      <c r="S38" s="182">
        <v>2</v>
      </c>
      <c r="T38" s="180">
        <f t="shared" ref="T38:T43" si="13">SUM(P38:S38)</f>
        <v>60</v>
      </c>
      <c r="U38" s="186"/>
      <c r="V38" s="179">
        <v>9</v>
      </c>
      <c r="W38" s="282"/>
    </row>
    <row r="39" spans="1:24" ht="20.100000000000001" customHeight="1" x14ac:dyDescent="0.3">
      <c r="A39" s="173">
        <v>44455</v>
      </c>
      <c r="B39" s="160" t="s">
        <v>1716</v>
      </c>
      <c r="C39" s="161" t="s">
        <v>57</v>
      </c>
      <c r="D39" s="162">
        <v>5</v>
      </c>
      <c r="E39" s="162">
        <v>0</v>
      </c>
      <c r="F39" s="162">
        <v>0</v>
      </c>
      <c r="G39" s="162">
        <v>5</v>
      </c>
      <c r="H39" s="162">
        <v>0</v>
      </c>
      <c r="I39" s="303" t="s">
        <v>142</v>
      </c>
      <c r="J39" s="171" t="s">
        <v>198</v>
      </c>
      <c r="K39" s="171" t="s">
        <v>201</v>
      </c>
      <c r="L39" s="170"/>
      <c r="M39" s="194">
        <v>0.51388888888888895</v>
      </c>
      <c r="N39" s="192" t="s">
        <v>272</v>
      </c>
      <c r="O39" s="335" t="s">
        <v>140</v>
      </c>
      <c r="P39" s="182">
        <v>14</v>
      </c>
      <c r="Q39" s="182">
        <v>15</v>
      </c>
      <c r="R39" s="182">
        <v>4</v>
      </c>
      <c r="S39" s="182">
        <v>4</v>
      </c>
      <c r="T39" s="180">
        <f t="shared" si="13"/>
        <v>37</v>
      </c>
      <c r="U39" s="186"/>
      <c r="V39" s="179">
        <v>4</v>
      </c>
    </row>
    <row r="40" spans="1:24" ht="20.100000000000001" customHeight="1" thickBot="1" x14ac:dyDescent="0.35">
      <c r="A40" s="167">
        <v>44455</v>
      </c>
      <c r="B40" s="158" t="s">
        <v>1716</v>
      </c>
      <c r="C40" s="159" t="s">
        <v>42</v>
      </c>
      <c r="D40" s="165">
        <v>0</v>
      </c>
      <c r="E40" s="165">
        <v>0</v>
      </c>
      <c r="F40" s="165">
        <v>0</v>
      </c>
      <c r="G40" s="165">
        <v>1</v>
      </c>
      <c r="H40" s="165">
        <v>0</v>
      </c>
      <c r="I40" s="305" t="s">
        <v>142</v>
      </c>
      <c r="J40" s="166" t="s">
        <v>198</v>
      </c>
      <c r="K40" s="166" t="s">
        <v>201</v>
      </c>
      <c r="L40" s="343"/>
      <c r="M40" s="194">
        <v>0.54513888888888895</v>
      </c>
      <c r="N40" s="192" t="s">
        <v>198</v>
      </c>
      <c r="O40" s="335" t="s">
        <v>142</v>
      </c>
      <c r="P40" s="182">
        <v>52</v>
      </c>
      <c r="Q40" s="182">
        <v>49</v>
      </c>
      <c r="R40" s="182">
        <v>4</v>
      </c>
      <c r="S40" s="182">
        <v>3</v>
      </c>
      <c r="T40" s="180">
        <f t="shared" si="13"/>
        <v>108</v>
      </c>
      <c r="U40" s="195" t="s">
        <v>1699</v>
      </c>
      <c r="V40" s="179">
        <v>6</v>
      </c>
      <c r="W40" s="107"/>
      <c r="X40" s="107"/>
    </row>
    <row r="41" spans="1:24" ht="20.100000000000001" customHeight="1" x14ac:dyDescent="0.3">
      <c r="A41" s="174">
        <v>44455</v>
      </c>
      <c r="B41" s="196" t="s">
        <v>1698</v>
      </c>
      <c r="C41" s="163" t="s">
        <v>55</v>
      </c>
      <c r="D41" s="164">
        <v>2</v>
      </c>
      <c r="E41" s="164">
        <v>0</v>
      </c>
      <c r="F41" s="164">
        <v>0</v>
      </c>
      <c r="G41" s="164">
        <v>1</v>
      </c>
      <c r="H41" s="164">
        <v>0</v>
      </c>
      <c r="I41" s="304" t="s">
        <v>142</v>
      </c>
      <c r="J41" s="172" t="s">
        <v>198</v>
      </c>
      <c r="K41" s="172" t="s">
        <v>201</v>
      </c>
      <c r="L41" s="197"/>
      <c r="M41" s="194">
        <v>0.59027777777777779</v>
      </c>
      <c r="N41" s="192" t="s">
        <v>245</v>
      </c>
      <c r="O41" s="335" t="s">
        <v>139</v>
      </c>
      <c r="P41" s="182">
        <v>24</v>
      </c>
      <c r="Q41" s="182">
        <v>24</v>
      </c>
      <c r="R41" s="182">
        <v>10</v>
      </c>
      <c r="S41" s="182">
        <v>5</v>
      </c>
      <c r="T41" s="180">
        <f t="shared" si="13"/>
        <v>63</v>
      </c>
      <c r="U41" s="195"/>
      <c r="V41" s="179">
        <v>4</v>
      </c>
      <c r="W41" s="107"/>
      <c r="X41" s="107"/>
    </row>
    <row r="42" spans="1:24" ht="20.100000000000001" customHeight="1" x14ac:dyDescent="0.3">
      <c r="A42" s="174">
        <v>44455</v>
      </c>
      <c r="B42" s="196" t="s">
        <v>1698</v>
      </c>
      <c r="C42" s="163" t="s">
        <v>57</v>
      </c>
      <c r="D42" s="164">
        <v>0</v>
      </c>
      <c r="E42" s="164">
        <v>0</v>
      </c>
      <c r="F42" s="164">
        <v>0</v>
      </c>
      <c r="G42" s="164">
        <v>1</v>
      </c>
      <c r="H42" s="164">
        <v>0</v>
      </c>
      <c r="I42" s="304" t="s">
        <v>142</v>
      </c>
      <c r="J42" s="172" t="s">
        <v>198</v>
      </c>
      <c r="K42" s="172" t="s">
        <v>201</v>
      </c>
      <c r="L42" s="197"/>
      <c r="M42" s="194">
        <v>0.60625000000000007</v>
      </c>
      <c r="N42" s="192" t="s">
        <v>858</v>
      </c>
      <c r="O42" s="335" t="s">
        <v>143</v>
      </c>
      <c r="P42" s="182">
        <v>21</v>
      </c>
      <c r="Q42" s="182">
        <v>28</v>
      </c>
      <c r="R42" s="182">
        <v>0</v>
      </c>
      <c r="S42" s="182">
        <v>4</v>
      </c>
      <c r="T42" s="180">
        <f t="shared" si="13"/>
        <v>53</v>
      </c>
      <c r="U42" s="186"/>
      <c r="V42" s="179"/>
    </row>
    <row r="43" spans="1:24" ht="20.100000000000001" customHeight="1" thickBot="1" x14ac:dyDescent="0.35">
      <c r="A43" s="174">
        <v>44455</v>
      </c>
      <c r="B43" s="196" t="s">
        <v>1698</v>
      </c>
      <c r="C43" s="163" t="s">
        <v>61</v>
      </c>
      <c r="D43" s="164">
        <v>0</v>
      </c>
      <c r="E43" s="164">
        <v>0</v>
      </c>
      <c r="F43" s="164">
        <v>0</v>
      </c>
      <c r="G43" s="164">
        <v>2</v>
      </c>
      <c r="H43" s="164">
        <v>0</v>
      </c>
      <c r="I43" s="304" t="s">
        <v>142</v>
      </c>
      <c r="J43" s="172" t="s">
        <v>198</v>
      </c>
      <c r="K43" s="172" t="s">
        <v>201</v>
      </c>
      <c r="L43" s="197"/>
      <c r="M43" s="194"/>
      <c r="N43" s="192"/>
      <c r="O43" s="335" t="s">
        <v>138</v>
      </c>
      <c r="P43" s="182"/>
      <c r="Q43" s="182"/>
      <c r="R43" s="182"/>
      <c r="S43" s="182"/>
      <c r="T43" s="180">
        <f t="shared" si="13"/>
        <v>0</v>
      </c>
      <c r="U43" s="186"/>
      <c r="V43" s="179"/>
    </row>
    <row r="44" spans="1:24" ht="20.100000000000001" customHeight="1" thickTop="1" x14ac:dyDescent="0.3">
      <c r="A44" s="174">
        <v>44455</v>
      </c>
      <c r="B44" s="196" t="s">
        <v>1698</v>
      </c>
      <c r="C44" s="163" t="s">
        <v>63</v>
      </c>
      <c r="D44" s="164">
        <v>1</v>
      </c>
      <c r="E44" s="164">
        <v>0</v>
      </c>
      <c r="F44" s="164">
        <v>0</v>
      </c>
      <c r="G44" s="164">
        <v>0</v>
      </c>
      <c r="H44" s="164">
        <v>0</v>
      </c>
      <c r="I44" s="304" t="s">
        <v>142</v>
      </c>
      <c r="J44" s="172" t="s">
        <v>198</v>
      </c>
      <c r="K44" s="172" t="s">
        <v>201</v>
      </c>
      <c r="L44" s="197"/>
      <c r="M44" s="194"/>
      <c r="N44" s="192"/>
      <c r="O44" s="187" t="s">
        <v>126</v>
      </c>
      <c r="P44" s="188">
        <f>SUM(P37:P43)</f>
        <v>169</v>
      </c>
      <c r="Q44" s="188">
        <f>SUM(Q37:Q43)</f>
        <v>171</v>
      </c>
      <c r="R44" s="188">
        <f>SUM(R37:R43)</f>
        <v>22</v>
      </c>
      <c r="S44" s="188">
        <f>SUM(S37:S43)</f>
        <v>21</v>
      </c>
      <c r="T44" s="188">
        <f>SUM(T37:T43)</f>
        <v>383</v>
      </c>
      <c r="U44" s="189"/>
      <c r="V44" s="190"/>
    </row>
    <row r="45" spans="1:24" ht="20.100000000000001" customHeight="1" thickBot="1" x14ac:dyDescent="0.35">
      <c r="A45" s="174">
        <v>44455</v>
      </c>
      <c r="B45" s="196" t="s">
        <v>1698</v>
      </c>
      <c r="C45" s="163" t="s">
        <v>108</v>
      </c>
      <c r="D45" s="164">
        <v>0</v>
      </c>
      <c r="E45" s="164">
        <v>0</v>
      </c>
      <c r="F45" s="164">
        <v>0</v>
      </c>
      <c r="G45" s="164">
        <v>1</v>
      </c>
      <c r="H45" s="164">
        <v>0</v>
      </c>
      <c r="I45" s="304" t="s">
        <v>142</v>
      </c>
      <c r="J45" s="172" t="s">
        <v>198</v>
      </c>
      <c r="K45" s="172" t="s">
        <v>201</v>
      </c>
      <c r="L45" s="197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x14ac:dyDescent="0.3">
      <c r="A46" s="173">
        <v>44455</v>
      </c>
      <c r="B46" s="160" t="s">
        <v>193</v>
      </c>
      <c r="C46" s="161" t="s">
        <v>62</v>
      </c>
      <c r="D46" s="162">
        <v>9</v>
      </c>
      <c r="E46" s="162">
        <v>0</v>
      </c>
      <c r="F46" s="162">
        <v>0</v>
      </c>
      <c r="G46" s="162">
        <v>9</v>
      </c>
      <c r="H46" s="162">
        <v>0</v>
      </c>
      <c r="I46" s="303" t="s">
        <v>142</v>
      </c>
      <c r="J46" s="171" t="s">
        <v>198</v>
      </c>
      <c r="K46" s="171" t="s">
        <v>201</v>
      </c>
      <c r="L46" s="170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67">
        <v>44455</v>
      </c>
      <c r="B47" s="158" t="s">
        <v>193</v>
      </c>
      <c r="C47" s="159" t="s">
        <v>42</v>
      </c>
      <c r="D47" s="165">
        <v>14</v>
      </c>
      <c r="E47" s="165">
        <v>0</v>
      </c>
      <c r="F47" s="165">
        <v>0</v>
      </c>
      <c r="G47" s="165">
        <v>15</v>
      </c>
      <c r="H47" s="165">
        <v>0</v>
      </c>
      <c r="I47" s="305" t="s">
        <v>142</v>
      </c>
      <c r="J47" s="166" t="s">
        <v>198</v>
      </c>
      <c r="K47" s="166" t="s">
        <v>201</v>
      </c>
      <c r="L47" s="343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3">
        <v>44455</v>
      </c>
      <c r="B48" s="160" t="s">
        <v>1700</v>
      </c>
      <c r="C48" s="161" t="s">
        <v>771</v>
      </c>
      <c r="D48" s="162">
        <v>1</v>
      </c>
      <c r="E48" s="162">
        <v>0</v>
      </c>
      <c r="F48" s="162">
        <v>0</v>
      </c>
      <c r="G48" s="162">
        <v>1</v>
      </c>
      <c r="H48" s="162">
        <v>0</v>
      </c>
      <c r="I48" s="303" t="s">
        <v>139</v>
      </c>
      <c r="J48" s="171" t="s">
        <v>245</v>
      </c>
      <c r="K48" s="171" t="s">
        <v>1703</v>
      </c>
      <c r="L48" s="170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3">
        <v>44455</v>
      </c>
      <c r="B49" s="160" t="s">
        <v>1717</v>
      </c>
      <c r="C49" s="161" t="s">
        <v>64</v>
      </c>
      <c r="D49" s="162">
        <v>1</v>
      </c>
      <c r="E49" s="162">
        <v>0</v>
      </c>
      <c r="F49" s="162">
        <v>0</v>
      </c>
      <c r="G49" s="162">
        <v>1</v>
      </c>
      <c r="H49" s="162">
        <v>0</v>
      </c>
      <c r="I49" s="303" t="s">
        <v>139</v>
      </c>
      <c r="J49" s="171" t="s">
        <v>245</v>
      </c>
      <c r="K49" s="171" t="s">
        <v>1703</v>
      </c>
      <c r="L49" s="170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4">
        <v>44455</v>
      </c>
      <c r="B50" s="196" t="s">
        <v>1718</v>
      </c>
      <c r="C50" s="163" t="s">
        <v>2646</v>
      </c>
      <c r="D50" s="164">
        <v>5</v>
      </c>
      <c r="E50" s="164">
        <v>0</v>
      </c>
      <c r="F50" s="164">
        <v>0</v>
      </c>
      <c r="G50" s="164">
        <v>5</v>
      </c>
      <c r="H50" s="164">
        <v>0</v>
      </c>
      <c r="I50" s="304" t="s">
        <v>139</v>
      </c>
      <c r="J50" s="172" t="s">
        <v>245</v>
      </c>
      <c r="K50" s="172" t="s">
        <v>1703</v>
      </c>
      <c r="L50" s="197"/>
      <c r="M50" s="194"/>
      <c r="N50" s="107"/>
      <c r="O50" s="95" t="s">
        <v>89</v>
      </c>
      <c r="P50" s="97">
        <f>P44+P49</f>
        <v>169</v>
      </c>
      <c r="Q50" s="96">
        <f>Q44+Q49</f>
        <v>171</v>
      </c>
      <c r="R50" s="97">
        <f>R44+R49</f>
        <v>22</v>
      </c>
      <c r="S50" s="96">
        <f>S44+S49</f>
        <v>21</v>
      </c>
      <c r="T50" s="97">
        <f>T44+T49</f>
        <v>383</v>
      </c>
      <c r="U50" s="98">
        <f>SUM(U44:U45)</f>
        <v>0</v>
      </c>
      <c r="V50" s="99"/>
    </row>
    <row r="51" spans="1:22" ht="20.100000000000001" customHeight="1" x14ac:dyDescent="0.3">
      <c r="A51" s="174">
        <v>44455</v>
      </c>
      <c r="B51" s="196" t="s">
        <v>1718</v>
      </c>
      <c r="C51" s="163" t="s">
        <v>2645</v>
      </c>
      <c r="D51" s="164">
        <v>2</v>
      </c>
      <c r="E51" s="164">
        <v>0</v>
      </c>
      <c r="F51" s="164">
        <v>0</v>
      </c>
      <c r="G51" s="164">
        <v>2</v>
      </c>
      <c r="H51" s="164">
        <v>0</v>
      </c>
      <c r="I51" s="304" t="s">
        <v>139</v>
      </c>
      <c r="J51" s="172" t="s">
        <v>245</v>
      </c>
      <c r="K51" s="172" t="s">
        <v>1703</v>
      </c>
      <c r="L51" s="197"/>
      <c r="M51" s="302"/>
      <c r="N51" s="107"/>
      <c r="O51" s="172" t="s">
        <v>90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thickBot="1" x14ac:dyDescent="0.35">
      <c r="A52" s="167">
        <v>44455</v>
      </c>
      <c r="B52" s="158" t="s">
        <v>1718</v>
      </c>
      <c r="C52" s="159" t="s">
        <v>106</v>
      </c>
      <c r="D52" s="165">
        <v>2</v>
      </c>
      <c r="E52" s="165">
        <v>0</v>
      </c>
      <c r="F52" s="165">
        <v>0</v>
      </c>
      <c r="G52" s="165">
        <v>2</v>
      </c>
      <c r="H52" s="165">
        <v>0</v>
      </c>
      <c r="I52" s="305" t="s">
        <v>139</v>
      </c>
      <c r="J52" s="166" t="s">
        <v>245</v>
      </c>
      <c r="K52" s="166" t="s">
        <v>1703</v>
      </c>
      <c r="L52" s="343"/>
      <c r="M52" s="302"/>
      <c r="N52" s="284"/>
      <c r="O52" s="157" t="s">
        <v>1384</v>
      </c>
      <c r="P52" s="198"/>
      <c r="Q52" s="198"/>
      <c r="R52" s="153"/>
      <c r="S52" s="153"/>
      <c r="T52" s="153"/>
      <c r="U52" s="152"/>
      <c r="V52" s="152"/>
    </row>
    <row r="53" spans="1:22" ht="20.100000000000001" customHeight="1" x14ac:dyDescent="0.3">
      <c r="A53" s="173">
        <v>44455</v>
      </c>
      <c r="B53" s="160" t="s">
        <v>1718</v>
      </c>
      <c r="C53" s="161" t="s">
        <v>57</v>
      </c>
      <c r="D53" s="162">
        <v>1</v>
      </c>
      <c r="E53" s="162">
        <v>0</v>
      </c>
      <c r="F53" s="162">
        <v>0</v>
      </c>
      <c r="G53" s="162">
        <v>1</v>
      </c>
      <c r="H53" s="162">
        <v>0</v>
      </c>
      <c r="I53" s="303" t="s">
        <v>139</v>
      </c>
      <c r="J53" s="171" t="s">
        <v>245</v>
      </c>
      <c r="K53" s="171" t="s">
        <v>1703</v>
      </c>
      <c r="L53" s="170"/>
      <c r="M53" s="194"/>
      <c r="N53" s="284"/>
      <c r="O53" s="157">
        <v>8842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67">
        <v>44455</v>
      </c>
      <c r="B54" s="158" t="s">
        <v>1718</v>
      </c>
      <c r="C54" s="159" t="s">
        <v>2646</v>
      </c>
      <c r="D54" s="165">
        <v>5</v>
      </c>
      <c r="E54" s="165">
        <v>0</v>
      </c>
      <c r="F54" s="165">
        <v>0</v>
      </c>
      <c r="G54" s="165">
        <v>5</v>
      </c>
      <c r="H54" s="165">
        <v>0</v>
      </c>
      <c r="I54" s="305" t="s">
        <v>139</v>
      </c>
      <c r="J54" s="166" t="s">
        <v>245</v>
      </c>
      <c r="K54" s="166" t="s">
        <v>1703</v>
      </c>
      <c r="L54" s="343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173">
        <v>44455</v>
      </c>
      <c r="B55" s="160" t="s">
        <v>249</v>
      </c>
      <c r="C55" s="161" t="s">
        <v>57</v>
      </c>
      <c r="D55" s="162">
        <v>3</v>
      </c>
      <c r="E55" s="162">
        <v>0</v>
      </c>
      <c r="F55" s="162">
        <v>0</v>
      </c>
      <c r="G55" s="162">
        <v>3</v>
      </c>
      <c r="H55" s="162">
        <v>0</v>
      </c>
      <c r="I55" s="303" t="s">
        <v>139</v>
      </c>
      <c r="J55" s="171" t="s">
        <v>245</v>
      </c>
      <c r="K55" s="171" t="s">
        <v>1703</v>
      </c>
      <c r="L55" s="170" t="s">
        <v>1701</v>
      </c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thickBot="1" x14ac:dyDescent="0.35">
      <c r="A56" s="167">
        <v>44455</v>
      </c>
      <c r="B56" s="158" t="s">
        <v>249</v>
      </c>
      <c r="C56" s="159" t="s">
        <v>42</v>
      </c>
      <c r="D56" s="165">
        <v>4</v>
      </c>
      <c r="E56" s="165">
        <v>0</v>
      </c>
      <c r="F56" s="165">
        <v>0</v>
      </c>
      <c r="G56" s="165">
        <v>4</v>
      </c>
      <c r="H56" s="165">
        <v>0</v>
      </c>
      <c r="I56" s="305" t="s">
        <v>139</v>
      </c>
      <c r="J56" s="166" t="s">
        <v>245</v>
      </c>
      <c r="K56" s="166" t="s">
        <v>1703</v>
      </c>
      <c r="L56" s="343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x14ac:dyDescent="0.3">
      <c r="A57" s="174">
        <v>44455</v>
      </c>
      <c r="B57" s="196" t="s">
        <v>249</v>
      </c>
      <c r="C57" s="163" t="s">
        <v>106</v>
      </c>
      <c r="D57" s="164">
        <v>1</v>
      </c>
      <c r="E57" s="164">
        <v>0</v>
      </c>
      <c r="F57" s="164">
        <v>0</v>
      </c>
      <c r="G57" s="164">
        <v>1</v>
      </c>
      <c r="H57" s="164">
        <v>0</v>
      </c>
      <c r="I57" s="304" t="s">
        <v>139</v>
      </c>
      <c r="J57" s="172" t="s">
        <v>245</v>
      </c>
      <c r="K57" s="172" t="s">
        <v>1703</v>
      </c>
      <c r="L57" s="197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67">
        <v>44455</v>
      </c>
      <c r="B58" s="158" t="s">
        <v>249</v>
      </c>
      <c r="C58" s="159" t="s">
        <v>107</v>
      </c>
      <c r="D58" s="165">
        <v>1</v>
      </c>
      <c r="E58" s="165">
        <v>0</v>
      </c>
      <c r="F58" s="165">
        <v>0</v>
      </c>
      <c r="G58" s="165">
        <v>6</v>
      </c>
      <c r="H58" s="165">
        <v>0</v>
      </c>
      <c r="I58" s="305" t="s">
        <v>139</v>
      </c>
      <c r="J58" s="166" t="s">
        <v>245</v>
      </c>
      <c r="K58" s="166" t="s">
        <v>1703</v>
      </c>
      <c r="L58" s="343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67">
        <v>44455</v>
      </c>
      <c r="B59" s="158" t="s">
        <v>1702</v>
      </c>
      <c r="C59" s="159" t="s">
        <v>56</v>
      </c>
      <c r="D59" s="165">
        <v>3</v>
      </c>
      <c r="E59" s="165">
        <v>0</v>
      </c>
      <c r="F59" s="165">
        <v>0</v>
      </c>
      <c r="G59" s="165">
        <v>3</v>
      </c>
      <c r="H59" s="165">
        <v>0</v>
      </c>
      <c r="I59" s="305" t="s">
        <v>139</v>
      </c>
      <c r="J59" s="166" t="s">
        <v>245</v>
      </c>
      <c r="K59" s="166" t="s">
        <v>1703</v>
      </c>
      <c r="L59" s="343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x14ac:dyDescent="0.3">
      <c r="A60" s="174">
        <v>44455</v>
      </c>
      <c r="B60" s="196" t="s">
        <v>575</v>
      </c>
      <c r="C60" s="163" t="s">
        <v>69</v>
      </c>
      <c r="D60" s="164">
        <v>8</v>
      </c>
      <c r="E60" s="164">
        <v>0</v>
      </c>
      <c r="F60" s="164">
        <v>0</v>
      </c>
      <c r="G60" s="164">
        <v>9</v>
      </c>
      <c r="H60" s="164">
        <v>0</v>
      </c>
      <c r="I60" s="304" t="s">
        <v>143</v>
      </c>
      <c r="J60" s="172" t="s">
        <v>858</v>
      </c>
      <c r="K60" s="172" t="s">
        <v>1705</v>
      </c>
      <c r="L60" s="197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174">
        <v>44455</v>
      </c>
      <c r="B61" s="196" t="s">
        <v>575</v>
      </c>
      <c r="C61" s="163" t="s">
        <v>70</v>
      </c>
      <c r="D61" s="164">
        <v>6</v>
      </c>
      <c r="E61" s="164">
        <v>0</v>
      </c>
      <c r="F61" s="164">
        <v>0</v>
      </c>
      <c r="G61" s="164">
        <v>4</v>
      </c>
      <c r="H61" s="164">
        <v>0</v>
      </c>
      <c r="I61" s="304" t="s">
        <v>143</v>
      </c>
      <c r="J61" s="172" t="s">
        <v>858</v>
      </c>
      <c r="K61" s="172" t="s">
        <v>1705</v>
      </c>
      <c r="L61" s="197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x14ac:dyDescent="0.3">
      <c r="A62" s="174">
        <v>44455</v>
      </c>
      <c r="B62" s="196" t="s">
        <v>575</v>
      </c>
      <c r="C62" s="163" t="s">
        <v>73</v>
      </c>
      <c r="D62" s="164">
        <v>2</v>
      </c>
      <c r="E62" s="164">
        <v>0</v>
      </c>
      <c r="F62" s="164">
        <v>0</v>
      </c>
      <c r="G62" s="164">
        <v>2</v>
      </c>
      <c r="H62" s="164">
        <v>0</v>
      </c>
      <c r="I62" s="304" t="s">
        <v>143</v>
      </c>
      <c r="J62" s="172" t="s">
        <v>858</v>
      </c>
      <c r="K62" s="172" t="s">
        <v>1705</v>
      </c>
      <c r="L62" s="197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thickBot="1" x14ac:dyDescent="0.35">
      <c r="A63" s="174">
        <v>44455</v>
      </c>
      <c r="B63" s="196" t="s">
        <v>575</v>
      </c>
      <c r="C63" s="163" t="s">
        <v>75</v>
      </c>
      <c r="D63" s="164">
        <v>8</v>
      </c>
      <c r="E63" s="164">
        <v>0</v>
      </c>
      <c r="F63" s="164">
        <v>0</v>
      </c>
      <c r="G63" s="164">
        <v>6</v>
      </c>
      <c r="H63" s="164">
        <v>0</v>
      </c>
      <c r="I63" s="304" t="s">
        <v>143</v>
      </c>
      <c r="J63" s="172" t="s">
        <v>858</v>
      </c>
      <c r="K63" s="172" t="s">
        <v>1705</v>
      </c>
      <c r="L63" s="197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173">
        <v>44455</v>
      </c>
      <c r="B64" s="160" t="s">
        <v>1040</v>
      </c>
      <c r="C64" s="161" t="s">
        <v>63</v>
      </c>
      <c r="D64" s="162">
        <v>1</v>
      </c>
      <c r="E64" s="162">
        <v>0</v>
      </c>
      <c r="F64" s="162">
        <v>0</v>
      </c>
      <c r="G64" s="162">
        <v>0</v>
      </c>
      <c r="H64" s="162">
        <v>0</v>
      </c>
      <c r="I64" s="303" t="s">
        <v>143</v>
      </c>
      <c r="J64" s="171" t="s">
        <v>858</v>
      </c>
      <c r="K64" s="171" t="s">
        <v>1705</v>
      </c>
      <c r="L64" s="170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174">
        <v>44455</v>
      </c>
      <c r="B65" s="196" t="s">
        <v>1040</v>
      </c>
      <c r="C65" s="163" t="s">
        <v>64</v>
      </c>
      <c r="D65" s="164">
        <v>2</v>
      </c>
      <c r="E65" s="164">
        <v>0</v>
      </c>
      <c r="F65" s="164">
        <v>0</v>
      </c>
      <c r="G65" s="164">
        <v>0</v>
      </c>
      <c r="H65" s="164">
        <v>0</v>
      </c>
      <c r="I65" s="304" t="s">
        <v>143</v>
      </c>
      <c r="J65" s="172" t="s">
        <v>858</v>
      </c>
      <c r="K65" s="172" t="s">
        <v>1705</v>
      </c>
      <c r="L65" s="197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167">
        <v>44455</v>
      </c>
      <c r="B66" s="158" t="s">
        <v>1040</v>
      </c>
      <c r="C66" s="159" t="s">
        <v>106</v>
      </c>
      <c r="D66" s="165">
        <v>3</v>
      </c>
      <c r="E66" s="165">
        <v>0</v>
      </c>
      <c r="F66" s="165">
        <v>0</v>
      </c>
      <c r="G66" s="165">
        <v>0</v>
      </c>
      <c r="H66" s="165">
        <v>0</v>
      </c>
      <c r="I66" s="305" t="s">
        <v>143</v>
      </c>
      <c r="J66" s="166" t="s">
        <v>858</v>
      </c>
      <c r="K66" s="166" t="s">
        <v>1705</v>
      </c>
      <c r="L66" s="343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174">
        <v>44455</v>
      </c>
      <c r="B67" s="196" t="s">
        <v>1704</v>
      </c>
      <c r="C67" s="163" t="s">
        <v>64</v>
      </c>
      <c r="D67" s="164">
        <v>1</v>
      </c>
      <c r="E67" s="164">
        <v>0</v>
      </c>
      <c r="F67" s="164">
        <v>0</v>
      </c>
      <c r="G67" s="164">
        <v>0</v>
      </c>
      <c r="H67" s="164">
        <v>0</v>
      </c>
      <c r="I67" s="304" t="s">
        <v>143</v>
      </c>
      <c r="J67" s="172" t="s">
        <v>858</v>
      </c>
      <c r="K67" s="172" t="s">
        <v>1705</v>
      </c>
      <c r="L67" s="197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174">
        <v>44455</v>
      </c>
      <c r="B68" s="196" t="s">
        <v>1704</v>
      </c>
      <c r="C68" s="163" t="s">
        <v>106</v>
      </c>
      <c r="D68" s="164">
        <v>1</v>
      </c>
      <c r="E68" s="164">
        <v>0</v>
      </c>
      <c r="F68" s="164">
        <v>0</v>
      </c>
      <c r="G68" s="164">
        <v>0</v>
      </c>
      <c r="H68" s="164">
        <v>0</v>
      </c>
      <c r="I68" s="304" t="s">
        <v>143</v>
      </c>
      <c r="J68" s="172" t="s">
        <v>858</v>
      </c>
      <c r="K68" s="172" t="s">
        <v>1705</v>
      </c>
      <c r="L68" s="197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08" t="s">
        <v>11</v>
      </c>
      <c r="B69" s="209"/>
      <c r="C69" s="210"/>
      <c r="D69" s="211">
        <f>SUM(D4:D68)</f>
        <v>192</v>
      </c>
      <c r="E69" s="211">
        <f>SUM(E4:E68)</f>
        <v>0</v>
      </c>
      <c r="F69" s="211">
        <f>SUM(F4:F68)</f>
        <v>0</v>
      </c>
      <c r="G69" s="211">
        <f>SUM(G4:G68)</f>
        <v>191</v>
      </c>
      <c r="H69" s="211">
        <f>SUM(H4:H68)</f>
        <v>0</v>
      </c>
      <c r="I69" s="310"/>
      <c r="J69" s="150"/>
      <c r="K69" s="150"/>
      <c r="L69" s="212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13" t="s">
        <v>12</v>
      </c>
      <c r="B70" s="214"/>
      <c r="C70" s="215"/>
      <c r="D70" s="216">
        <v>2326</v>
      </c>
      <c r="E70" s="216">
        <v>0</v>
      </c>
      <c r="F70" s="216">
        <v>8</v>
      </c>
      <c r="G70" s="216">
        <v>2323</v>
      </c>
      <c r="H70" s="216">
        <v>0</v>
      </c>
      <c r="I70" s="311"/>
      <c r="J70" s="129"/>
      <c r="K70" s="129"/>
      <c r="L70" s="217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218" t="s">
        <v>13</v>
      </c>
      <c r="B71" s="219"/>
      <c r="C71" s="220"/>
      <c r="D71" s="221">
        <f>D69+D70</f>
        <v>2518</v>
      </c>
      <c r="E71" s="221">
        <f>E69+E70</f>
        <v>0</v>
      </c>
      <c r="F71" s="221">
        <f>F69+F70</f>
        <v>8</v>
      </c>
      <c r="G71" s="221">
        <f>G69+G70</f>
        <v>2514</v>
      </c>
      <c r="H71" s="221">
        <f>H69+H70</f>
        <v>0</v>
      </c>
      <c r="I71" s="312"/>
      <c r="J71" s="130"/>
      <c r="K71" s="130"/>
      <c r="L71" s="222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23" t="s">
        <v>14</v>
      </c>
      <c r="B72" s="224">
        <f t="array" ref="B72">SUM(1/COUNTIF(B4:B68,B4:B68))</f>
        <v>30.999999999999993</v>
      </c>
      <c r="C72" s="225"/>
      <c r="D72" s="152"/>
      <c r="E72" s="152"/>
      <c r="F72" s="152"/>
      <c r="G72" s="152"/>
      <c r="H72" s="152"/>
      <c r="I72" s="313"/>
      <c r="J72" s="131"/>
      <c r="K72" s="131"/>
      <c r="L72" s="135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23"/>
      <c r="B73" s="224"/>
      <c r="C73" s="225"/>
      <c r="D73" s="152"/>
      <c r="E73" s="152"/>
      <c r="F73" s="152"/>
      <c r="G73" s="152"/>
      <c r="H73" s="152"/>
      <c r="I73" s="313"/>
      <c r="J73" s="131"/>
      <c r="K73" s="40"/>
      <c r="L73" s="40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6" t="s">
        <v>15</v>
      </c>
      <c r="B74" s="227"/>
      <c r="C74" s="227"/>
      <c r="D74" s="132"/>
      <c r="E74" s="132"/>
      <c r="F74" s="132"/>
      <c r="G74" s="132"/>
      <c r="H74" s="132"/>
      <c r="I74" s="314"/>
      <c r="J74" s="132"/>
      <c r="K74" s="149"/>
      <c r="L74" s="149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8" t="s">
        <v>131</v>
      </c>
      <c r="B75" s="227"/>
      <c r="C75" s="227"/>
      <c r="D75" s="132"/>
      <c r="E75" s="132"/>
      <c r="F75" s="132"/>
      <c r="G75" s="132"/>
      <c r="H75" s="132"/>
      <c r="I75" s="314"/>
      <c r="J75" s="132"/>
      <c r="K75" s="132"/>
      <c r="L75" s="149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229"/>
      <c r="B76" s="227"/>
      <c r="C76" s="230"/>
      <c r="D76" s="132"/>
      <c r="E76" s="132"/>
      <c r="F76" s="132"/>
      <c r="G76" s="132"/>
      <c r="H76" s="132"/>
      <c r="I76" s="315"/>
      <c r="J76" s="133"/>
      <c r="K76" s="133"/>
      <c r="L76" s="231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177" t="s">
        <v>0</v>
      </c>
      <c r="B77" s="178" t="s">
        <v>1</v>
      </c>
      <c r="C77" s="178" t="s">
        <v>2</v>
      </c>
      <c r="D77" s="421" t="s">
        <v>16</v>
      </c>
      <c r="E77" s="232" t="s">
        <v>27</v>
      </c>
      <c r="F77" s="421" t="s">
        <v>18</v>
      </c>
      <c r="G77" s="421" t="s">
        <v>19</v>
      </c>
      <c r="H77" s="421" t="s">
        <v>120</v>
      </c>
      <c r="I77" s="316" t="s">
        <v>8</v>
      </c>
      <c r="J77" s="421" t="s">
        <v>9</v>
      </c>
      <c r="K77" s="475" t="s">
        <v>10</v>
      </c>
      <c r="L77" s="476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331"/>
      <c r="B78" s="233"/>
      <c r="C78" s="233"/>
      <c r="D78" s="332"/>
      <c r="E78" s="332"/>
      <c r="F78" s="332"/>
      <c r="G78" s="332"/>
      <c r="H78" s="332"/>
      <c r="I78" s="333"/>
      <c r="J78" s="334"/>
      <c r="K78" s="171"/>
      <c r="L78" s="244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352"/>
      <c r="B79" s="353"/>
      <c r="C79" s="353"/>
      <c r="D79" s="354"/>
      <c r="E79" s="354"/>
      <c r="F79" s="354"/>
      <c r="G79" s="354"/>
      <c r="H79" s="354"/>
      <c r="I79" s="355"/>
      <c r="J79" s="356"/>
      <c r="K79" s="166"/>
      <c r="L79" s="246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08" t="s">
        <v>20</v>
      </c>
      <c r="B80" s="209"/>
      <c r="C80" s="210"/>
      <c r="D80" s="236">
        <f>SUM(D78:D79)</f>
        <v>0</v>
      </c>
      <c r="E80" s="236">
        <f>SUM(E78:E79)</f>
        <v>0</v>
      </c>
      <c r="F80" s="236">
        <f>SUM(F78:F79)</f>
        <v>0</v>
      </c>
      <c r="G80" s="236">
        <f>SUM(G78:G79)</f>
        <v>0</v>
      </c>
      <c r="H80" s="236">
        <f>SUM(H78:H79)</f>
        <v>0</v>
      </c>
      <c r="I80" s="310"/>
      <c r="J80" s="35"/>
      <c r="K80" s="35"/>
      <c r="L80" s="237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238" t="s">
        <v>12</v>
      </c>
      <c r="B81" s="239"/>
      <c r="C81" s="116"/>
      <c r="D81" s="240">
        <v>9</v>
      </c>
      <c r="E81" s="240">
        <v>232</v>
      </c>
      <c r="F81" s="240">
        <v>235</v>
      </c>
      <c r="G81" s="240">
        <v>2</v>
      </c>
      <c r="H81" s="240">
        <v>0</v>
      </c>
      <c r="I81" s="317"/>
      <c r="J81" s="134"/>
      <c r="K81" s="134"/>
      <c r="L81" s="241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218" t="s">
        <v>13</v>
      </c>
      <c r="B82" s="219"/>
      <c r="C82" s="220"/>
      <c r="D82" s="242">
        <f>SUM(D80:D81)</f>
        <v>9</v>
      </c>
      <c r="E82" s="242">
        <f>SUM(E80:E81)</f>
        <v>232</v>
      </c>
      <c r="F82" s="242">
        <f>SUM(F80:F81)</f>
        <v>235</v>
      </c>
      <c r="G82" s="242">
        <f>SUM(G80:G81)</f>
        <v>2</v>
      </c>
      <c r="H82" s="242">
        <f>SUM(H80:H81)</f>
        <v>0</v>
      </c>
      <c r="I82" s="312"/>
      <c r="J82" s="130"/>
      <c r="K82" s="130"/>
      <c r="L82" s="222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23"/>
      <c r="B83" s="224"/>
      <c r="C83" s="243"/>
      <c r="D83" s="152"/>
      <c r="E83" s="152"/>
      <c r="F83" s="152"/>
      <c r="G83" s="152"/>
      <c r="H83" s="152"/>
      <c r="I83" s="313"/>
      <c r="J83" s="131"/>
      <c r="K83" s="131"/>
      <c r="L83" s="13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26" t="s">
        <v>21</v>
      </c>
      <c r="B84" s="227"/>
      <c r="C84" s="227"/>
      <c r="D84" s="132"/>
      <c r="E84" s="132"/>
      <c r="F84" s="132"/>
      <c r="G84" s="132"/>
      <c r="H84" s="132"/>
      <c r="I84" s="314"/>
      <c r="J84" s="132"/>
      <c r="K84" s="132"/>
      <c r="L84" s="13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6" t="s">
        <v>125</v>
      </c>
      <c r="B85" s="227"/>
      <c r="C85" s="227"/>
      <c r="D85" s="132"/>
      <c r="E85" s="132"/>
      <c r="F85" s="132"/>
      <c r="G85" s="132"/>
      <c r="H85" s="132"/>
      <c r="I85" s="314"/>
      <c r="J85" s="132"/>
      <c r="K85" s="132"/>
      <c r="L85" s="132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229"/>
      <c r="B86" s="227"/>
      <c r="C86" s="230"/>
      <c r="D86" s="132"/>
      <c r="E86" s="132"/>
      <c r="F86" s="132"/>
      <c r="G86" s="132"/>
      <c r="H86" s="132"/>
      <c r="I86" s="315"/>
      <c r="J86" s="133"/>
      <c r="K86" s="133"/>
      <c r="L86" s="231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177" t="s">
        <v>0</v>
      </c>
      <c r="B87" s="178" t="s">
        <v>1</v>
      </c>
      <c r="C87" s="178" t="s">
        <v>2</v>
      </c>
      <c r="D87" s="421" t="s">
        <v>22</v>
      </c>
      <c r="E87" s="421" t="s">
        <v>23</v>
      </c>
      <c r="F87" s="421" t="s">
        <v>24</v>
      </c>
      <c r="G87" s="421" t="s">
        <v>25</v>
      </c>
      <c r="H87" s="421" t="s">
        <v>7</v>
      </c>
      <c r="I87" s="316" t="s">
        <v>8</v>
      </c>
      <c r="J87" s="421" t="s">
        <v>9</v>
      </c>
      <c r="K87" s="475" t="s">
        <v>10</v>
      </c>
      <c r="L87" s="476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174"/>
      <c r="B88" s="144"/>
      <c r="C88" s="163"/>
      <c r="D88" s="164"/>
      <c r="E88" s="164"/>
      <c r="F88" s="164"/>
      <c r="G88" s="164"/>
      <c r="H88" s="164"/>
      <c r="I88" s="304"/>
      <c r="J88" s="172"/>
      <c r="K88" s="172"/>
      <c r="L88" s="145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67"/>
      <c r="B89" s="297"/>
      <c r="C89" s="159"/>
      <c r="D89" s="165"/>
      <c r="E89" s="165"/>
      <c r="F89" s="165"/>
      <c r="G89" s="165"/>
      <c r="H89" s="165"/>
      <c r="I89" s="305"/>
      <c r="J89" s="166"/>
      <c r="K89" s="166"/>
      <c r="L89" s="298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208" t="s">
        <v>20</v>
      </c>
      <c r="B90" s="209"/>
      <c r="C90" s="210"/>
      <c r="D90" s="236">
        <f>SUM(D88:D89)</f>
        <v>0</v>
      </c>
      <c r="E90" s="236">
        <f>SUM(E88:E89)</f>
        <v>0</v>
      </c>
      <c r="F90" s="236">
        <f>SUM(F88:F89)</f>
        <v>0</v>
      </c>
      <c r="G90" s="236">
        <f>SUM(G88:G89)</f>
        <v>0</v>
      </c>
      <c r="H90" s="236">
        <f>SUM(H88:H89)</f>
        <v>0</v>
      </c>
      <c r="I90" s="310"/>
      <c r="J90" s="35"/>
      <c r="K90" s="35"/>
      <c r="L90" s="237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38" t="s">
        <v>12</v>
      </c>
      <c r="B91" s="239"/>
      <c r="C91" s="116"/>
      <c r="D91" s="240">
        <v>127</v>
      </c>
      <c r="E91" s="240">
        <v>0</v>
      </c>
      <c r="F91" s="240">
        <v>0</v>
      </c>
      <c r="G91" s="240">
        <v>124</v>
      </c>
      <c r="H91" s="240">
        <v>0</v>
      </c>
      <c r="I91" s="317"/>
      <c r="J91" s="134"/>
      <c r="K91" s="134"/>
      <c r="L91" s="241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thickBot="1" x14ac:dyDescent="0.35">
      <c r="A92" s="218" t="s">
        <v>13</v>
      </c>
      <c r="B92" s="219"/>
      <c r="C92" s="220"/>
      <c r="D92" s="242">
        <f>SUM(D90:D91)</f>
        <v>127</v>
      </c>
      <c r="E92" s="242">
        <f>SUM(E90:E91)</f>
        <v>0</v>
      </c>
      <c r="F92" s="242">
        <f>SUM(F90:F91)</f>
        <v>0</v>
      </c>
      <c r="G92" s="242">
        <f>SUM(G90:G91)</f>
        <v>124</v>
      </c>
      <c r="H92" s="242">
        <f>SUM(H90:H91)</f>
        <v>0</v>
      </c>
      <c r="I92" s="312"/>
      <c r="J92" s="130"/>
      <c r="K92" s="130"/>
      <c r="L92" s="222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23"/>
      <c r="B93" s="224"/>
      <c r="C93" s="243"/>
      <c r="D93" s="152"/>
      <c r="E93" s="152"/>
      <c r="F93" s="152"/>
      <c r="G93" s="152"/>
      <c r="H93" s="152"/>
      <c r="I93" s="313"/>
      <c r="J93" s="131"/>
      <c r="K93" s="131"/>
      <c r="L93" s="131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6" t="s">
        <v>121</v>
      </c>
      <c r="B94" s="227"/>
      <c r="C94" s="227"/>
      <c r="D94" s="132"/>
      <c r="E94" s="132"/>
      <c r="F94" s="132"/>
      <c r="G94" s="132"/>
      <c r="H94" s="132"/>
      <c r="I94" s="314"/>
      <c r="J94" s="132"/>
      <c r="K94" s="132"/>
      <c r="L94" s="132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229"/>
      <c r="B95" s="227"/>
      <c r="C95" s="230"/>
      <c r="D95" s="132"/>
      <c r="E95" s="132"/>
      <c r="F95" s="132"/>
      <c r="G95" s="132"/>
      <c r="H95" s="132"/>
      <c r="I95" s="315"/>
      <c r="J95" s="133"/>
      <c r="K95" s="133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177" t="s">
        <v>0</v>
      </c>
      <c r="B96" s="178" t="s">
        <v>1</v>
      </c>
      <c r="C96" s="178" t="s">
        <v>2</v>
      </c>
      <c r="D96" s="421" t="s">
        <v>26</v>
      </c>
      <c r="E96" s="421" t="s">
        <v>27</v>
      </c>
      <c r="F96" s="421" t="s">
        <v>28</v>
      </c>
      <c r="G96" s="421" t="s">
        <v>25</v>
      </c>
      <c r="H96" s="421" t="s">
        <v>22</v>
      </c>
      <c r="I96" s="316" t="s">
        <v>8</v>
      </c>
      <c r="J96" s="421" t="s">
        <v>9</v>
      </c>
      <c r="K96" s="475" t="s">
        <v>10</v>
      </c>
      <c r="L96" s="476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173"/>
      <c r="B97" s="161"/>
      <c r="C97" s="161"/>
      <c r="D97" s="336"/>
      <c r="E97" s="336"/>
      <c r="F97" s="336"/>
      <c r="G97" s="336"/>
      <c r="H97" s="336"/>
      <c r="I97" s="318"/>
      <c r="J97" s="135"/>
      <c r="K97" s="135"/>
      <c r="L97" s="301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174"/>
      <c r="B98" s="163"/>
      <c r="C98" s="163"/>
      <c r="D98" s="337"/>
      <c r="E98" s="337"/>
      <c r="F98" s="337"/>
      <c r="G98" s="337"/>
      <c r="H98" s="337"/>
      <c r="I98" s="319"/>
      <c r="J98" s="40"/>
      <c r="K98" s="40"/>
      <c r="L98" s="179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08" t="s">
        <v>20</v>
      </c>
      <c r="B99" s="209"/>
      <c r="C99" s="210"/>
      <c r="D99" s="338">
        <f>SUM(D97:D98)</f>
        <v>0</v>
      </c>
      <c r="E99" s="338">
        <f>SUM(E97:E98)</f>
        <v>0</v>
      </c>
      <c r="F99" s="338">
        <f>SUM(F97:F98)</f>
        <v>0</v>
      </c>
      <c r="G99" s="338">
        <f>SUM(G97:G98)</f>
        <v>0</v>
      </c>
      <c r="H99" s="338">
        <f>SUM(H97:H98)</f>
        <v>0</v>
      </c>
      <c r="I99" s="310"/>
      <c r="J99" s="35"/>
      <c r="K99" s="35"/>
      <c r="L99" s="237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38" t="s">
        <v>12</v>
      </c>
      <c r="B100" s="239"/>
      <c r="C100" s="116"/>
      <c r="D100" s="339">
        <v>0</v>
      </c>
      <c r="E100" s="339">
        <v>74</v>
      </c>
      <c r="F100" s="339">
        <v>73</v>
      </c>
      <c r="G100" s="339">
        <v>0</v>
      </c>
      <c r="H100" s="339">
        <v>0</v>
      </c>
      <c r="I100" s="317"/>
      <c r="J100" s="134"/>
      <c r="K100" s="134"/>
      <c r="L100" s="241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218" t="s">
        <v>13</v>
      </c>
      <c r="B101" s="219"/>
      <c r="C101" s="220"/>
      <c r="D101" s="340">
        <f>D99+D100</f>
        <v>0</v>
      </c>
      <c r="E101" s="340">
        <f>E99+E100</f>
        <v>74</v>
      </c>
      <c r="F101" s="340">
        <f>F99+F100</f>
        <v>73</v>
      </c>
      <c r="G101" s="340">
        <f>G99+G100</f>
        <v>0</v>
      </c>
      <c r="H101" s="340">
        <f>H99+H100</f>
        <v>0</v>
      </c>
      <c r="I101" s="312"/>
      <c r="J101" s="130"/>
      <c r="K101" s="130"/>
      <c r="L101" s="222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45"/>
      <c r="B102" s="224"/>
      <c r="C102" s="225"/>
      <c r="D102" s="152"/>
      <c r="E102" s="152"/>
      <c r="F102" s="152"/>
      <c r="G102" s="152"/>
      <c r="H102" s="152"/>
      <c r="I102" s="313"/>
      <c r="J102" s="131"/>
      <c r="K102" s="131"/>
      <c r="L102" s="131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26" t="s">
        <v>118</v>
      </c>
      <c r="B103" s="227"/>
      <c r="C103" s="227"/>
      <c r="D103" s="132"/>
      <c r="E103" s="132"/>
      <c r="F103" s="132"/>
      <c r="G103" s="132"/>
      <c r="H103" s="132"/>
      <c r="I103" s="314"/>
      <c r="J103" s="132"/>
      <c r="K103" s="132"/>
      <c r="L103" s="132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229"/>
      <c r="B104" s="227"/>
      <c r="C104" s="230"/>
      <c r="D104" s="132"/>
      <c r="E104" s="132"/>
      <c r="F104" s="132"/>
      <c r="G104" s="132"/>
      <c r="H104" s="132"/>
      <c r="I104" s="315"/>
      <c r="J104" s="133"/>
      <c r="K104" s="133"/>
      <c r="L104" s="13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thickBot="1" x14ac:dyDescent="0.35">
      <c r="A105" s="177" t="s">
        <v>0</v>
      </c>
      <c r="B105" s="178" t="s">
        <v>1</v>
      </c>
      <c r="C105" s="178" t="s">
        <v>2</v>
      </c>
      <c r="D105" s="421" t="s">
        <v>29</v>
      </c>
      <c r="E105" s="421" t="s">
        <v>17</v>
      </c>
      <c r="F105" s="421" t="s">
        <v>30</v>
      </c>
      <c r="G105" s="421" t="s">
        <v>19</v>
      </c>
      <c r="H105" s="421" t="s">
        <v>7</v>
      </c>
      <c r="I105" s="316" t="s">
        <v>8</v>
      </c>
      <c r="J105" s="421" t="s">
        <v>9</v>
      </c>
      <c r="K105" s="421"/>
      <c r="L105" s="422" t="s">
        <v>10</v>
      </c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173"/>
      <c r="B106" s="161"/>
      <c r="C106" s="161"/>
      <c r="D106" s="162"/>
      <c r="E106" s="162"/>
      <c r="F106" s="162"/>
      <c r="G106" s="162"/>
      <c r="H106" s="162"/>
      <c r="I106" s="303"/>
      <c r="J106" s="171"/>
      <c r="K106" s="171"/>
      <c r="L106" s="244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167"/>
      <c r="B107" s="159"/>
      <c r="C107" s="159"/>
      <c r="D107" s="165"/>
      <c r="E107" s="165"/>
      <c r="F107" s="165"/>
      <c r="G107" s="165"/>
      <c r="H107" s="165"/>
      <c r="I107" s="305"/>
      <c r="J107" s="166"/>
      <c r="K107" s="166"/>
      <c r="L107" s="246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08" t="s">
        <v>20</v>
      </c>
      <c r="B108" s="210"/>
      <c r="C108" s="210"/>
      <c r="D108" s="236">
        <f>SUM(D106:D107)</f>
        <v>0</v>
      </c>
      <c r="E108" s="236">
        <f>SUM(E106:E107)</f>
        <v>0</v>
      </c>
      <c r="F108" s="236">
        <f>SUM(F106:F107)</f>
        <v>0</v>
      </c>
      <c r="G108" s="236">
        <f>SUM(G106:G107)</f>
        <v>0</v>
      </c>
      <c r="H108" s="236">
        <f>SUM(H106:H107)</f>
        <v>0</v>
      </c>
      <c r="I108" s="310"/>
      <c r="J108" s="35"/>
      <c r="K108" s="35"/>
      <c r="L108" s="237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38" t="s">
        <v>12</v>
      </c>
      <c r="B109" s="116"/>
      <c r="C109" s="116"/>
      <c r="D109" s="240">
        <v>0</v>
      </c>
      <c r="E109" s="240">
        <v>0</v>
      </c>
      <c r="F109" s="240">
        <v>0</v>
      </c>
      <c r="G109" s="240">
        <v>0</v>
      </c>
      <c r="H109" s="240">
        <v>0</v>
      </c>
      <c r="I109" s="317"/>
      <c r="J109" s="134"/>
      <c r="K109" s="134"/>
      <c r="L109" s="241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218" t="s">
        <v>13</v>
      </c>
      <c r="B110" s="220"/>
      <c r="C110" s="220"/>
      <c r="D110" s="242">
        <f>SUM(D108:D109)</f>
        <v>0</v>
      </c>
      <c r="E110" s="242">
        <f>SUM(E108:E109)</f>
        <v>0</v>
      </c>
      <c r="F110" s="242">
        <f>SUM(F108:F109)</f>
        <v>0</v>
      </c>
      <c r="G110" s="242">
        <f>SUM(G108:G109)</f>
        <v>0</v>
      </c>
      <c r="H110" s="242">
        <f>SUM(H108:H109)</f>
        <v>0</v>
      </c>
      <c r="I110" s="312"/>
      <c r="J110" s="130"/>
      <c r="K110" s="130"/>
      <c r="L110" s="247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3"/>
      <c r="B111" s="224"/>
      <c r="C111" s="225"/>
      <c r="D111" s="152"/>
      <c r="E111" s="152"/>
      <c r="F111" s="152"/>
      <c r="G111" s="152"/>
      <c r="H111" s="152"/>
      <c r="I111" s="313"/>
      <c r="J111" s="131"/>
      <c r="K111" s="131"/>
      <c r="L111" s="131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26" t="s">
        <v>31</v>
      </c>
      <c r="B112" s="227"/>
      <c r="C112" s="227"/>
      <c r="D112" s="132"/>
      <c r="E112" s="132"/>
      <c r="F112" s="132"/>
      <c r="G112" s="132"/>
      <c r="H112" s="132"/>
      <c r="I112" s="314"/>
      <c r="J112" s="132"/>
      <c r="K112" s="132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26" t="s">
        <v>32</v>
      </c>
      <c r="B113" s="227"/>
      <c r="C113" s="227"/>
      <c r="D113" s="132"/>
      <c r="E113" s="132"/>
      <c r="F113" s="132"/>
      <c r="G113" s="132"/>
      <c r="H113" s="132"/>
      <c r="I113" s="314"/>
      <c r="J113" s="132"/>
      <c r="K113" s="132"/>
      <c r="L113" s="13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thickBot="1" x14ac:dyDescent="0.35">
      <c r="A114" s="229"/>
      <c r="B114" s="227"/>
      <c r="C114" s="230"/>
      <c r="D114" s="132"/>
      <c r="E114" s="132"/>
      <c r="F114" s="132"/>
      <c r="G114" s="132"/>
      <c r="H114" s="132"/>
      <c r="I114" s="315"/>
      <c r="J114" s="133"/>
      <c r="K114" s="133"/>
      <c r="L114" s="132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177" t="s">
        <v>0</v>
      </c>
      <c r="B115" s="178" t="s">
        <v>1</v>
      </c>
      <c r="C115" s="178" t="s">
        <v>2</v>
      </c>
      <c r="D115" s="421" t="s">
        <v>33</v>
      </c>
      <c r="E115" s="421" t="s">
        <v>34</v>
      </c>
      <c r="F115" s="421" t="s">
        <v>35</v>
      </c>
      <c r="G115" s="421" t="s">
        <v>36</v>
      </c>
      <c r="H115" s="421" t="s">
        <v>135</v>
      </c>
      <c r="I115" s="316" t="s">
        <v>8</v>
      </c>
      <c r="J115" s="421" t="s">
        <v>9</v>
      </c>
      <c r="K115" s="421"/>
      <c r="L115" s="422" t="s">
        <v>10</v>
      </c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174"/>
      <c r="B116" s="163"/>
      <c r="C116" s="163"/>
      <c r="D116" s="164"/>
      <c r="E116" s="164"/>
      <c r="F116" s="164"/>
      <c r="G116" s="164"/>
      <c r="H116" s="164"/>
      <c r="I116" s="319"/>
      <c r="J116" s="172"/>
      <c r="K116" s="204"/>
      <c r="L116" s="248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174"/>
      <c r="B117" s="163"/>
      <c r="C117" s="163"/>
      <c r="D117" s="164"/>
      <c r="E117" s="164"/>
      <c r="F117" s="164"/>
      <c r="G117" s="164"/>
      <c r="H117" s="164"/>
      <c r="I117" s="319"/>
      <c r="J117" s="172"/>
      <c r="K117" s="204"/>
      <c r="L117" s="248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174"/>
      <c r="B118" s="163"/>
      <c r="C118" s="163"/>
      <c r="D118" s="164"/>
      <c r="E118" s="164"/>
      <c r="F118" s="164"/>
      <c r="G118" s="164"/>
      <c r="H118" s="164"/>
      <c r="I118" s="319"/>
      <c r="J118" s="172"/>
      <c r="K118" s="204"/>
      <c r="L118" s="248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49" t="s">
        <v>20</v>
      </c>
      <c r="B119" s="250"/>
      <c r="C119" s="250"/>
      <c r="D119" s="251">
        <f>SUM(D116:D118)</f>
        <v>0</v>
      </c>
      <c r="E119" s="251">
        <f>SUM(E116:E118)</f>
        <v>0</v>
      </c>
      <c r="F119" s="251">
        <f>SUM(F116:F118)</f>
        <v>0</v>
      </c>
      <c r="G119" s="251">
        <f>SUM(G116:G118)</f>
        <v>0</v>
      </c>
      <c r="H119" s="251">
        <f>SUM(H116:H118)</f>
        <v>0</v>
      </c>
      <c r="I119" s="320"/>
      <c r="J119" s="36"/>
      <c r="K119" s="36"/>
      <c r="L119" s="25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53" t="s">
        <v>12</v>
      </c>
      <c r="B120" s="254"/>
      <c r="C120" s="254"/>
      <c r="D120" s="255">
        <v>0</v>
      </c>
      <c r="E120" s="255">
        <v>123</v>
      </c>
      <c r="F120" s="255">
        <v>0</v>
      </c>
      <c r="G120" s="255">
        <v>63</v>
      </c>
      <c r="H120" s="255">
        <v>0</v>
      </c>
      <c r="I120" s="321"/>
      <c r="J120" s="136"/>
      <c r="K120" s="136"/>
      <c r="L120" s="256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257" t="s">
        <v>13</v>
      </c>
      <c r="B121" s="258"/>
      <c r="C121" s="258"/>
      <c r="D121" s="259">
        <f>D119+D120</f>
        <v>0</v>
      </c>
      <c r="E121" s="259">
        <f>E119+E120</f>
        <v>123</v>
      </c>
      <c r="F121" s="259">
        <f>F119+F120</f>
        <v>0</v>
      </c>
      <c r="G121" s="259">
        <f>G119+G120</f>
        <v>63</v>
      </c>
      <c r="H121" s="259">
        <f>H119+H120</f>
        <v>0</v>
      </c>
      <c r="I121" s="322"/>
      <c r="J121" s="137"/>
      <c r="K121" s="137"/>
      <c r="L121" s="260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x14ac:dyDescent="0.3">
      <c r="A122" s="261"/>
      <c r="B122" s="43"/>
      <c r="C122" s="125"/>
      <c r="D122" s="1"/>
      <c r="E122" s="1"/>
      <c r="F122" s="1"/>
      <c r="G122" s="1"/>
      <c r="H122" s="1"/>
      <c r="I122" s="323"/>
      <c r="J122" s="44"/>
      <c r="K122" s="44"/>
      <c r="L122" s="44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x14ac:dyDescent="0.3">
      <c r="A123" s="226" t="s">
        <v>37</v>
      </c>
      <c r="B123" s="227"/>
      <c r="C123" s="227"/>
      <c r="D123" s="132"/>
      <c r="E123" s="132"/>
      <c r="F123" s="132"/>
      <c r="G123" s="132"/>
      <c r="H123" s="132"/>
      <c r="I123" s="314"/>
      <c r="J123" s="132"/>
      <c r="K123" s="132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226" t="s">
        <v>117</v>
      </c>
      <c r="B124" s="227"/>
      <c r="C124" s="227"/>
      <c r="D124" s="132"/>
      <c r="E124" s="132"/>
      <c r="F124" s="132"/>
      <c r="G124" s="132"/>
      <c r="H124" s="132"/>
      <c r="I124" s="314"/>
      <c r="J124" s="132"/>
      <c r="K124" s="132"/>
      <c r="L124" s="132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thickBot="1" x14ac:dyDescent="0.35">
      <c r="A125" s="229"/>
      <c r="B125" s="227"/>
      <c r="C125" s="230"/>
      <c r="D125" s="132"/>
      <c r="E125" s="132"/>
      <c r="F125" s="132"/>
      <c r="G125" s="132"/>
      <c r="H125" s="132"/>
      <c r="I125" s="315"/>
      <c r="J125" s="133"/>
      <c r="K125" s="133"/>
      <c r="L125" s="13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thickBot="1" x14ac:dyDescent="0.35">
      <c r="A126" s="177" t="s">
        <v>0</v>
      </c>
      <c r="B126" s="178" t="s">
        <v>1</v>
      </c>
      <c r="C126" s="178" t="s">
        <v>2</v>
      </c>
      <c r="D126" s="421" t="s">
        <v>33</v>
      </c>
      <c r="E126" s="421" t="s">
        <v>27</v>
      </c>
      <c r="F126" s="421" t="s">
        <v>24</v>
      </c>
      <c r="G126" s="421" t="s">
        <v>25</v>
      </c>
      <c r="H126" s="421" t="s">
        <v>7</v>
      </c>
      <c r="I126" s="316" t="s">
        <v>8</v>
      </c>
      <c r="J126" s="421" t="s">
        <v>9</v>
      </c>
      <c r="K126" s="421"/>
      <c r="L126" s="422" t="s">
        <v>10</v>
      </c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173"/>
      <c r="B127" s="161"/>
      <c r="C127" s="161"/>
      <c r="D127" s="162"/>
      <c r="E127" s="162"/>
      <c r="F127" s="162"/>
      <c r="G127" s="162"/>
      <c r="H127" s="162"/>
      <c r="I127" s="303"/>
      <c r="J127" s="171"/>
      <c r="K127" s="171"/>
      <c r="L127" s="234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174"/>
      <c r="B128" s="163"/>
      <c r="C128" s="163"/>
      <c r="D128" s="164"/>
      <c r="E128" s="164"/>
      <c r="F128" s="164"/>
      <c r="G128" s="164"/>
      <c r="H128" s="164"/>
      <c r="I128" s="304"/>
      <c r="J128" s="172"/>
      <c r="K128" s="172"/>
      <c r="L128" s="235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49" t="s">
        <v>20</v>
      </c>
      <c r="B129" s="250"/>
      <c r="C129" s="250"/>
      <c r="D129" s="251">
        <f>SUM(D127:D128)</f>
        <v>0</v>
      </c>
      <c r="E129" s="251">
        <f>SUM(E127:E128)</f>
        <v>0</v>
      </c>
      <c r="F129" s="251">
        <f>SUM(F127:F128)</f>
        <v>0</v>
      </c>
      <c r="G129" s="251">
        <f>SUM(G127:G128)</f>
        <v>0</v>
      </c>
      <c r="H129" s="251">
        <f>SUM(H127:H128)</f>
        <v>0</v>
      </c>
      <c r="I129" s="320"/>
      <c r="J129" s="36"/>
      <c r="K129" s="36"/>
      <c r="L129" s="25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53" t="s">
        <v>12</v>
      </c>
      <c r="B130" s="254"/>
      <c r="C130" s="254"/>
      <c r="D130" s="255">
        <v>0</v>
      </c>
      <c r="E130" s="255">
        <v>7</v>
      </c>
      <c r="F130" s="255">
        <v>0</v>
      </c>
      <c r="G130" s="255">
        <v>1</v>
      </c>
      <c r="H130" s="255">
        <v>0</v>
      </c>
      <c r="I130" s="321"/>
      <c r="J130" s="136"/>
      <c r="K130" s="136"/>
      <c r="L130" s="256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thickBot="1" x14ac:dyDescent="0.35">
      <c r="A131" s="257" t="s">
        <v>13</v>
      </c>
      <c r="B131" s="258"/>
      <c r="C131" s="258"/>
      <c r="D131" s="259">
        <f>D129+D130</f>
        <v>0</v>
      </c>
      <c r="E131" s="259">
        <f>E129+E130</f>
        <v>7</v>
      </c>
      <c r="F131" s="259">
        <f>F129+F130</f>
        <v>0</v>
      </c>
      <c r="G131" s="259">
        <f>G129+G130</f>
        <v>1</v>
      </c>
      <c r="H131" s="259">
        <f>H129+H130</f>
        <v>0</v>
      </c>
      <c r="I131" s="322"/>
      <c r="J131" s="137"/>
      <c r="K131" s="137"/>
      <c r="L131" s="260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x14ac:dyDescent="0.3">
      <c r="A132" s="261"/>
      <c r="B132" s="43"/>
      <c r="C132" s="125"/>
      <c r="D132" s="1"/>
      <c r="E132" s="1"/>
      <c r="F132" s="1"/>
      <c r="G132" s="1"/>
      <c r="H132" s="1"/>
      <c r="I132" s="323"/>
      <c r="J132" s="44"/>
      <c r="K132" s="44"/>
      <c r="L132" s="44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226" t="s">
        <v>122</v>
      </c>
      <c r="B133" s="227"/>
      <c r="C133" s="227"/>
      <c r="D133" s="132"/>
      <c r="E133" s="132"/>
      <c r="F133" s="132"/>
      <c r="G133" s="132"/>
      <c r="H133" s="132"/>
      <c r="I133" s="314"/>
      <c r="J133" s="132"/>
      <c r="K133" s="132"/>
      <c r="L133" s="13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226" t="s">
        <v>124</v>
      </c>
      <c r="B134" s="227"/>
      <c r="C134" s="227"/>
      <c r="D134" s="132"/>
      <c r="E134" s="132"/>
      <c r="F134" s="132"/>
      <c r="G134" s="132"/>
      <c r="H134" s="132"/>
      <c r="I134" s="314"/>
      <c r="J134" s="132"/>
      <c r="K134" s="132"/>
      <c r="L134" s="132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229"/>
      <c r="B135" s="227"/>
      <c r="C135" s="230"/>
      <c r="D135" s="132"/>
      <c r="E135" s="132"/>
      <c r="F135" s="132"/>
      <c r="G135" s="132"/>
      <c r="H135" s="132"/>
      <c r="I135" s="315"/>
      <c r="J135" s="133"/>
      <c r="K135" s="133"/>
      <c r="L135" s="132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thickBot="1" x14ac:dyDescent="0.35">
      <c r="A136" s="177" t="s">
        <v>0</v>
      </c>
      <c r="B136" s="178" t="s">
        <v>1</v>
      </c>
      <c r="C136" s="178" t="s">
        <v>2</v>
      </c>
      <c r="D136" s="421" t="s">
        <v>22</v>
      </c>
      <c r="E136" s="421" t="s">
        <v>27</v>
      </c>
      <c r="F136" s="421" t="s">
        <v>24</v>
      </c>
      <c r="G136" s="421" t="s">
        <v>25</v>
      </c>
      <c r="H136" s="421" t="s">
        <v>7</v>
      </c>
      <c r="I136" s="316" t="s">
        <v>8</v>
      </c>
      <c r="J136" s="421" t="s">
        <v>9</v>
      </c>
      <c r="K136" s="421"/>
      <c r="L136" s="422" t="s">
        <v>10</v>
      </c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174"/>
      <c r="B137" s="163"/>
      <c r="C137" s="163"/>
      <c r="D137" s="263"/>
      <c r="E137" s="164"/>
      <c r="F137" s="263"/>
      <c r="G137" s="263"/>
      <c r="H137" s="263"/>
      <c r="I137" s="304"/>
      <c r="J137" s="172"/>
      <c r="K137" s="172"/>
      <c r="L137" s="235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174"/>
      <c r="B138" s="163"/>
      <c r="C138" s="163"/>
      <c r="D138" s="263"/>
      <c r="E138" s="164"/>
      <c r="F138" s="263"/>
      <c r="G138" s="263"/>
      <c r="H138" s="263"/>
      <c r="I138" s="304"/>
      <c r="J138" s="172"/>
      <c r="K138" s="172"/>
      <c r="L138" s="235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49" t="s">
        <v>20</v>
      </c>
      <c r="B139" s="250"/>
      <c r="C139" s="250"/>
      <c r="D139" s="251">
        <f>SUM(D137:D138)</f>
        <v>0</v>
      </c>
      <c r="E139" s="251">
        <f>SUM(E137:E138)</f>
        <v>0</v>
      </c>
      <c r="F139" s="251">
        <f>SUM(F137:F138)</f>
        <v>0</v>
      </c>
      <c r="G139" s="251">
        <f>SUM(G137:G138)</f>
        <v>0</v>
      </c>
      <c r="H139" s="251">
        <f>SUM(H137:H138)</f>
        <v>0</v>
      </c>
      <c r="I139" s="320"/>
      <c r="J139" s="36"/>
      <c r="K139" s="36"/>
      <c r="L139" s="252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53" t="s">
        <v>12</v>
      </c>
      <c r="B140" s="254"/>
      <c r="C140" s="254"/>
      <c r="D140" s="255">
        <v>9</v>
      </c>
      <c r="E140" s="255">
        <v>0</v>
      </c>
      <c r="F140" s="255">
        <v>0</v>
      </c>
      <c r="G140" s="255">
        <v>11</v>
      </c>
      <c r="H140" s="255">
        <v>0</v>
      </c>
      <c r="I140" s="321"/>
      <c r="J140" s="136"/>
      <c r="K140" s="136"/>
      <c r="L140" s="256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thickBot="1" x14ac:dyDescent="0.35">
      <c r="A141" s="257" t="s">
        <v>13</v>
      </c>
      <c r="B141" s="258"/>
      <c r="C141" s="258"/>
      <c r="D141" s="259">
        <f>D139+D140</f>
        <v>9</v>
      </c>
      <c r="E141" s="259">
        <f>E139+E140</f>
        <v>0</v>
      </c>
      <c r="F141" s="259">
        <f>F139+F140</f>
        <v>0</v>
      </c>
      <c r="G141" s="259">
        <f>G139+G140</f>
        <v>11</v>
      </c>
      <c r="H141" s="259">
        <f>H139+H140</f>
        <v>0</v>
      </c>
      <c r="I141" s="322"/>
      <c r="J141" s="137"/>
      <c r="K141" s="137"/>
      <c r="L141" s="260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A142" s="264"/>
      <c r="B142" s="43"/>
      <c r="C142" s="43"/>
      <c r="D142" s="1"/>
      <c r="E142" s="1"/>
      <c r="F142" s="1"/>
      <c r="G142" s="1"/>
      <c r="H142" s="1"/>
      <c r="I142" s="323"/>
      <c r="J142" s="44"/>
      <c r="K142" s="44"/>
      <c r="L142" s="44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A143" s="226" t="s">
        <v>38</v>
      </c>
      <c r="B143" s="45"/>
      <c r="C143" s="45"/>
      <c r="D143" s="46"/>
      <c r="E143" s="46"/>
      <c r="F143" s="46"/>
      <c r="G143" s="46"/>
      <c r="H143" s="46"/>
      <c r="I143" s="324"/>
      <c r="J143" s="46"/>
      <c r="K143" s="46"/>
      <c r="L143" s="46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thickBot="1" x14ac:dyDescent="0.35">
      <c r="A144" s="223"/>
      <c r="B144" s="224"/>
      <c r="C144" s="225"/>
      <c r="D144" s="152"/>
      <c r="E144" s="152"/>
      <c r="F144" s="152"/>
      <c r="G144" s="152"/>
      <c r="H144" s="152"/>
      <c r="I144" s="313"/>
      <c r="J144" s="131"/>
      <c r="K144" s="131"/>
      <c r="L144" s="131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thickBot="1" x14ac:dyDescent="0.35">
      <c r="A145" s="265" t="s">
        <v>0</v>
      </c>
      <c r="B145" s="266" t="s">
        <v>1</v>
      </c>
      <c r="C145" s="266" t="s">
        <v>2</v>
      </c>
      <c r="D145" s="138" t="s">
        <v>3</v>
      </c>
      <c r="E145" s="138" t="s">
        <v>4</v>
      </c>
      <c r="F145" s="138" t="s">
        <v>5</v>
      </c>
      <c r="G145" s="138" t="s">
        <v>6</v>
      </c>
      <c r="H145" s="138" t="s">
        <v>7</v>
      </c>
      <c r="I145" s="325" t="s">
        <v>8</v>
      </c>
      <c r="J145" s="138" t="s">
        <v>9</v>
      </c>
      <c r="K145" s="138"/>
      <c r="L145" s="267" t="s">
        <v>10</v>
      </c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A146" s="268" t="s">
        <v>20</v>
      </c>
      <c r="B146" s="269"/>
      <c r="C146" s="269"/>
      <c r="D146" s="270">
        <f t="shared" ref="D146:H148" si="14">SUM(D69,D80,D99,D108)</f>
        <v>192</v>
      </c>
      <c r="E146" s="270">
        <f t="shared" si="14"/>
        <v>0</v>
      </c>
      <c r="F146" s="270">
        <f t="shared" si="14"/>
        <v>0</v>
      </c>
      <c r="G146" s="270">
        <f t="shared" si="14"/>
        <v>191</v>
      </c>
      <c r="H146" s="270">
        <f t="shared" si="14"/>
        <v>0</v>
      </c>
      <c r="I146" s="326"/>
      <c r="J146" s="37"/>
      <c r="K146" s="37"/>
      <c r="L146" s="271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A147" s="272" t="s">
        <v>12</v>
      </c>
      <c r="B147" s="273"/>
      <c r="C147" s="273"/>
      <c r="D147" s="274">
        <f t="shared" si="14"/>
        <v>2335</v>
      </c>
      <c r="E147" s="274">
        <f t="shared" si="14"/>
        <v>306</v>
      </c>
      <c r="F147" s="274">
        <f t="shared" si="14"/>
        <v>316</v>
      </c>
      <c r="G147" s="274">
        <f t="shared" si="14"/>
        <v>2325</v>
      </c>
      <c r="H147" s="274">
        <f t="shared" si="14"/>
        <v>0</v>
      </c>
      <c r="I147" s="327"/>
      <c r="J147" s="139"/>
      <c r="K147" s="139"/>
      <c r="L147" s="275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thickBot="1" x14ac:dyDescent="0.35">
      <c r="A148" s="276" t="s">
        <v>13</v>
      </c>
      <c r="B148" s="277"/>
      <c r="C148" s="277"/>
      <c r="D148" s="278">
        <f t="shared" si="14"/>
        <v>2527</v>
      </c>
      <c r="E148" s="278">
        <f t="shared" si="14"/>
        <v>306</v>
      </c>
      <c r="F148" s="278">
        <f t="shared" si="14"/>
        <v>316</v>
      </c>
      <c r="G148" s="278">
        <f t="shared" si="14"/>
        <v>2516</v>
      </c>
      <c r="H148" s="278">
        <f t="shared" si="14"/>
        <v>0</v>
      </c>
      <c r="I148" s="328"/>
      <c r="J148" s="140"/>
      <c r="K148" s="140"/>
      <c r="L148" s="279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19.5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x14ac:dyDescent="0.3"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:26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:26" ht="20.100000000000001" customHeight="1" x14ac:dyDescent="0.3">
      <c r="M343" s="194"/>
      <c r="O343" s="157"/>
      <c r="P343" s="281"/>
      <c r="Q343" s="281"/>
      <c r="R343" s="155"/>
      <c r="S343" s="155"/>
      <c r="T343" s="153"/>
      <c r="U343" s="152"/>
      <c r="V343" s="152"/>
    </row>
    <row r="344" spans="1:26" ht="20.100000000000001" customHeight="1" x14ac:dyDescent="0.3">
      <c r="M344" s="194"/>
      <c r="O344" s="157"/>
      <c r="P344" s="281"/>
      <c r="Q344" s="281"/>
      <c r="R344" s="155"/>
      <c r="S344" s="155"/>
      <c r="T344" s="153"/>
      <c r="U344" s="152"/>
      <c r="V344" s="152"/>
    </row>
    <row r="345" spans="1:26" ht="20.100000000000001" customHeight="1" x14ac:dyDescent="0.3">
      <c r="M345" s="194"/>
      <c r="N345" s="146"/>
      <c r="O345" s="157"/>
      <c r="P345" s="198"/>
      <c r="Q345" s="198"/>
      <c r="R345" s="153"/>
      <c r="S345" s="153"/>
      <c r="T345" s="153"/>
      <c r="U345" s="152"/>
      <c r="V345" s="152"/>
    </row>
    <row r="346" spans="1:26" ht="20.100000000000001" customHeight="1" x14ac:dyDescent="0.3">
      <c r="M346" s="194"/>
      <c r="N346" s="146"/>
      <c r="O346" s="157"/>
      <c r="P346" s="198"/>
      <c r="Q346" s="198"/>
      <c r="R346" s="153"/>
      <c r="S346" s="153"/>
      <c r="T346" s="153"/>
      <c r="U346" s="152"/>
      <c r="V346" s="152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Z348" s="146"/>
    </row>
    <row r="349" spans="1:26" s="146" customFormat="1" ht="20.100000000000001" customHeight="1" x14ac:dyDescent="0.3">
      <c r="A349" s="280"/>
      <c r="B349" s="124"/>
      <c r="C349" s="124"/>
      <c r="D349" s="124"/>
      <c r="E349" s="124"/>
      <c r="F349" s="124"/>
      <c r="G349" s="124"/>
      <c r="H349" s="124"/>
      <c r="I349" s="329"/>
      <c r="J349" s="124"/>
      <c r="K349" s="124"/>
      <c r="L349" s="124"/>
      <c r="M349" s="194"/>
      <c r="N349" s="151"/>
      <c r="O349" s="157"/>
      <c r="P349" s="198"/>
      <c r="Q349" s="198"/>
      <c r="R349" s="153"/>
      <c r="S349" s="153"/>
      <c r="T349" s="155"/>
      <c r="U349" s="56"/>
      <c r="V349" s="56"/>
    </row>
    <row r="350" spans="1:26" s="146" customFormat="1" ht="20.100000000000001" customHeight="1" x14ac:dyDescent="0.3">
      <c r="A350" s="280"/>
      <c r="B350" s="124"/>
      <c r="C350" s="124"/>
      <c r="D350" s="124"/>
      <c r="E350" s="124"/>
      <c r="F350" s="124"/>
      <c r="G350" s="124"/>
      <c r="H350" s="124"/>
      <c r="I350" s="329"/>
      <c r="J350" s="124"/>
      <c r="K350" s="124"/>
      <c r="L350" s="124"/>
      <c r="M350" s="194"/>
      <c r="N350" s="151"/>
      <c r="O350" s="157"/>
      <c r="P350" s="198"/>
      <c r="Q350" s="198"/>
      <c r="R350" s="153"/>
      <c r="S350" s="153"/>
      <c r="T350" s="155"/>
      <c r="U350" s="56"/>
      <c r="V350" s="56"/>
      <c r="Z350" s="151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X351" s="146"/>
      <c r="Y351" s="146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  <c r="X352" s="146"/>
      <c r="Y352" s="146"/>
    </row>
    <row r="353" spans="13:25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  <c r="X353" s="146"/>
      <c r="Y353" s="146"/>
    </row>
    <row r="354" spans="13:25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  <c r="X354" s="146"/>
      <c r="Y354" s="146"/>
    </row>
    <row r="355" spans="13:25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  <c r="X355" s="146"/>
      <c r="Y355" s="146"/>
    </row>
    <row r="356" spans="13:25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  <c r="X356" s="146"/>
      <c r="Y356" s="146"/>
    </row>
    <row r="357" spans="13:25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  <c r="X357" s="146"/>
      <c r="Y357" s="146"/>
    </row>
    <row r="358" spans="13:25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5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5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5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5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5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5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5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5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5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5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P394" s="39"/>
      <c r="Q394" s="39"/>
      <c r="R394" s="39"/>
      <c r="S394" s="39"/>
      <c r="T394" s="153"/>
      <c r="U394" s="152"/>
      <c r="V394" s="152"/>
    </row>
    <row r="395" spans="13:22" ht="20.100000000000001" customHeight="1" x14ac:dyDescent="0.3">
      <c r="M395" s="194"/>
      <c r="P395" s="39"/>
      <c r="Q395" s="39"/>
      <c r="R395" s="39"/>
      <c r="S395" s="39"/>
      <c r="T395" s="153"/>
      <c r="U395" s="152"/>
      <c r="V395" s="152"/>
    </row>
    <row r="396" spans="13:22" ht="20.100000000000001" customHeight="1" x14ac:dyDescent="0.3">
      <c r="M396" s="194"/>
      <c r="P396" s="39"/>
      <c r="Q396" s="39"/>
      <c r="R396" s="39"/>
      <c r="S396" s="39"/>
      <c r="T396" s="153"/>
      <c r="U396" s="152"/>
      <c r="V396" s="152"/>
    </row>
    <row r="397" spans="13:22" ht="20.100000000000001" customHeight="1" x14ac:dyDescent="0.3">
      <c r="M397" s="194"/>
      <c r="P397" s="39"/>
      <c r="Q397" s="39"/>
      <c r="R397" s="39"/>
      <c r="S397" s="39"/>
      <c r="T397" s="153"/>
      <c r="U397" s="152"/>
      <c r="V397" s="152"/>
    </row>
    <row r="398" spans="13:22" ht="20.100000000000001" customHeight="1" x14ac:dyDescent="0.3">
      <c r="M398" s="194"/>
      <c r="P398" s="39"/>
      <c r="Q398" s="39"/>
      <c r="R398" s="39"/>
      <c r="S398" s="39"/>
      <c r="T398" s="153"/>
      <c r="U398" s="152"/>
      <c r="V398" s="152"/>
    </row>
    <row r="399" spans="13:22" ht="20.100000000000001" customHeight="1" x14ac:dyDescent="0.3">
      <c r="M399" s="194"/>
      <c r="P399" s="39"/>
      <c r="Q399" s="39"/>
      <c r="R399" s="39"/>
      <c r="S399" s="39"/>
      <c r="T399" s="153"/>
      <c r="U399" s="152"/>
      <c r="V399" s="152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94"/>
      <c r="P411" s="39"/>
      <c r="Q411" s="39"/>
      <c r="R411" s="39"/>
      <c r="S411" s="39"/>
      <c r="T411" s="39"/>
    </row>
    <row r="412" spans="13:20" ht="20.100000000000001" customHeight="1" x14ac:dyDescent="0.3">
      <c r="M412" s="194"/>
      <c r="P412" s="39"/>
      <c r="Q412" s="39"/>
      <c r="R412" s="39"/>
      <c r="S412" s="39"/>
      <c r="T412" s="39"/>
    </row>
    <row r="413" spans="13:20" ht="20.100000000000001" customHeight="1" x14ac:dyDescent="0.3">
      <c r="M413" s="194"/>
      <c r="P413" s="39"/>
      <c r="Q413" s="39"/>
      <c r="R413" s="39"/>
      <c r="S413" s="39"/>
      <c r="T413" s="39"/>
    </row>
    <row r="414" spans="13:20" ht="20.100000000000001" customHeight="1" x14ac:dyDescent="0.3">
      <c r="M414" s="194"/>
      <c r="P414" s="39"/>
      <c r="Q414" s="39"/>
      <c r="R414" s="39"/>
      <c r="S414" s="39"/>
      <c r="T414" s="39"/>
    </row>
    <row r="415" spans="13:20" ht="20.100000000000001" customHeight="1" x14ac:dyDescent="0.3">
      <c r="M415" s="194"/>
      <c r="P415" s="39"/>
      <c r="Q415" s="39"/>
      <c r="R415" s="39"/>
      <c r="S415" s="39"/>
      <c r="T415" s="39"/>
    </row>
    <row r="416" spans="13:20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T527" s="39"/>
    </row>
    <row r="528" spans="13:20" ht="20.100000000000001" customHeight="1" x14ac:dyDescent="0.3">
      <c r="M528" s="151"/>
      <c r="T528" s="39"/>
    </row>
    <row r="529" spans="13:22" ht="20.100000000000001" customHeight="1" x14ac:dyDescent="0.3">
      <c r="M529" s="151"/>
      <c r="T529" s="39"/>
    </row>
    <row r="530" spans="13:22" ht="20.100000000000001" customHeight="1" x14ac:dyDescent="0.3">
      <c r="M530" s="151"/>
      <c r="T530" s="39"/>
    </row>
    <row r="531" spans="13:22" ht="20.100000000000001" customHeight="1" x14ac:dyDescent="0.3">
      <c r="M531" s="151"/>
      <c r="T531" s="39"/>
    </row>
    <row r="532" spans="13:22" ht="20.100000000000001" customHeight="1" x14ac:dyDescent="0.3">
      <c r="M532" s="151"/>
      <c r="T532" s="39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U537" s="152"/>
      <c r="V537" s="152"/>
    </row>
    <row r="538" spans="13:22" ht="20.100000000000001" customHeight="1" x14ac:dyDescent="0.3">
      <c r="M538" s="151"/>
      <c r="U538" s="152"/>
      <c r="V538" s="152"/>
    </row>
    <row r="539" spans="13:22" ht="20.100000000000001" customHeight="1" x14ac:dyDescent="0.3">
      <c r="M539" s="151"/>
      <c r="U539" s="152"/>
      <c r="V539" s="152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U542" s="152"/>
      <c r="V542" s="152"/>
    </row>
    <row r="543" spans="13:22" ht="20.100000000000001" customHeight="1" x14ac:dyDescent="0.3">
      <c r="M543" s="151"/>
      <c r="O543" s="156"/>
      <c r="P543" s="155"/>
      <c r="Q543" s="153"/>
      <c r="R543" s="153"/>
      <c r="S543" s="153"/>
      <c r="U543" s="152"/>
      <c r="V543" s="152"/>
    </row>
    <row r="544" spans="13:22" ht="20.100000000000001" customHeight="1" x14ac:dyDescent="0.3">
      <c r="M544" s="151"/>
      <c r="O544" s="156"/>
      <c r="P544" s="155"/>
      <c r="Q544" s="153"/>
      <c r="R544" s="153"/>
      <c r="S544" s="153"/>
      <c r="U544" s="152"/>
      <c r="V544" s="152"/>
    </row>
    <row r="545" spans="13:22" ht="20.100000000000001" customHeight="1" x14ac:dyDescent="0.3">
      <c r="M545" s="151"/>
      <c r="O545" s="156"/>
      <c r="P545" s="155"/>
      <c r="Q545" s="153"/>
      <c r="R545" s="153"/>
      <c r="S545" s="153"/>
      <c r="U545" s="152"/>
      <c r="V545" s="152"/>
    </row>
    <row r="546" spans="13:22" ht="20.100000000000001" customHeight="1" x14ac:dyDescent="0.3">
      <c r="M546" s="151"/>
      <c r="O546" s="156"/>
      <c r="P546" s="155"/>
      <c r="Q546" s="153"/>
      <c r="R546" s="153"/>
      <c r="S546" s="153"/>
      <c r="U546" s="152"/>
      <c r="V546" s="152"/>
    </row>
    <row r="547" spans="13:22" ht="20.100000000000001" customHeight="1" x14ac:dyDescent="0.3">
      <c r="M547" s="151"/>
      <c r="O547" s="156"/>
      <c r="P547" s="155"/>
      <c r="Q547" s="153"/>
      <c r="R547" s="153"/>
      <c r="S547" s="153"/>
      <c r="U547" s="152"/>
      <c r="V547" s="152"/>
    </row>
    <row r="548" spans="13:22" ht="20.100000000000001" customHeight="1" x14ac:dyDescent="0.3">
      <c r="M548" s="151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51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:28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:28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:28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:28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:28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:28" ht="20.100000000000001" customHeight="1" x14ac:dyDescent="0.3">
      <c r="M774" s="157"/>
      <c r="S774" s="153"/>
      <c r="T774" s="154"/>
      <c r="U774" s="152"/>
      <c r="V774" s="152"/>
    </row>
    <row r="775" spans="1:28" ht="20.100000000000001" customHeight="1" x14ac:dyDescent="0.3">
      <c r="M775" s="157"/>
      <c r="T775" s="154"/>
      <c r="U775" s="152"/>
      <c r="V775" s="152"/>
    </row>
    <row r="776" spans="1:28" ht="20.100000000000001" customHeight="1" x14ac:dyDescent="0.3">
      <c r="M776" s="157"/>
      <c r="T776" s="154"/>
      <c r="U776" s="152"/>
      <c r="V776" s="152"/>
    </row>
    <row r="777" spans="1:28" ht="20.100000000000001" customHeight="1" x14ac:dyDescent="0.3">
      <c r="M777" s="157"/>
      <c r="T777" s="154"/>
      <c r="U777" s="152"/>
      <c r="V777" s="152"/>
    </row>
    <row r="778" spans="1:28" ht="20.100000000000001" customHeight="1" x14ac:dyDescent="0.3">
      <c r="M778" s="157"/>
      <c r="T778" s="154"/>
      <c r="U778" s="152"/>
      <c r="V778" s="152"/>
    </row>
    <row r="779" spans="1:28" ht="20.100000000000001" customHeight="1" x14ac:dyDescent="0.3">
      <c r="M779" s="157"/>
      <c r="T779" s="154"/>
      <c r="V779" s="152"/>
    </row>
    <row r="780" spans="1:28" ht="20.100000000000001" customHeight="1" x14ac:dyDescent="0.3">
      <c r="M780" s="157"/>
      <c r="O780" s="146"/>
      <c r="P780" s="146"/>
      <c r="Q780" s="146"/>
      <c r="R780" s="146"/>
      <c r="T780" s="154"/>
      <c r="V780" s="152"/>
    </row>
    <row r="781" spans="1:28" ht="20.100000000000001" customHeight="1" x14ac:dyDescent="0.3">
      <c r="M781" s="157"/>
      <c r="O781" s="146"/>
      <c r="P781" s="146"/>
      <c r="Q781" s="146"/>
      <c r="R781" s="146"/>
      <c r="V781" s="152"/>
    </row>
    <row r="782" spans="1:28" ht="20.100000000000001" customHeight="1" x14ac:dyDescent="0.3">
      <c r="M782" s="157"/>
      <c r="O782" s="175"/>
      <c r="P782" s="176"/>
      <c r="Q782" s="176"/>
      <c r="R782" s="146"/>
      <c r="V782" s="152"/>
    </row>
    <row r="783" spans="1:28" ht="20.100000000000001" customHeight="1" x14ac:dyDescent="0.3">
      <c r="M783" s="157"/>
      <c r="O783" s="175"/>
      <c r="P783" s="176"/>
      <c r="Q783" s="176"/>
      <c r="R783" s="146"/>
      <c r="V783" s="152"/>
      <c r="AA783" s="103"/>
      <c r="AB783" s="103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51"/>
      <c r="O784" s="175"/>
      <c r="P784" s="176"/>
      <c r="Q784" s="176"/>
      <c r="R784" s="146"/>
      <c r="S784" s="151"/>
      <c r="T784" s="151"/>
      <c r="U784" s="151"/>
      <c r="V784" s="152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51"/>
      <c r="O785" s="175"/>
      <c r="P785" s="176"/>
      <c r="Q785" s="176"/>
      <c r="R785" s="146"/>
      <c r="S785" s="151"/>
      <c r="T785" s="151"/>
      <c r="U785" s="151"/>
      <c r="V785" s="152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46"/>
      <c r="O786" s="175"/>
      <c r="P786" s="176"/>
      <c r="Q786" s="176"/>
      <c r="R786" s="146"/>
      <c r="S786" s="151"/>
      <c r="T786" s="151"/>
      <c r="U786" s="151"/>
      <c r="V786" s="151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46"/>
      <c r="O787" s="175"/>
      <c r="P787" s="176"/>
      <c r="Q787" s="176"/>
      <c r="R787" s="146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75"/>
      <c r="O788" s="175"/>
      <c r="P788" s="176"/>
      <c r="Q788" s="176"/>
      <c r="R788" s="146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75"/>
      <c r="O789" s="146"/>
      <c r="P789" s="146"/>
      <c r="Q789" s="146"/>
      <c r="R789" s="146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75"/>
      <c r="O790" s="146"/>
      <c r="P790" s="146"/>
      <c r="Q790" s="146"/>
      <c r="R790" s="146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75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75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75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75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  <c r="AA794" s="151"/>
      <c r="AB794" s="151"/>
    </row>
    <row r="795" spans="1:28" ht="20.100000000000001" customHeight="1" x14ac:dyDescent="0.3">
      <c r="M795" s="157"/>
      <c r="N795" s="146"/>
      <c r="AA795" s="103"/>
      <c r="AB795" s="103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46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  <c r="AA835" s="151"/>
      <c r="AB835" s="151"/>
    </row>
    <row r="838" spans="1:28" ht="20.100000000000001" customHeight="1" x14ac:dyDescent="0.3">
      <c r="AA838" s="103"/>
      <c r="AB838" s="103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8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8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  <c r="AA847" s="151"/>
      <c r="AB847" s="151"/>
    </row>
  </sheetData>
  <autoFilter ref="A3:V725"/>
  <mergeCells count="10">
    <mergeCell ref="V35:V36"/>
    <mergeCell ref="K77:L77"/>
    <mergeCell ref="K87:L87"/>
    <mergeCell ref="K96:L96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6:H107 D127:H128 E97:H98 D88:H89 D137:H138 D4:H43">
    <cfRule type="cellIs" dxfId="232" priority="13" operator="greaterThan">
      <formula>0</formula>
    </cfRule>
  </conditionalFormatting>
  <conditionalFormatting sqref="D106:H107 D127:H128 D88:H89 D137:H138">
    <cfRule type="cellIs" dxfId="231" priority="11" operator="greaterThan">
      <formula>0</formula>
    </cfRule>
    <cfRule type="expression" dxfId="230" priority="12">
      <formula>"&gt;0"</formula>
    </cfRule>
  </conditionalFormatting>
  <conditionalFormatting sqref="D116:H118">
    <cfRule type="cellIs" dxfId="229" priority="3" operator="greaterThan">
      <formula>0</formula>
    </cfRule>
    <cfRule type="cellIs" dxfId="228" priority="4" operator="greaterThan">
      <formula>0</formula>
    </cfRule>
    <cfRule type="expression" dxfId="227" priority="8">
      <formula>"&gt;=1"</formula>
    </cfRule>
    <cfRule type="cellIs" dxfId="226" priority="9" operator="greaterThan">
      <formula>1</formula>
    </cfRule>
    <cfRule type="cellIs" dxfId="225" priority="10" operator="greaterThan">
      <formula>1</formula>
    </cfRule>
  </conditionalFormatting>
  <conditionalFormatting sqref="P782:Q788">
    <cfRule type="expression" dxfId="224" priority="5">
      <formula>"&gt;=1"</formula>
    </cfRule>
    <cfRule type="cellIs" dxfId="223" priority="6" operator="greaterThan">
      <formula>1</formula>
    </cfRule>
    <cfRule type="cellIs" dxfId="222" priority="7" operator="greaterThan">
      <formula>1</formula>
    </cfRule>
  </conditionalFormatting>
  <conditionalFormatting sqref="D58:H68">
    <cfRule type="cellIs" dxfId="221" priority="2" operator="greaterThan">
      <formula>0</formula>
    </cfRule>
  </conditionalFormatting>
  <conditionalFormatting sqref="D44:H57">
    <cfRule type="cellIs" dxfId="220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1"/>
  <sheetViews>
    <sheetView zoomScaleNormal="100" workbookViewId="0">
      <pane ySplit="3" topLeftCell="A67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26" t="s">
        <v>3</v>
      </c>
      <c r="E3" s="426" t="s">
        <v>4</v>
      </c>
      <c r="F3" s="426" t="s">
        <v>5</v>
      </c>
      <c r="G3" s="426" t="s">
        <v>6</v>
      </c>
      <c r="H3" s="426" t="s">
        <v>120</v>
      </c>
      <c r="I3" s="308" t="s">
        <v>8</v>
      </c>
      <c r="J3" s="426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44456</v>
      </c>
      <c r="B4" s="160" t="s">
        <v>1725</v>
      </c>
      <c r="C4" s="161" t="s">
        <v>1726</v>
      </c>
      <c r="D4" s="162">
        <v>3</v>
      </c>
      <c r="E4" s="162">
        <v>0</v>
      </c>
      <c r="F4" s="162">
        <v>0</v>
      </c>
      <c r="G4" s="162">
        <v>3</v>
      </c>
      <c r="H4" s="162">
        <v>0</v>
      </c>
      <c r="I4" s="303" t="s">
        <v>1740</v>
      </c>
      <c r="J4" s="171" t="s">
        <v>1742</v>
      </c>
      <c r="K4" s="171" t="s">
        <v>1744</v>
      </c>
      <c r="L4" s="170"/>
      <c r="M4" s="102"/>
      <c r="O4" s="112" t="s">
        <v>94</v>
      </c>
      <c r="P4" s="113"/>
      <c r="Q4" s="33">
        <f t="shared" ref="Q4:U6" si="0">D140</f>
        <v>262</v>
      </c>
      <c r="R4" s="33">
        <f t="shared" si="0"/>
        <v>0</v>
      </c>
      <c r="S4" s="33">
        <f t="shared" si="0"/>
        <v>0</v>
      </c>
      <c r="T4" s="33">
        <f t="shared" si="0"/>
        <v>244</v>
      </c>
      <c r="U4" s="33">
        <f t="shared" si="0"/>
        <v>0</v>
      </c>
      <c r="V4" s="114"/>
    </row>
    <row r="5" spans="1:22" ht="20.100000000000001" customHeight="1" thickBot="1" x14ac:dyDescent="0.35">
      <c r="A5" s="167">
        <v>44456</v>
      </c>
      <c r="B5" s="158" t="s">
        <v>1727</v>
      </c>
      <c r="C5" s="159" t="s">
        <v>1728</v>
      </c>
      <c r="D5" s="165">
        <v>1</v>
      </c>
      <c r="E5" s="165">
        <v>0</v>
      </c>
      <c r="F5" s="165">
        <v>0</v>
      </c>
      <c r="G5" s="165">
        <v>0</v>
      </c>
      <c r="H5" s="165">
        <v>0</v>
      </c>
      <c r="I5" s="305" t="s">
        <v>1740</v>
      </c>
      <c r="J5" s="166" t="s">
        <v>1742</v>
      </c>
      <c r="K5" s="166" t="s">
        <v>1744</v>
      </c>
      <c r="L5" s="343"/>
      <c r="M5" s="157"/>
      <c r="O5" s="115" t="s">
        <v>49</v>
      </c>
      <c r="P5" s="116"/>
      <c r="Q5" s="34">
        <f t="shared" si="0"/>
        <v>2527</v>
      </c>
      <c r="R5" s="34">
        <f t="shared" si="0"/>
        <v>306</v>
      </c>
      <c r="S5" s="34">
        <f t="shared" si="0"/>
        <v>316</v>
      </c>
      <c r="T5" s="34">
        <f t="shared" si="0"/>
        <v>2516</v>
      </c>
      <c r="U5" s="34">
        <f t="shared" si="0"/>
        <v>0</v>
      </c>
      <c r="V5" s="117"/>
    </row>
    <row r="6" spans="1:22" ht="20.100000000000001" customHeight="1" thickBot="1" x14ac:dyDescent="0.35">
      <c r="A6" s="177">
        <v>44456</v>
      </c>
      <c r="B6" s="341" t="s">
        <v>1729</v>
      </c>
      <c r="C6" s="168" t="s">
        <v>1730</v>
      </c>
      <c r="D6" s="169">
        <v>1</v>
      </c>
      <c r="E6" s="169">
        <v>0</v>
      </c>
      <c r="F6" s="169">
        <v>0</v>
      </c>
      <c r="G6" s="169">
        <v>1</v>
      </c>
      <c r="H6" s="169">
        <v>0</v>
      </c>
      <c r="I6" s="309" t="s">
        <v>1740</v>
      </c>
      <c r="J6" s="178" t="s">
        <v>1743</v>
      </c>
      <c r="K6" s="178" t="s">
        <v>1745</v>
      </c>
      <c r="L6" s="342"/>
      <c r="M6" s="157"/>
      <c r="O6" s="47" t="s">
        <v>50</v>
      </c>
      <c r="P6" s="48"/>
      <c r="Q6" s="2">
        <f t="shared" si="0"/>
        <v>2789</v>
      </c>
      <c r="R6" s="2">
        <f t="shared" si="0"/>
        <v>306</v>
      </c>
      <c r="S6" s="2">
        <f t="shared" si="0"/>
        <v>316</v>
      </c>
      <c r="T6" s="2">
        <f t="shared" si="0"/>
        <v>2760</v>
      </c>
      <c r="U6" s="2">
        <f t="shared" si="0"/>
        <v>0</v>
      </c>
      <c r="V6" s="49"/>
    </row>
    <row r="7" spans="1:22" ht="20.100000000000001" customHeight="1" thickTop="1" thickBot="1" x14ac:dyDescent="0.35">
      <c r="A7" s="177">
        <v>44456</v>
      </c>
      <c r="B7" s="341" t="s">
        <v>1731</v>
      </c>
      <c r="C7" s="168" t="s">
        <v>1732</v>
      </c>
      <c r="D7" s="169">
        <v>4</v>
      </c>
      <c r="E7" s="169">
        <v>0</v>
      </c>
      <c r="F7" s="169">
        <v>0</v>
      </c>
      <c r="G7" s="169">
        <v>4</v>
      </c>
      <c r="H7" s="169">
        <v>0</v>
      </c>
      <c r="I7" s="309" t="s">
        <v>1740</v>
      </c>
      <c r="J7" s="178" t="s">
        <v>1742</v>
      </c>
      <c r="K7" s="178" t="s">
        <v>1746</v>
      </c>
      <c r="L7" s="342"/>
      <c r="M7" s="157"/>
      <c r="O7" s="50" t="s">
        <v>51</v>
      </c>
      <c r="P7" s="51"/>
      <c r="Q7" s="3">
        <f>D86</f>
        <v>148</v>
      </c>
      <c r="R7" s="3">
        <f>E86</f>
        <v>0</v>
      </c>
      <c r="S7" s="3">
        <f>F86</f>
        <v>0</v>
      </c>
      <c r="T7" s="3">
        <f>G86</f>
        <v>146</v>
      </c>
      <c r="U7" s="3">
        <f>H86</f>
        <v>0</v>
      </c>
      <c r="V7" s="52"/>
    </row>
    <row r="8" spans="1:22" ht="20.100000000000001" customHeight="1" thickBot="1" x14ac:dyDescent="0.35">
      <c r="A8" s="177">
        <v>44456</v>
      </c>
      <c r="B8" s="341" t="s">
        <v>1733</v>
      </c>
      <c r="C8" s="168" t="s">
        <v>1734</v>
      </c>
      <c r="D8" s="169">
        <v>20</v>
      </c>
      <c r="E8" s="169">
        <v>0</v>
      </c>
      <c r="F8" s="169">
        <v>0</v>
      </c>
      <c r="G8" s="169">
        <v>20</v>
      </c>
      <c r="H8" s="169">
        <v>0</v>
      </c>
      <c r="I8" s="309" t="s">
        <v>1740</v>
      </c>
      <c r="J8" s="178" t="s">
        <v>1742</v>
      </c>
      <c r="K8" s="178" t="s">
        <v>1745</v>
      </c>
      <c r="L8" s="342"/>
      <c r="M8" s="157"/>
      <c r="O8" s="53" t="s">
        <v>95</v>
      </c>
      <c r="P8" s="54"/>
      <c r="Q8" s="4">
        <f>SUM(Q6:Q7)</f>
        <v>2937</v>
      </c>
      <c r="R8" s="4">
        <f>SUM(R6:R7)</f>
        <v>306</v>
      </c>
      <c r="S8" s="4">
        <f>SUM(S6:S7)</f>
        <v>316</v>
      </c>
      <c r="T8" s="4">
        <f>SUM(T6:T7)</f>
        <v>2906</v>
      </c>
      <c r="U8" s="4">
        <f>SUM(U6:U7)</f>
        <v>0</v>
      </c>
      <c r="V8" s="55"/>
    </row>
    <row r="9" spans="1:22" ht="20.100000000000001" customHeight="1" thickBot="1" x14ac:dyDescent="0.35">
      <c r="A9" s="177">
        <v>44456</v>
      </c>
      <c r="B9" s="341" t="s">
        <v>1735</v>
      </c>
      <c r="C9" s="168" t="s">
        <v>1736</v>
      </c>
      <c r="D9" s="169">
        <v>10</v>
      </c>
      <c r="E9" s="169">
        <v>0</v>
      </c>
      <c r="F9" s="169">
        <v>0</v>
      </c>
      <c r="G9" s="169">
        <v>10</v>
      </c>
      <c r="H9" s="169">
        <v>0</v>
      </c>
      <c r="I9" s="309" t="s">
        <v>1741</v>
      </c>
      <c r="J9" s="178" t="s">
        <v>1742</v>
      </c>
      <c r="K9" s="178" t="s">
        <v>1744</v>
      </c>
      <c r="L9" s="342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77">
        <v>44456</v>
      </c>
      <c r="B10" s="341" t="s">
        <v>1737</v>
      </c>
      <c r="C10" s="168" t="s">
        <v>1736</v>
      </c>
      <c r="D10" s="169">
        <v>22</v>
      </c>
      <c r="E10" s="169">
        <v>0</v>
      </c>
      <c r="F10" s="169">
        <v>0</v>
      </c>
      <c r="G10" s="169">
        <v>12</v>
      </c>
      <c r="H10" s="169">
        <v>0</v>
      </c>
      <c r="I10" s="309" t="s">
        <v>1740</v>
      </c>
      <c r="J10" s="178" t="s">
        <v>1742</v>
      </c>
      <c r="K10" s="178" t="s">
        <v>1744</v>
      </c>
      <c r="L10" s="342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3">
        <v>44456</v>
      </c>
      <c r="B11" s="160" t="s">
        <v>1738</v>
      </c>
      <c r="C11" s="161" t="s">
        <v>1739</v>
      </c>
      <c r="D11" s="162">
        <v>3</v>
      </c>
      <c r="E11" s="162">
        <v>0</v>
      </c>
      <c r="F11" s="162">
        <v>0</v>
      </c>
      <c r="G11" s="162">
        <v>3</v>
      </c>
      <c r="H11" s="162">
        <v>0</v>
      </c>
      <c r="I11" s="303" t="s">
        <v>1740</v>
      </c>
      <c r="J11" s="171" t="s">
        <v>1743</v>
      </c>
      <c r="K11" s="171" t="s">
        <v>1744</v>
      </c>
      <c r="L11" s="170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44456</v>
      </c>
      <c r="B12" s="158" t="s">
        <v>1738</v>
      </c>
      <c r="C12" s="159" t="s">
        <v>1732</v>
      </c>
      <c r="D12" s="165">
        <v>1</v>
      </c>
      <c r="E12" s="165">
        <v>0</v>
      </c>
      <c r="F12" s="165">
        <v>0</v>
      </c>
      <c r="G12" s="165">
        <v>1</v>
      </c>
      <c r="H12" s="165">
        <v>0</v>
      </c>
      <c r="I12" s="305" t="s">
        <v>1740</v>
      </c>
      <c r="J12" s="166" t="s">
        <v>1742</v>
      </c>
      <c r="K12" s="166" t="s">
        <v>1744</v>
      </c>
      <c r="L12" s="343"/>
      <c r="M12" s="157"/>
      <c r="O12" s="479" t="s">
        <v>53</v>
      </c>
      <c r="P12" s="477"/>
      <c r="Q12" s="118">
        <f>T12+V12</f>
        <v>262</v>
      </c>
      <c r="R12" s="58"/>
      <c r="S12" s="59" t="s">
        <v>39</v>
      </c>
      <c r="T12" s="60">
        <f>SUM(P14:V14,P17:V17,P20:V20,P23:V23,P26:V26,V29,U29,T29)</f>
        <v>240</v>
      </c>
      <c r="U12" s="61" t="s">
        <v>40</v>
      </c>
      <c r="V12" s="62">
        <f>SUM(P29:S29)</f>
        <v>22</v>
      </c>
    </row>
    <row r="13" spans="1:22" ht="20.100000000000001" customHeight="1" thickBot="1" x14ac:dyDescent="0.35">
      <c r="A13" s="177">
        <v>44456</v>
      </c>
      <c r="B13" s="341" t="s">
        <v>1747</v>
      </c>
      <c r="C13" s="168" t="s">
        <v>1736</v>
      </c>
      <c r="D13" s="169">
        <v>10</v>
      </c>
      <c r="E13" s="169">
        <v>0</v>
      </c>
      <c r="F13" s="169">
        <v>0</v>
      </c>
      <c r="G13" s="169">
        <v>10</v>
      </c>
      <c r="H13" s="169">
        <v>0</v>
      </c>
      <c r="I13" s="309" t="s">
        <v>1761</v>
      </c>
      <c r="J13" s="178" t="s">
        <v>1763</v>
      </c>
      <c r="K13" s="346" t="s">
        <v>1767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3">
        <v>44456</v>
      </c>
      <c r="B14" s="160" t="s">
        <v>1748</v>
      </c>
      <c r="C14" s="161" t="s">
        <v>1749</v>
      </c>
      <c r="D14" s="162">
        <v>3</v>
      </c>
      <c r="E14" s="162">
        <v>0</v>
      </c>
      <c r="F14" s="162">
        <v>0</v>
      </c>
      <c r="G14" s="162">
        <v>3</v>
      </c>
      <c r="H14" s="162">
        <v>0</v>
      </c>
      <c r="I14" s="303" t="s">
        <v>1761</v>
      </c>
      <c r="J14" s="171" t="s">
        <v>1764</v>
      </c>
      <c r="K14" s="344" t="s">
        <v>1767</v>
      </c>
      <c r="L14" s="170"/>
      <c r="M14" s="157"/>
      <c r="O14" s="119" t="s">
        <v>22</v>
      </c>
      <c r="P14" s="120">
        <f t="shared" ref="P14:V14" si="1">SUMIF($C$4:$C$57,P13,$D$4:$D$57)+SUMIF($C$67:$C$68,P13,$D$67:$D$68)+SUMIF($C$91:$C$92,P13,$D$91:$D$92)</f>
        <v>32</v>
      </c>
      <c r="Q14" s="120">
        <f t="shared" si="1"/>
        <v>0</v>
      </c>
      <c r="R14" s="120">
        <f t="shared" si="1"/>
        <v>26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1</v>
      </c>
    </row>
    <row r="15" spans="1:22" ht="20.100000000000001" customHeight="1" thickBot="1" x14ac:dyDescent="0.35">
      <c r="A15" s="167">
        <v>44456</v>
      </c>
      <c r="B15" s="158" t="s">
        <v>1748</v>
      </c>
      <c r="C15" s="159" t="s">
        <v>1750</v>
      </c>
      <c r="D15" s="165">
        <v>6</v>
      </c>
      <c r="E15" s="165">
        <v>0</v>
      </c>
      <c r="F15" s="165">
        <v>0</v>
      </c>
      <c r="G15" s="165">
        <v>6</v>
      </c>
      <c r="H15" s="165">
        <v>0</v>
      </c>
      <c r="I15" s="305" t="s">
        <v>1762</v>
      </c>
      <c r="J15" s="166" t="s">
        <v>1763</v>
      </c>
      <c r="K15" s="345" t="s">
        <v>1768</v>
      </c>
      <c r="L15" s="343"/>
      <c r="M15" s="157"/>
      <c r="O15" s="66" t="s">
        <v>25</v>
      </c>
      <c r="P15" s="67">
        <f t="shared" ref="P15:V15" si="2">SUMIF($C$4:$C$57,P13,$G$4:$G$57)+SUMIF($C$67:$C$68,P13,$G$67:$G$68)+SUMIF($C$91:$C$92,P13,$G$91:$G$92)</f>
        <v>32</v>
      </c>
      <c r="Q15" s="67">
        <f t="shared" si="2"/>
        <v>0</v>
      </c>
      <c r="R15" s="67">
        <f t="shared" si="2"/>
        <v>26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1</v>
      </c>
    </row>
    <row r="16" spans="1:22" ht="20.100000000000001" customHeight="1" x14ac:dyDescent="0.3">
      <c r="A16" s="173">
        <v>44456</v>
      </c>
      <c r="B16" s="160" t="s">
        <v>1751</v>
      </c>
      <c r="C16" s="161" t="s">
        <v>1736</v>
      </c>
      <c r="D16" s="162">
        <v>3</v>
      </c>
      <c r="E16" s="162">
        <v>0</v>
      </c>
      <c r="F16" s="162">
        <v>0</v>
      </c>
      <c r="G16" s="162">
        <v>1</v>
      </c>
      <c r="H16" s="162">
        <v>0</v>
      </c>
      <c r="I16" s="303" t="s">
        <v>1762</v>
      </c>
      <c r="J16" s="171" t="s">
        <v>1765</v>
      </c>
      <c r="K16" s="344" t="s">
        <v>1768</v>
      </c>
      <c r="L16" s="170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67">
        <v>44456</v>
      </c>
      <c r="B17" s="158" t="s">
        <v>1751</v>
      </c>
      <c r="C17" s="159" t="s">
        <v>42</v>
      </c>
      <c r="D17" s="165">
        <v>8</v>
      </c>
      <c r="E17" s="165">
        <v>0</v>
      </c>
      <c r="F17" s="165">
        <v>0</v>
      </c>
      <c r="G17" s="165">
        <v>7</v>
      </c>
      <c r="H17" s="165">
        <v>0</v>
      </c>
      <c r="I17" s="305" t="s">
        <v>1762</v>
      </c>
      <c r="J17" s="166" t="s">
        <v>1764</v>
      </c>
      <c r="K17" s="345" t="s">
        <v>1769</v>
      </c>
      <c r="L17" s="343"/>
      <c r="M17" s="157"/>
      <c r="O17" s="122" t="s">
        <v>22</v>
      </c>
      <c r="P17" s="120">
        <f t="shared" ref="P17:V17" si="3">SUMIF($C$4:$C$57,P16,$D$4:$D$57)+SUMIF($C$67:$C$68,P16,$D$67:$D$68)+SUMIF($C$91:$C$92,P16,$D$91:$D$92)</f>
        <v>146</v>
      </c>
      <c r="Q17" s="120">
        <f t="shared" si="3"/>
        <v>0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77">
        <v>44456</v>
      </c>
      <c r="B18" s="341" t="s">
        <v>1752</v>
      </c>
      <c r="C18" s="168" t="s">
        <v>1753</v>
      </c>
      <c r="D18" s="169">
        <v>0</v>
      </c>
      <c r="E18" s="169">
        <v>0</v>
      </c>
      <c r="F18" s="169">
        <v>0</v>
      </c>
      <c r="G18" s="169">
        <v>5</v>
      </c>
      <c r="H18" s="169">
        <v>0</v>
      </c>
      <c r="I18" s="309" t="s">
        <v>1761</v>
      </c>
      <c r="J18" s="178" t="s">
        <v>1763</v>
      </c>
      <c r="K18" s="346" t="s">
        <v>1769</v>
      </c>
      <c r="L18" s="342"/>
      <c r="M18" s="157"/>
      <c r="O18" s="73" t="s">
        <v>25</v>
      </c>
      <c r="P18" s="74">
        <f t="shared" ref="P18:V18" si="4">SUMIF($C$4:$C$57,P16,$G$4:$G$57)+SUMIF($C$67:$C$68,P16,$G$67:$G$68)+SUMIF($C$91:$C$92,P16,$G$91:$G$92)</f>
        <v>133</v>
      </c>
      <c r="Q18" s="74">
        <f t="shared" si="4"/>
        <v>0</v>
      </c>
      <c r="R18" s="74">
        <f t="shared" si="4"/>
        <v>0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x14ac:dyDescent="0.3">
      <c r="A19" s="173">
        <v>44456</v>
      </c>
      <c r="B19" s="160" t="s">
        <v>1754</v>
      </c>
      <c r="C19" s="161" t="s">
        <v>1755</v>
      </c>
      <c r="D19" s="162">
        <v>4</v>
      </c>
      <c r="E19" s="162">
        <v>0</v>
      </c>
      <c r="F19" s="162">
        <v>0</v>
      </c>
      <c r="G19" s="162">
        <v>4</v>
      </c>
      <c r="H19" s="162">
        <v>0</v>
      </c>
      <c r="I19" s="303" t="s">
        <v>1761</v>
      </c>
      <c r="J19" s="171" t="s">
        <v>1764</v>
      </c>
      <c r="K19" s="344" t="s">
        <v>1768</v>
      </c>
      <c r="L19" s="170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67">
        <v>44456</v>
      </c>
      <c r="B20" s="158" t="s">
        <v>1754</v>
      </c>
      <c r="C20" s="159" t="s">
        <v>1756</v>
      </c>
      <c r="D20" s="165">
        <v>1</v>
      </c>
      <c r="E20" s="165">
        <v>0</v>
      </c>
      <c r="F20" s="165">
        <v>0</v>
      </c>
      <c r="G20" s="165">
        <v>2</v>
      </c>
      <c r="H20" s="165">
        <v>0</v>
      </c>
      <c r="I20" s="305" t="s">
        <v>1762</v>
      </c>
      <c r="J20" s="166" t="s">
        <v>1763</v>
      </c>
      <c r="K20" s="345" t="s">
        <v>1768</v>
      </c>
      <c r="L20" s="343"/>
      <c r="M20" s="157" t="s">
        <v>127</v>
      </c>
      <c r="O20" s="122" t="s">
        <v>22</v>
      </c>
      <c r="P20" s="120">
        <f t="shared" ref="P20:V20" si="5">SUMIF($C$4:$C$57,P19,$D$4:$D$57)+SUMIF($C$67:$C$68,P19,$D$67:$D$68)+SUMIF($C$91:$C$92,P19,$D$91:$D$92)</f>
        <v>5</v>
      </c>
      <c r="Q20" s="120">
        <f t="shared" si="5"/>
        <v>0</v>
      </c>
      <c r="R20" s="120">
        <f t="shared" si="5"/>
        <v>15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77">
        <v>44456</v>
      </c>
      <c r="B21" s="341" t="s">
        <v>1757</v>
      </c>
      <c r="C21" s="168" t="s">
        <v>1728</v>
      </c>
      <c r="D21" s="169">
        <v>1</v>
      </c>
      <c r="E21" s="169">
        <v>0</v>
      </c>
      <c r="F21" s="169">
        <v>0</v>
      </c>
      <c r="G21" s="169">
        <v>1</v>
      </c>
      <c r="H21" s="169">
        <v>0</v>
      </c>
      <c r="I21" s="309" t="s">
        <v>1761</v>
      </c>
      <c r="J21" s="178" t="s">
        <v>1764</v>
      </c>
      <c r="K21" s="346" t="s">
        <v>1768</v>
      </c>
      <c r="L21" s="342"/>
      <c r="M21" s="157"/>
      <c r="O21" s="79" t="s">
        <v>25</v>
      </c>
      <c r="P21" s="80">
        <f t="shared" ref="P21:V21" si="6">SUMIF($C$4:$C$57,P19,$G$4:$G$57)+SUMIF($C$67:$C$68,P19,$G$67:$G$68)+SUMIF($C$91:$C$92,P19,$G$91:$G$92)</f>
        <v>5</v>
      </c>
      <c r="Q21" s="80">
        <f t="shared" si="6"/>
        <v>0</v>
      </c>
      <c r="R21" s="80">
        <f t="shared" si="6"/>
        <v>15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77">
        <v>44456</v>
      </c>
      <c r="B22" s="341" t="s">
        <v>1758</v>
      </c>
      <c r="C22" s="168" t="s">
        <v>1736</v>
      </c>
      <c r="D22" s="169">
        <v>5</v>
      </c>
      <c r="E22" s="169">
        <v>0</v>
      </c>
      <c r="F22" s="169">
        <v>0</v>
      </c>
      <c r="G22" s="169">
        <v>5</v>
      </c>
      <c r="H22" s="169">
        <v>0</v>
      </c>
      <c r="I22" s="309" t="s">
        <v>1761</v>
      </c>
      <c r="J22" s="178" t="s">
        <v>1763</v>
      </c>
      <c r="K22" s="346" t="s">
        <v>1768</v>
      </c>
      <c r="L22" s="342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3">
        <v>44456</v>
      </c>
      <c r="B23" s="160" t="s">
        <v>1759</v>
      </c>
      <c r="C23" s="161" t="s">
        <v>1734</v>
      </c>
      <c r="D23" s="162">
        <v>2</v>
      </c>
      <c r="E23" s="162">
        <v>0</v>
      </c>
      <c r="F23" s="162">
        <v>0</v>
      </c>
      <c r="G23" s="162">
        <v>1</v>
      </c>
      <c r="H23" s="162">
        <v>0</v>
      </c>
      <c r="I23" s="303" t="s">
        <v>1762</v>
      </c>
      <c r="J23" s="171" t="s">
        <v>1765</v>
      </c>
      <c r="K23" s="344" t="s">
        <v>1768</v>
      </c>
      <c r="L23" s="170"/>
      <c r="M23" s="157"/>
      <c r="O23" s="122" t="s">
        <v>22</v>
      </c>
      <c r="P23" s="120">
        <f t="shared" ref="P23:V23" si="7">SUMIF($C$4:$C$57,P22,$D$4:$D$57)+SUMIF($C$67:$C$68,P22,$D$67:$D$68)+SUMIF($C$91:$C$92,P22,$D$91:$D$92)</f>
        <v>0</v>
      </c>
      <c r="Q23" s="120">
        <f t="shared" si="7"/>
        <v>0</v>
      </c>
      <c r="R23" s="120">
        <f t="shared" si="7"/>
        <v>0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thickBot="1" x14ac:dyDescent="0.35">
      <c r="A24" s="167">
        <v>44456</v>
      </c>
      <c r="B24" s="158" t="s">
        <v>1759</v>
      </c>
      <c r="C24" s="159" t="s">
        <v>42</v>
      </c>
      <c r="D24" s="165">
        <v>2</v>
      </c>
      <c r="E24" s="165">
        <v>0</v>
      </c>
      <c r="F24" s="165">
        <v>0</v>
      </c>
      <c r="G24" s="165">
        <v>2</v>
      </c>
      <c r="H24" s="165">
        <v>0</v>
      </c>
      <c r="I24" s="305" t="s">
        <v>1762</v>
      </c>
      <c r="J24" s="166" t="s">
        <v>1763</v>
      </c>
      <c r="K24" s="345" t="s">
        <v>1767</v>
      </c>
      <c r="L24" s="343"/>
      <c r="M24" s="157"/>
      <c r="O24" s="73" t="s">
        <v>25</v>
      </c>
      <c r="P24" s="74">
        <f t="shared" ref="P24:V24" si="8">SUMIF($C$4:$C$57,P22,$G$4:$G$57)+SUMIF($C$67:$C$68,P22,$G$67:$G$68)+SUMIF($C$91:$C$92,P22,$G$91:$G$92)</f>
        <v>0</v>
      </c>
      <c r="Q24" s="74">
        <f t="shared" si="8"/>
        <v>0</v>
      </c>
      <c r="R24" s="74">
        <f t="shared" si="8"/>
        <v>0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x14ac:dyDescent="0.3">
      <c r="A25" s="173">
        <v>44456</v>
      </c>
      <c r="B25" s="160" t="s">
        <v>1760</v>
      </c>
      <c r="C25" s="161" t="s">
        <v>1799</v>
      </c>
      <c r="D25" s="162">
        <v>1</v>
      </c>
      <c r="E25" s="162">
        <v>0</v>
      </c>
      <c r="F25" s="162">
        <v>0</v>
      </c>
      <c r="G25" s="162">
        <v>1</v>
      </c>
      <c r="H25" s="162">
        <v>0</v>
      </c>
      <c r="I25" s="303" t="s">
        <v>1761</v>
      </c>
      <c r="J25" s="171" t="s">
        <v>1766</v>
      </c>
      <c r="K25" s="344" t="s">
        <v>1768</v>
      </c>
      <c r="L25" s="170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67">
        <v>44456</v>
      </c>
      <c r="B26" s="158" t="s">
        <v>1760</v>
      </c>
      <c r="C26" s="159" t="s">
        <v>42</v>
      </c>
      <c r="D26" s="165">
        <v>5</v>
      </c>
      <c r="E26" s="165">
        <v>0</v>
      </c>
      <c r="F26" s="165">
        <v>0</v>
      </c>
      <c r="G26" s="165">
        <v>6</v>
      </c>
      <c r="H26" s="165">
        <v>0</v>
      </c>
      <c r="I26" s="305" t="s">
        <v>1761</v>
      </c>
      <c r="J26" s="166" t="s">
        <v>1763</v>
      </c>
      <c r="K26" s="345" t="s">
        <v>1768</v>
      </c>
      <c r="L26" s="343"/>
      <c r="M26" s="157"/>
      <c r="O26" s="122" t="s">
        <v>22</v>
      </c>
      <c r="P26" s="120">
        <f t="shared" ref="P26:V26" si="9">SUMIF($C$4:$C$57,P25,$D$4:$D$57)+SUMIF($C$67:$C$68,P25,$D$67:$D$68)+SUMIF($C$91:$C$92,P25,$D$91:$D$92)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77">
        <v>44456</v>
      </c>
      <c r="B27" s="341" t="s">
        <v>1770</v>
      </c>
      <c r="C27" s="168" t="s">
        <v>1771</v>
      </c>
      <c r="D27" s="169">
        <v>3</v>
      </c>
      <c r="E27" s="169">
        <v>0</v>
      </c>
      <c r="F27" s="169">
        <v>0</v>
      </c>
      <c r="G27" s="169">
        <v>3</v>
      </c>
      <c r="H27" s="169">
        <v>0</v>
      </c>
      <c r="I27" s="309" t="s">
        <v>1791</v>
      </c>
      <c r="J27" s="178" t="s">
        <v>1793</v>
      </c>
      <c r="K27" s="178" t="s">
        <v>1796</v>
      </c>
      <c r="L27" s="342"/>
      <c r="M27" s="157"/>
      <c r="O27" s="79" t="s">
        <v>25</v>
      </c>
      <c r="P27" s="84">
        <f t="shared" ref="P27:V27" si="10">SUMIF($C$4:$C$57,P25,$G$4:$G$57)+SUMIF($C$67:$C$68,P25,$G$67:$G$68)+SUMIF($C$91:$C$92,P25,$G$91:$G$92)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4">
        <v>44456</v>
      </c>
      <c r="B28" s="196" t="s">
        <v>1772</v>
      </c>
      <c r="C28" s="163" t="s">
        <v>1736</v>
      </c>
      <c r="D28" s="164">
        <v>4</v>
      </c>
      <c r="E28" s="164">
        <v>0</v>
      </c>
      <c r="F28" s="164">
        <v>0</v>
      </c>
      <c r="G28" s="164">
        <v>4</v>
      </c>
      <c r="H28" s="164">
        <v>0</v>
      </c>
      <c r="I28" s="304" t="s">
        <v>1791</v>
      </c>
      <c r="J28" s="172" t="s">
        <v>1793</v>
      </c>
      <c r="K28" s="172" t="s">
        <v>1796</v>
      </c>
      <c r="L28" s="197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44456</v>
      </c>
      <c r="B29" s="160" t="s">
        <v>1773</v>
      </c>
      <c r="C29" s="161" t="s">
        <v>1750</v>
      </c>
      <c r="D29" s="162">
        <v>5</v>
      </c>
      <c r="E29" s="162">
        <v>0</v>
      </c>
      <c r="F29" s="162">
        <v>0</v>
      </c>
      <c r="G29" s="162">
        <v>5</v>
      </c>
      <c r="H29" s="162">
        <v>0</v>
      </c>
      <c r="I29" s="303" t="s">
        <v>1791</v>
      </c>
      <c r="J29" s="171" t="s">
        <v>1793</v>
      </c>
      <c r="K29" s="171" t="s">
        <v>1796</v>
      </c>
      <c r="L29" s="170"/>
      <c r="M29" s="157"/>
      <c r="O29" s="122" t="s">
        <v>22</v>
      </c>
      <c r="P29" s="120">
        <f t="shared" ref="P29:V29" si="11">SUMIF($C$4:$C$57,P28,$D$4:$D$57)+SUMIF($C$67:$C$68,P28,$D$67:$D$68)+SUMIF($C$91:$C$92,P28,$D$91:$D$92)</f>
        <v>9</v>
      </c>
      <c r="Q29" s="120">
        <f t="shared" si="11"/>
        <v>11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67">
        <v>44456</v>
      </c>
      <c r="B30" s="158" t="s">
        <v>1773</v>
      </c>
      <c r="C30" s="159" t="s">
        <v>1774</v>
      </c>
      <c r="D30" s="165">
        <v>2</v>
      </c>
      <c r="E30" s="165">
        <v>0</v>
      </c>
      <c r="F30" s="165">
        <v>0</v>
      </c>
      <c r="G30" s="165">
        <v>2</v>
      </c>
      <c r="H30" s="165">
        <v>0</v>
      </c>
      <c r="I30" s="305" t="s">
        <v>1792</v>
      </c>
      <c r="J30" s="166" t="s">
        <v>1794</v>
      </c>
      <c r="K30" s="166" t="s">
        <v>1796</v>
      </c>
      <c r="L30" s="343"/>
      <c r="M30" s="157"/>
      <c r="O30" s="86" t="s">
        <v>25</v>
      </c>
      <c r="P30" s="87">
        <f t="shared" ref="P30:V30" si="12">SUMIF($C$4:$C$57,P28,$G$4:$G$57)+SUMIF($C$67:$C$68,P28,$G$67:$G$68)+SUMIF($C$91:$C$92,P28,$G$91:$G$92)</f>
        <v>7</v>
      </c>
      <c r="Q30" s="87">
        <f t="shared" si="12"/>
        <v>8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7">
        <v>44456</v>
      </c>
      <c r="B31" s="341" t="s">
        <v>1775</v>
      </c>
      <c r="C31" s="168" t="s">
        <v>1776</v>
      </c>
      <c r="D31" s="169">
        <v>6</v>
      </c>
      <c r="E31" s="169">
        <v>0</v>
      </c>
      <c r="F31" s="169">
        <v>0</v>
      </c>
      <c r="G31" s="169">
        <v>6</v>
      </c>
      <c r="H31" s="169">
        <v>0</v>
      </c>
      <c r="I31" s="309" t="s">
        <v>1792</v>
      </c>
      <c r="J31" s="178" t="s">
        <v>1793</v>
      </c>
      <c r="K31" s="178" t="s">
        <v>1796</v>
      </c>
      <c r="L31" s="342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244</v>
      </c>
    </row>
    <row r="32" spans="1:22" ht="20.100000000000001" customHeight="1" thickBot="1" x14ac:dyDescent="0.35">
      <c r="A32" s="177">
        <v>44456</v>
      </c>
      <c r="B32" s="341" t="s">
        <v>1777</v>
      </c>
      <c r="C32" s="168" t="s">
        <v>1778</v>
      </c>
      <c r="D32" s="169">
        <v>3</v>
      </c>
      <c r="E32" s="169">
        <v>0</v>
      </c>
      <c r="F32" s="169">
        <v>0</v>
      </c>
      <c r="G32" s="169">
        <v>3</v>
      </c>
      <c r="H32" s="169">
        <v>0</v>
      </c>
      <c r="I32" s="309" t="s">
        <v>1791</v>
      </c>
      <c r="J32" s="178" t="s">
        <v>1795</v>
      </c>
      <c r="K32" s="178" t="s">
        <v>1797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44456</v>
      </c>
      <c r="B33" s="341" t="s">
        <v>1779</v>
      </c>
      <c r="C33" s="168" t="s">
        <v>1780</v>
      </c>
      <c r="D33" s="169">
        <v>4</v>
      </c>
      <c r="E33" s="169">
        <v>0</v>
      </c>
      <c r="F33" s="169">
        <v>0</v>
      </c>
      <c r="G33" s="169">
        <v>4</v>
      </c>
      <c r="H33" s="169">
        <v>0</v>
      </c>
      <c r="I33" s="309" t="s">
        <v>1791</v>
      </c>
      <c r="J33" s="178" t="s">
        <v>1793</v>
      </c>
      <c r="K33" s="178" t="s">
        <v>1798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44456</v>
      </c>
      <c r="B34" s="341" t="s">
        <v>1781</v>
      </c>
      <c r="C34" s="168" t="s">
        <v>1728</v>
      </c>
      <c r="D34" s="169">
        <v>1</v>
      </c>
      <c r="E34" s="169">
        <v>0</v>
      </c>
      <c r="F34" s="169">
        <v>0</v>
      </c>
      <c r="G34" s="169">
        <v>0</v>
      </c>
      <c r="H34" s="169">
        <v>0</v>
      </c>
      <c r="I34" s="309" t="s">
        <v>1792</v>
      </c>
      <c r="J34" s="178" t="s">
        <v>1793</v>
      </c>
      <c r="K34" s="178" t="s">
        <v>1796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44456</v>
      </c>
      <c r="B35" s="341" t="s">
        <v>1782</v>
      </c>
      <c r="C35" s="168" t="s">
        <v>1750</v>
      </c>
      <c r="D35" s="169">
        <v>5</v>
      </c>
      <c r="E35" s="169">
        <v>0</v>
      </c>
      <c r="F35" s="169">
        <v>0</v>
      </c>
      <c r="G35" s="169">
        <v>5</v>
      </c>
      <c r="H35" s="169">
        <v>0</v>
      </c>
      <c r="I35" s="309" t="s">
        <v>1791</v>
      </c>
      <c r="J35" s="178" t="s">
        <v>1793</v>
      </c>
      <c r="K35" s="178" t="s">
        <v>1796</v>
      </c>
      <c r="L35" s="342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77">
        <v>44456</v>
      </c>
      <c r="B36" s="341" t="s">
        <v>1783</v>
      </c>
      <c r="C36" s="168" t="s">
        <v>1784</v>
      </c>
      <c r="D36" s="169">
        <v>5</v>
      </c>
      <c r="E36" s="169">
        <v>0</v>
      </c>
      <c r="F36" s="169">
        <v>0</v>
      </c>
      <c r="G36" s="169">
        <v>5</v>
      </c>
      <c r="H36" s="169">
        <v>0</v>
      </c>
      <c r="I36" s="309" t="s">
        <v>1791</v>
      </c>
      <c r="J36" s="178" t="s">
        <v>1793</v>
      </c>
      <c r="K36" s="178" t="s">
        <v>1796</v>
      </c>
      <c r="L36" s="342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77">
        <v>44456</v>
      </c>
      <c r="B37" s="341" t="s">
        <v>1785</v>
      </c>
      <c r="C37" s="168" t="s">
        <v>1776</v>
      </c>
      <c r="D37" s="169">
        <v>5</v>
      </c>
      <c r="E37" s="169">
        <v>0</v>
      </c>
      <c r="F37" s="169">
        <v>0</v>
      </c>
      <c r="G37" s="169">
        <v>5</v>
      </c>
      <c r="H37" s="169">
        <v>0</v>
      </c>
      <c r="I37" s="309" t="s">
        <v>1792</v>
      </c>
      <c r="J37" s="178" t="s">
        <v>1793</v>
      </c>
      <c r="K37" s="178" t="s">
        <v>1798</v>
      </c>
      <c r="L37" s="342"/>
      <c r="M37" s="194" t="s">
        <v>1794</v>
      </c>
      <c r="N37" s="192">
        <v>0.53472222222222221</v>
      </c>
      <c r="O37" s="335">
        <v>6396</v>
      </c>
      <c r="P37" s="182">
        <v>55</v>
      </c>
      <c r="Q37" s="182">
        <v>55</v>
      </c>
      <c r="R37" s="182">
        <v>5</v>
      </c>
      <c r="S37" s="182">
        <v>6</v>
      </c>
      <c r="T37" s="180">
        <f>SUM(P37:S37)</f>
        <v>121</v>
      </c>
      <c r="U37" s="183"/>
      <c r="V37" s="184">
        <v>13</v>
      </c>
    </row>
    <row r="38" spans="1:24" s="124" customFormat="1" ht="20.100000000000001" customHeight="1" x14ac:dyDescent="0.3">
      <c r="A38" s="173">
        <v>44456</v>
      </c>
      <c r="B38" s="160" t="s">
        <v>1786</v>
      </c>
      <c r="C38" s="161" t="s">
        <v>1787</v>
      </c>
      <c r="D38" s="162">
        <v>2</v>
      </c>
      <c r="E38" s="162">
        <v>0</v>
      </c>
      <c r="F38" s="162">
        <v>0</v>
      </c>
      <c r="G38" s="162">
        <v>2</v>
      </c>
      <c r="H38" s="162">
        <v>0</v>
      </c>
      <c r="I38" s="303" t="s">
        <v>1791</v>
      </c>
      <c r="J38" s="171" t="s">
        <v>1794</v>
      </c>
      <c r="K38" s="171" t="s">
        <v>1796</v>
      </c>
      <c r="L38" s="170"/>
      <c r="M38" s="194" t="s">
        <v>1765</v>
      </c>
      <c r="N38" s="192">
        <v>0.53541666666666665</v>
      </c>
      <c r="O38" s="335" t="s">
        <v>141</v>
      </c>
      <c r="P38" s="182">
        <v>46</v>
      </c>
      <c r="Q38" s="182">
        <v>49</v>
      </c>
      <c r="R38" s="182">
        <v>8</v>
      </c>
      <c r="S38" s="182">
        <v>2</v>
      </c>
      <c r="T38" s="180">
        <f t="shared" ref="T38:T43" si="13">SUM(P38:S38)</f>
        <v>105</v>
      </c>
      <c r="U38" s="186"/>
      <c r="V38" s="179">
        <v>9</v>
      </c>
      <c r="W38" s="282"/>
    </row>
    <row r="39" spans="1:24" ht="20.100000000000001" customHeight="1" thickBot="1" x14ac:dyDescent="0.35">
      <c r="A39" s="167">
        <v>44456</v>
      </c>
      <c r="B39" s="158" t="s">
        <v>1786</v>
      </c>
      <c r="C39" s="159" t="s">
        <v>1728</v>
      </c>
      <c r="D39" s="165">
        <v>1</v>
      </c>
      <c r="E39" s="165">
        <v>0</v>
      </c>
      <c r="F39" s="165">
        <v>0</v>
      </c>
      <c r="G39" s="165">
        <v>1</v>
      </c>
      <c r="H39" s="165">
        <v>0</v>
      </c>
      <c r="I39" s="305" t="s">
        <v>1792</v>
      </c>
      <c r="J39" s="166" t="s">
        <v>1793</v>
      </c>
      <c r="K39" s="166" t="s">
        <v>1796</v>
      </c>
      <c r="L39" s="343"/>
      <c r="M39" s="194" t="s">
        <v>1843</v>
      </c>
      <c r="N39" s="192">
        <v>0.58194444444444449</v>
      </c>
      <c r="O39" s="335" t="s">
        <v>140</v>
      </c>
      <c r="P39" s="182">
        <v>29</v>
      </c>
      <c r="Q39" s="182">
        <v>29</v>
      </c>
      <c r="R39" s="182">
        <v>3</v>
      </c>
      <c r="S39" s="182">
        <v>11</v>
      </c>
      <c r="T39" s="180">
        <f t="shared" si="13"/>
        <v>72</v>
      </c>
      <c r="U39" s="186"/>
      <c r="V39" s="179">
        <v>5</v>
      </c>
    </row>
    <row r="40" spans="1:24" ht="20.100000000000001" customHeight="1" x14ac:dyDescent="0.3">
      <c r="A40" s="173">
        <v>44456</v>
      </c>
      <c r="B40" s="160" t="s">
        <v>1788</v>
      </c>
      <c r="C40" s="161" t="s">
        <v>1789</v>
      </c>
      <c r="D40" s="162">
        <v>1</v>
      </c>
      <c r="E40" s="162">
        <v>0</v>
      </c>
      <c r="F40" s="162">
        <v>0</v>
      </c>
      <c r="G40" s="162">
        <v>1</v>
      </c>
      <c r="H40" s="162">
        <v>0</v>
      </c>
      <c r="I40" s="303" t="s">
        <v>1791</v>
      </c>
      <c r="J40" s="171" t="s">
        <v>1793</v>
      </c>
      <c r="K40" s="171" t="s">
        <v>1798</v>
      </c>
      <c r="L40" s="170"/>
      <c r="M40" s="194" t="s">
        <v>1828</v>
      </c>
      <c r="N40" s="192">
        <v>0.59027777777777779</v>
      </c>
      <c r="O40" s="335" t="s">
        <v>142</v>
      </c>
      <c r="P40" s="182">
        <v>36</v>
      </c>
      <c r="Q40" s="182">
        <v>36</v>
      </c>
      <c r="R40" s="182">
        <v>0</v>
      </c>
      <c r="S40" s="182">
        <v>1</v>
      </c>
      <c r="T40" s="180">
        <f t="shared" si="13"/>
        <v>73</v>
      </c>
      <c r="U40" s="195"/>
      <c r="V40" s="179">
        <v>4</v>
      </c>
      <c r="W40" s="107"/>
      <c r="X40" s="107"/>
    </row>
    <row r="41" spans="1:24" ht="20.100000000000001" customHeight="1" x14ac:dyDescent="0.3">
      <c r="A41" s="174">
        <v>44456</v>
      </c>
      <c r="B41" s="196" t="s">
        <v>1788</v>
      </c>
      <c r="C41" s="163" t="s">
        <v>1736</v>
      </c>
      <c r="D41" s="164">
        <v>4</v>
      </c>
      <c r="E41" s="164">
        <v>0</v>
      </c>
      <c r="F41" s="164">
        <v>0</v>
      </c>
      <c r="G41" s="164">
        <v>4</v>
      </c>
      <c r="H41" s="164">
        <v>0</v>
      </c>
      <c r="I41" s="304" t="s">
        <v>1791</v>
      </c>
      <c r="J41" s="172" t="s">
        <v>1793</v>
      </c>
      <c r="K41" s="172" t="s">
        <v>1796</v>
      </c>
      <c r="L41" s="197"/>
      <c r="M41" s="194" t="s">
        <v>1742</v>
      </c>
      <c r="N41" s="192">
        <v>0.4861111111111111</v>
      </c>
      <c r="O41" s="335" t="s">
        <v>139</v>
      </c>
      <c r="P41" s="182">
        <v>53</v>
      </c>
      <c r="Q41" s="182">
        <v>63</v>
      </c>
      <c r="R41" s="182">
        <v>1</v>
      </c>
      <c r="S41" s="182">
        <v>2</v>
      </c>
      <c r="T41" s="180">
        <f t="shared" si="13"/>
        <v>119</v>
      </c>
      <c r="U41" s="195"/>
      <c r="V41" s="179">
        <v>7</v>
      </c>
      <c r="W41" s="107"/>
      <c r="X41" s="107"/>
    </row>
    <row r="42" spans="1:24" ht="20.100000000000001" customHeight="1" thickBot="1" x14ac:dyDescent="0.35">
      <c r="A42" s="167">
        <v>44456</v>
      </c>
      <c r="B42" s="158" t="s">
        <v>1788</v>
      </c>
      <c r="C42" s="159" t="s">
        <v>1728</v>
      </c>
      <c r="D42" s="165">
        <v>2</v>
      </c>
      <c r="E42" s="165">
        <v>0</v>
      </c>
      <c r="F42" s="165">
        <v>0</v>
      </c>
      <c r="G42" s="165">
        <v>2</v>
      </c>
      <c r="H42" s="165">
        <v>0</v>
      </c>
      <c r="I42" s="305" t="s">
        <v>1792</v>
      </c>
      <c r="J42" s="166" t="s">
        <v>1793</v>
      </c>
      <c r="K42" s="166" t="s">
        <v>1796</v>
      </c>
      <c r="L42" s="343"/>
      <c r="M42" s="194"/>
      <c r="N42" s="192"/>
      <c r="O42" s="335" t="s">
        <v>143</v>
      </c>
      <c r="P42" s="182">
        <v>0</v>
      </c>
      <c r="Q42" s="182">
        <v>0</v>
      </c>
      <c r="R42" s="182">
        <v>0</v>
      </c>
      <c r="S42" s="182">
        <v>0</v>
      </c>
      <c r="T42" s="180">
        <f t="shared" si="13"/>
        <v>0</v>
      </c>
      <c r="U42" s="186"/>
      <c r="V42" s="179"/>
    </row>
    <row r="43" spans="1:24" ht="20.100000000000001" customHeight="1" thickBot="1" x14ac:dyDescent="0.35">
      <c r="A43" s="177">
        <v>44456</v>
      </c>
      <c r="B43" s="341" t="s">
        <v>1790</v>
      </c>
      <c r="C43" s="168" t="s">
        <v>1736</v>
      </c>
      <c r="D43" s="169">
        <v>8</v>
      </c>
      <c r="E43" s="169">
        <v>0</v>
      </c>
      <c r="F43" s="169">
        <v>0</v>
      </c>
      <c r="G43" s="169">
        <v>8</v>
      </c>
      <c r="H43" s="169">
        <v>0</v>
      </c>
      <c r="I43" s="309" t="s">
        <v>1791</v>
      </c>
      <c r="J43" s="178" t="s">
        <v>1793</v>
      </c>
      <c r="K43" s="178" t="s">
        <v>1798</v>
      </c>
      <c r="L43" s="342"/>
      <c r="M43" s="194" t="s">
        <v>1804</v>
      </c>
      <c r="N43" s="192">
        <v>0.55555555555555558</v>
      </c>
      <c r="O43" s="335" t="s">
        <v>138</v>
      </c>
      <c r="P43" s="182">
        <v>8</v>
      </c>
      <c r="Q43" s="182">
        <v>8</v>
      </c>
      <c r="R43" s="182">
        <v>0</v>
      </c>
      <c r="S43" s="182">
        <v>0</v>
      </c>
      <c r="T43" s="180">
        <f t="shared" si="13"/>
        <v>16</v>
      </c>
      <c r="U43" s="186"/>
      <c r="V43" s="179"/>
    </row>
    <row r="44" spans="1:24" ht="20.100000000000001" customHeight="1" thickTop="1" x14ac:dyDescent="0.3">
      <c r="A44" s="173">
        <v>44456</v>
      </c>
      <c r="B44" s="160" t="s">
        <v>1800</v>
      </c>
      <c r="C44" s="161" t="s">
        <v>1776</v>
      </c>
      <c r="D44" s="162">
        <v>3</v>
      </c>
      <c r="E44" s="162">
        <v>0</v>
      </c>
      <c r="F44" s="162">
        <v>0</v>
      </c>
      <c r="G44" s="162">
        <v>3</v>
      </c>
      <c r="H44" s="162">
        <v>0</v>
      </c>
      <c r="I44" s="303" t="s">
        <v>1801</v>
      </c>
      <c r="J44" s="171" t="s">
        <v>1803</v>
      </c>
      <c r="K44" s="344" t="s">
        <v>1768</v>
      </c>
      <c r="L44" s="170"/>
      <c r="M44" s="194"/>
      <c r="N44" s="192"/>
      <c r="O44" s="187" t="s">
        <v>126</v>
      </c>
      <c r="P44" s="188">
        <f>SUM(P37:P43)</f>
        <v>227</v>
      </c>
      <c r="Q44" s="188">
        <f>SUM(Q37:Q43)</f>
        <v>240</v>
      </c>
      <c r="R44" s="188">
        <f>SUM(R37:R43)</f>
        <v>17</v>
      </c>
      <c r="S44" s="188">
        <f>SUM(S37:S43)</f>
        <v>22</v>
      </c>
      <c r="T44" s="188">
        <f>SUM(T37:T43)</f>
        <v>506</v>
      </c>
      <c r="U44" s="189"/>
      <c r="V44" s="190"/>
    </row>
    <row r="45" spans="1:24" ht="20.100000000000001" customHeight="1" thickBot="1" x14ac:dyDescent="0.35">
      <c r="A45" s="167">
        <v>44456</v>
      </c>
      <c r="B45" s="158" t="s">
        <v>1800</v>
      </c>
      <c r="C45" s="159" t="s">
        <v>2646</v>
      </c>
      <c r="D45" s="165">
        <v>5</v>
      </c>
      <c r="E45" s="165">
        <v>0</v>
      </c>
      <c r="F45" s="165">
        <v>0</v>
      </c>
      <c r="G45" s="165">
        <v>5</v>
      </c>
      <c r="H45" s="165">
        <v>0</v>
      </c>
      <c r="I45" s="305" t="s">
        <v>1802</v>
      </c>
      <c r="J45" s="166" t="s">
        <v>1742</v>
      </c>
      <c r="K45" s="345" t="s">
        <v>1769</v>
      </c>
      <c r="L45" s="343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77">
        <v>44456</v>
      </c>
      <c r="B46" s="341" t="s">
        <v>1818</v>
      </c>
      <c r="C46" s="168" t="s">
        <v>1734</v>
      </c>
      <c r="D46" s="169">
        <v>12</v>
      </c>
      <c r="E46" s="169">
        <v>0</v>
      </c>
      <c r="F46" s="169">
        <v>0</v>
      </c>
      <c r="G46" s="169">
        <v>12</v>
      </c>
      <c r="H46" s="169">
        <v>0</v>
      </c>
      <c r="I46" s="309" t="s">
        <v>1824</v>
      </c>
      <c r="J46" s="178" t="s">
        <v>1827</v>
      </c>
      <c r="K46" s="178" t="s">
        <v>1829</v>
      </c>
      <c r="L46" s="342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x14ac:dyDescent="0.3">
      <c r="A47" s="173">
        <v>44456</v>
      </c>
      <c r="B47" s="160" t="s">
        <v>1819</v>
      </c>
      <c r="C47" s="161" t="s">
        <v>1739</v>
      </c>
      <c r="D47" s="162">
        <v>2</v>
      </c>
      <c r="E47" s="162">
        <v>0</v>
      </c>
      <c r="F47" s="162">
        <v>0</v>
      </c>
      <c r="G47" s="162">
        <v>2</v>
      </c>
      <c r="H47" s="162">
        <v>0</v>
      </c>
      <c r="I47" s="303" t="s">
        <v>1825</v>
      </c>
      <c r="J47" s="171" t="s">
        <v>1828</v>
      </c>
      <c r="K47" s="171" t="s">
        <v>1829</v>
      </c>
      <c r="L47" s="170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4">
        <v>44456</v>
      </c>
      <c r="B48" s="196" t="s">
        <v>1819</v>
      </c>
      <c r="C48" s="163" t="s">
        <v>1736</v>
      </c>
      <c r="D48" s="164">
        <v>13</v>
      </c>
      <c r="E48" s="164">
        <v>0</v>
      </c>
      <c r="F48" s="164">
        <v>0</v>
      </c>
      <c r="G48" s="164">
        <v>13</v>
      </c>
      <c r="H48" s="164">
        <v>0</v>
      </c>
      <c r="I48" s="304" t="s">
        <v>1826</v>
      </c>
      <c r="J48" s="172" t="s">
        <v>1827</v>
      </c>
      <c r="K48" s="172" t="s">
        <v>1829</v>
      </c>
      <c r="L48" s="197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67">
        <v>44456</v>
      </c>
      <c r="B49" s="158" t="s">
        <v>1819</v>
      </c>
      <c r="C49" s="159" t="s">
        <v>1728</v>
      </c>
      <c r="D49" s="165">
        <v>1</v>
      </c>
      <c r="E49" s="165">
        <v>0</v>
      </c>
      <c r="F49" s="165">
        <v>0</v>
      </c>
      <c r="G49" s="165">
        <v>0</v>
      </c>
      <c r="H49" s="165">
        <v>0</v>
      </c>
      <c r="I49" s="305" t="s">
        <v>1825</v>
      </c>
      <c r="J49" s="166" t="s">
        <v>1827</v>
      </c>
      <c r="K49" s="166" t="s">
        <v>1830</v>
      </c>
      <c r="L49" s="343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7">
        <v>44456</v>
      </c>
      <c r="B50" s="341" t="s">
        <v>1820</v>
      </c>
      <c r="C50" s="168" t="s">
        <v>1821</v>
      </c>
      <c r="D50" s="169">
        <v>2</v>
      </c>
      <c r="E50" s="169">
        <v>0</v>
      </c>
      <c r="F50" s="169">
        <v>0</v>
      </c>
      <c r="G50" s="169">
        <v>2</v>
      </c>
      <c r="H50" s="169">
        <v>0</v>
      </c>
      <c r="I50" s="309" t="s">
        <v>1825</v>
      </c>
      <c r="J50" s="178" t="s">
        <v>1827</v>
      </c>
      <c r="K50" s="178" t="s">
        <v>1831</v>
      </c>
      <c r="L50" s="342"/>
      <c r="M50" s="194"/>
      <c r="N50" s="107"/>
      <c r="O50" s="95" t="s">
        <v>89</v>
      </c>
      <c r="P50" s="97">
        <f>P44+P49</f>
        <v>227</v>
      </c>
      <c r="Q50" s="96">
        <f>Q44+Q49</f>
        <v>240</v>
      </c>
      <c r="R50" s="97">
        <f>R44+R49</f>
        <v>17</v>
      </c>
      <c r="S50" s="96">
        <f>S44+S49</f>
        <v>22</v>
      </c>
      <c r="T50" s="97">
        <f>T44+T49</f>
        <v>506</v>
      </c>
      <c r="U50" s="98">
        <f>SUM(U44:U45)</f>
        <v>0</v>
      </c>
      <c r="V50" s="99"/>
    </row>
    <row r="51" spans="1:22" ht="20.100000000000001" customHeight="1" thickBot="1" x14ac:dyDescent="0.35">
      <c r="A51" s="177">
        <v>44456</v>
      </c>
      <c r="B51" s="341" t="s">
        <v>1822</v>
      </c>
      <c r="C51" s="168" t="s">
        <v>1823</v>
      </c>
      <c r="D51" s="169">
        <v>7</v>
      </c>
      <c r="E51" s="169">
        <v>0</v>
      </c>
      <c r="F51" s="169">
        <v>0</v>
      </c>
      <c r="G51" s="169">
        <v>7</v>
      </c>
      <c r="H51" s="169">
        <v>0</v>
      </c>
      <c r="I51" s="309" t="s">
        <v>1826</v>
      </c>
      <c r="J51" s="178" t="s">
        <v>1828</v>
      </c>
      <c r="K51" s="178" t="s">
        <v>1829</v>
      </c>
      <c r="L51" s="342"/>
      <c r="M51" s="302"/>
      <c r="N51" s="107"/>
      <c r="O51" s="172" t="s">
        <v>90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thickBot="1" x14ac:dyDescent="0.35">
      <c r="A52" s="177">
        <v>44456</v>
      </c>
      <c r="B52" s="341" t="s">
        <v>1832</v>
      </c>
      <c r="C52" s="168" t="s">
        <v>1833</v>
      </c>
      <c r="D52" s="169">
        <v>15</v>
      </c>
      <c r="E52" s="169">
        <v>0</v>
      </c>
      <c r="F52" s="169">
        <v>0</v>
      </c>
      <c r="G52" s="169">
        <v>15</v>
      </c>
      <c r="H52" s="169">
        <v>0</v>
      </c>
      <c r="I52" s="309" t="s">
        <v>1841</v>
      </c>
      <c r="J52" s="178" t="s">
        <v>1842</v>
      </c>
      <c r="K52" s="346" t="s">
        <v>1844</v>
      </c>
      <c r="L52" s="342"/>
      <c r="M52" s="302"/>
      <c r="N52" s="284"/>
      <c r="O52" s="157" t="s">
        <v>1384</v>
      </c>
      <c r="P52" s="198"/>
      <c r="Q52" s="198"/>
      <c r="R52" s="153"/>
      <c r="S52" s="153"/>
      <c r="T52" s="153"/>
      <c r="U52" s="152"/>
      <c r="V52" s="152"/>
    </row>
    <row r="53" spans="1:22" ht="20.100000000000001" customHeight="1" thickBot="1" x14ac:dyDescent="0.35">
      <c r="A53" s="177">
        <v>44456</v>
      </c>
      <c r="B53" s="341" t="s">
        <v>1834</v>
      </c>
      <c r="C53" s="168" t="s">
        <v>1835</v>
      </c>
      <c r="D53" s="169">
        <v>2</v>
      </c>
      <c r="E53" s="169">
        <v>0</v>
      </c>
      <c r="F53" s="169">
        <v>0</v>
      </c>
      <c r="G53" s="169">
        <v>0</v>
      </c>
      <c r="H53" s="169">
        <v>0</v>
      </c>
      <c r="I53" s="309" t="s">
        <v>1841</v>
      </c>
      <c r="J53" s="178" t="s">
        <v>1842</v>
      </c>
      <c r="K53" s="346" t="s">
        <v>1844</v>
      </c>
      <c r="L53" s="342"/>
      <c r="M53" s="194"/>
      <c r="N53" s="284"/>
      <c r="O53" s="157">
        <v>8842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77">
        <v>44456</v>
      </c>
      <c r="B54" s="341" t="s">
        <v>1836</v>
      </c>
      <c r="C54" s="168" t="s">
        <v>1837</v>
      </c>
      <c r="D54" s="169">
        <v>9</v>
      </c>
      <c r="E54" s="169">
        <v>0</v>
      </c>
      <c r="F54" s="169">
        <v>0</v>
      </c>
      <c r="G54" s="169">
        <v>3</v>
      </c>
      <c r="H54" s="169">
        <v>0</v>
      </c>
      <c r="I54" s="309" t="s">
        <v>1841</v>
      </c>
      <c r="J54" s="178" t="s">
        <v>1842</v>
      </c>
      <c r="K54" s="346" t="s">
        <v>1844</v>
      </c>
      <c r="L54" s="342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173">
        <v>44456</v>
      </c>
      <c r="B55" s="160" t="s">
        <v>1838</v>
      </c>
      <c r="C55" s="161" t="s">
        <v>1839</v>
      </c>
      <c r="D55" s="162">
        <v>4</v>
      </c>
      <c r="E55" s="162">
        <v>0</v>
      </c>
      <c r="F55" s="162">
        <v>0</v>
      </c>
      <c r="G55" s="162">
        <v>4</v>
      </c>
      <c r="H55" s="162">
        <v>0</v>
      </c>
      <c r="I55" s="303" t="s">
        <v>1841</v>
      </c>
      <c r="J55" s="171" t="s">
        <v>1842</v>
      </c>
      <c r="K55" s="344" t="s">
        <v>1845</v>
      </c>
      <c r="L55" s="170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thickBot="1" x14ac:dyDescent="0.35">
      <c r="A56" s="167">
        <v>44456</v>
      </c>
      <c r="B56" s="158" t="s">
        <v>1838</v>
      </c>
      <c r="C56" s="159" t="s">
        <v>1750</v>
      </c>
      <c r="D56" s="165">
        <v>2</v>
      </c>
      <c r="E56" s="165">
        <v>0</v>
      </c>
      <c r="F56" s="165">
        <v>0</v>
      </c>
      <c r="G56" s="165">
        <v>2</v>
      </c>
      <c r="H56" s="165">
        <v>0</v>
      </c>
      <c r="I56" s="305" t="s">
        <v>1841</v>
      </c>
      <c r="J56" s="166" t="s">
        <v>1843</v>
      </c>
      <c r="K56" s="345" t="s">
        <v>1844</v>
      </c>
      <c r="L56" s="343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177">
        <v>44456</v>
      </c>
      <c r="B57" s="341" t="s">
        <v>1840</v>
      </c>
      <c r="C57" s="168" t="s">
        <v>1739</v>
      </c>
      <c r="D57" s="169">
        <v>8</v>
      </c>
      <c r="E57" s="169">
        <v>0</v>
      </c>
      <c r="F57" s="169">
        <v>0</v>
      </c>
      <c r="G57" s="169">
        <v>8</v>
      </c>
      <c r="H57" s="169">
        <v>0</v>
      </c>
      <c r="I57" s="309" t="s">
        <v>1841</v>
      </c>
      <c r="J57" s="178" t="s">
        <v>1842</v>
      </c>
      <c r="K57" s="346" t="s">
        <v>1844</v>
      </c>
      <c r="L57" s="342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x14ac:dyDescent="0.3">
      <c r="A58" s="208" t="s">
        <v>11</v>
      </c>
      <c r="B58" s="209"/>
      <c r="C58" s="210"/>
      <c r="D58" s="211">
        <f>SUM(D4:D57)</f>
        <v>262</v>
      </c>
      <c r="E58" s="211">
        <f>SUM(E4:E57)</f>
        <v>0</v>
      </c>
      <c r="F58" s="211">
        <f>SUM(F4:F57)</f>
        <v>0</v>
      </c>
      <c r="G58" s="211">
        <f>SUM(G4:G57)</f>
        <v>244</v>
      </c>
      <c r="H58" s="211">
        <f>SUM(H4:H57)</f>
        <v>0</v>
      </c>
      <c r="I58" s="310"/>
      <c r="J58" s="150"/>
      <c r="K58" s="150"/>
      <c r="L58" s="212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x14ac:dyDescent="0.3">
      <c r="A59" s="213" t="s">
        <v>12</v>
      </c>
      <c r="B59" s="214"/>
      <c r="C59" s="215"/>
      <c r="D59" s="216">
        <v>2518</v>
      </c>
      <c r="E59" s="216">
        <v>0</v>
      </c>
      <c r="F59" s="216">
        <v>8</v>
      </c>
      <c r="G59" s="216">
        <v>2514</v>
      </c>
      <c r="H59" s="216">
        <v>0</v>
      </c>
      <c r="I59" s="311"/>
      <c r="J59" s="129"/>
      <c r="K59" s="129"/>
      <c r="L59" s="217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218" t="s">
        <v>13</v>
      </c>
      <c r="B60" s="219"/>
      <c r="C60" s="220"/>
      <c r="D60" s="221">
        <f>D58+D59</f>
        <v>2780</v>
      </c>
      <c r="E60" s="221">
        <f>E58+E59</f>
        <v>0</v>
      </c>
      <c r="F60" s="221">
        <f>F58+F59</f>
        <v>8</v>
      </c>
      <c r="G60" s="221">
        <f>G58+G59</f>
        <v>2758</v>
      </c>
      <c r="H60" s="221">
        <f>H58+H59</f>
        <v>0</v>
      </c>
      <c r="I60" s="312"/>
      <c r="J60" s="130"/>
      <c r="K60" s="130"/>
      <c r="L60" s="222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223" t="s">
        <v>14</v>
      </c>
      <c r="B61" s="224">
        <f t="array" ref="B61">SUM(1/COUNTIF(B4:B57,B4:B57))</f>
        <v>38.999999999999993</v>
      </c>
      <c r="C61" s="225"/>
      <c r="D61" s="152"/>
      <c r="E61" s="152"/>
      <c r="F61" s="152"/>
      <c r="G61" s="152"/>
      <c r="H61" s="152"/>
      <c r="I61" s="313"/>
      <c r="J61" s="131"/>
      <c r="K61" s="131"/>
      <c r="L61" s="135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x14ac:dyDescent="0.3">
      <c r="A62" s="223"/>
      <c r="B62" s="224"/>
      <c r="C62" s="225"/>
      <c r="D62" s="152"/>
      <c r="E62" s="152"/>
      <c r="F62" s="152"/>
      <c r="G62" s="152"/>
      <c r="H62" s="152"/>
      <c r="I62" s="313"/>
      <c r="J62" s="131"/>
      <c r="K62" s="40"/>
      <c r="L62" s="40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226" t="s">
        <v>15</v>
      </c>
      <c r="B63" s="227"/>
      <c r="C63" s="227"/>
      <c r="D63" s="132"/>
      <c r="E63" s="132"/>
      <c r="F63" s="132"/>
      <c r="G63" s="132"/>
      <c r="H63" s="132"/>
      <c r="I63" s="314"/>
      <c r="J63" s="132"/>
      <c r="K63" s="149"/>
      <c r="L63" s="149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228" t="s">
        <v>131</v>
      </c>
      <c r="B64" s="227"/>
      <c r="C64" s="227"/>
      <c r="D64" s="132"/>
      <c r="E64" s="132"/>
      <c r="F64" s="132"/>
      <c r="G64" s="132"/>
      <c r="H64" s="132"/>
      <c r="I64" s="314"/>
      <c r="J64" s="132"/>
      <c r="K64" s="132"/>
      <c r="L64" s="149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229"/>
      <c r="B65" s="227"/>
      <c r="C65" s="230"/>
      <c r="D65" s="132"/>
      <c r="E65" s="132"/>
      <c r="F65" s="132"/>
      <c r="G65" s="132"/>
      <c r="H65" s="132"/>
      <c r="I65" s="315"/>
      <c r="J65" s="133"/>
      <c r="K65" s="133"/>
      <c r="L65" s="231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177" t="s">
        <v>0</v>
      </c>
      <c r="B66" s="178" t="s">
        <v>1</v>
      </c>
      <c r="C66" s="178" t="s">
        <v>2</v>
      </c>
      <c r="D66" s="424" t="s">
        <v>16</v>
      </c>
      <c r="E66" s="232" t="s">
        <v>27</v>
      </c>
      <c r="F66" s="424" t="s">
        <v>18</v>
      </c>
      <c r="G66" s="424" t="s">
        <v>19</v>
      </c>
      <c r="H66" s="424" t="s">
        <v>120</v>
      </c>
      <c r="I66" s="316" t="s">
        <v>8</v>
      </c>
      <c r="J66" s="424" t="s">
        <v>9</v>
      </c>
      <c r="K66" s="475" t="s">
        <v>10</v>
      </c>
      <c r="L66" s="476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331"/>
      <c r="B67" s="233"/>
      <c r="C67" s="233"/>
      <c r="D67" s="332"/>
      <c r="E67" s="332"/>
      <c r="F67" s="332"/>
      <c r="G67" s="332"/>
      <c r="H67" s="332"/>
      <c r="I67" s="333"/>
      <c r="J67" s="334"/>
      <c r="K67" s="171"/>
      <c r="L67" s="244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352"/>
      <c r="B68" s="353"/>
      <c r="C68" s="353"/>
      <c r="D68" s="354"/>
      <c r="E68" s="354"/>
      <c r="F68" s="354"/>
      <c r="G68" s="354"/>
      <c r="H68" s="354"/>
      <c r="I68" s="355"/>
      <c r="J68" s="356"/>
      <c r="K68" s="166"/>
      <c r="L68" s="246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08" t="s">
        <v>20</v>
      </c>
      <c r="B69" s="209"/>
      <c r="C69" s="210"/>
      <c r="D69" s="236">
        <f>SUM(D67:D68)</f>
        <v>0</v>
      </c>
      <c r="E69" s="236">
        <f>SUM(E67:E68)</f>
        <v>0</v>
      </c>
      <c r="F69" s="236">
        <f>SUM(F67:F68)</f>
        <v>0</v>
      </c>
      <c r="G69" s="236">
        <f>SUM(G67:G68)</f>
        <v>0</v>
      </c>
      <c r="H69" s="236">
        <f>SUM(H67:H68)</f>
        <v>0</v>
      </c>
      <c r="I69" s="310"/>
      <c r="J69" s="35"/>
      <c r="K69" s="35"/>
      <c r="L69" s="237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38" t="s">
        <v>12</v>
      </c>
      <c r="B70" s="239"/>
      <c r="C70" s="116"/>
      <c r="D70" s="240">
        <v>9</v>
      </c>
      <c r="E70" s="240">
        <v>232</v>
      </c>
      <c r="F70" s="240">
        <v>235</v>
      </c>
      <c r="G70" s="240">
        <v>2</v>
      </c>
      <c r="H70" s="240">
        <v>0</v>
      </c>
      <c r="I70" s="317"/>
      <c r="J70" s="134"/>
      <c r="K70" s="134"/>
      <c r="L70" s="241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218" t="s">
        <v>13</v>
      </c>
      <c r="B71" s="219"/>
      <c r="C71" s="220"/>
      <c r="D71" s="242">
        <f>SUM(D69:D70)</f>
        <v>9</v>
      </c>
      <c r="E71" s="242">
        <f>SUM(E69:E70)</f>
        <v>232</v>
      </c>
      <c r="F71" s="242">
        <f>SUM(F69:F70)</f>
        <v>235</v>
      </c>
      <c r="G71" s="242">
        <f>SUM(G69:G70)</f>
        <v>2</v>
      </c>
      <c r="H71" s="242">
        <f>SUM(H69:H70)</f>
        <v>0</v>
      </c>
      <c r="I71" s="312"/>
      <c r="J71" s="130"/>
      <c r="K71" s="130"/>
      <c r="L71" s="222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23"/>
      <c r="B72" s="224"/>
      <c r="C72" s="243"/>
      <c r="D72" s="152"/>
      <c r="E72" s="152"/>
      <c r="F72" s="152"/>
      <c r="G72" s="152"/>
      <c r="H72" s="152"/>
      <c r="I72" s="313"/>
      <c r="J72" s="131"/>
      <c r="K72" s="131"/>
      <c r="L72" s="131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26" t="s">
        <v>21</v>
      </c>
      <c r="B73" s="227"/>
      <c r="C73" s="227"/>
      <c r="D73" s="132"/>
      <c r="E73" s="132"/>
      <c r="F73" s="132"/>
      <c r="G73" s="132"/>
      <c r="H73" s="132"/>
      <c r="I73" s="314"/>
      <c r="J73" s="132"/>
      <c r="K73" s="132"/>
      <c r="L73" s="132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6" t="s">
        <v>125</v>
      </c>
      <c r="B74" s="227"/>
      <c r="C74" s="227"/>
      <c r="D74" s="132"/>
      <c r="E74" s="132"/>
      <c r="F74" s="132"/>
      <c r="G74" s="132"/>
      <c r="H74" s="132"/>
      <c r="I74" s="314"/>
      <c r="J74" s="132"/>
      <c r="K74" s="132"/>
      <c r="L74" s="132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229"/>
      <c r="B75" s="227"/>
      <c r="C75" s="230"/>
      <c r="D75" s="132"/>
      <c r="E75" s="132"/>
      <c r="F75" s="132"/>
      <c r="G75" s="132"/>
      <c r="H75" s="132"/>
      <c r="I75" s="315"/>
      <c r="J75" s="133"/>
      <c r="K75" s="133"/>
      <c r="L75" s="231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177" t="s">
        <v>0</v>
      </c>
      <c r="B76" s="178" t="s">
        <v>1</v>
      </c>
      <c r="C76" s="178" t="s">
        <v>2</v>
      </c>
      <c r="D76" s="424" t="s">
        <v>22</v>
      </c>
      <c r="E76" s="424" t="s">
        <v>23</v>
      </c>
      <c r="F76" s="424" t="s">
        <v>24</v>
      </c>
      <c r="G76" s="424" t="s">
        <v>25</v>
      </c>
      <c r="H76" s="424" t="s">
        <v>7</v>
      </c>
      <c r="I76" s="316" t="s">
        <v>8</v>
      </c>
      <c r="J76" s="424" t="s">
        <v>9</v>
      </c>
      <c r="K76" s="475" t="s">
        <v>10</v>
      </c>
      <c r="L76" s="476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177">
        <v>44454</v>
      </c>
      <c r="B77" s="299" t="s">
        <v>1805</v>
      </c>
      <c r="C77" s="168" t="s">
        <v>1806</v>
      </c>
      <c r="D77" s="169">
        <v>1</v>
      </c>
      <c r="E77" s="169">
        <v>0</v>
      </c>
      <c r="F77" s="169">
        <v>0</v>
      </c>
      <c r="G77" s="169">
        <v>2</v>
      </c>
      <c r="H77" s="169">
        <v>0</v>
      </c>
      <c r="I77" s="309" t="s">
        <v>1807</v>
      </c>
      <c r="J77" s="178" t="s">
        <v>1808</v>
      </c>
      <c r="K77" s="178"/>
      <c r="L77" s="300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177">
        <v>44455</v>
      </c>
      <c r="B78" s="299" t="s">
        <v>1809</v>
      </c>
      <c r="C78" s="168" t="s">
        <v>1750</v>
      </c>
      <c r="D78" s="169">
        <v>7</v>
      </c>
      <c r="E78" s="169">
        <v>0</v>
      </c>
      <c r="F78" s="169">
        <v>0</v>
      </c>
      <c r="G78" s="169">
        <v>7</v>
      </c>
      <c r="H78" s="169">
        <v>0</v>
      </c>
      <c r="I78" s="309" t="s">
        <v>1813</v>
      </c>
      <c r="J78" s="178" t="s">
        <v>1815</v>
      </c>
      <c r="K78" s="178"/>
      <c r="L78" s="300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>
        <v>44455</v>
      </c>
      <c r="B79" s="299" t="s">
        <v>1810</v>
      </c>
      <c r="C79" s="168" t="s">
        <v>1811</v>
      </c>
      <c r="D79" s="169">
        <v>9</v>
      </c>
      <c r="E79" s="169">
        <v>0</v>
      </c>
      <c r="F79" s="169">
        <v>0</v>
      </c>
      <c r="G79" s="169">
        <v>9</v>
      </c>
      <c r="H79" s="169">
        <v>0</v>
      </c>
      <c r="I79" s="309" t="s">
        <v>1807</v>
      </c>
      <c r="J79" s="178" t="s">
        <v>1816</v>
      </c>
      <c r="K79" s="178"/>
      <c r="L79" s="300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thickBot="1" x14ac:dyDescent="0.35">
      <c r="A80" s="177">
        <v>44455</v>
      </c>
      <c r="B80" s="299" t="s">
        <v>1812</v>
      </c>
      <c r="C80" s="168" t="s">
        <v>1811</v>
      </c>
      <c r="D80" s="169">
        <v>4</v>
      </c>
      <c r="E80" s="169">
        <v>0</v>
      </c>
      <c r="F80" s="169">
        <v>0</v>
      </c>
      <c r="G80" s="169">
        <v>4</v>
      </c>
      <c r="H80" s="169">
        <v>0</v>
      </c>
      <c r="I80" s="309" t="s">
        <v>1814</v>
      </c>
      <c r="J80" s="178" t="s">
        <v>1817</v>
      </c>
      <c r="K80" s="178"/>
      <c r="L80" s="300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174"/>
      <c r="B81" s="144"/>
      <c r="C81" s="163"/>
      <c r="D81" s="164">
        <v>0</v>
      </c>
      <c r="E81" s="164">
        <v>0</v>
      </c>
      <c r="F81" s="164">
        <v>0</v>
      </c>
      <c r="G81" s="164">
        <v>0</v>
      </c>
      <c r="H81" s="164">
        <v>0</v>
      </c>
      <c r="I81" s="304"/>
      <c r="J81" s="172"/>
      <c r="K81" s="172"/>
      <c r="L81" s="145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174"/>
      <c r="B82" s="144"/>
      <c r="C82" s="163"/>
      <c r="D82" s="164">
        <v>0</v>
      </c>
      <c r="E82" s="164">
        <v>0</v>
      </c>
      <c r="F82" s="164">
        <v>0</v>
      </c>
      <c r="G82" s="164">
        <v>0</v>
      </c>
      <c r="H82" s="164">
        <v>0</v>
      </c>
      <c r="I82" s="304"/>
      <c r="J82" s="172"/>
      <c r="K82" s="172"/>
      <c r="L82" s="145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thickBot="1" x14ac:dyDescent="0.35">
      <c r="A83" s="167"/>
      <c r="B83" s="297"/>
      <c r="C83" s="159"/>
      <c r="D83" s="165">
        <v>0</v>
      </c>
      <c r="E83" s="165">
        <v>0</v>
      </c>
      <c r="F83" s="165">
        <v>0</v>
      </c>
      <c r="G83" s="165">
        <v>0</v>
      </c>
      <c r="H83" s="165">
        <v>0</v>
      </c>
      <c r="I83" s="305"/>
      <c r="J83" s="166"/>
      <c r="K83" s="166"/>
      <c r="L83" s="298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08" t="s">
        <v>20</v>
      </c>
      <c r="B84" s="209"/>
      <c r="C84" s="210"/>
      <c r="D84" s="236">
        <f>SUM(D77:D83)</f>
        <v>21</v>
      </c>
      <c r="E84" s="236">
        <f>SUM(E77:E83)</f>
        <v>0</v>
      </c>
      <c r="F84" s="236">
        <f>SUM(F77:F83)</f>
        <v>0</v>
      </c>
      <c r="G84" s="236">
        <f>SUM(G77:G83)</f>
        <v>22</v>
      </c>
      <c r="H84" s="236">
        <f>SUM(H77:H83)</f>
        <v>0</v>
      </c>
      <c r="I84" s="310"/>
      <c r="J84" s="35"/>
      <c r="K84" s="35"/>
      <c r="L84" s="237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38" t="s">
        <v>12</v>
      </c>
      <c r="B85" s="239"/>
      <c r="C85" s="116"/>
      <c r="D85" s="240">
        <v>127</v>
      </c>
      <c r="E85" s="240">
        <v>0</v>
      </c>
      <c r="F85" s="240">
        <v>0</v>
      </c>
      <c r="G85" s="240">
        <v>124</v>
      </c>
      <c r="H85" s="240">
        <v>0</v>
      </c>
      <c r="I85" s="317"/>
      <c r="J85" s="134"/>
      <c r="K85" s="134"/>
      <c r="L85" s="24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218" t="s">
        <v>13</v>
      </c>
      <c r="B86" s="219"/>
      <c r="C86" s="220"/>
      <c r="D86" s="242">
        <f>SUM(D84:D85)</f>
        <v>148</v>
      </c>
      <c r="E86" s="242">
        <f>SUM(E84:E85)</f>
        <v>0</v>
      </c>
      <c r="F86" s="242">
        <f>SUM(F84:F85)</f>
        <v>0</v>
      </c>
      <c r="G86" s="242">
        <f>SUM(G84:G85)</f>
        <v>146</v>
      </c>
      <c r="H86" s="242">
        <f>SUM(H84:H85)</f>
        <v>0</v>
      </c>
      <c r="I86" s="312"/>
      <c r="J86" s="130"/>
      <c r="K86" s="130"/>
      <c r="L86" s="22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223"/>
      <c r="B87" s="224"/>
      <c r="C87" s="243"/>
      <c r="D87" s="152"/>
      <c r="E87" s="152"/>
      <c r="F87" s="152"/>
      <c r="G87" s="152"/>
      <c r="H87" s="152"/>
      <c r="I87" s="313"/>
      <c r="J87" s="131"/>
      <c r="K87" s="131"/>
      <c r="L87" s="131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226" t="s">
        <v>121</v>
      </c>
      <c r="B88" s="227"/>
      <c r="C88" s="227"/>
      <c r="D88" s="132"/>
      <c r="E88" s="132"/>
      <c r="F88" s="132"/>
      <c r="G88" s="132"/>
      <c r="H88" s="132"/>
      <c r="I88" s="314"/>
      <c r="J88" s="132"/>
      <c r="K88" s="132"/>
      <c r="L88" s="132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229"/>
      <c r="B89" s="227"/>
      <c r="C89" s="230"/>
      <c r="D89" s="132"/>
      <c r="E89" s="132"/>
      <c r="F89" s="132"/>
      <c r="G89" s="132"/>
      <c r="H89" s="132"/>
      <c r="I89" s="315"/>
      <c r="J89" s="133"/>
      <c r="K89" s="133"/>
      <c r="L89" s="132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7" t="s">
        <v>0</v>
      </c>
      <c r="B90" s="178" t="s">
        <v>1</v>
      </c>
      <c r="C90" s="178" t="s">
        <v>2</v>
      </c>
      <c r="D90" s="424" t="s">
        <v>26</v>
      </c>
      <c r="E90" s="424" t="s">
        <v>27</v>
      </c>
      <c r="F90" s="424" t="s">
        <v>28</v>
      </c>
      <c r="G90" s="424" t="s">
        <v>25</v>
      </c>
      <c r="H90" s="424" t="s">
        <v>22</v>
      </c>
      <c r="I90" s="316" t="s">
        <v>8</v>
      </c>
      <c r="J90" s="424" t="s">
        <v>9</v>
      </c>
      <c r="K90" s="475" t="s">
        <v>10</v>
      </c>
      <c r="L90" s="476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173"/>
      <c r="B91" s="161"/>
      <c r="C91" s="161"/>
      <c r="D91" s="336"/>
      <c r="E91" s="336"/>
      <c r="F91" s="336"/>
      <c r="G91" s="336"/>
      <c r="H91" s="336"/>
      <c r="I91" s="318"/>
      <c r="J91" s="135"/>
      <c r="K91" s="135"/>
      <c r="L91" s="301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thickBot="1" x14ac:dyDescent="0.35">
      <c r="A92" s="174"/>
      <c r="B92" s="163"/>
      <c r="C92" s="163"/>
      <c r="D92" s="337"/>
      <c r="E92" s="337"/>
      <c r="F92" s="337"/>
      <c r="G92" s="337"/>
      <c r="H92" s="337"/>
      <c r="I92" s="319"/>
      <c r="J92" s="40"/>
      <c r="K92" s="40"/>
      <c r="L92" s="179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08" t="s">
        <v>20</v>
      </c>
      <c r="B93" s="209"/>
      <c r="C93" s="210"/>
      <c r="D93" s="338">
        <f>SUM(D91:D92)</f>
        <v>0</v>
      </c>
      <c r="E93" s="338">
        <f>SUM(E91:E92)</f>
        <v>0</v>
      </c>
      <c r="F93" s="338">
        <f>SUM(F91:F92)</f>
        <v>0</v>
      </c>
      <c r="G93" s="338">
        <f>SUM(G91:G92)</f>
        <v>0</v>
      </c>
      <c r="H93" s="338">
        <f>SUM(H91:H92)</f>
        <v>0</v>
      </c>
      <c r="I93" s="310"/>
      <c r="J93" s="35"/>
      <c r="K93" s="35"/>
      <c r="L93" s="237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38" t="s">
        <v>12</v>
      </c>
      <c r="B94" s="239"/>
      <c r="C94" s="116"/>
      <c r="D94" s="339">
        <v>0</v>
      </c>
      <c r="E94" s="339">
        <v>74</v>
      </c>
      <c r="F94" s="339">
        <v>73</v>
      </c>
      <c r="G94" s="339">
        <v>0</v>
      </c>
      <c r="H94" s="339">
        <v>0</v>
      </c>
      <c r="I94" s="317"/>
      <c r="J94" s="134"/>
      <c r="K94" s="134"/>
      <c r="L94" s="24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218" t="s">
        <v>13</v>
      </c>
      <c r="B95" s="219"/>
      <c r="C95" s="220"/>
      <c r="D95" s="340">
        <f>D93+D94</f>
        <v>0</v>
      </c>
      <c r="E95" s="340">
        <f>E93+E94</f>
        <v>74</v>
      </c>
      <c r="F95" s="340">
        <f>F93+F94</f>
        <v>73</v>
      </c>
      <c r="G95" s="340">
        <f>G93+G94</f>
        <v>0</v>
      </c>
      <c r="H95" s="340">
        <f>H93+H94</f>
        <v>0</v>
      </c>
      <c r="I95" s="312"/>
      <c r="J95" s="130"/>
      <c r="K95" s="130"/>
      <c r="L95" s="22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45"/>
      <c r="B96" s="224"/>
      <c r="C96" s="225"/>
      <c r="D96" s="152"/>
      <c r="E96" s="152"/>
      <c r="F96" s="152"/>
      <c r="G96" s="152"/>
      <c r="H96" s="152"/>
      <c r="I96" s="313"/>
      <c r="J96" s="131"/>
      <c r="K96" s="131"/>
      <c r="L96" s="131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26" t="s">
        <v>118</v>
      </c>
      <c r="B97" s="227"/>
      <c r="C97" s="227"/>
      <c r="D97" s="132"/>
      <c r="E97" s="132"/>
      <c r="F97" s="132"/>
      <c r="G97" s="132"/>
      <c r="H97" s="132"/>
      <c r="I97" s="314"/>
      <c r="J97" s="132"/>
      <c r="K97" s="132"/>
      <c r="L97" s="13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229"/>
      <c r="B98" s="227"/>
      <c r="C98" s="230"/>
      <c r="D98" s="132"/>
      <c r="E98" s="132"/>
      <c r="F98" s="132"/>
      <c r="G98" s="132"/>
      <c r="H98" s="132"/>
      <c r="I98" s="315"/>
      <c r="J98" s="133"/>
      <c r="K98" s="133"/>
      <c r="L98" s="132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77" t="s">
        <v>0</v>
      </c>
      <c r="B99" s="178" t="s">
        <v>1</v>
      </c>
      <c r="C99" s="178" t="s">
        <v>2</v>
      </c>
      <c r="D99" s="424" t="s">
        <v>29</v>
      </c>
      <c r="E99" s="424" t="s">
        <v>17</v>
      </c>
      <c r="F99" s="424" t="s">
        <v>30</v>
      </c>
      <c r="G99" s="424" t="s">
        <v>19</v>
      </c>
      <c r="H99" s="424" t="s">
        <v>7</v>
      </c>
      <c r="I99" s="316" t="s">
        <v>8</v>
      </c>
      <c r="J99" s="424" t="s">
        <v>9</v>
      </c>
      <c r="K99" s="424"/>
      <c r="L99" s="425" t="s">
        <v>10</v>
      </c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173"/>
      <c r="B100" s="161"/>
      <c r="C100" s="161"/>
      <c r="D100" s="162"/>
      <c r="E100" s="162"/>
      <c r="F100" s="162"/>
      <c r="G100" s="162"/>
      <c r="H100" s="162"/>
      <c r="I100" s="303"/>
      <c r="J100" s="171"/>
      <c r="K100" s="171"/>
      <c r="L100" s="244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167"/>
      <c r="B101" s="159"/>
      <c r="C101" s="159"/>
      <c r="D101" s="165"/>
      <c r="E101" s="165"/>
      <c r="F101" s="165"/>
      <c r="G101" s="165"/>
      <c r="H101" s="165"/>
      <c r="I101" s="305"/>
      <c r="J101" s="166"/>
      <c r="K101" s="166"/>
      <c r="L101" s="246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08" t="s">
        <v>20</v>
      </c>
      <c r="B102" s="210"/>
      <c r="C102" s="210"/>
      <c r="D102" s="236">
        <f>SUM(D100:D101)</f>
        <v>0</v>
      </c>
      <c r="E102" s="236">
        <f>SUM(E100:E101)</f>
        <v>0</v>
      </c>
      <c r="F102" s="236">
        <f>SUM(F100:F101)</f>
        <v>0</v>
      </c>
      <c r="G102" s="236">
        <f>SUM(G100:G101)</f>
        <v>0</v>
      </c>
      <c r="H102" s="236">
        <f>SUM(H100:H101)</f>
        <v>0</v>
      </c>
      <c r="I102" s="310"/>
      <c r="J102" s="35"/>
      <c r="K102" s="35"/>
      <c r="L102" s="237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38" t="s">
        <v>12</v>
      </c>
      <c r="B103" s="116"/>
      <c r="C103" s="116"/>
      <c r="D103" s="240">
        <v>0</v>
      </c>
      <c r="E103" s="240">
        <v>0</v>
      </c>
      <c r="F103" s="240">
        <v>0</v>
      </c>
      <c r="G103" s="240">
        <v>0</v>
      </c>
      <c r="H103" s="240">
        <v>0</v>
      </c>
      <c r="I103" s="317"/>
      <c r="J103" s="134"/>
      <c r="K103" s="134"/>
      <c r="L103" s="241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218" t="s">
        <v>13</v>
      </c>
      <c r="B104" s="220"/>
      <c r="C104" s="220"/>
      <c r="D104" s="242">
        <f>SUM(D102:D103)</f>
        <v>0</v>
      </c>
      <c r="E104" s="242">
        <f>SUM(E102:E103)</f>
        <v>0</v>
      </c>
      <c r="F104" s="242">
        <f>SUM(F102:F103)</f>
        <v>0</v>
      </c>
      <c r="G104" s="242">
        <f>SUM(G102:G103)</f>
        <v>0</v>
      </c>
      <c r="H104" s="242">
        <f>SUM(H102:H103)</f>
        <v>0</v>
      </c>
      <c r="I104" s="312"/>
      <c r="J104" s="130"/>
      <c r="K104" s="130"/>
      <c r="L104" s="247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23"/>
      <c r="B105" s="224"/>
      <c r="C105" s="225"/>
      <c r="D105" s="152"/>
      <c r="E105" s="152"/>
      <c r="F105" s="152"/>
      <c r="G105" s="152"/>
      <c r="H105" s="152"/>
      <c r="I105" s="313"/>
      <c r="J105" s="131"/>
      <c r="K105" s="131"/>
      <c r="L105" s="131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26" t="s">
        <v>31</v>
      </c>
      <c r="B106" s="227"/>
      <c r="C106" s="227"/>
      <c r="D106" s="132"/>
      <c r="E106" s="132"/>
      <c r="F106" s="132"/>
      <c r="G106" s="132"/>
      <c r="H106" s="132"/>
      <c r="I106" s="314"/>
      <c r="J106" s="132"/>
      <c r="K106" s="132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26" t="s">
        <v>32</v>
      </c>
      <c r="B107" s="227"/>
      <c r="C107" s="227"/>
      <c r="D107" s="132"/>
      <c r="E107" s="132"/>
      <c r="F107" s="132"/>
      <c r="G107" s="132"/>
      <c r="H107" s="132"/>
      <c r="I107" s="314"/>
      <c r="J107" s="132"/>
      <c r="K107" s="132"/>
      <c r="L107" s="13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229"/>
      <c r="B108" s="227"/>
      <c r="C108" s="230"/>
      <c r="D108" s="132"/>
      <c r="E108" s="132"/>
      <c r="F108" s="132"/>
      <c r="G108" s="132"/>
      <c r="H108" s="132"/>
      <c r="I108" s="315"/>
      <c r="J108" s="133"/>
      <c r="K108" s="133"/>
      <c r="L108" s="132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177" t="s">
        <v>0</v>
      </c>
      <c r="B109" s="178" t="s">
        <v>1</v>
      </c>
      <c r="C109" s="178" t="s">
        <v>2</v>
      </c>
      <c r="D109" s="424" t="s">
        <v>33</v>
      </c>
      <c r="E109" s="424" t="s">
        <v>34</v>
      </c>
      <c r="F109" s="424" t="s">
        <v>35</v>
      </c>
      <c r="G109" s="424" t="s">
        <v>36</v>
      </c>
      <c r="H109" s="424" t="s">
        <v>135</v>
      </c>
      <c r="I109" s="316" t="s">
        <v>8</v>
      </c>
      <c r="J109" s="424" t="s">
        <v>9</v>
      </c>
      <c r="K109" s="424"/>
      <c r="L109" s="425" t="s">
        <v>10</v>
      </c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174"/>
      <c r="B110" s="163"/>
      <c r="C110" s="163"/>
      <c r="D110" s="164"/>
      <c r="E110" s="164"/>
      <c r="F110" s="164"/>
      <c r="G110" s="164"/>
      <c r="H110" s="164"/>
      <c r="I110" s="319"/>
      <c r="J110" s="172"/>
      <c r="K110" s="204"/>
      <c r="L110" s="248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174"/>
      <c r="B111" s="163"/>
      <c r="C111" s="163"/>
      <c r="D111" s="164"/>
      <c r="E111" s="164"/>
      <c r="F111" s="164"/>
      <c r="G111" s="164"/>
      <c r="H111" s="164"/>
      <c r="I111" s="319"/>
      <c r="J111" s="172"/>
      <c r="K111" s="204"/>
      <c r="L111" s="248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174"/>
      <c r="B112" s="163"/>
      <c r="C112" s="163"/>
      <c r="D112" s="164"/>
      <c r="E112" s="164"/>
      <c r="F112" s="164"/>
      <c r="G112" s="164"/>
      <c r="H112" s="164"/>
      <c r="I112" s="319"/>
      <c r="J112" s="172"/>
      <c r="K112" s="204"/>
      <c r="L112" s="248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49" t="s">
        <v>20</v>
      </c>
      <c r="B113" s="250"/>
      <c r="C113" s="250"/>
      <c r="D113" s="251">
        <f>SUM(D110:D112)</f>
        <v>0</v>
      </c>
      <c r="E113" s="251">
        <f>SUM(E110:E112)</f>
        <v>0</v>
      </c>
      <c r="F113" s="251">
        <f>SUM(F110:F112)</f>
        <v>0</v>
      </c>
      <c r="G113" s="251">
        <f>SUM(G110:G112)</f>
        <v>0</v>
      </c>
      <c r="H113" s="251">
        <f>SUM(H110:H112)</f>
        <v>0</v>
      </c>
      <c r="I113" s="320"/>
      <c r="J113" s="36"/>
      <c r="K113" s="36"/>
      <c r="L113" s="252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53" t="s">
        <v>12</v>
      </c>
      <c r="B114" s="254"/>
      <c r="C114" s="254"/>
      <c r="D114" s="255">
        <v>0</v>
      </c>
      <c r="E114" s="255">
        <v>123</v>
      </c>
      <c r="F114" s="255">
        <v>0</v>
      </c>
      <c r="G114" s="255">
        <v>63</v>
      </c>
      <c r="H114" s="255">
        <v>0</v>
      </c>
      <c r="I114" s="321"/>
      <c r="J114" s="136"/>
      <c r="K114" s="136"/>
      <c r="L114" s="256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257" t="s">
        <v>13</v>
      </c>
      <c r="B115" s="258"/>
      <c r="C115" s="258"/>
      <c r="D115" s="259">
        <f>D113+D114</f>
        <v>0</v>
      </c>
      <c r="E115" s="259">
        <f>E113+E114</f>
        <v>123</v>
      </c>
      <c r="F115" s="259">
        <f>F113+F114</f>
        <v>0</v>
      </c>
      <c r="G115" s="259">
        <f>G113+G114</f>
        <v>63</v>
      </c>
      <c r="H115" s="259">
        <f>H113+H114</f>
        <v>0</v>
      </c>
      <c r="I115" s="322"/>
      <c r="J115" s="137"/>
      <c r="K115" s="137"/>
      <c r="L115" s="260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61"/>
      <c r="B116" s="43"/>
      <c r="C116" s="125"/>
      <c r="D116" s="1"/>
      <c r="E116" s="1"/>
      <c r="F116" s="1"/>
      <c r="G116" s="1"/>
      <c r="H116" s="1"/>
      <c r="I116" s="323"/>
      <c r="J116" s="44"/>
      <c r="K116" s="44"/>
      <c r="L116" s="44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19.5" customHeight="1" x14ac:dyDescent="0.3">
      <c r="A117" s="226" t="s">
        <v>37</v>
      </c>
      <c r="B117" s="227"/>
      <c r="C117" s="227"/>
      <c r="D117" s="132"/>
      <c r="E117" s="132"/>
      <c r="F117" s="132"/>
      <c r="G117" s="132"/>
      <c r="H117" s="132"/>
      <c r="I117" s="314"/>
      <c r="J117" s="132"/>
      <c r="K117" s="132"/>
      <c r="L117" s="13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19.5" customHeight="1" x14ac:dyDescent="0.3">
      <c r="A118" s="226" t="s">
        <v>117</v>
      </c>
      <c r="B118" s="227"/>
      <c r="C118" s="227"/>
      <c r="D118" s="132"/>
      <c r="E118" s="132"/>
      <c r="F118" s="132"/>
      <c r="G118" s="132"/>
      <c r="H118" s="132"/>
      <c r="I118" s="314"/>
      <c r="J118" s="132"/>
      <c r="K118" s="132"/>
      <c r="L118" s="132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19.5" customHeight="1" thickBot="1" x14ac:dyDescent="0.35">
      <c r="A119" s="229"/>
      <c r="B119" s="227"/>
      <c r="C119" s="230"/>
      <c r="D119" s="132"/>
      <c r="E119" s="132"/>
      <c r="F119" s="132"/>
      <c r="G119" s="132"/>
      <c r="H119" s="132"/>
      <c r="I119" s="315"/>
      <c r="J119" s="133"/>
      <c r="K119" s="133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thickBot="1" x14ac:dyDescent="0.35">
      <c r="A120" s="177" t="s">
        <v>0</v>
      </c>
      <c r="B120" s="178" t="s">
        <v>1</v>
      </c>
      <c r="C120" s="178" t="s">
        <v>2</v>
      </c>
      <c r="D120" s="424" t="s">
        <v>33</v>
      </c>
      <c r="E120" s="424" t="s">
        <v>27</v>
      </c>
      <c r="F120" s="424" t="s">
        <v>24</v>
      </c>
      <c r="G120" s="424" t="s">
        <v>25</v>
      </c>
      <c r="H120" s="424" t="s">
        <v>7</v>
      </c>
      <c r="I120" s="316" t="s">
        <v>8</v>
      </c>
      <c r="J120" s="424" t="s">
        <v>9</v>
      </c>
      <c r="K120" s="424"/>
      <c r="L120" s="425" t="s">
        <v>10</v>
      </c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x14ac:dyDescent="0.3">
      <c r="A121" s="173"/>
      <c r="B121" s="161"/>
      <c r="C121" s="161"/>
      <c r="D121" s="162"/>
      <c r="E121" s="162"/>
      <c r="F121" s="162"/>
      <c r="G121" s="162"/>
      <c r="H121" s="162"/>
      <c r="I121" s="303"/>
      <c r="J121" s="171"/>
      <c r="K121" s="171"/>
      <c r="L121" s="234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thickBot="1" x14ac:dyDescent="0.35">
      <c r="A122" s="174"/>
      <c r="B122" s="163"/>
      <c r="C122" s="163"/>
      <c r="D122" s="164"/>
      <c r="E122" s="164"/>
      <c r="F122" s="164"/>
      <c r="G122" s="164"/>
      <c r="H122" s="164"/>
      <c r="I122" s="304"/>
      <c r="J122" s="172"/>
      <c r="K122" s="172"/>
      <c r="L122" s="235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x14ac:dyDescent="0.3">
      <c r="A123" s="249" t="s">
        <v>20</v>
      </c>
      <c r="B123" s="250"/>
      <c r="C123" s="250"/>
      <c r="D123" s="251">
        <f>SUM(D121:D122)</f>
        <v>0</v>
      </c>
      <c r="E123" s="251">
        <f>SUM(E121:E122)</f>
        <v>0</v>
      </c>
      <c r="F123" s="251">
        <f>SUM(F121:F122)</f>
        <v>0</v>
      </c>
      <c r="G123" s="251">
        <f>SUM(G121:G122)</f>
        <v>0</v>
      </c>
      <c r="H123" s="251">
        <f>SUM(H121:H122)</f>
        <v>0</v>
      </c>
      <c r="I123" s="320"/>
      <c r="J123" s="36"/>
      <c r="K123" s="36"/>
      <c r="L123" s="25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253" t="s">
        <v>12</v>
      </c>
      <c r="B124" s="254"/>
      <c r="C124" s="254"/>
      <c r="D124" s="255">
        <v>0</v>
      </c>
      <c r="E124" s="255">
        <v>7</v>
      </c>
      <c r="F124" s="255">
        <v>0</v>
      </c>
      <c r="G124" s="255">
        <v>1</v>
      </c>
      <c r="H124" s="255">
        <v>0</v>
      </c>
      <c r="I124" s="321"/>
      <c r="J124" s="136"/>
      <c r="K124" s="136"/>
      <c r="L124" s="256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thickBot="1" x14ac:dyDescent="0.35">
      <c r="A125" s="257" t="s">
        <v>13</v>
      </c>
      <c r="B125" s="258"/>
      <c r="C125" s="258"/>
      <c r="D125" s="259">
        <f>D123+D124</f>
        <v>0</v>
      </c>
      <c r="E125" s="259">
        <f>E123+E124</f>
        <v>7</v>
      </c>
      <c r="F125" s="259">
        <f>F123+F124</f>
        <v>0</v>
      </c>
      <c r="G125" s="259">
        <f>G123+G124</f>
        <v>1</v>
      </c>
      <c r="H125" s="259">
        <f>H123+H124</f>
        <v>0</v>
      </c>
      <c r="I125" s="322"/>
      <c r="J125" s="137"/>
      <c r="K125" s="137"/>
      <c r="L125" s="260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61"/>
      <c r="B126" s="43"/>
      <c r="C126" s="125"/>
      <c r="D126" s="1"/>
      <c r="E126" s="1"/>
      <c r="F126" s="1"/>
      <c r="G126" s="1"/>
      <c r="H126" s="1"/>
      <c r="I126" s="323"/>
      <c r="J126" s="44"/>
      <c r="K126" s="44"/>
      <c r="L126" s="44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226" t="s">
        <v>122</v>
      </c>
      <c r="B127" s="227"/>
      <c r="C127" s="227"/>
      <c r="D127" s="132"/>
      <c r="E127" s="132"/>
      <c r="F127" s="132"/>
      <c r="G127" s="132"/>
      <c r="H127" s="132"/>
      <c r="I127" s="314"/>
      <c r="J127" s="132"/>
      <c r="K127" s="132"/>
      <c r="L127" s="13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x14ac:dyDescent="0.3">
      <c r="A128" s="226" t="s">
        <v>124</v>
      </c>
      <c r="B128" s="227"/>
      <c r="C128" s="227"/>
      <c r="D128" s="132"/>
      <c r="E128" s="132"/>
      <c r="F128" s="132"/>
      <c r="G128" s="132"/>
      <c r="H128" s="132"/>
      <c r="I128" s="314"/>
      <c r="J128" s="132"/>
      <c r="K128" s="132"/>
      <c r="L128" s="13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thickBot="1" x14ac:dyDescent="0.35">
      <c r="A129" s="229"/>
      <c r="B129" s="227"/>
      <c r="C129" s="230"/>
      <c r="D129" s="132"/>
      <c r="E129" s="132"/>
      <c r="F129" s="132"/>
      <c r="G129" s="132"/>
      <c r="H129" s="132"/>
      <c r="I129" s="315"/>
      <c r="J129" s="133"/>
      <c r="K129" s="133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thickBot="1" x14ac:dyDescent="0.35">
      <c r="A130" s="177" t="s">
        <v>0</v>
      </c>
      <c r="B130" s="178" t="s">
        <v>1</v>
      </c>
      <c r="C130" s="178" t="s">
        <v>2</v>
      </c>
      <c r="D130" s="424" t="s">
        <v>22</v>
      </c>
      <c r="E130" s="424" t="s">
        <v>27</v>
      </c>
      <c r="F130" s="424" t="s">
        <v>24</v>
      </c>
      <c r="G130" s="424" t="s">
        <v>25</v>
      </c>
      <c r="H130" s="424" t="s">
        <v>7</v>
      </c>
      <c r="I130" s="316" t="s">
        <v>8</v>
      </c>
      <c r="J130" s="424" t="s">
        <v>9</v>
      </c>
      <c r="K130" s="424"/>
      <c r="L130" s="425" t="s">
        <v>10</v>
      </c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A131" s="174"/>
      <c r="B131" s="163"/>
      <c r="C131" s="163"/>
      <c r="D131" s="263"/>
      <c r="E131" s="164"/>
      <c r="F131" s="263"/>
      <c r="G131" s="263"/>
      <c r="H131" s="263"/>
      <c r="I131" s="304"/>
      <c r="J131" s="172"/>
      <c r="K131" s="172"/>
      <c r="L131" s="235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174"/>
      <c r="B132" s="163"/>
      <c r="C132" s="163"/>
      <c r="D132" s="263"/>
      <c r="E132" s="164"/>
      <c r="F132" s="263"/>
      <c r="G132" s="263"/>
      <c r="H132" s="263"/>
      <c r="I132" s="304"/>
      <c r="J132" s="172"/>
      <c r="K132" s="172"/>
      <c r="L132" s="235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249" t="s">
        <v>20</v>
      </c>
      <c r="B133" s="250"/>
      <c r="C133" s="250"/>
      <c r="D133" s="251">
        <f>SUM(D131:D132)</f>
        <v>0</v>
      </c>
      <c r="E133" s="251">
        <f>SUM(E131:E132)</f>
        <v>0</v>
      </c>
      <c r="F133" s="251">
        <f>SUM(F131:F132)</f>
        <v>0</v>
      </c>
      <c r="G133" s="251">
        <f>SUM(G131:G132)</f>
        <v>0</v>
      </c>
      <c r="H133" s="251">
        <f>SUM(H131:H132)</f>
        <v>0</v>
      </c>
      <c r="I133" s="320"/>
      <c r="J133" s="36"/>
      <c r="K133" s="36"/>
      <c r="L133" s="25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253" t="s">
        <v>12</v>
      </c>
      <c r="B134" s="254"/>
      <c r="C134" s="254"/>
      <c r="D134" s="255">
        <v>9</v>
      </c>
      <c r="E134" s="255">
        <v>0</v>
      </c>
      <c r="F134" s="255">
        <v>0</v>
      </c>
      <c r="G134" s="255">
        <v>11</v>
      </c>
      <c r="H134" s="255">
        <v>0</v>
      </c>
      <c r="I134" s="321"/>
      <c r="J134" s="136"/>
      <c r="K134" s="136"/>
      <c r="L134" s="256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257" t="s">
        <v>13</v>
      </c>
      <c r="B135" s="258"/>
      <c r="C135" s="258"/>
      <c r="D135" s="259">
        <f>D133+D134</f>
        <v>9</v>
      </c>
      <c r="E135" s="259">
        <f>E133+E134</f>
        <v>0</v>
      </c>
      <c r="F135" s="259">
        <f>F133+F134</f>
        <v>0</v>
      </c>
      <c r="G135" s="259">
        <f>G133+G134</f>
        <v>11</v>
      </c>
      <c r="H135" s="259">
        <f>H133+H134</f>
        <v>0</v>
      </c>
      <c r="I135" s="322"/>
      <c r="J135" s="137"/>
      <c r="K135" s="137"/>
      <c r="L135" s="260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64"/>
      <c r="B136" s="43"/>
      <c r="C136" s="43"/>
      <c r="D136" s="1"/>
      <c r="E136" s="1"/>
      <c r="F136" s="1"/>
      <c r="G136" s="1"/>
      <c r="H136" s="1"/>
      <c r="I136" s="323"/>
      <c r="J136" s="44"/>
      <c r="K136" s="44"/>
      <c r="L136" s="44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26" t="s">
        <v>38</v>
      </c>
      <c r="B137" s="45"/>
      <c r="C137" s="45"/>
      <c r="D137" s="46"/>
      <c r="E137" s="46"/>
      <c r="F137" s="46"/>
      <c r="G137" s="46"/>
      <c r="H137" s="46"/>
      <c r="I137" s="324"/>
      <c r="J137" s="46"/>
      <c r="K137" s="46"/>
      <c r="L137" s="46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23"/>
      <c r="B138" s="224"/>
      <c r="C138" s="225"/>
      <c r="D138" s="152"/>
      <c r="E138" s="152"/>
      <c r="F138" s="152"/>
      <c r="G138" s="152"/>
      <c r="H138" s="152"/>
      <c r="I138" s="313"/>
      <c r="J138" s="131"/>
      <c r="K138" s="131"/>
      <c r="L138" s="131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thickBot="1" x14ac:dyDescent="0.35">
      <c r="A139" s="265" t="s">
        <v>0</v>
      </c>
      <c r="B139" s="266" t="s">
        <v>1</v>
      </c>
      <c r="C139" s="266" t="s">
        <v>2</v>
      </c>
      <c r="D139" s="138" t="s">
        <v>3</v>
      </c>
      <c r="E139" s="138" t="s">
        <v>4</v>
      </c>
      <c r="F139" s="138" t="s">
        <v>5</v>
      </c>
      <c r="G139" s="138" t="s">
        <v>6</v>
      </c>
      <c r="H139" s="138" t="s">
        <v>7</v>
      </c>
      <c r="I139" s="325" t="s">
        <v>8</v>
      </c>
      <c r="J139" s="138" t="s">
        <v>9</v>
      </c>
      <c r="K139" s="138"/>
      <c r="L139" s="267" t="s">
        <v>10</v>
      </c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68" t="s">
        <v>20</v>
      </c>
      <c r="B140" s="269"/>
      <c r="C140" s="269"/>
      <c r="D140" s="270">
        <f t="shared" ref="D140:H142" si="14">SUM(D58,D69,D93,D102)</f>
        <v>262</v>
      </c>
      <c r="E140" s="270">
        <f t="shared" si="14"/>
        <v>0</v>
      </c>
      <c r="F140" s="270">
        <f t="shared" si="14"/>
        <v>0</v>
      </c>
      <c r="G140" s="270">
        <f t="shared" si="14"/>
        <v>244</v>
      </c>
      <c r="H140" s="270">
        <f t="shared" si="14"/>
        <v>0</v>
      </c>
      <c r="I140" s="326"/>
      <c r="J140" s="37"/>
      <c r="K140" s="37"/>
      <c r="L140" s="271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A141" s="272" t="s">
        <v>12</v>
      </c>
      <c r="B141" s="273"/>
      <c r="C141" s="273"/>
      <c r="D141" s="274">
        <f t="shared" si="14"/>
        <v>2527</v>
      </c>
      <c r="E141" s="274">
        <f t="shared" si="14"/>
        <v>306</v>
      </c>
      <c r="F141" s="274">
        <f t="shared" si="14"/>
        <v>316</v>
      </c>
      <c r="G141" s="274">
        <f t="shared" si="14"/>
        <v>2516</v>
      </c>
      <c r="H141" s="274">
        <f t="shared" si="14"/>
        <v>0</v>
      </c>
      <c r="I141" s="327"/>
      <c r="J141" s="139"/>
      <c r="K141" s="139"/>
      <c r="L141" s="275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thickBot="1" x14ac:dyDescent="0.35">
      <c r="A142" s="276" t="s">
        <v>13</v>
      </c>
      <c r="B142" s="277"/>
      <c r="C142" s="277"/>
      <c r="D142" s="278">
        <f t="shared" si="14"/>
        <v>2789</v>
      </c>
      <c r="E142" s="278">
        <f t="shared" si="14"/>
        <v>306</v>
      </c>
      <c r="F142" s="278">
        <f t="shared" si="14"/>
        <v>316</v>
      </c>
      <c r="G142" s="278">
        <f t="shared" si="14"/>
        <v>2760</v>
      </c>
      <c r="H142" s="278">
        <f t="shared" si="14"/>
        <v>0</v>
      </c>
      <c r="I142" s="328"/>
      <c r="J142" s="140"/>
      <c r="K142" s="140"/>
      <c r="L142" s="279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19.5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19.5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19.5" customHeight="1" x14ac:dyDescent="0.3"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3:22" ht="20.100000000000001" customHeight="1" x14ac:dyDescent="0.3"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3:22" ht="20.100000000000001" customHeight="1" x14ac:dyDescent="0.3">
      <c r="M149" s="194"/>
      <c r="O149" s="157"/>
      <c r="P149" s="198"/>
      <c r="Q149" s="198"/>
      <c r="R149" s="153"/>
      <c r="S149" s="153"/>
      <c r="T149" s="153"/>
      <c r="U149" s="152"/>
      <c r="V149" s="152"/>
    </row>
    <row r="150" spans="13:22" ht="20.100000000000001" customHeight="1" x14ac:dyDescent="0.3"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3:22" ht="20.100000000000001" customHeight="1" x14ac:dyDescent="0.3"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3:22" ht="20.100000000000001" customHeight="1" x14ac:dyDescent="0.3"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3:22" ht="20.100000000000001" customHeight="1" x14ac:dyDescent="0.3"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3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3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3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3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3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3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6" ht="20.100000000000001" customHeight="1" x14ac:dyDescent="0.3">
      <c r="M337" s="194"/>
      <c r="O337" s="157"/>
      <c r="P337" s="281"/>
      <c r="Q337" s="281"/>
      <c r="R337" s="155"/>
      <c r="S337" s="155"/>
      <c r="T337" s="153"/>
      <c r="U337" s="152"/>
      <c r="V337" s="152"/>
    </row>
    <row r="338" spans="1:26" ht="20.100000000000001" customHeight="1" x14ac:dyDescent="0.3">
      <c r="M338" s="194"/>
      <c r="O338" s="157"/>
      <c r="P338" s="281"/>
      <c r="Q338" s="281"/>
      <c r="R338" s="155"/>
      <c r="S338" s="155"/>
      <c r="T338" s="153"/>
      <c r="U338" s="152"/>
      <c r="V338" s="152"/>
    </row>
    <row r="339" spans="1:26" ht="20.100000000000001" customHeight="1" x14ac:dyDescent="0.3">
      <c r="M339" s="194"/>
      <c r="N339" s="146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N340" s="146"/>
      <c r="O340" s="157"/>
      <c r="P340" s="198"/>
      <c r="Q340" s="198"/>
      <c r="R340" s="153"/>
      <c r="S340" s="153"/>
      <c r="T340" s="153"/>
      <c r="U340" s="152"/>
      <c r="V340" s="152"/>
    </row>
    <row r="341" spans="1:26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:26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  <c r="Z342" s="146"/>
    </row>
    <row r="343" spans="1:26" s="146" customFormat="1" ht="20.100000000000001" customHeight="1" x14ac:dyDescent="0.3">
      <c r="A343" s="280"/>
      <c r="B343" s="124"/>
      <c r="C343" s="124"/>
      <c r="D343" s="124"/>
      <c r="E343" s="124"/>
      <c r="F343" s="124"/>
      <c r="G343" s="124"/>
      <c r="H343" s="124"/>
      <c r="I343" s="329"/>
      <c r="J343" s="124"/>
      <c r="K343" s="124"/>
      <c r="L343" s="124"/>
      <c r="M343" s="194"/>
      <c r="N343" s="151"/>
      <c r="O343" s="157"/>
      <c r="P343" s="198"/>
      <c r="Q343" s="198"/>
      <c r="R343" s="153"/>
      <c r="S343" s="153"/>
      <c r="T343" s="155"/>
      <c r="U343" s="56"/>
      <c r="V343" s="56"/>
    </row>
    <row r="344" spans="1:26" s="146" customFormat="1" ht="20.100000000000001" customHeight="1" x14ac:dyDescent="0.3">
      <c r="A344" s="280"/>
      <c r="B344" s="124"/>
      <c r="C344" s="124"/>
      <c r="D344" s="124"/>
      <c r="E344" s="124"/>
      <c r="F344" s="124"/>
      <c r="G344" s="124"/>
      <c r="H344" s="124"/>
      <c r="I344" s="329"/>
      <c r="J344" s="124"/>
      <c r="K344" s="124"/>
      <c r="L344" s="124"/>
      <c r="M344" s="194"/>
      <c r="N344" s="151"/>
      <c r="O344" s="157"/>
      <c r="P344" s="198"/>
      <c r="Q344" s="198"/>
      <c r="R344" s="153"/>
      <c r="S344" s="153"/>
      <c r="T344" s="155"/>
      <c r="U344" s="56"/>
      <c r="V344" s="56"/>
      <c r="Z344" s="151"/>
    </row>
    <row r="345" spans="1:26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  <c r="X345" s="146"/>
      <c r="Y345" s="146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X349" s="146"/>
      <c r="Y349" s="146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  <c r="X350" s="146"/>
      <c r="Y350" s="146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X351" s="146"/>
      <c r="Y351" s="146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P388" s="39"/>
      <c r="Q388" s="39"/>
      <c r="R388" s="39"/>
      <c r="S388" s="39"/>
      <c r="T388" s="153"/>
      <c r="U388" s="152"/>
      <c r="V388" s="152"/>
    </row>
    <row r="389" spans="13:22" ht="20.100000000000001" customHeight="1" x14ac:dyDescent="0.3">
      <c r="M389" s="194"/>
      <c r="P389" s="39"/>
      <c r="Q389" s="39"/>
      <c r="R389" s="39"/>
      <c r="S389" s="39"/>
      <c r="T389" s="153"/>
      <c r="U389" s="152"/>
      <c r="V389" s="152"/>
    </row>
    <row r="390" spans="13:22" ht="20.100000000000001" customHeight="1" x14ac:dyDescent="0.3">
      <c r="M390" s="194"/>
      <c r="P390" s="39"/>
      <c r="Q390" s="39"/>
      <c r="R390" s="39"/>
      <c r="S390" s="39"/>
      <c r="T390" s="153"/>
      <c r="U390" s="152"/>
      <c r="V390" s="152"/>
    </row>
    <row r="391" spans="13:22" ht="20.100000000000001" customHeight="1" x14ac:dyDescent="0.3">
      <c r="M391" s="194"/>
      <c r="P391" s="39"/>
      <c r="Q391" s="39"/>
      <c r="R391" s="39"/>
      <c r="S391" s="39"/>
      <c r="T391" s="153"/>
      <c r="U391" s="152"/>
      <c r="V391" s="152"/>
    </row>
    <row r="392" spans="13:22" ht="20.100000000000001" customHeight="1" x14ac:dyDescent="0.3">
      <c r="M392" s="194"/>
      <c r="P392" s="39"/>
      <c r="Q392" s="39"/>
      <c r="R392" s="39"/>
      <c r="S392" s="39"/>
      <c r="T392" s="153"/>
      <c r="U392" s="152"/>
      <c r="V392" s="152"/>
    </row>
    <row r="393" spans="13:22" ht="20.100000000000001" customHeight="1" x14ac:dyDescent="0.3">
      <c r="M393" s="194"/>
      <c r="P393" s="39"/>
      <c r="Q393" s="39"/>
      <c r="R393" s="39"/>
      <c r="S393" s="39"/>
      <c r="T393" s="153"/>
      <c r="U393" s="152"/>
      <c r="V393" s="152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94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P518" s="39"/>
      <c r="Q518" s="39"/>
      <c r="R518" s="39"/>
      <c r="S518" s="39"/>
      <c r="T518" s="39"/>
    </row>
    <row r="519" spans="13:22" ht="20.100000000000001" customHeight="1" x14ac:dyDescent="0.3">
      <c r="M519" s="151"/>
      <c r="P519" s="39"/>
      <c r="Q519" s="39"/>
      <c r="R519" s="39"/>
      <c r="S519" s="39"/>
      <c r="T519" s="39"/>
    </row>
    <row r="520" spans="13:22" ht="20.100000000000001" customHeight="1" x14ac:dyDescent="0.3">
      <c r="M520" s="151"/>
      <c r="P520" s="39"/>
      <c r="Q520" s="39"/>
      <c r="R520" s="39"/>
      <c r="S520" s="39"/>
      <c r="T520" s="39"/>
    </row>
    <row r="521" spans="13:22" ht="20.100000000000001" customHeight="1" x14ac:dyDescent="0.3">
      <c r="M521" s="151"/>
      <c r="T521" s="39"/>
    </row>
    <row r="522" spans="13:22" ht="20.100000000000001" customHeight="1" x14ac:dyDescent="0.3">
      <c r="M522" s="151"/>
      <c r="T522" s="39"/>
    </row>
    <row r="523" spans="13:22" ht="20.100000000000001" customHeight="1" x14ac:dyDescent="0.3">
      <c r="M523" s="151"/>
      <c r="T523" s="39"/>
    </row>
    <row r="524" spans="13:22" ht="20.100000000000001" customHeight="1" x14ac:dyDescent="0.3">
      <c r="M524" s="151"/>
      <c r="T524" s="39"/>
    </row>
    <row r="525" spans="13:22" ht="20.100000000000001" customHeight="1" x14ac:dyDescent="0.3">
      <c r="M525" s="151"/>
      <c r="T525" s="39"/>
    </row>
    <row r="526" spans="13:22" ht="20.100000000000001" customHeight="1" x14ac:dyDescent="0.3">
      <c r="M526" s="151"/>
      <c r="T526" s="39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O536" s="156"/>
      <c r="P536" s="155"/>
      <c r="Q536" s="153"/>
      <c r="R536" s="153"/>
      <c r="S536" s="153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U538" s="152"/>
      <c r="V538" s="152"/>
    </row>
    <row r="539" spans="13:22" ht="20.100000000000001" customHeight="1" x14ac:dyDescent="0.3">
      <c r="M539" s="151"/>
      <c r="O539" s="156"/>
      <c r="P539" s="155"/>
      <c r="Q539" s="153"/>
      <c r="R539" s="153"/>
      <c r="S539" s="153"/>
      <c r="U539" s="152"/>
      <c r="V539" s="152"/>
    </row>
    <row r="540" spans="13:22" ht="20.100000000000001" customHeight="1" x14ac:dyDescent="0.3">
      <c r="M540" s="151"/>
      <c r="O540" s="156"/>
      <c r="P540" s="155"/>
      <c r="Q540" s="153"/>
      <c r="R540" s="153"/>
      <c r="S540" s="153"/>
      <c r="U540" s="152"/>
      <c r="V540" s="152"/>
    </row>
    <row r="541" spans="13:22" ht="20.100000000000001" customHeight="1" x14ac:dyDescent="0.3">
      <c r="M541" s="151"/>
      <c r="O541" s="156"/>
      <c r="P541" s="155"/>
      <c r="Q541" s="153"/>
      <c r="R541" s="153"/>
      <c r="S541" s="153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51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S768" s="153"/>
      <c r="T768" s="154"/>
      <c r="U768" s="152"/>
      <c r="V768" s="152"/>
    </row>
    <row r="769" spans="1:28" ht="20.100000000000001" customHeight="1" x14ac:dyDescent="0.3">
      <c r="M769" s="157"/>
      <c r="T769" s="154"/>
      <c r="U769" s="152"/>
      <c r="V769" s="152"/>
    </row>
    <row r="770" spans="1:28" ht="20.100000000000001" customHeight="1" x14ac:dyDescent="0.3">
      <c r="M770" s="157"/>
      <c r="T770" s="154"/>
      <c r="U770" s="152"/>
      <c r="V770" s="152"/>
    </row>
    <row r="771" spans="1:28" ht="20.100000000000001" customHeight="1" x14ac:dyDescent="0.3">
      <c r="M771" s="157"/>
      <c r="T771" s="154"/>
      <c r="U771" s="152"/>
      <c r="V771" s="152"/>
    </row>
    <row r="772" spans="1:28" ht="20.100000000000001" customHeight="1" x14ac:dyDescent="0.3">
      <c r="M772" s="157"/>
      <c r="T772" s="154"/>
      <c r="U772" s="152"/>
      <c r="V772" s="152"/>
    </row>
    <row r="773" spans="1:28" ht="20.100000000000001" customHeight="1" x14ac:dyDescent="0.3">
      <c r="M773" s="157"/>
      <c r="T773" s="154"/>
      <c r="V773" s="152"/>
    </row>
    <row r="774" spans="1:28" ht="20.100000000000001" customHeight="1" x14ac:dyDescent="0.3">
      <c r="M774" s="157"/>
      <c r="O774" s="146"/>
      <c r="P774" s="146"/>
      <c r="Q774" s="146"/>
      <c r="R774" s="146"/>
      <c r="T774" s="154"/>
      <c r="V774" s="152"/>
    </row>
    <row r="775" spans="1:28" ht="20.100000000000001" customHeight="1" x14ac:dyDescent="0.3">
      <c r="M775" s="157"/>
      <c r="O775" s="146"/>
      <c r="P775" s="146"/>
      <c r="Q775" s="146"/>
      <c r="R775" s="146"/>
      <c r="V775" s="152"/>
    </row>
    <row r="776" spans="1:28" ht="20.100000000000001" customHeight="1" x14ac:dyDescent="0.3">
      <c r="M776" s="157"/>
      <c r="O776" s="175"/>
      <c r="P776" s="176"/>
      <c r="Q776" s="176"/>
      <c r="R776" s="146"/>
      <c r="V776" s="152"/>
    </row>
    <row r="777" spans="1:28" ht="20.100000000000001" customHeight="1" x14ac:dyDescent="0.3">
      <c r="M777" s="157"/>
      <c r="O777" s="175"/>
      <c r="P777" s="176"/>
      <c r="Q777" s="176"/>
      <c r="R777" s="146"/>
      <c r="V777" s="152"/>
      <c r="AA777" s="103"/>
      <c r="AB777" s="103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51"/>
      <c r="O778" s="175"/>
      <c r="P778" s="176"/>
      <c r="Q778" s="176"/>
      <c r="R778" s="146"/>
      <c r="S778" s="151"/>
      <c r="T778" s="151"/>
      <c r="U778" s="151"/>
      <c r="V778" s="152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51"/>
      <c r="O779" s="175"/>
      <c r="P779" s="176"/>
      <c r="Q779" s="176"/>
      <c r="R779" s="146"/>
      <c r="S779" s="151"/>
      <c r="T779" s="151"/>
      <c r="U779" s="151"/>
      <c r="V779" s="152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46"/>
      <c r="O780" s="175"/>
      <c r="P780" s="176"/>
      <c r="Q780" s="176"/>
      <c r="R780" s="146"/>
      <c r="S780" s="151"/>
      <c r="T780" s="151"/>
      <c r="U780" s="151"/>
      <c r="V780" s="151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46"/>
      <c r="O781" s="175"/>
      <c r="P781" s="176"/>
      <c r="Q781" s="17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75"/>
      <c r="O782" s="175"/>
      <c r="P782" s="176"/>
      <c r="Q782" s="17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75"/>
      <c r="O783" s="146"/>
      <c r="P783" s="146"/>
      <c r="Q783" s="146"/>
      <c r="R783" s="146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75"/>
      <c r="O784" s="146"/>
      <c r="P784" s="146"/>
      <c r="Q784" s="146"/>
      <c r="R784" s="146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75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75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75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  <c r="AA788" s="151"/>
      <c r="AB788" s="151"/>
    </row>
    <row r="789" spans="1:28" ht="20.100000000000001" customHeight="1" x14ac:dyDescent="0.3">
      <c r="M789" s="157"/>
      <c r="N789" s="146"/>
      <c r="AA789" s="103"/>
      <c r="AB789" s="103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46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8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  <c r="AA829" s="151"/>
      <c r="AB829" s="151"/>
    </row>
    <row r="832" spans="1:28" ht="20.100000000000001" customHeight="1" x14ac:dyDescent="0.3">
      <c r="AA832" s="103"/>
      <c r="AB832" s="103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  <c r="AB841" s="151"/>
    </row>
  </sheetData>
  <autoFilter ref="A3:V719"/>
  <mergeCells count="10">
    <mergeCell ref="V35:V36"/>
    <mergeCell ref="K66:L66"/>
    <mergeCell ref="K76:L76"/>
    <mergeCell ref="K90:L90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0:H101 D121:H122 E91:H92 D131:H132 D4:H43 D77:H83">
    <cfRule type="cellIs" dxfId="219" priority="13" operator="greaterThan">
      <formula>0</formula>
    </cfRule>
  </conditionalFormatting>
  <conditionalFormatting sqref="D100:H101 D121:H122 D131:H132 D77:H83">
    <cfRule type="cellIs" dxfId="218" priority="11" operator="greaterThan">
      <formula>0</formula>
    </cfRule>
    <cfRule type="expression" dxfId="217" priority="12">
      <formula>"&gt;0"</formula>
    </cfRule>
  </conditionalFormatting>
  <conditionalFormatting sqref="D110:H112">
    <cfRule type="cellIs" dxfId="216" priority="3" operator="greaterThan">
      <formula>0</formula>
    </cfRule>
    <cfRule type="cellIs" dxfId="215" priority="4" operator="greaterThan">
      <formula>0</formula>
    </cfRule>
    <cfRule type="expression" dxfId="214" priority="8">
      <formula>"&gt;=1"</formula>
    </cfRule>
    <cfRule type="cellIs" dxfId="213" priority="9" operator="greaterThan">
      <formula>1</formula>
    </cfRule>
    <cfRule type="cellIs" dxfId="212" priority="10" operator="greaterThan">
      <formula>1</formula>
    </cfRule>
  </conditionalFormatting>
  <conditionalFormatting sqref="P776:Q782">
    <cfRule type="expression" dxfId="211" priority="5">
      <formula>"&gt;=1"</formula>
    </cfRule>
    <cfRule type="cellIs" dxfId="210" priority="6" operator="greaterThan">
      <formula>1</formula>
    </cfRule>
    <cfRule type="cellIs" dxfId="209" priority="7" operator="greaterThan">
      <formula>1</formula>
    </cfRule>
  </conditionalFormatting>
  <conditionalFormatting sqref="D44:H57">
    <cfRule type="cellIs" dxfId="208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3" sqref="M23"/>
    </sheetView>
  </sheetViews>
  <sheetFormatPr defaultRowHeight="20.100000000000001" customHeight="1" x14ac:dyDescent="0.3"/>
  <cols>
    <col min="1" max="16384" width="9" style="151"/>
  </cols>
  <sheetData>
    <row r="2" spans="2:19" ht="20.100000000000001" customHeight="1" x14ac:dyDescent="0.3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 x14ac:dyDescent="0.3">
      <c r="B3" s="8" t="s">
        <v>1344</v>
      </c>
      <c r="C3" s="7"/>
      <c r="D3" s="8"/>
      <c r="E3" s="8"/>
      <c r="F3" s="8"/>
      <c r="G3" s="8"/>
      <c r="H3" s="8"/>
      <c r="I3" s="8"/>
      <c r="J3" s="9"/>
      <c r="K3" s="9"/>
      <c r="L3" s="8" t="s">
        <v>404</v>
      </c>
      <c r="M3" s="7"/>
      <c r="N3" s="8"/>
      <c r="O3" s="8"/>
      <c r="P3" s="8"/>
      <c r="Q3" s="8"/>
      <c r="R3" s="8"/>
      <c r="S3" s="8"/>
    </row>
    <row r="4" spans="2:19" ht="20.100000000000001" customHeight="1" thickBot="1" x14ac:dyDescent="0.35">
      <c r="B4" s="101"/>
      <c r="C4" s="42"/>
      <c r="D4" s="8"/>
      <c r="E4" s="8"/>
      <c r="F4" s="8"/>
      <c r="G4" s="8"/>
      <c r="H4" s="8"/>
      <c r="I4" s="8"/>
      <c r="J4" s="9"/>
      <c r="K4" s="8"/>
      <c r="L4" s="101"/>
      <c r="M4" s="42"/>
      <c r="N4" s="8"/>
      <c r="O4" s="8"/>
      <c r="P4" s="8"/>
      <c r="Q4" s="8"/>
      <c r="R4" s="8"/>
      <c r="S4" s="8"/>
    </row>
    <row r="5" spans="2:19" ht="20.100000000000001" customHeight="1" thickBot="1" x14ac:dyDescent="0.35">
      <c r="B5" s="10" t="s">
        <v>48</v>
      </c>
      <c r="C5" s="11">
        <f>G5+I5</f>
        <v>1075</v>
      </c>
      <c r="D5" s="12"/>
      <c r="E5" s="13"/>
      <c r="F5" s="14" t="s">
        <v>39</v>
      </c>
      <c r="G5" s="15">
        <f>SUM(C7:I7,C10:I10,C13:I13,C16:I16,C19,E19:I19,I22,H22,D19,G22)</f>
        <v>986</v>
      </c>
      <c r="H5" s="61" t="s">
        <v>40</v>
      </c>
      <c r="I5" s="16">
        <f>SUM(C22:F22)</f>
        <v>89</v>
      </c>
      <c r="J5" s="17"/>
      <c r="K5" s="44"/>
      <c r="L5" s="10" t="s">
        <v>48</v>
      </c>
      <c r="M5" s="201">
        <f>SUM(Q5,S5)</f>
        <v>2789</v>
      </c>
      <c r="N5" s="12"/>
      <c r="O5" s="13"/>
      <c r="P5" s="14" t="s">
        <v>39</v>
      </c>
      <c r="Q5" s="202">
        <f>SUM(M7:S7,M10:S10,M13:S13,M16:S16,M19,O19:S19,S22,R22,N19,Q22)</f>
        <v>2553</v>
      </c>
      <c r="R5" s="61" t="s">
        <v>40</v>
      </c>
      <c r="S5" s="203">
        <f>SUM(M22:P22)</f>
        <v>236</v>
      </c>
    </row>
    <row r="6" spans="2:19" ht="20.100000000000001" customHeight="1" x14ac:dyDescent="0.3">
      <c r="B6" s="63" t="s">
        <v>54</v>
      </c>
      <c r="C6" s="64" t="s">
        <v>55</v>
      </c>
      <c r="D6" s="64" t="s">
        <v>56</v>
      </c>
      <c r="E6" s="64" t="s">
        <v>57</v>
      </c>
      <c r="F6" s="64" t="s">
        <v>58</v>
      </c>
      <c r="G6" s="64" t="s">
        <v>59</v>
      </c>
      <c r="H6" s="64" t="s">
        <v>60</v>
      </c>
      <c r="I6" s="65" t="s">
        <v>61</v>
      </c>
      <c r="J6" s="77"/>
      <c r="K6" s="77"/>
      <c r="L6" s="63" t="s">
        <v>54</v>
      </c>
      <c r="M6" s="64" t="s">
        <v>55</v>
      </c>
      <c r="N6" s="64" t="s">
        <v>56</v>
      </c>
      <c r="O6" s="64" t="s">
        <v>57</v>
      </c>
      <c r="P6" s="64" t="s">
        <v>58</v>
      </c>
      <c r="Q6" s="64" t="s">
        <v>59</v>
      </c>
      <c r="R6" s="64" t="s">
        <v>60</v>
      </c>
      <c r="S6" s="65" t="s">
        <v>61</v>
      </c>
    </row>
    <row r="7" spans="2:19" ht="20.100000000000001" customHeight="1" x14ac:dyDescent="0.3">
      <c r="B7" s="119" t="s">
        <v>22</v>
      </c>
      <c r="C7" s="120">
        <f>SUM('09.13'!P14,'09.14'!P14,'09.15'!P14,'09.16'!P14,'09.17'!P14)</f>
        <v>125</v>
      </c>
      <c r="D7" s="120">
        <f>SUM('09.13'!Q14,'09.14'!Q14,'09.15'!Q14,'09.16'!Q14,'09.17'!Q14)</f>
        <v>16</v>
      </c>
      <c r="E7" s="120">
        <f>SUM('09.13'!R14,'09.14'!R14,'09.15'!R14,'09.16'!R14,'09.17'!R14)</f>
        <v>125</v>
      </c>
      <c r="F7" s="120">
        <f>SUM('09.13'!S14,'09.14'!S14,'09.15'!S14,'09.16'!S14,'09.17'!S14)</f>
        <v>3</v>
      </c>
      <c r="G7" s="120">
        <f>SUM('09.13'!T14,'09.14'!T14,'09.15'!T14,'09.16'!T14,'09.17'!T14)</f>
        <v>45</v>
      </c>
      <c r="H7" s="120">
        <f>SUM('09.13'!U14,'09.14'!U14,'09.15'!U14,'09.16'!U14,'09.17'!U14)</f>
        <v>10</v>
      </c>
      <c r="I7" s="121">
        <f>SUM('09.13'!V14,'09.14'!V14,'09.15'!V14,'09.16'!V14,'09.17'!V14)</f>
        <v>3</v>
      </c>
      <c r="J7" s="18"/>
      <c r="K7" s="19"/>
      <c r="L7" s="119" t="s">
        <v>22</v>
      </c>
      <c r="M7" s="120">
        <f>SUM('09.01'!P14,'09.02'!P14,'09.03'!P14,'09.06'!P14,'09.07'!P14,'09.08'!P14,'09.09'!P14,'09.10'!P14,'09.13'!P14,'09.14'!P14,'09.15'!P14,'09.16'!P14,'09.17'!P14)</f>
        <v>325</v>
      </c>
      <c r="N7" s="120">
        <f>SUM('09.01'!Q14,'09.02'!Q14,'09.03'!Q14,'09.06'!Q14,'09.07'!Q14,'09.08'!Q14,'09.09'!Q14,'09.10'!Q14,'09.13'!Q14,'09.14'!Q14,'09.15'!Q14,'09.16'!Q14,'09.17'!Q14)</f>
        <v>37</v>
      </c>
      <c r="O7" s="120">
        <f>SUM('09.01'!R14,'09.02'!R14,'09.03'!R14,'09.06'!R14,'09.07'!R14,'09.08'!R14,'09.09'!R14,'09.10'!R14,'09.13'!R14,'09.14'!R14,'09.15'!R14,'09.16'!R14,'09.17'!R14)</f>
        <v>349</v>
      </c>
      <c r="P7" s="120">
        <f>SUM('09.01'!S14,'09.02'!S14,'09.03'!S14,'09.06'!S14,'09.07'!S14,'09.08'!S14,'09.09'!S14,'09.10'!S14,'09.13'!S14,'09.14'!S14,'09.15'!S14,'09.16'!S14,'09.17'!S14)</f>
        <v>7</v>
      </c>
      <c r="Q7" s="120">
        <f>SUM('09.01'!T14,'09.02'!T14,'09.03'!T14,'09.06'!T14,'09.07'!T14,'09.08'!T14,'09.09'!T14,'09.10'!T14,'09.13'!T14,'09.14'!T14,'09.15'!T14,'09.16'!T14,'09.17'!T14)</f>
        <v>120</v>
      </c>
      <c r="R7" s="120">
        <f>SUM('09.01'!U14,'09.02'!U14,'09.03'!U14,'09.06'!U14,'09.07'!U14,'09.08'!U14,'09.09'!U14,'09.10'!U14,'09.13'!U14,'09.14'!U14,'09.15'!U14,'09.16'!U14,'09.17'!U14)</f>
        <v>10</v>
      </c>
      <c r="S7" s="121">
        <f>SUM('09.01'!V14,'09.02'!V14,'09.03'!V14,'09.06'!V14,'09.07'!V14,'09.08'!V14,'09.09'!V14,'09.10'!V14,'09.13'!V14,'09.14'!V14,'09.15'!V14,'09.16'!V14,'09.17'!V14)</f>
        <v>22</v>
      </c>
    </row>
    <row r="8" spans="2:19" ht="20.100000000000001" customHeight="1" x14ac:dyDescent="0.3">
      <c r="B8" s="66" t="s">
        <v>25</v>
      </c>
      <c r="C8" s="1">
        <f>SUM('09.13'!P15,'09.14'!P15,'09.15'!P15,'09.16'!P15,'09.17'!P15)</f>
        <v>126</v>
      </c>
      <c r="D8" s="1">
        <f>SUM('09.13'!Q15,'09.14'!Q15,'09.15'!Q15,'09.16'!Q15,'09.17'!Q15)</f>
        <v>17</v>
      </c>
      <c r="E8" s="1">
        <f>SUM('09.13'!R15,'09.14'!R15,'09.15'!R15,'09.16'!R15,'09.17'!R15)</f>
        <v>127</v>
      </c>
      <c r="F8" s="1">
        <f>SUM('09.13'!S15,'09.14'!S15,'09.15'!S15,'09.16'!S15,'09.17'!S15)</f>
        <v>6</v>
      </c>
      <c r="G8" s="1">
        <f>SUM('09.13'!T15,'09.14'!T15,'09.15'!T15,'09.16'!T15,'09.17'!T15)</f>
        <v>45</v>
      </c>
      <c r="H8" s="1">
        <f>SUM('09.13'!U15,'09.14'!U15,'09.15'!U15,'09.16'!U15,'09.17'!U15)</f>
        <v>3</v>
      </c>
      <c r="I8" s="20">
        <f>SUM('09.13'!V15,'09.14'!V15,'09.15'!V15,'09.16'!V15,'09.17'!V15)</f>
        <v>5</v>
      </c>
      <c r="J8" s="21"/>
      <c r="K8" s="19"/>
      <c r="L8" s="66" t="s">
        <v>25</v>
      </c>
      <c r="M8" s="1">
        <f>SUM('09.01'!P15,'09.02'!P15,'09.03'!P15,'09.06'!P15,'09.07'!P15,'09.08'!P15,'09.09'!P15,'09.10'!P15,'09.13'!P15,'09.14'!P15,'09.15'!P15,'09.16'!P15,'09.17'!P15)</f>
        <v>318</v>
      </c>
      <c r="N8" s="1">
        <f>SUM('09.01'!Q15,'09.02'!Q15,'09.03'!Q15,'09.06'!Q15,'09.07'!Q15,'09.08'!Q15,'09.09'!Q15,'09.10'!Q15,'09.13'!Q15,'09.14'!Q15,'09.15'!Q15,'09.16'!Q15,'09.17'!Q15)</f>
        <v>40</v>
      </c>
      <c r="O8" s="1">
        <f>SUM('09.01'!R15,'09.02'!R15,'09.03'!R15,'09.06'!R15,'09.07'!R15,'09.08'!R15,'09.09'!R15,'09.10'!R15,'09.13'!R15,'09.14'!R15,'09.15'!R15,'09.16'!R15,'09.17'!R15)</f>
        <v>358</v>
      </c>
      <c r="P8" s="1">
        <f>SUM('09.01'!S15,'09.02'!S15,'09.03'!S15,'09.06'!S15,'09.07'!S15,'09.08'!S15,'09.09'!S15,'09.10'!S15,'09.13'!S15,'09.14'!S15,'09.15'!S15,'09.16'!S15,'09.17'!S15)</f>
        <v>13</v>
      </c>
      <c r="Q8" s="1">
        <f>SUM('09.01'!T15,'09.02'!T15,'09.03'!T15,'09.06'!T15,'09.07'!T15,'09.08'!T15,'09.09'!T15,'09.10'!T15,'09.13'!T15,'09.14'!T15,'09.15'!T15,'09.16'!T15,'09.17'!T15)</f>
        <v>120</v>
      </c>
      <c r="R8" s="1">
        <f>SUM('09.01'!U15,'09.02'!U15,'09.03'!U15,'09.06'!U15,'09.07'!U15,'09.08'!U15,'09.09'!U15,'09.10'!U15,'09.13'!U15,'09.14'!U15,'09.15'!U15,'09.16'!U15,'09.17'!U15)</f>
        <v>8</v>
      </c>
      <c r="S8" s="20">
        <f>SUM('09.01'!V15,'09.02'!V15,'09.03'!V15,'09.06'!V15,'09.07'!V15,'09.08'!V15,'09.09'!V15,'09.10'!V15,'09.13'!V15,'09.14'!V15,'09.15'!V15,'09.16'!V15,'09.17'!V15)</f>
        <v>22</v>
      </c>
    </row>
    <row r="9" spans="2:19" ht="20.100000000000001" customHeight="1" x14ac:dyDescent="0.3">
      <c r="B9" s="69"/>
      <c r="C9" s="70" t="s">
        <v>62</v>
      </c>
      <c r="D9" s="70" t="s">
        <v>63</v>
      </c>
      <c r="E9" s="70" t="s">
        <v>64</v>
      </c>
      <c r="F9" s="70" t="s">
        <v>98</v>
      </c>
      <c r="G9" s="70" t="s">
        <v>99</v>
      </c>
      <c r="H9" s="71" t="s">
        <v>66</v>
      </c>
      <c r="I9" s="72" t="s">
        <v>67</v>
      </c>
      <c r="J9" s="77"/>
      <c r="K9" s="77"/>
      <c r="L9" s="69"/>
      <c r="M9" s="70" t="s">
        <v>62</v>
      </c>
      <c r="N9" s="70" t="s">
        <v>63</v>
      </c>
      <c r="O9" s="70" t="s">
        <v>64</v>
      </c>
      <c r="P9" s="70" t="s">
        <v>98</v>
      </c>
      <c r="Q9" s="70" t="s">
        <v>99</v>
      </c>
      <c r="R9" s="71" t="s">
        <v>66</v>
      </c>
      <c r="S9" s="72" t="s">
        <v>67</v>
      </c>
    </row>
    <row r="10" spans="2:19" ht="20.100000000000001" customHeight="1" x14ac:dyDescent="0.3">
      <c r="B10" s="122" t="s">
        <v>22</v>
      </c>
      <c r="C10" s="120">
        <f>SUM('09.13'!P17,'09.14'!P17,'09.15'!P17,'09.16'!P17,'09.17'!P17)</f>
        <v>455</v>
      </c>
      <c r="D10" s="120">
        <f>SUM('09.13'!Q17,'09.14'!Q17,'09.15'!Q17,'09.16'!Q17,'09.17'!Q17)</f>
        <v>17</v>
      </c>
      <c r="E10" s="120">
        <f>SUM('09.13'!R17,'09.14'!R17,'09.15'!R17,'09.16'!R17,'09.17'!R17)</f>
        <v>12</v>
      </c>
      <c r="F10" s="120">
        <f>SUM('09.13'!S17,'09.14'!S17,'09.15'!S17,'09.16'!S17,'09.17'!S17)</f>
        <v>0</v>
      </c>
      <c r="G10" s="120">
        <f>SUM('09.13'!T17,'09.14'!T17,'09.15'!T17,'09.16'!T17,'09.17'!T17)</f>
        <v>0</v>
      </c>
      <c r="H10" s="120">
        <f>SUM('09.13'!U17,'09.14'!U17,'09.15'!U17,'09.16'!U17,'09.17'!U17)</f>
        <v>8</v>
      </c>
      <c r="I10" s="121">
        <f>SUM('09.13'!V17,'09.14'!V17,'09.15'!V17,'09.16'!V17,'09.17'!V17)</f>
        <v>0</v>
      </c>
      <c r="J10" s="18"/>
      <c r="K10" s="19"/>
      <c r="L10" s="122" t="s">
        <v>22</v>
      </c>
      <c r="M10" s="120">
        <f>SUM('09.01'!P17,'09.02'!P17,'09.03'!P17,'09.06'!P17,'09.07'!P17,'09.08'!P17,'09.09'!P17,'09.10'!P17,'09.13'!P17,'09.14'!P17,'09.15'!P17,'09.16'!P17,'09.17'!P17)</f>
        <v>1183</v>
      </c>
      <c r="N10" s="120">
        <f>SUM('09.01'!Q17,'09.02'!Q17,'09.03'!Q17,'09.06'!Q17,'09.07'!Q17,'09.08'!Q17,'09.09'!Q17,'09.10'!Q17,'09.13'!Q17,'09.14'!Q17,'09.15'!Q17,'09.16'!Q17,'09.17'!Q17)</f>
        <v>55</v>
      </c>
      <c r="O10" s="120">
        <f>SUM('09.01'!R17,'09.02'!R17,'09.03'!R17,'09.06'!R17,'09.07'!R17,'09.08'!R17,'09.09'!R17,'09.10'!R17,'09.13'!R17,'09.14'!R17,'09.15'!R17,'09.16'!R17,'09.17'!R17)</f>
        <v>21</v>
      </c>
      <c r="P10" s="120">
        <f>SUM('09.01'!S17,'09.02'!S17,'09.03'!S17,'09.06'!S17,'09.07'!S17,'09.08'!S17,'09.09'!S17,'09.10'!S17,'09.13'!S17,'09.14'!S17,'09.15'!S17,'09.16'!S17,'09.17'!S17)</f>
        <v>0</v>
      </c>
      <c r="Q10" s="120">
        <f>SUM('09.01'!T17,'09.02'!T17,'09.03'!T17,'09.06'!T17,'09.07'!T17,'09.08'!T17,'09.09'!T17,'09.10'!T17,'09.13'!T17,'09.14'!T17,'09.15'!T17,'09.16'!T17,'09.17'!T17)</f>
        <v>0</v>
      </c>
      <c r="R10" s="120">
        <f>SUM('09.01'!U17,'09.02'!U17,'09.03'!U17,'09.06'!U17,'09.07'!U17,'09.08'!U17,'09.09'!U17,'09.10'!U17,'09.13'!U17,'09.14'!U17,'09.15'!U17,'09.16'!U17,'09.17'!U17)</f>
        <v>16</v>
      </c>
      <c r="S10" s="121">
        <f>SUM('09.01'!V17,'09.02'!V17,'09.03'!V17,'09.06'!V17,'09.07'!V17,'09.08'!V17,'09.09'!V17,'09.10'!V17,'09.13'!V17,'09.14'!V17,'09.15'!V17,'09.16'!V17,'09.17'!V17)</f>
        <v>0</v>
      </c>
    </row>
    <row r="11" spans="2:19" ht="20.100000000000001" customHeight="1" x14ac:dyDescent="0.3">
      <c r="B11" s="73" t="s">
        <v>25</v>
      </c>
      <c r="C11" s="22">
        <f>SUM('09.13'!P18,'09.14'!P18,'09.15'!P18,'09.16'!P18,'09.17'!P18)</f>
        <v>428</v>
      </c>
      <c r="D11" s="22">
        <f>SUM('09.13'!Q18,'09.14'!Q18,'09.15'!Q18,'09.16'!Q18,'09.17'!Q18)</f>
        <v>13</v>
      </c>
      <c r="E11" s="22">
        <f>SUM('09.13'!R18,'09.14'!R18,'09.15'!R18,'09.16'!R18,'09.17'!R18)</f>
        <v>7</v>
      </c>
      <c r="F11" s="22">
        <f>SUM('09.13'!S18,'09.14'!S18,'09.15'!S18,'09.16'!S18,'09.17'!S18)</f>
        <v>0</v>
      </c>
      <c r="G11" s="22">
        <f>SUM('09.13'!T18,'09.14'!T18,'09.15'!T18,'09.16'!T18,'09.17'!T18)</f>
        <v>0</v>
      </c>
      <c r="H11" s="22">
        <f>SUM('09.13'!U18,'09.14'!U18,'09.15'!U18,'09.16'!U18,'09.17'!U18)</f>
        <v>8</v>
      </c>
      <c r="I11" s="23">
        <f>SUM('09.13'!V18,'09.14'!V18,'09.15'!V18,'09.16'!V18,'09.17'!V18)</f>
        <v>0</v>
      </c>
      <c r="J11" s="21"/>
      <c r="K11" s="19"/>
      <c r="L11" s="79" t="s">
        <v>25</v>
      </c>
      <c r="M11" s="1">
        <f>SUM('09.01'!P18,'09.02'!P18,'09.03'!P18,'09.06'!P18,'09.07'!P18,'09.08'!P18,'09.09'!P18,'09.10'!P18,'09.13'!P18,'09.14'!P18,'09.15'!P18,'09.16'!P18,'09.17'!P18)</f>
        <v>1192</v>
      </c>
      <c r="N11" s="1">
        <f>SUM('09.01'!Q18,'09.02'!Q18,'09.03'!Q18,'09.06'!Q18,'09.07'!Q18,'09.08'!Q18,'09.09'!Q18,'09.10'!Q18,'09.13'!Q18,'09.14'!Q18,'09.15'!Q18,'09.16'!Q18,'09.17'!Q18)</f>
        <v>49</v>
      </c>
      <c r="O11" s="1">
        <f>SUM('09.01'!R18,'09.02'!R18,'09.03'!R18,'09.06'!R18,'09.07'!R18,'09.08'!R18,'09.09'!R18,'09.10'!R18,'09.13'!R18,'09.14'!R18,'09.15'!R18,'09.16'!R18,'09.17'!R18)</f>
        <v>15</v>
      </c>
      <c r="P11" s="1">
        <f>SUM('09.01'!S18,'09.02'!S18,'09.03'!S18,'09.06'!S18,'09.07'!S18,'09.08'!S18,'09.09'!S18,'09.10'!S18,'09.13'!S18,'09.14'!S18,'09.15'!S18,'09.16'!S18,'09.17'!S18)</f>
        <v>0</v>
      </c>
      <c r="Q11" s="1">
        <f>SUM('09.01'!T18,'09.02'!T18,'09.03'!T18,'09.06'!T18,'09.07'!T18,'09.08'!T18,'09.09'!T18,'09.10'!T18,'09.13'!T18,'09.14'!T18,'09.15'!T18,'09.16'!T18,'09.17'!T18)</f>
        <v>0</v>
      </c>
      <c r="R11" s="1">
        <f>SUM('09.01'!U18,'09.02'!U18,'09.03'!U18,'09.06'!U18,'09.07'!U18,'09.08'!U18,'09.09'!U18,'09.10'!U18,'09.13'!U18,'09.14'!U18,'09.15'!U18,'09.16'!U18,'09.17'!U18)</f>
        <v>16</v>
      </c>
      <c r="S11" s="20">
        <f>SUM('09.01'!V18,'09.02'!V18,'09.03'!V18,'09.06'!V18,'09.07'!V18,'09.08'!V18,'09.09'!V18,'09.10'!V18,'09.13'!V18,'09.14'!V18,'09.15'!V18,'09.16'!V18,'09.17'!V18)</f>
        <v>0</v>
      </c>
    </row>
    <row r="12" spans="2:19" ht="20.100000000000001" customHeight="1" x14ac:dyDescent="0.3">
      <c r="B12" s="181"/>
      <c r="C12" s="77" t="s">
        <v>2646</v>
      </c>
      <c r="D12" s="77" t="s">
        <v>128</v>
      </c>
      <c r="E12" s="77" t="s">
        <v>42</v>
      </c>
      <c r="F12" s="77" t="s">
        <v>137</v>
      </c>
      <c r="G12" s="44" t="s">
        <v>2645</v>
      </c>
      <c r="H12" s="77" t="s">
        <v>110</v>
      </c>
      <c r="I12" s="78" t="s">
        <v>146</v>
      </c>
      <c r="J12" s="44"/>
      <c r="K12" s="44"/>
      <c r="L12" s="82"/>
      <c r="M12" s="70" t="s">
        <v>2646</v>
      </c>
      <c r="N12" s="70" t="s">
        <v>128</v>
      </c>
      <c r="O12" s="70" t="s">
        <v>42</v>
      </c>
      <c r="P12" s="70" t="s">
        <v>137</v>
      </c>
      <c r="Q12" s="71" t="s">
        <v>2645</v>
      </c>
      <c r="R12" s="70" t="s">
        <v>110</v>
      </c>
      <c r="S12" s="72" t="s">
        <v>146</v>
      </c>
    </row>
    <row r="13" spans="2:19" ht="20.100000000000001" customHeight="1" x14ac:dyDescent="0.3">
      <c r="B13" s="122" t="s">
        <v>22</v>
      </c>
      <c r="C13" s="120">
        <f>SUM('09.13'!P20,'09.14'!P20,'09.15'!P20,'09.16'!P20,'09.17'!P20)</f>
        <v>30</v>
      </c>
      <c r="D13" s="120">
        <f>SUM('09.13'!Q20,'09.14'!Q20,'09.15'!Q20,'09.16'!Q20,'09.17'!Q20)</f>
        <v>0</v>
      </c>
      <c r="E13" s="120">
        <f>SUM('09.13'!R20,'09.14'!R20,'09.15'!R20,'09.16'!R20,'09.17'!R20)</f>
        <v>82</v>
      </c>
      <c r="F13" s="120">
        <f>SUM('09.13'!S20,'09.14'!S20,'09.15'!S20,'09.16'!S20,'09.17'!S20)</f>
        <v>0</v>
      </c>
      <c r="G13" s="120">
        <f>SUM('09.13'!T20,'09.14'!T20,'09.15'!T20,'09.16'!T20,'09.17'!T20)</f>
        <v>8</v>
      </c>
      <c r="H13" s="120">
        <f>SUM('09.13'!U20,'09.14'!U20,'09.15'!U20,'09.16'!U20,'09.17'!U20)</f>
        <v>0</v>
      </c>
      <c r="I13" s="121">
        <f>SUM('09.13'!V20,'09.14'!V20,'09.15'!V20,'09.16'!V20,'09.17'!V20)</f>
        <v>0</v>
      </c>
      <c r="J13" s="18"/>
      <c r="K13" s="19"/>
      <c r="L13" s="122" t="s">
        <v>22</v>
      </c>
      <c r="M13" s="120">
        <f>SUM('09.01'!P20,'09.02'!P20,'09.03'!P20,'09.06'!P20,'09.07'!P20,'09.08'!P20,'09.09'!P20,'09.10'!P20,'09.13'!P20,'09.14'!P20,'09.15'!P20,'09.16'!P20,'09.17'!P20)</f>
        <v>66</v>
      </c>
      <c r="N13" s="120">
        <f>SUM('09.01'!Q20,'09.02'!Q20,'09.03'!Q20,'09.06'!Q20,'09.07'!Q20,'09.08'!Q20,'09.09'!Q20,'09.10'!Q20,'09.13'!Q20,'09.14'!Q20,'09.15'!Q20,'09.16'!Q20,'09.17'!Q20)</f>
        <v>0</v>
      </c>
      <c r="O13" s="120">
        <f>SUM('09.01'!R20,'09.02'!R20,'09.03'!R20,'09.06'!R20,'09.07'!R20,'09.08'!R20,'09.09'!R20,'09.10'!R20,'09.13'!R20,'09.14'!R20,'09.15'!R20,'09.16'!R20,'09.17'!R20)</f>
        <v>222</v>
      </c>
      <c r="P13" s="120">
        <f>SUM('09.01'!S20,'09.02'!S20,'09.03'!S20,'09.06'!S20,'09.07'!S20,'09.08'!S20,'09.09'!S20,'09.10'!S20,'09.13'!S20,'09.14'!S20,'09.15'!S20,'09.16'!S20,'09.17'!S20)</f>
        <v>0</v>
      </c>
      <c r="Q13" s="120">
        <f>SUM('09.01'!T20,'09.02'!T20,'09.03'!T20,'09.06'!T20,'09.07'!T20,'09.08'!T20,'09.09'!T20,'09.10'!T20,'09.13'!T20,'09.14'!T20,'09.15'!T20,'09.16'!T20,'09.17'!T20)</f>
        <v>11</v>
      </c>
      <c r="R13" s="120">
        <f>SUM('09.01'!U20,'09.02'!U20,'09.03'!U20,'09.06'!U20,'09.07'!U20,'09.08'!U20,'09.09'!U20,'09.10'!U20,'09.13'!U20,'09.14'!U20,'09.15'!U20,'09.16'!U20,'09.17'!U20)</f>
        <v>0</v>
      </c>
      <c r="S13" s="121">
        <f>SUM('09.01'!V20,'09.02'!V20,'09.03'!V20,'09.06'!V20,'09.07'!V20,'09.08'!V20,'09.09'!V20,'09.10'!V20,'09.13'!V20,'09.14'!V20,'09.15'!V20,'09.16'!V20,'09.17'!V20)</f>
        <v>0</v>
      </c>
    </row>
    <row r="14" spans="2:19" ht="20.100000000000001" customHeight="1" x14ac:dyDescent="0.3">
      <c r="B14" s="79" t="s">
        <v>25</v>
      </c>
      <c r="C14" s="1">
        <f>SUM('09.13'!P21,'09.14'!P21,'09.15'!P21,'09.16'!P21,'09.17'!P21)</f>
        <v>30</v>
      </c>
      <c r="D14" s="1">
        <f>SUM('09.13'!Q21,'09.14'!Q21,'09.15'!Q21,'09.16'!Q21,'09.17'!Q21)</f>
        <v>0</v>
      </c>
      <c r="E14" s="1">
        <f>SUM('09.13'!R21,'09.14'!R21,'09.15'!R21,'09.16'!R21,'09.17'!R21)</f>
        <v>88</v>
      </c>
      <c r="F14" s="1">
        <f>SUM('09.13'!S21,'09.14'!S21,'09.15'!S21,'09.16'!S21,'09.17'!S21)</f>
        <v>0</v>
      </c>
      <c r="G14" s="1">
        <f>SUM('09.13'!T21,'09.14'!T21,'09.15'!T21,'09.16'!T21,'09.17'!T21)</f>
        <v>8</v>
      </c>
      <c r="H14" s="1">
        <f>SUM('09.13'!U21,'09.14'!U21,'09.15'!U21,'09.16'!U21,'09.17'!U21)</f>
        <v>0</v>
      </c>
      <c r="I14" s="20">
        <f>SUM('09.13'!V21,'09.14'!V21,'09.15'!V21,'09.16'!V21,'09.17'!V21)</f>
        <v>0</v>
      </c>
      <c r="J14" s="21"/>
      <c r="K14" s="19"/>
      <c r="L14" s="79" t="s">
        <v>25</v>
      </c>
      <c r="M14" s="1">
        <f>SUM('09.01'!P21,'09.02'!P21,'09.03'!P21,'09.06'!P21,'09.07'!P21,'09.08'!P21,'09.09'!P21,'09.10'!P21,'09.13'!P21,'09.14'!P21,'09.15'!P21,'09.16'!P21,'09.17'!P21)</f>
        <v>62</v>
      </c>
      <c r="N14" s="1">
        <f>SUM('09.01'!Q21,'09.02'!Q21,'09.03'!Q21,'09.06'!Q21,'09.07'!Q21,'09.08'!Q21,'09.09'!Q21,'09.10'!Q21,'09.13'!Q21,'09.14'!Q21,'09.15'!Q21,'09.16'!Q21,'09.17'!Q21)</f>
        <v>0</v>
      </c>
      <c r="O14" s="1">
        <f>SUM('09.01'!R21,'09.02'!R21,'09.03'!R21,'09.06'!R21,'09.07'!R21,'09.08'!R21,'09.09'!R21,'09.10'!R21,'09.13'!R21,'09.14'!R21,'09.15'!R21,'09.16'!R21,'09.17'!R21)</f>
        <v>215</v>
      </c>
      <c r="P14" s="1">
        <f>SUM('09.01'!S21,'09.02'!S21,'09.03'!S21,'09.06'!S21,'09.07'!S21,'09.08'!S21,'09.09'!S21,'09.10'!S21,'09.13'!S21,'09.14'!S21,'09.15'!S21,'09.16'!S21,'09.17'!S21)</f>
        <v>0</v>
      </c>
      <c r="Q14" s="1">
        <f>SUM('09.01'!T21,'09.02'!T21,'09.03'!T21,'09.06'!T21,'09.07'!T21,'09.08'!T21,'09.09'!T21,'09.10'!T21,'09.13'!T21,'09.14'!T21,'09.15'!T21,'09.16'!T21,'09.17'!T21)</f>
        <v>9</v>
      </c>
      <c r="R14" s="1">
        <f>SUM('09.01'!U21,'09.02'!U21,'09.03'!U21,'09.06'!U21,'09.07'!U21,'09.08'!U21,'09.09'!U21,'09.10'!U21,'09.13'!U21,'09.14'!U21,'09.15'!U21,'09.16'!U21,'09.17'!U21)</f>
        <v>0</v>
      </c>
      <c r="S14" s="20">
        <f>SUM('09.01'!V21,'09.02'!V21,'09.03'!V21,'09.06'!V21,'09.07'!V21,'09.08'!V21,'09.09'!V21,'09.10'!V21,'09.13'!V21,'09.14'!V21,'09.15'!V21,'09.16'!V21,'09.17'!V21)</f>
        <v>0</v>
      </c>
    </row>
    <row r="15" spans="2:19" ht="20.100000000000001" customHeight="1" x14ac:dyDescent="0.3">
      <c r="B15" s="82"/>
      <c r="C15" s="70" t="s">
        <v>68</v>
      </c>
      <c r="D15" s="70" t="s">
        <v>69</v>
      </c>
      <c r="E15" s="70" t="s">
        <v>70</v>
      </c>
      <c r="F15" s="70" t="s">
        <v>71</v>
      </c>
      <c r="G15" s="70" t="s">
        <v>103</v>
      </c>
      <c r="H15" s="70" t="s">
        <v>73</v>
      </c>
      <c r="I15" s="72" t="s">
        <v>74</v>
      </c>
      <c r="J15" s="24"/>
      <c r="K15" s="77"/>
      <c r="L15" s="82"/>
      <c r="M15" s="70" t="s">
        <v>68</v>
      </c>
      <c r="N15" s="70" t="s">
        <v>69</v>
      </c>
      <c r="O15" s="70" t="s">
        <v>70</v>
      </c>
      <c r="P15" s="70" t="s">
        <v>71</v>
      </c>
      <c r="Q15" s="70" t="s">
        <v>103</v>
      </c>
      <c r="R15" s="70" t="s">
        <v>73</v>
      </c>
      <c r="S15" s="72" t="s">
        <v>74</v>
      </c>
    </row>
    <row r="16" spans="2:19" ht="20.100000000000001" customHeight="1" x14ac:dyDescent="0.3">
      <c r="B16" s="122" t="s">
        <v>22</v>
      </c>
      <c r="C16" s="120">
        <f>SUM('09.13'!P23,'09.14'!P23,'09.15'!P23,'09.16'!P23,'09.17'!P23)</f>
        <v>1</v>
      </c>
      <c r="D16" s="120">
        <f>SUM('09.13'!Q23,'09.14'!Q23,'09.15'!Q23,'09.16'!Q23,'09.17'!Q23)</f>
        <v>12</v>
      </c>
      <c r="E16" s="120">
        <f>SUM('09.13'!R23,'09.14'!R23,'09.15'!R23,'09.16'!R23,'09.17'!R23)</f>
        <v>16</v>
      </c>
      <c r="F16" s="120">
        <f>SUM('09.13'!S23,'09.14'!S23,'09.15'!S23,'09.16'!S23,'09.17'!S23)</f>
        <v>0</v>
      </c>
      <c r="G16" s="120">
        <f>SUM('09.13'!T23,'09.14'!T23,'09.15'!T23,'09.16'!T23,'09.17'!T23)</f>
        <v>0</v>
      </c>
      <c r="H16" s="120">
        <f>SUM('09.13'!U23,'09.14'!U23,'09.15'!U23,'09.16'!U23,'09.17'!U23)</f>
        <v>5</v>
      </c>
      <c r="I16" s="121">
        <f>SUM('09.13'!V23,'09.14'!V23,'09.15'!V23,'09.16'!V23,'09.17'!V23)</f>
        <v>0</v>
      </c>
      <c r="J16" s="18"/>
      <c r="K16" s="19"/>
      <c r="L16" s="122" t="s">
        <v>22</v>
      </c>
      <c r="M16" s="120">
        <f>SUM('09.01'!P23,'09.02'!P23,'09.03'!P23,'09.06'!P23,'09.07'!P23,'09.08'!P23,'09.09'!P23,'09.10'!P23,'09.13'!P23,'09.14'!P23,'09.15'!P23,'09.16'!P23,'09.17'!P23)</f>
        <v>1</v>
      </c>
      <c r="N16" s="120">
        <f>SUM('09.01'!Q23,'09.02'!Q23,'09.03'!Q23,'09.06'!Q23,'09.07'!Q23,'09.08'!Q23,'09.09'!Q23,'09.10'!Q23,'09.13'!Q23,'09.14'!Q23,'09.15'!Q23,'09.16'!Q23,'09.17'!Q23)</f>
        <v>24</v>
      </c>
      <c r="O16" s="120">
        <f>SUM('09.01'!R23,'09.02'!R23,'09.03'!R23,'09.06'!R23,'09.07'!R23,'09.08'!R23,'09.09'!R23,'09.10'!R23,'09.13'!R23,'09.14'!R23,'09.15'!R23,'09.16'!R23,'09.17'!R23)</f>
        <v>30</v>
      </c>
      <c r="P16" s="120">
        <f>SUM('09.01'!S23,'09.02'!S23,'09.03'!S23,'09.06'!S23,'09.07'!S23,'09.08'!S23,'09.09'!S23,'09.10'!S23,'09.13'!S23,'09.14'!S23,'09.15'!S23,'09.16'!S23,'09.17'!S23)</f>
        <v>0</v>
      </c>
      <c r="Q16" s="120">
        <f>SUM('09.01'!T23,'09.02'!T23,'09.03'!T23,'09.06'!T23,'09.07'!T23,'09.08'!T23,'09.09'!T23,'09.10'!T23,'09.13'!T23,'09.14'!T23,'09.15'!T23,'09.16'!T23,'09.17'!T23)</f>
        <v>5</v>
      </c>
      <c r="R16" s="120">
        <f>SUM('09.01'!U23,'09.02'!U23,'09.03'!U23,'09.06'!U23,'09.07'!U23,'09.08'!U23,'09.09'!U23,'09.10'!U23,'09.13'!U23,'09.14'!U23,'09.15'!U23,'09.16'!U23,'09.17'!U23)</f>
        <v>22</v>
      </c>
      <c r="S16" s="121">
        <f>SUM('09.01'!V23,'09.02'!V23,'09.03'!V23,'09.06'!V23,'09.07'!V23,'09.08'!V23,'09.09'!V23,'09.10'!V23,'09.13'!V23,'09.14'!V23,'09.15'!V23,'09.16'!V23,'09.17'!V23)</f>
        <v>0</v>
      </c>
    </row>
    <row r="17" spans="2:19" ht="20.100000000000001" customHeight="1" x14ac:dyDescent="0.3">
      <c r="B17" s="79" t="s">
        <v>25</v>
      </c>
      <c r="C17" s="1">
        <f>SUM('09.13'!P24,'09.14'!P24,'09.15'!P24,'09.16'!P24,'09.17'!P24)</f>
        <v>2</v>
      </c>
      <c r="D17" s="1">
        <f>SUM('09.13'!Q24,'09.14'!Q24,'09.15'!Q24,'09.16'!Q24,'09.17'!Q24)</f>
        <v>11</v>
      </c>
      <c r="E17" s="1">
        <f>SUM('09.13'!R24,'09.14'!R24,'09.15'!R24,'09.16'!R24,'09.17'!R24)</f>
        <v>12</v>
      </c>
      <c r="F17" s="1">
        <f>SUM('09.13'!S24,'09.14'!S24,'09.15'!S24,'09.16'!S24,'09.17'!S24)</f>
        <v>0</v>
      </c>
      <c r="G17" s="1">
        <f>SUM('09.13'!T24,'09.14'!T24,'09.15'!T24,'09.16'!T24,'09.17'!T24)</f>
        <v>0</v>
      </c>
      <c r="H17" s="1">
        <f>SUM('09.13'!U24,'09.14'!U24,'09.15'!U24,'09.16'!U24,'09.17'!U24)</f>
        <v>13</v>
      </c>
      <c r="I17" s="20">
        <f>SUM('09.13'!V24,'09.14'!V24,'09.15'!V24,'09.16'!V24,'09.17'!V24)</f>
        <v>0</v>
      </c>
      <c r="J17" s="21"/>
      <c r="K17" s="19"/>
      <c r="L17" s="73" t="s">
        <v>25</v>
      </c>
      <c r="M17" s="22">
        <f>SUM('09.01'!P24,'09.02'!P24,'09.03'!P24,'09.06'!P24,'09.07'!P24,'09.08'!P24,'09.09'!P24,'09.10'!P24,'09.13'!P24,'09.14'!P24,'09.15'!P24,'09.16'!P24,'09.17'!P24)</f>
        <v>2</v>
      </c>
      <c r="N17" s="22">
        <f>SUM('09.01'!Q24,'09.02'!Q24,'09.03'!Q24,'09.06'!Q24,'09.07'!Q24,'09.08'!Q24,'09.09'!Q24,'09.10'!Q24,'09.13'!Q24,'09.14'!Q24,'09.15'!Q24,'09.16'!Q24,'09.17'!Q24)</f>
        <v>21</v>
      </c>
      <c r="O17" s="22">
        <f>SUM('09.01'!R24,'09.02'!R24,'09.03'!R24,'09.06'!R24,'09.07'!R24,'09.08'!R24,'09.09'!R24,'09.10'!R24,'09.13'!R24,'09.14'!R24,'09.15'!R24,'09.16'!R24,'09.17'!R24)</f>
        <v>28</v>
      </c>
      <c r="P17" s="22">
        <f>SUM('09.01'!S24,'09.02'!S24,'09.03'!S24,'09.06'!S24,'09.07'!S24,'09.08'!S24,'09.09'!S24,'09.10'!S24,'09.13'!S24,'09.14'!S24,'09.15'!S24,'09.16'!S24,'09.17'!S24)</f>
        <v>1</v>
      </c>
      <c r="Q17" s="22">
        <f>SUM('09.01'!T24,'09.02'!T24,'09.03'!T24,'09.06'!T24,'09.07'!T24,'09.08'!T24,'09.09'!T24,'09.10'!T24,'09.13'!T24,'09.14'!T24,'09.15'!T24,'09.16'!T24,'09.17'!T24)</f>
        <v>4</v>
      </c>
      <c r="R17" s="22">
        <f>SUM('09.01'!U24,'09.02'!U24,'09.03'!U24,'09.06'!U24,'09.07'!U24,'09.08'!U24,'09.09'!U24,'09.10'!U24,'09.13'!U24,'09.14'!U24,'09.15'!U24,'09.16'!U24,'09.17'!U24)</f>
        <v>21</v>
      </c>
      <c r="S17" s="23">
        <f>SUM('09.01'!V24,'09.02'!V24,'09.03'!V24,'09.06'!V24,'09.07'!V24,'09.08'!V24,'09.09'!V24,'09.10'!V24,'09.13'!V24,'09.14'!V24,'09.15'!V24,'09.16'!V24,'09.17'!V24)</f>
        <v>0</v>
      </c>
    </row>
    <row r="18" spans="2:19" ht="20.100000000000001" customHeight="1" x14ac:dyDescent="0.3">
      <c r="B18" s="82"/>
      <c r="C18" s="70" t="s">
        <v>104</v>
      </c>
      <c r="D18" s="70" t="s">
        <v>45</v>
      </c>
      <c r="E18" s="70" t="s">
        <v>77</v>
      </c>
      <c r="F18" s="70" t="s">
        <v>78</v>
      </c>
      <c r="G18" s="70" t="s">
        <v>129</v>
      </c>
      <c r="H18" s="70" t="s">
        <v>130</v>
      </c>
      <c r="I18" s="72" t="s">
        <v>46</v>
      </c>
      <c r="J18" s="77"/>
      <c r="K18" s="25"/>
      <c r="L18" s="181"/>
      <c r="M18" s="77" t="s">
        <v>105</v>
      </c>
      <c r="N18" s="77" t="s">
        <v>45</v>
      </c>
      <c r="O18" s="77" t="s">
        <v>77</v>
      </c>
      <c r="P18" s="77" t="s">
        <v>78</v>
      </c>
      <c r="Q18" s="77" t="s">
        <v>129</v>
      </c>
      <c r="R18" s="77" t="s">
        <v>130</v>
      </c>
      <c r="S18" s="78" t="s">
        <v>46</v>
      </c>
    </row>
    <row r="19" spans="2:19" ht="20.100000000000001" customHeight="1" x14ac:dyDescent="0.3">
      <c r="B19" s="122" t="s">
        <v>22</v>
      </c>
      <c r="C19" s="120">
        <f>SUM('09.13'!P26,'09.14'!P26,'09.15'!P26,'09.16'!P26,'09.17'!P26)</f>
        <v>13</v>
      </c>
      <c r="D19" s="120">
        <f>SUM('09.13'!Q26,'09.14'!Q26,'09.15'!Q26,'09.16'!Q26,'09.17'!Q26)</f>
        <v>0</v>
      </c>
      <c r="E19" s="120">
        <f>SUM('09.13'!R26,'09.14'!R26,'09.15'!R26,'09.16'!R26,'09.17'!R26)</f>
        <v>0</v>
      </c>
      <c r="F19" s="120">
        <f>SUM('09.13'!S26,'09.14'!S26,'09.15'!S26,'09.16'!S26,'09.17'!S26)</f>
        <v>0</v>
      </c>
      <c r="G19" s="120">
        <f>SUM('09.13'!T26,'09.14'!T26,'09.15'!T26,'09.16'!T26,'09.17'!T26)</f>
        <v>0</v>
      </c>
      <c r="H19" s="120">
        <f>SUM('09.13'!U26,'09.14'!U26,'09.15'!U26,'09.16'!U26,'09.17'!U26)</f>
        <v>0</v>
      </c>
      <c r="I19" s="121">
        <f>SUM('09.13'!V26,'09.14'!V26,'09.15'!V26,'09.16'!V26,'09.17'!V26)</f>
        <v>0</v>
      </c>
      <c r="J19" s="26"/>
      <c r="K19" s="25"/>
      <c r="L19" s="122" t="s">
        <v>22</v>
      </c>
      <c r="M19" s="120">
        <f>SUM('09.01'!P26,'09.02'!P26,'09.03'!P26,'09.06'!P26,'09.07'!P26,'09.08'!P26,'09.09'!P26,'09.10'!P26,'09.13'!P26,'09.14'!P26,'09.15'!P26,'09.16'!P26,'09.17'!P26)</f>
        <v>26</v>
      </c>
      <c r="N19" s="120">
        <f>SUM('09.01'!Q26,'09.02'!Q26,'09.03'!Q26,'09.06'!Q26,'09.07'!Q26,'09.08'!Q26,'09.09'!Q26,'09.10'!Q26,'09.13'!Q26,'09.14'!Q26,'09.15'!Q26,'09.16'!Q26,'09.17'!Q26)</f>
        <v>0</v>
      </c>
      <c r="O19" s="120">
        <f>SUM('09.01'!R26,'09.02'!R26,'09.03'!R26,'09.06'!R26,'09.07'!R26,'09.08'!R26,'09.09'!R26,'09.10'!R26,'09.13'!R26,'09.14'!R26,'09.15'!R26,'09.16'!R26,'09.17'!R26)</f>
        <v>0</v>
      </c>
      <c r="P19" s="120">
        <f>SUM('09.01'!S26,'09.02'!S26,'09.03'!S26,'09.06'!S26,'09.07'!S26,'09.08'!S26,'09.09'!S26,'09.10'!S26,'09.13'!S26,'09.14'!S26,'09.15'!S26,'09.16'!S26,'09.17'!S26)</f>
        <v>0</v>
      </c>
      <c r="Q19" s="120">
        <f>SUM('09.01'!T26,'09.02'!T26,'09.03'!T26,'09.06'!T26,'09.07'!T26,'09.08'!T26,'09.09'!T26,'09.10'!T26,'09.13'!T26,'09.14'!T26,'09.15'!T26,'09.16'!T26,'09.17'!T26)</f>
        <v>0</v>
      </c>
      <c r="R19" s="120">
        <f>SUM('09.01'!U26,'09.02'!U26,'09.03'!U26,'09.06'!U26,'09.07'!U26,'09.08'!U26,'09.09'!U26,'09.10'!U26,'09.13'!U26,'09.14'!U26,'09.15'!U26,'09.16'!U26,'09.17'!U26)</f>
        <v>0</v>
      </c>
      <c r="S19" s="121">
        <f>SUM('09.01'!V26,'09.02'!V26,'09.03'!V26,'09.06'!V26,'09.07'!V26,'09.08'!V26,'09.09'!V26,'09.10'!V26,'09.13'!V26,'09.14'!V26,'09.15'!V26,'09.16'!V26,'09.17'!V26)</f>
        <v>0</v>
      </c>
    </row>
    <row r="20" spans="2:19" ht="20.100000000000001" customHeight="1" x14ac:dyDescent="0.3">
      <c r="B20" s="73" t="s">
        <v>25</v>
      </c>
      <c r="C20" s="22">
        <f>SUM('09.13'!P27,'09.14'!P27,'09.15'!P27,'09.16'!P27,'09.17'!P27)</f>
        <v>11</v>
      </c>
      <c r="D20" s="22">
        <f>SUM('09.13'!Q27,'09.14'!Q27,'09.15'!Q27,'09.16'!Q27,'09.17'!Q27)</f>
        <v>0</v>
      </c>
      <c r="E20" s="22">
        <f>SUM('09.13'!R27,'09.14'!R27,'09.15'!R27,'09.16'!R27,'09.17'!R27)</f>
        <v>0</v>
      </c>
      <c r="F20" s="22">
        <f>SUM('09.13'!S27,'09.14'!S27,'09.15'!S27,'09.16'!S27,'09.17'!S27)</f>
        <v>0</v>
      </c>
      <c r="G20" s="22">
        <f>SUM('09.13'!T27,'09.14'!T27,'09.15'!T27,'09.16'!T27,'09.17'!T27)</f>
        <v>0</v>
      </c>
      <c r="H20" s="22">
        <f>SUM('09.13'!U27,'09.14'!U27,'09.15'!U27,'09.16'!U27,'09.17'!U27)</f>
        <v>0</v>
      </c>
      <c r="I20" s="23">
        <f>SUM('09.13'!V27,'09.14'!V27,'09.15'!V27,'09.16'!V27,'09.17'!V27)</f>
        <v>0</v>
      </c>
      <c r="J20" s="27"/>
      <c r="K20" s="25"/>
      <c r="L20" s="79" t="s">
        <v>25</v>
      </c>
      <c r="M20" s="1">
        <f>SUM('09.01'!P27,'09.02'!P27,'09.03'!P27,'09.06'!P27,'09.07'!P27,'09.08'!P27,'09.09'!P27,'09.10'!P27,'09.13'!P27,'09.14'!P27,'09.15'!P27,'09.16'!P27,'09.17'!P27)</f>
        <v>23</v>
      </c>
      <c r="N20" s="1">
        <f>SUM('09.01'!Q27,'09.02'!Q27,'09.03'!Q27,'09.06'!Q27,'09.07'!Q27,'09.08'!Q27,'09.09'!Q27,'09.10'!Q27,'09.13'!Q27,'09.14'!Q27,'09.15'!Q27,'09.16'!Q27,'09.17'!Q27)</f>
        <v>0</v>
      </c>
      <c r="O20" s="1">
        <f>SUM('09.01'!R27,'09.02'!R27,'09.03'!R27,'09.06'!R27,'09.07'!R27,'09.08'!R27,'09.09'!R27,'09.10'!R27,'09.13'!R27,'09.14'!R27,'09.15'!R27,'09.16'!R27,'09.17'!R27)</f>
        <v>0</v>
      </c>
      <c r="P20" s="1">
        <f>SUM('09.01'!S27,'09.02'!S27,'09.03'!S27,'09.06'!S27,'09.07'!S27,'09.08'!S27,'09.09'!S27,'09.10'!S27,'09.13'!S27,'09.14'!S27,'09.15'!S27,'09.16'!S27,'09.17'!S27)</f>
        <v>0</v>
      </c>
      <c r="Q20" s="1">
        <f>SUM('09.01'!T27,'09.02'!T27,'09.03'!T27,'09.06'!T27,'09.07'!T27,'09.08'!T27,'09.09'!T27,'09.10'!T27,'09.13'!T27,'09.14'!T27,'09.15'!T27,'09.16'!T27,'09.17'!T27)</f>
        <v>0</v>
      </c>
      <c r="R20" s="1">
        <f>SUM('09.01'!U27,'09.02'!U27,'09.03'!U27,'09.06'!U27,'09.07'!U27,'09.08'!U27,'09.09'!U27,'09.10'!U27,'09.13'!U27,'09.14'!U27,'09.15'!U27,'09.16'!U27,'09.17'!U27)</f>
        <v>0</v>
      </c>
      <c r="S20" s="20">
        <f>SUM('09.01'!V27,'09.02'!V27,'09.03'!V27,'09.06'!V27,'09.07'!V27,'09.08'!V27,'09.09'!V27,'09.10'!V27,'09.13'!V27,'09.14'!V27,'09.15'!V27,'09.16'!V27,'09.17'!V27)</f>
        <v>0</v>
      </c>
    </row>
    <row r="21" spans="2:19" ht="20.100000000000001" customHeight="1" x14ac:dyDescent="0.3">
      <c r="B21" s="82"/>
      <c r="C21" s="70" t="s">
        <v>106</v>
      </c>
      <c r="D21" s="70" t="s">
        <v>107</v>
      </c>
      <c r="E21" s="70" t="s">
        <v>108</v>
      </c>
      <c r="F21" s="70" t="s">
        <v>47</v>
      </c>
      <c r="G21" s="70" t="s">
        <v>111</v>
      </c>
      <c r="H21" s="70" t="s">
        <v>112</v>
      </c>
      <c r="I21" s="72" t="s">
        <v>123</v>
      </c>
      <c r="J21" s="28"/>
      <c r="K21" s="29"/>
      <c r="L21" s="82"/>
      <c r="M21" s="70" t="s">
        <v>106</v>
      </c>
      <c r="N21" s="70" t="s">
        <v>107</v>
      </c>
      <c r="O21" s="70" t="s">
        <v>108</v>
      </c>
      <c r="P21" s="70" t="s">
        <v>47</v>
      </c>
      <c r="Q21" s="70" t="s">
        <v>111</v>
      </c>
      <c r="R21" s="70" t="s">
        <v>112</v>
      </c>
      <c r="S21" s="72" t="s">
        <v>123</v>
      </c>
    </row>
    <row r="22" spans="2:19" ht="20.100000000000001" customHeight="1" x14ac:dyDescent="0.3">
      <c r="B22" s="122" t="s">
        <v>22</v>
      </c>
      <c r="C22" s="120">
        <f>SUM('09.13'!P29,'09.14'!P29,'09.15'!P29,'09.16'!P29,'09.17'!P29)</f>
        <v>50</v>
      </c>
      <c r="D22" s="120">
        <f>SUM('09.13'!Q29,'09.14'!Q29,'09.15'!Q29,'09.16'!Q29,'09.17'!Q29)</f>
        <v>28</v>
      </c>
      <c r="E22" s="120">
        <f>SUM('09.13'!R29,'09.14'!R29,'09.15'!R29,'09.16'!R29,'09.17'!R29)</f>
        <v>9</v>
      </c>
      <c r="F22" s="120">
        <f>SUM('09.13'!S29,'09.14'!S29,'09.15'!S29,'09.16'!S29,'09.17'!S29)</f>
        <v>2</v>
      </c>
      <c r="G22" s="120">
        <f>SUM('09.13'!T29,'09.14'!T29,'09.15'!T29,'09.16'!T29,'09.17'!T29)</f>
        <v>0</v>
      </c>
      <c r="H22" s="120">
        <f>SUM('09.13'!U29,'09.14'!U29,'09.15'!U29,'09.16'!U29,'09.17'!U29)</f>
        <v>0</v>
      </c>
      <c r="I22" s="121">
        <f>SUM('09.13'!V29,'09.14'!V29,'09.15'!V29,'09.16'!V29,'09.17'!V29)</f>
        <v>0</v>
      </c>
      <c r="J22" s="29"/>
      <c r="K22" s="29"/>
      <c r="L22" s="122" t="s">
        <v>22</v>
      </c>
      <c r="M22" s="120">
        <f>SUM('09.01'!P29,'09.02'!P29,'09.03'!P29,'09.06'!P29,'09.07'!P29,'09.08'!P29,'09.09'!P29,'09.10'!P29,'09.13'!P29,'09.14'!P29,'09.15'!P29,'09.16'!P29,'09.17'!P29)</f>
        <v>129</v>
      </c>
      <c r="N22" s="120">
        <f>SUM('09.01'!Q29,'09.02'!Q29,'09.03'!Q29,'09.06'!Q29,'09.07'!Q29,'09.08'!Q29,'09.09'!Q29,'09.10'!Q29,'09.13'!Q29,'09.14'!Q29,'09.15'!Q29,'09.16'!Q29,'09.17'!Q29)</f>
        <v>78</v>
      </c>
      <c r="O22" s="120">
        <f>SUM('09.01'!R29,'09.02'!R29,'09.03'!R29,'09.06'!R29,'09.07'!R29,'09.08'!R29,'09.09'!R29,'09.10'!R29,'09.13'!R29,'09.14'!R29,'09.15'!R29,'09.16'!R29,'09.17'!R29)</f>
        <v>26</v>
      </c>
      <c r="P22" s="120">
        <f>SUM('09.01'!S29,'09.02'!S29,'09.03'!S29,'09.06'!S29,'09.07'!S29,'09.08'!S29,'09.09'!S29,'09.10'!S29,'09.13'!S29,'09.14'!S29,'09.15'!S29,'09.16'!S29,'09.17'!S29)</f>
        <v>3</v>
      </c>
      <c r="Q22" s="120">
        <f>SUM('09.01'!T29,'09.02'!T29,'09.03'!T29,'09.06'!T29,'09.07'!T29,'09.08'!T29,'09.09'!T29,'09.10'!T29,'09.13'!T29,'09.14'!T29,'09.15'!T29,'09.16'!T29,'09.17'!T29)</f>
        <v>0</v>
      </c>
      <c r="R22" s="120">
        <f>SUM('09.01'!U29,'09.02'!U29,'09.03'!U29,'09.06'!U29,'09.07'!U29,'09.08'!U29,'09.09'!U29,'09.10'!U29,'09.13'!U29,'09.14'!U29,'09.15'!U29,'09.16'!U29,'09.17'!U29)</f>
        <v>1</v>
      </c>
      <c r="S22" s="121">
        <f>SUM('09.01'!V29,'09.02'!V29,'09.03'!V29,'09.06'!V29,'09.07'!V29,'09.08'!V29,'09.09'!V29,'09.10'!V29,'09.13'!V29,'09.14'!V29,'09.15'!V29,'09.16'!V29,'09.17'!V29)</f>
        <v>0</v>
      </c>
    </row>
    <row r="23" spans="2:19" ht="20.100000000000001" customHeight="1" thickBot="1" x14ac:dyDescent="0.35">
      <c r="B23" s="86" t="s">
        <v>25</v>
      </c>
      <c r="C23" s="30">
        <f>SUM('09.13'!P30,'09.14'!P30,'09.15'!P30,'09.16'!P30,'09.17'!P30)</f>
        <v>51</v>
      </c>
      <c r="D23" s="30">
        <f>SUM('09.13'!Q30,'09.14'!Q30,'09.15'!Q30,'09.16'!Q30,'09.17'!Q30)</f>
        <v>36</v>
      </c>
      <c r="E23" s="30">
        <f>SUM('09.13'!R30,'09.14'!R30,'09.15'!R30,'09.16'!R30,'09.17'!R30)</f>
        <v>9</v>
      </c>
      <c r="F23" s="30">
        <f>SUM('09.13'!S30,'09.14'!S30,'09.15'!S30,'09.16'!S30,'09.17'!S30)</f>
        <v>2</v>
      </c>
      <c r="G23" s="30">
        <f>SUM('09.13'!T30,'09.14'!T30,'09.15'!T30,'09.16'!T30,'09.17'!T30)</f>
        <v>0</v>
      </c>
      <c r="H23" s="30">
        <f>SUM('09.13'!U30,'09.14'!U30,'09.15'!U30,'09.16'!U30,'09.17'!U30)</f>
        <v>0</v>
      </c>
      <c r="I23" s="31">
        <f>SUM('09.13'!V30,'09.14'!V30,'09.15'!V30,'09.16'!V30,'09.17'!V30)</f>
        <v>0</v>
      </c>
      <c r="J23" s="29"/>
      <c r="K23" s="29"/>
      <c r="L23" s="86" t="s">
        <v>25</v>
      </c>
      <c r="M23" s="30">
        <f>SUM('09.01'!P30,'09.02'!P30,'09.03'!P30,'09.06'!P30,'09.07'!P30,'09.08'!P30,'09.09'!P30,'09.10'!P30,'09.13'!P30,'09.14'!P30,'09.15'!P30,'09.16'!P30,'09.17'!P30)</f>
        <v>123</v>
      </c>
      <c r="N23" s="30">
        <f>SUM('09.01'!Q30,'09.02'!Q30,'09.03'!Q30,'09.06'!Q30,'09.07'!Q30,'09.08'!Q30,'09.09'!Q30,'09.10'!Q30,'09.13'!Q30,'09.14'!Q30,'09.15'!Q30,'09.16'!Q30,'09.17'!Q30)</f>
        <v>77</v>
      </c>
      <c r="O23" s="30">
        <f>SUM('09.01'!R30,'09.02'!R30,'09.03'!R30,'09.06'!R30,'09.07'!R30,'09.08'!R30,'09.09'!R30,'09.10'!R30,'09.13'!R30,'09.14'!R30,'09.15'!R30,'09.16'!R30,'09.17'!R30)</f>
        <v>27</v>
      </c>
      <c r="P23" s="30">
        <f>SUM('09.01'!S30,'09.02'!S30,'09.03'!S30,'09.06'!S30,'09.07'!S30,'09.08'!S30,'09.09'!S30,'09.10'!S30,'09.13'!S30,'09.14'!S30,'09.15'!S30,'09.16'!S30,'09.17'!S30)</f>
        <v>3</v>
      </c>
      <c r="Q23" s="30">
        <f>SUM('09.01'!T30,'09.02'!T30,'09.03'!T30,'09.06'!T30,'09.07'!T30,'09.08'!T30,'09.09'!T30,'09.10'!T30,'09.13'!T30,'09.14'!T30,'09.15'!T30,'09.16'!T30,'09.17'!T30)</f>
        <v>0</v>
      </c>
      <c r="R23" s="30">
        <f>SUM('09.01'!U30,'09.02'!U30,'09.03'!U30,'09.06'!U30,'09.07'!U30,'09.08'!U30,'09.09'!U30,'09.10'!U30,'09.13'!U30,'09.14'!U30,'09.15'!U30,'09.16'!U30,'09.17'!U30)</f>
        <v>1</v>
      </c>
      <c r="S23" s="31">
        <f>SUM('09.01'!V30,'09.02'!V30,'09.03'!V30,'09.06'!V30,'09.07'!V30,'09.08'!V30,'09.09'!V30,'09.10'!V30,'09.13'!V30,'09.14'!V30,'09.15'!V30,'09.16'!V30,'09.17'!V30)</f>
        <v>0</v>
      </c>
    </row>
    <row r="24" spans="2:19" ht="20.100000000000001" customHeight="1" thickBot="1" x14ac:dyDescent="0.35">
      <c r="B24" s="101"/>
      <c r="C24" s="101"/>
      <c r="D24" s="101"/>
      <c r="E24" s="101"/>
      <c r="F24" s="101"/>
      <c r="G24" s="488" t="s">
        <v>79</v>
      </c>
      <c r="H24" s="489"/>
      <c r="I24" s="330">
        <f>SUM(C8:I8,C11:I11,C14:I14,C17:I17,C20:I20,C23:I23)</f>
        <v>1058</v>
      </c>
      <c r="J24" s="29"/>
      <c r="K24" s="29"/>
      <c r="L24" s="101"/>
      <c r="M24" s="101"/>
      <c r="N24" s="101"/>
      <c r="O24" s="101"/>
      <c r="P24" s="101"/>
      <c r="Q24" s="490" t="s">
        <v>79</v>
      </c>
      <c r="R24" s="491"/>
      <c r="S24" s="283">
        <f>SUM(M8:S8,M11:S11,M14:S14,M17:S17,M20:S20,M23:S23)</f>
        <v>2768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zoomScaleNormal="100" workbookViewId="0">
      <pane ySplit="3" topLeftCell="A4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29" t="s">
        <v>3</v>
      </c>
      <c r="E3" s="429" t="s">
        <v>4</v>
      </c>
      <c r="F3" s="429" t="s">
        <v>5</v>
      </c>
      <c r="G3" s="429" t="s">
        <v>6</v>
      </c>
      <c r="H3" s="429" t="s">
        <v>120</v>
      </c>
      <c r="I3" s="308" t="s">
        <v>8</v>
      </c>
      <c r="J3" s="429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x14ac:dyDescent="0.3">
      <c r="A4" s="173">
        <v>44462</v>
      </c>
      <c r="B4" s="160" t="s">
        <v>1847</v>
      </c>
      <c r="C4" s="161" t="s">
        <v>1848</v>
      </c>
      <c r="D4" s="162">
        <v>1</v>
      </c>
      <c r="E4" s="162">
        <v>0</v>
      </c>
      <c r="F4" s="162">
        <v>0</v>
      </c>
      <c r="G4" s="162">
        <v>0</v>
      </c>
      <c r="H4" s="162">
        <v>0</v>
      </c>
      <c r="I4" s="303" t="s">
        <v>1850</v>
      </c>
      <c r="J4" s="171" t="s">
        <v>1851</v>
      </c>
      <c r="K4" s="171" t="s">
        <v>1852</v>
      </c>
      <c r="L4" s="170"/>
      <c r="M4" s="102"/>
      <c r="O4" s="112" t="s">
        <v>94</v>
      </c>
      <c r="P4" s="113"/>
      <c r="Q4" s="33">
        <f t="shared" ref="Q4:U6" si="0">D138</f>
        <v>140</v>
      </c>
      <c r="R4" s="33">
        <f t="shared" si="0"/>
        <v>68</v>
      </c>
      <c r="S4" s="33">
        <f t="shared" si="0"/>
        <v>76</v>
      </c>
      <c r="T4" s="33">
        <f t="shared" si="0"/>
        <v>139</v>
      </c>
      <c r="U4" s="33">
        <f t="shared" si="0"/>
        <v>0</v>
      </c>
      <c r="V4" s="114"/>
    </row>
    <row r="5" spans="1:22" ht="20.100000000000001" customHeight="1" thickBot="1" x14ac:dyDescent="0.35">
      <c r="A5" s="167">
        <v>44462</v>
      </c>
      <c r="B5" s="158" t="s">
        <v>1847</v>
      </c>
      <c r="C5" s="159" t="s">
        <v>1849</v>
      </c>
      <c r="D5" s="165">
        <v>1</v>
      </c>
      <c r="E5" s="165">
        <v>0</v>
      </c>
      <c r="F5" s="165">
        <v>0</v>
      </c>
      <c r="G5" s="165">
        <v>0</v>
      </c>
      <c r="H5" s="165">
        <v>0</v>
      </c>
      <c r="I5" s="305" t="s">
        <v>1850</v>
      </c>
      <c r="J5" s="166" t="s">
        <v>1851</v>
      </c>
      <c r="K5" s="166" t="s">
        <v>1853</v>
      </c>
      <c r="L5" s="343"/>
      <c r="M5" s="157"/>
      <c r="O5" s="115" t="s">
        <v>49</v>
      </c>
      <c r="P5" s="116"/>
      <c r="Q5" s="34">
        <f t="shared" si="0"/>
        <v>2789</v>
      </c>
      <c r="R5" s="34">
        <f t="shared" si="0"/>
        <v>306</v>
      </c>
      <c r="S5" s="34">
        <f t="shared" si="0"/>
        <v>316</v>
      </c>
      <c r="T5" s="34">
        <f t="shared" si="0"/>
        <v>2760</v>
      </c>
      <c r="U5" s="34">
        <f t="shared" si="0"/>
        <v>0</v>
      </c>
      <c r="V5" s="117"/>
    </row>
    <row r="6" spans="1:22" ht="20.100000000000001" customHeight="1" thickBot="1" x14ac:dyDescent="0.35">
      <c r="A6" s="173">
        <v>44462</v>
      </c>
      <c r="B6" s="160" t="s">
        <v>1854</v>
      </c>
      <c r="C6" s="161" t="s">
        <v>1855</v>
      </c>
      <c r="D6" s="162">
        <v>4</v>
      </c>
      <c r="E6" s="162">
        <v>0</v>
      </c>
      <c r="F6" s="162">
        <v>0</v>
      </c>
      <c r="G6" s="162">
        <v>0</v>
      </c>
      <c r="H6" s="162">
        <v>0</v>
      </c>
      <c r="I6" s="303" t="s">
        <v>1872</v>
      </c>
      <c r="J6" s="171" t="s">
        <v>1874</v>
      </c>
      <c r="K6" s="344" t="s">
        <v>1877</v>
      </c>
      <c r="L6" s="170"/>
      <c r="M6" s="157"/>
      <c r="O6" s="47" t="s">
        <v>50</v>
      </c>
      <c r="P6" s="48"/>
      <c r="Q6" s="2">
        <f t="shared" si="0"/>
        <v>2929</v>
      </c>
      <c r="R6" s="2">
        <f t="shared" si="0"/>
        <v>374</v>
      </c>
      <c r="S6" s="2">
        <f t="shared" si="0"/>
        <v>392</v>
      </c>
      <c r="T6" s="2">
        <f t="shared" si="0"/>
        <v>2899</v>
      </c>
      <c r="U6" s="2">
        <f t="shared" si="0"/>
        <v>0</v>
      </c>
      <c r="V6" s="49"/>
    </row>
    <row r="7" spans="1:22" ht="20.100000000000001" customHeight="1" thickTop="1" thickBot="1" x14ac:dyDescent="0.35">
      <c r="A7" s="167">
        <v>44462</v>
      </c>
      <c r="B7" s="158" t="s">
        <v>1854</v>
      </c>
      <c r="C7" s="159" t="s">
        <v>1856</v>
      </c>
      <c r="D7" s="165">
        <v>2</v>
      </c>
      <c r="E7" s="165">
        <v>0</v>
      </c>
      <c r="F7" s="165">
        <v>0</v>
      </c>
      <c r="G7" s="165">
        <v>2</v>
      </c>
      <c r="H7" s="165">
        <v>0</v>
      </c>
      <c r="I7" s="305" t="s">
        <v>1873</v>
      </c>
      <c r="J7" s="166" t="s">
        <v>1874</v>
      </c>
      <c r="K7" s="345" t="s">
        <v>1877</v>
      </c>
      <c r="L7" s="343" t="s">
        <v>1857</v>
      </c>
      <c r="M7" s="157"/>
      <c r="O7" s="50" t="s">
        <v>51</v>
      </c>
      <c r="P7" s="51"/>
      <c r="Q7" s="3">
        <f>D78</f>
        <v>149</v>
      </c>
      <c r="R7" s="3">
        <f>E78</f>
        <v>0</v>
      </c>
      <c r="S7" s="3">
        <f>F78</f>
        <v>0</v>
      </c>
      <c r="T7" s="3">
        <f>G78</f>
        <v>147</v>
      </c>
      <c r="U7" s="3">
        <f>H78</f>
        <v>0</v>
      </c>
      <c r="V7" s="52"/>
    </row>
    <row r="8" spans="1:22" ht="20.100000000000001" customHeight="1" thickBot="1" x14ac:dyDescent="0.35">
      <c r="A8" s="177">
        <v>44462</v>
      </c>
      <c r="B8" s="341" t="s">
        <v>1854</v>
      </c>
      <c r="C8" s="168" t="s">
        <v>1858</v>
      </c>
      <c r="D8" s="169">
        <v>2</v>
      </c>
      <c r="E8" s="169">
        <v>0</v>
      </c>
      <c r="F8" s="169">
        <v>0</v>
      </c>
      <c r="G8" s="169">
        <v>3</v>
      </c>
      <c r="H8" s="169">
        <v>0</v>
      </c>
      <c r="I8" s="309" t="s">
        <v>1873</v>
      </c>
      <c r="J8" s="178" t="s">
        <v>1874</v>
      </c>
      <c r="K8" s="346" t="s">
        <v>1877</v>
      </c>
      <c r="L8" s="342" t="s">
        <v>1859</v>
      </c>
      <c r="M8" s="157"/>
      <c r="O8" s="53" t="s">
        <v>95</v>
      </c>
      <c r="P8" s="54"/>
      <c r="Q8" s="4">
        <f>SUM(Q6:Q7)</f>
        <v>3078</v>
      </c>
      <c r="R8" s="4">
        <f>SUM(R6:R7)</f>
        <v>374</v>
      </c>
      <c r="S8" s="4">
        <f>SUM(S6:S7)</f>
        <v>392</v>
      </c>
      <c r="T8" s="4">
        <f>SUM(T6:T7)</f>
        <v>3046</v>
      </c>
      <c r="U8" s="4">
        <f>SUM(U6:U7)</f>
        <v>0</v>
      </c>
      <c r="V8" s="55"/>
    </row>
    <row r="9" spans="1:22" ht="20.100000000000001" customHeight="1" thickBot="1" x14ac:dyDescent="0.35">
      <c r="A9" s="177">
        <v>44462</v>
      </c>
      <c r="B9" s="341" t="s">
        <v>1854</v>
      </c>
      <c r="C9" s="168" t="s">
        <v>1860</v>
      </c>
      <c r="D9" s="169">
        <v>1</v>
      </c>
      <c r="E9" s="169">
        <v>0</v>
      </c>
      <c r="F9" s="169">
        <v>0</v>
      </c>
      <c r="G9" s="169">
        <v>1</v>
      </c>
      <c r="H9" s="169">
        <v>0</v>
      </c>
      <c r="I9" s="309" t="s">
        <v>1873</v>
      </c>
      <c r="J9" s="178" t="s">
        <v>1875</v>
      </c>
      <c r="K9" s="346" t="s">
        <v>1877</v>
      </c>
      <c r="L9" s="342" t="s">
        <v>1861</v>
      </c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3">
        <v>44462</v>
      </c>
      <c r="B10" s="160" t="s">
        <v>1862</v>
      </c>
      <c r="C10" s="161" t="s">
        <v>1863</v>
      </c>
      <c r="D10" s="162">
        <v>1</v>
      </c>
      <c r="E10" s="162">
        <v>0</v>
      </c>
      <c r="F10" s="162">
        <v>0</v>
      </c>
      <c r="G10" s="162">
        <v>1</v>
      </c>
      <c r="H10" s="162">
        <v>0</v>
      </c>
      <c r="I10" s="303" t="s">
        <v>1873</v>
      </c>
      <c r="J10" s="171" t="s">
        <v>1874</v>
      </c>
      <c r="K10" s="344" t="s">
        <v>1877</v>
      </c>
      <c r="L10" s="170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67">
        <v>44462</v>
      </c>
      <c r="B11" s="158" t="s">
        <v>1862</v>
      </c>
      <c r="C11" s="159" t="s">
        <v>1864</v>
      </c>
      <c r="D11" s="165">
        <v>1</v>
      </c>
      <c r="E11" s="165">
        <v>0</v>
      </c>
      <c r="F11" s="165">
        <v>0</v>
      </c>
      <c r="G11" s="165">
        <v>1</v>
      </c>
      <c r="H11" s="165">
        <v>0</v>
      </c>
      <c r="I11" s="305" t="s">
        <v>1873</v>
      </c>
      <c r="J11" s="166" t="s">
        <v>1874</v>
      </c>
      <c r="K11" s="345" t="s">
        <v>1877</v>
      </c>
      <c r="L11" s="343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3">
        <v>44462</v>
      </c>
      <c r="B12" s="160" t="s">
        <v>1865</v>
      </c>
      <c r="C12" s="161" t="s">
        <v>1866</v>
      </c>
      <c r="D12" s="162">
        <v>1</v>
      </c>
      <c r="E12" s="162">
        <v>0</v>
      </c>
      <c r="F12" s="162">
        <v>0</v>
      </c>
      <c r="G12" s="162">
        <v>1</v>
      </c>
      <c r="H12" s="162">
        <v>0</v>
      </c>
      <c r="I12" s="303" t="s">
        <v>1873</v>
      </c>
      <c r="J12" s="171" t="s">
        <v>1874</v>
      </c>
      <c r="K12" s="344" t="s">
        <v>1877</v>
      </c>
      <c r="L12" s="170"/>
      <c r="M12" s="157"/>
      <c r="O12" s="479" t="s">
        <v>53</v>
      </c>
      <c r="P12" s="477"/>
      <c r="Q12" s="118">
        <f>T12+V12</f>
        <v>140</v>
      </c>
      <c r="R12" s="58"/>
      <c r="S12" s="59" t="s">
        <v>39</v>
      </c>
      <c r="T12" s="60">
        <f>SUM(P14:V14,P17:V17,P20:V20,P23:V23,P26:V26,V29,U29,T29)</f>
        <v>119</v>
      </c>
      <c r="U12" s="61" t="s">
        <v>40</v>
      </c>
      <c r="V12" s="62">
        <f>SUM(P29:S29)</f>
        <v>21</v>
      </c>
    </row>
    <row r="13" spans="1:22" ht="20.100000000000001" customHeight="1" thickBot="1" x14ac:dyDescent="0.35">
      <c r="A13" s="167">
        <v>44462</v>
      </c>
      <c r="B13" s="158" t="s">
        <v>1865</v>
      </c>
      <c r="C13" s="159" t="s">
        <v>1867</v>
      </c>
      <c r="D13" s="165">
        <v>1</v>
      </c>
      <c r="E13" s="165">
        <v>0</v>
      </c>
      <c r="F13" s="165">
        <v>0</v>
      </c>
      <c r="G13" s="165">
        <v>1</v>
      </c>
      <c r="H13" s="165">
        <v>0</v>
      </c>
      <c r="I13" s="305" t="s">
        <v>1872</v>
      </c>
      <c r="J13" s="166" t="s">
        <v>1874</v>
      </c>
      <c r="K13" s="345" t="s">
        <v>1877</v>
      </c>
      <c r="L13" s="343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77">
        <v>44462</v>
      </c>
      <c r="B14" s="341" t="s">
        <v>1868</v>
      </c>
      <c r="C14" s="168" t="s">
        <v>1869</v>
      </c>
      <c r="D14" s="169">
        <v>8</v>
      </c>
      <c r="E14" s="169">
        <v>0</v>
      </c>
      <c r="F14" s="169">
        <v>0</v>
      </c>
      <c r="G14" s="169">
        <v>8</v>
      </c>
      <c r="H14" s="169">
        <v>0</v>
      </c>
      <c r="I14" s="309" t="s">
        <v>1873</v>
      </c>
      <c r="J14" s="178" t="s">
        <v>1876</v>
      </c>
      <c r="K14" s="346" t="s">
        <v>1877</v>
      </c>
      <c r="L14" s="342"/>
      <c r="M14" s="157"/>
      <c r="O14" s="119" t="s">
        <v>22</v>
      </c>
      <c r="P14" s="120">
        <f t="shared" ref="P14:V14" si="1">SUMIF($C$4:$C$54,P13,$D$4:$D$54)+SUMIF($C$64:$C$65,P13,$D$64:$D$65)+SUMIF($C$83:$C$90,P13,$D$83:$D$90)</f>
        <v>21</v>
      </c>
      <c r="Q14" s="120">
        <f t="shared" si="1"/>
        <v>0</v>
      </c>
      <c r="R14" s="120">
        <f t="shared" si="1"/>
        <v>7</v>
      </c>
      <c r="S14" s="120">
        <f t="shared" si="1"/>
        <v>4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thickBot="1" x14ac:dyDescent="0.35">
      <c r="A15" s="177">
        <v>44462</v>
      </c>
      <c r="B15" s="341" t="s">
        <v>1870</v>
      </c>
      <c r="C15" s="168" t="s">
        <v>1871</v>
      </c>
      <c r="D15" s="169">
        <v>1</v>
      </c>
      <c r="E15" s="169">
        <v>0</v>
      </c>
      <c r="F15" s="169">
        <v>0</v>
      </c>
      <c r="G15" s="169">
        <v>1</v>
      </c>
      <c r="H15" s="169">
        <v>0</v>
      </c>
      <c r="I15" s="309" t="s">
        <v>1873</v>
      </c>
      <c r="J15" s="178" t="s">
        <v>1874</v>
      </c>
      <c r="K15" s="346" t="s">
        <v>1877</v>
      </c>
      <c r="L15" s="342"/>
      <c r="M15" s="157"/>
      <c r="O15" s="66" t="s">
        <v>25</v>
      </c>
      <c r="P15" s="67">
        <f t="shared" ref="P15:V15" si="2">SUMIF($C$4:$C$54,P13,$G$4:$G$54)+SUMIF($C$64:$C$65,P13,$G$64:$G$65)+SUMIF($C$83:$C$90,P13,$G$83:$G$90)</f>
        <v>21</v>
      </c>
      <c r="Q15" s="67">
        <f t="shared" si="2"/>
        <v>0</v>
      </c>
      <c r="R15" s="67">
        <f t="shared" si="2"/>
        <v>7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0</v>
      </c>
    </row>
    <row r="16" spans="1:22" ht="20.100000000000001" customHeight="1" x14ac:dyDescent="0.3">
      <c r="A16" s="173">
        <v>44462</v>
      </c>
      <c r="B16" s="160" t="s">
        <v>1879</v>
      </c>
      <c r="C16" s="161" t="s">
        <v>1880</v>
      </c>
      <c r="D16" s="162">
        <v>2</v>
      </c>
      <c r="E16" s="162">
        <v>0</v>
      </c>
      <c r="F16" s="162">
        <v>0</v>
      </c>
      <c r="G16" s="162">
        <v>2</v>
      </c>
      <c r="H16" s="162">
        <v>0</v>
      </c>
      <c r="I16" s="303" t="s">
        <v>1889</v>
      </c>
      <c r="J16" s="171" t="s">
        <v>1891</v>
      </c>
      <c r="K16" s="171" t="s">
        <v>1894</v>
      </c>
      <c r="L16" s="170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67">
        <v>44462</v>
      </c>
      <c r="B17" s="158" t="s">
        <v>1879</v>
      </c>
      <c r="C17" s="159" t="s">
        <v>42</v>
      </c>
      <c r="D17" s="165">
        <v>8</v>
      </c>
      <c r="E17" s="165">
        <v>0</v>
      </c>
      <c r="F17" s="165">
        <v>0</v>
      </c>
      <c r="G17" s="165">
        <v>9</v>
      </c>
      <c r="H17" s="165">
        <v>0</v>
      </c>
      <c r="I17" s="305" t="s">
        <v>1889</v>
      </c>
      <c r="J17" s="166" t="s">
        <v>1892</v>
      </c>
      <c r="K17" s="166" t="s">
        <v>1895</v>
      </c>
      <c r="L17" s="343"/>
      <c r="M17" s="157"/>
      <c r="O17" s="122" t="s">
        <v>22</v>
      </c>
      <c r="P17" s="120">
        <f t="shared" ref="P17:V17" si="3">SUMIF($C$4:$C$54,P16,$D$4:$D$54)+SUMIF($C$64:$C$65,P16,$D$64:$D$65)+SUMIF($C$83:$C$90,P16,$D$83:$D$90)</f>
        <v>57</v>
      </c>
      <c r="Q17" s="120">
        <f t="shared" si="3"/>
        <v>0</v>
      </c>
      <c r="R17" s="120">
        <f t="shared" si="3"/>
        <v>2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3">
        <v>44462</v>
      </c>
      <c r="B18" s="160" t="s">
        <v>1881</v>
      </c>
      <c r="C18" s="161" t="s">
        <v>1882</v>
      </c>
      <c r="D18" s="162">
        <v>3</v>
      </c>
      <c r="E18" s="162">
        <v>0</v>
      </c>
      <c r="F18" s="162">
        <v>0</v>
      </c>
      <c r="G18" s="162">
        <v>2</v>
      </c>
      <c r="H18" s="162">
        <v>0</v>
      </c>
      <c r="I18" s="303" t="s">
        <v>1890</v>
      </c>
      <c r="J18" s="171" t="s">
        <v>1892</v>
      </c>
      <c r="K18" s="171" t="s">
        <v>1895</v>
      </c>
      <c r="L18" s="170"/>
      <c r="M18" s="157"/>
      <c r="O18" s="73" t="s">
        <v>25</v>
      </c>
      <c r="P18" s="74">
        <f t="shared" ref="P18:V18" si="4">SUMIF($C$4:$C$54,P16,$G$4:$G$54)+SUMIF($C$64:$C$65,P16,$G$64:$G$65)+SUMIF($C$83:$C$90,P16,$G$83:$G$90)</f>
        <v>57</v>
      </c>
      <c r="Q18" s="74">
        <f t="shared" si="4"/>
        <v>0</v>
      </c>
      <c r="R18" s="74">
        <f t="shared" si="4"/>
        <v>1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x14ac:dyDescent="0.3">
      <c r="A19" s="174">
        <v>44462</v>
      </c>
      <c r="B19" s="196" t="s">
        <v>1881</v>
      </c>
      <c r="C19" s="163" t="s">
        <v>1883</v>
      </c>
      <c r="D19" s="164">
        <v>1</v>
      </c>
      <c r="E19" s="164">
        <v>0</v>
      </c>
      <c r="F19" s="164">
        <v>0</v>
      </c>
      <c r="G19" s="164">
        <v>1</v>
      </c>
      <c r="H19" s="164">
        <v>0</v>
      </c>
      <c r="I19" s="304" t="s">
        <v>1890</v>
      </c>
      <c r="J19" s="172" t="s">
        <v>1892</v>
      </c>
      <c r="K19" s="172" t="s">
        <v>1896</v>
      </c>
      <c r="L19" s="197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67">
        <v>44462</v>
      </c>
      <c r="B20" s="158" t="s">
        <v>1881</v>
      </c>
      <c r="C20" s="159" t="s">
        <v>1884</v>
      </c>
      <c r="D20" s="165">
        <v>5</v>
      </c>
      <c r="E20" s="165">
        <v>0</v>
      </c>
      <c r="F20" s="165">
        <v>0</v>
      </c>
      <c r="G20" s="165">
        <v>3</v>
      </c>
      <c r="H20" s="165">
        <v>0</v>
      </c>
      <c r="I20" s="305" t="s">
        <v>1889</v>
      </c>
      <c r="J20" s="166" t="s">
        <v>1891</v>
      </c>
      <c r="K20" s="166" t="s">
        <v>1895</v>
      </c>
      <c r="L20" s="343"/>
      <c r="M20" s="157" t="s">
        <v>127</v>
      </c>
      <c r="O20" s="122" t="s">
        <v>22</v>
      </c>
      <c r="P20" s="120">
        <f t="shared" ref="P20:V20" si="5">SUMIF($C$4:$C$54,P19,$D$4:$D$54)+SUMIF($C$64:$C$65,P19,$D$64:$D$65)+SUMIF($C$83:$C$90,P19,$D$83:$D$90)</f>
        <v>7</v>
      </c>
      <c r="Q20" s="120">
        <f t="shared" si="5"/>
        <v>0</v>
      </c>
      <c r="R20" s="120">
        <f t="shared" si="5"/>
        <v>15</v>
      </c>
      <c r="S20" s="120">
        <f t="shared" si="5"/>
        <v>0</v>
      </c>
      <c r="T20" s="120">
        <f t="shared" si="5"/>
        <v>2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3">
        <v>44462</v>
      </c>
      <c r="B21" s="160" t="s">
        <v>1885</v>
      </c>
      <c r="C21" s="161" t="s">
        <v>1863</v>
      </c>
      <c r="D21" s="162">
        <v>1</v>
      </c>
      <c r="E21" s="162">
        <v>0</v>
      </c>
      <c r="F21" s="162">
        <v>0</v>
      </c>
      <c r="G21" s="162">
        <v>1</v>
      </c>
      <c r="H21" s="162">
        <v>0</v>
      </c>
      <c r="I21" s="303" t="s">
        <v>1890</v>
      </c>
      <c r="J21" s="171" t="s">
        <v>1892</v>
      </c>
      <c r="K21" s="171" t="s">
        <v>1895</v>
      </c>
      <c r="L21" s="170"/>
      <c r="M21" s="157"/>
      <c r="O21" s="79" t="s">
        <v>25</v>
      </c>
      <c r="P21" s="80">
        <f t="shared" ref="P21:V21" si="6">SUMIF($C$4:$C$54,P19,$G$4:$G$54)+SUMIF($C$64:$C$65,P19,$G$64:$G$65)+SUMIF($C$83:$C$90,P19,$G$83:$G$90)</f>
        <v>7</v>
      </c>
      <c r="Q21" s="80">
        <f t="shared" si="6"/>
        <v>0</v>
      </c>
      <c r="R21" s="80">
        <f t="shared" si="6"/>
        <v>16</v>
      </c>
      <c r="S21" s="80">
        <f t="shared" si="6"/>
        <v>0</v>
      </c>
      <c r="T21" s="80">
        <f t="shared" si="6"/>
        <v>3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44462</v>
      </c>
      <c r="B22" s="158" t="s">
        <v>1885</v>
      </c>
      <c r="C22" s="159" t="s">
        <v>1869</v>
      </c>
      <c r="D22" s="165">
        <v>2</v>
      </c>
      <c r="E22" s="165">
        <v>0</v>
      </c>
      <c r="F22" s="165">
        <v>0</v>
      </c>
      <c r="G22" s="165">
        <v>2</v>
      </c>
      <c r="H22" s="165">
        <v>0</v>
      </c>
      <c r="I22" s="305" t="s">
        <v>1889</v>
      </c>
      <c r="J22" s="166" t="s">
        <v>1892</v>
      </c>
      <c r="K22" s="166" t="s">
        <v>1896</v>
      </c>
      <c r="L22" s="343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3">
        <v>44462</v>
      </c>
      <c r="B23" s="160" t="s">
        <v>1886</v>
      </c>
      <c r="C23" s="161" t="s">
        <v>1863</v>
      </c>
      <c r="D23" s="162">
        <v>1</v>
      </c>
      <c r="E23" s="162">
        <v>0</v>
      </c>
      <c r="F23" s="162">
        <v>0</v>
      </c>
      <c r="G23" s="162">
        <v>1</v>
      </c>
      <c r="H23" s="162">
        <v>0</v>
      </c>
      <c r="I23" s="303" t="s">
        <v>1889</v>
      </c>
      <c r="J23" s="171" t="s">
        <v>1892</v>
      </c>
      <c r="K23" s="171" t="s">
        <v>1895</v>
      </c>
      <c r="L23" s="170"/>
      <c r="M23" s="157"/>
      <c r="O23" s="122" t="s">
        <v>22</v>
      </c>
      <c r="P23" s="120">
        <f t="shared" ref="P23:V23" si="7">SUMIF($C$4:$C$54,P22,$D$4:$D$54)+SUMIF($C$64:$C$65,P22,$D$64:$D$65)+SUMIF($C$83:$C$90,P22,$D$83:$D$90)</f>
        <v>0</v>
      </c>
      <c r="Q23" s="120">
        <f t="shared" si="7"/>
        <v>0</v>
      </c>
      <c r="R23" s="120">
        <f t="shared" si="7"/>
        <v>4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x14ac:dyDescent="0.3">
      <c r="A24" s="174">
        <v>44462</v>
      </c>
      <c r="B24" s="196" t="s">
        <v>1886</v>
      </c>
      <c r="C24" s="163" t="s">
        <v>2645</v>
      </c>
      <c r="D24" s="164">
        <v>2</v>
      </c>
      <c r="E24" s="164">
        <v>0</v>
      </c>
      <c r="F24" s="164">
        <v>0</v>
      </c>
      <c r="G24" s="164">
        <v>3</v>
      </c>
      <c r="H24" s="164">
        <v>0</v>
      </c>
      <c r="I24" s="304" t="s">
        <v>1889</v>
      </c>
      <c r="J24" s="172" t="s">
        <v>1891</v>
      </c>
      <c r="K24" s="172" t="s">
        <v>1895</v>
      </c>
      <c r="L24" s="197"/>
      <c r="M24" s="157"/>
      <c r="O24" s="73" t="s">
        <v>25</v>
      </c>
      <c r="P24" s="74">
        <f t="shared" ref="P24:V24" si="8">SUMIF($C$4:$C$54,P22,$G$4:$G$54)+SUMIF($C$64:$C$65,P22,$G$64:$G$65)+SUMIF($C$83:$C$90,P22,$G$83:$G$90)</f>
        <v>0</v>
      </c>
      <c r="Q24" s="74">
        <f t="shared" si="8"/>
        <v>0</v>
      </c>
      <c r="R24" s="74">
        <f t="shared" si="8"/>
        <v>4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67">
        <v>44462</v>
      </c>
      <c r="B25" s="158" t="s">
        <v>1886</v>
      </c>
      <c r="C25" s="159" t="s">
        <v>1887</v>
      </c>
      <c r="D25" s="165">
        <v>3</v>
      </c>
      <c r="E25" s="165">
        <v>0</v>
      </c>
      <c r="F25" s="165">
        <v>0</v>
      </c>
      <c r="G25" s="165">
        <v>3</v>
      </c>
      <c r="H25" s="165">
        <v>0</v>
      </c>
      <c r="I25" s="305" t="s">
        <v>1890</v>
      </c>
      <c r="J25" s="166" t="s">
        <v>1892</v>
      </c>
      <c r="K25" s="166" t="s">
        <v>1895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44462</v>
      </c>
      <c r="B26" s="160" t="s">
        <v>1888</v>
      </c>
      <c r="C26" s="161" t="s">
        <v>1869</v>
      </c>
      <c r="D26" s="162">
        <v>6</v>
      </c>
      <c r="E26" s="162">
        <v>0</v>
      </c>
      <c r="F26" s="162">
        <v>0</v>
      </c>
      <c r="G26" s="162">
        <v>6</v>
      </c>
      <c r="H26" s="162">
        <v>0</v>
      </c>
      <c r="I26" s="303" t="s">
        <v>1890</v>
      </c>
      <c r="J26" s="171" t="s">
        <v>1892</v>
      </c>
      <c r="K26" s="171" t="s">
        <v>1895</v>
      </c>
      <c r="L26" s="170"/>
      <c r="M26" s="157"/>
      <c r="O26" s="122" t="s">
        <v>22</v>
      </c>
      <c r="P26" s="120">
        <f t="shared" ref="P26:V26" si="9">SUMIF($C$4:$C$54,P25,$D$4:$D$54)+SUMIF($C$64:$C$65,P25,$D$64:$D$65)+SUMIF($C$83:$C$90,P25,$D$83:$D$90)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44462</v>
      </c>
      <c r="B27" s="158" t="s">
        <v>1888</v>
      </c>
      <c r="C27" s="159" t="s">
        <v>42</v>
      </c>
      <c r="D27" s="165">
        <v>7</v>
      </c>
      <c r="E27" s="165">
        <v>0</v>
      </c>
      <c r="F27" s="165">
        <v>0</v>
      </c>
      <c r="G27" s="165">
        <v>7</v>
      </c>
      <c r="H27" s="165">
        <v>0</v>
      </c>
      <c r="I27" s="305" t="s">
        <v>1889</v>
      </c>
      <c r="J27" s="166" t="s">
        <v>1893</v>
      </c>
      <c r="K27" s="166" t="s">
        <v>1895</v>
      </c>
      <c r="L27" s="343"/>
      <c r="M27" s="157"/>
      <c r="O27" s="79" t="s">
        <v>25</v>
      </c>
      <c r="P27" s="84">
        <f t="shared" ref="P27:V27" si="10">SUMIF($C$4:$C$54,P25,$G$4:$G$54)+SUMIF($C$64:$C$65,P25,$G$64:$G$65)+SUMIF($C$83:$C$90,P25,$G$83:$G$90)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7">
        <v>44462</v>
      </c>
      <c r="B28" s="341" t="s">
        <v>1898</v>
      </c>
      <c r="C28" s="168" t="s">
        <v>1884</v>
      </c>
      <c r="D28" s="169">
        <v>2</v>
      </c>
      <c r="E28" s="169">
        <v>0</v>
      </c>
      <c r="F28" s="169">
        <v>0</v>
      </c>
      <c r="G28" s="169">
        <v>2</v>
      </c>
      <c r="H28" s="169">
        <v>0</v>
      </c>
      <c r="I28" s="309" t="s">
        <v>1904</v>
      </c>
      <c r="J28" s="178" t="s">
        <v>1906</v>
      </c>
      <c r="K28" s="346" t="s">
        <v>1909</v>
      </c>
      <c r="L28" s="342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44462</v>
      </c>
      <c r="B29" s="160" t="s">
        <v>1899</v>
      </c>
      <c r="C29" s="161" t="s">
        <v>2646</v>
      </c>
      <c r="D29" s="162">
        <v>7</v>
      </c>
      <c r="E29" s="162">
        <v>0</v>
      </c>
      <c r="F29" s="162">
        <v>0</v>
      </c>
      <c r="G29" s="162">
        <v>7</v>
      </c>
      <c r="H29" s="162">
        <v>0</v>
      </c>
      <c r="I29" s="303" t="s">
        <v>1905</v>
      </c>
      <c r="J29" s="171" t="s">
        <v>1907</v>
      </c>
      <c r="K29" s="344" t="s">
        <v>1910</v>
      </c>
      <c r="L29" s="170"/>
      <c r="M29" s="157"/>
      <c r="O29" s="122" t="s">
        <v>22</v>
      </c>
      <c r="P29" s="120">
        <f t="shared" ref="P29:V29" si="11">SUMIF($C$4:$C$54,P28,$D$4:$D$54)+SUMIF($C$64:$C$65,P28,$D$64:$D$65)+SUMIF($C$83:$C$90,P28,$D$83:$D$90)</f>
        <v>7</v>
      </c>
      <c r="Q29" s="120">
        <f t="shared" si="11"/>
        <v>11</v>
      </c>
      <c r="R29" s="120">
        <f t="shared" si="11"/>
        <v>3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67">
        <v>44462</v>
      </c>
      <c r="B30" s="158" t="s">
        <v>1899</v>
      </c>
      <c r="C30" s="159" t="s">
        <v>1900</v>
      </c>
      <c r="D30" s="165">
        <v>1</v>
      </c>
      <c r="E30" s="165">
        <v>0</v>
      </c>
      <c r="F30" s="165">
        <v>0</v>
      </c>
      <c r="G30" s="165">
        <v>1</v>
      </c>
      <c r="H30" s="165">
        <v>0</v>
      </c>
      <c r="I30" s="305" t="s">
        <v>1904</v>
      </c>
      <c r="J30" s="166" t="s">
        <v>1906</v>
      </c>
      <c r="K30" s="345" t="s">
        <v>1910</v>
      </c>
      <c r="L30" s="343"/>
      <c r="M30" s="157"/>
      <c r="O30" s="86" t="s">
        <v>25</v>
      </c>
      <c r="P30" s="87">
        <f t="shared" ref="P30:V30" si="12">SUMIF($C$4:$C$54,P28,$G$4:$G$54)+SUMIF($C$64:$C$65,P28,$G$64:$G$65)+SUMIF($C$83:$C$90,P28,$G$83:$G$90)</f>
        <v>6</v>
      </c>
      <c r="Q30" s="87">
        <f t="shared" si="12"/>
        <v>14</v>
      </c>
      <c r="R30" s="87">
        <f t="shared" si="12"/>
        <v>3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77">
        <v>44462</v>
      </c>
      <c r="B31" s="341" t="s">
        <v>1901</v>
      </c>
      <c r="C31" s="168" t="s">
        <v>1883</v>
      </c>
      <c r="D31" s="169">
        <v>3</v>
      </c>
      <c r="E31" s="169">
        <v>0</v>
      </c>
      <c r="F31" s="169">
        <v>0</v>
      </c>
      <c r="G31" s="169">
        <v>3</v>
      </c>
      <c r="H31" s="169">
        <v>0</v>
      </c>
      <c r="I31" s="309" t="s">
        <v>1904</v>
      </c>
      <c r="J31" s="178" t="s">
        <v>1906</v>
      </c>
      <c r="K31" s="346" t="s">
        <v>1910</v>
      </c>
      <c r="L31" s="342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139</v>
      </c>
    </row>
    <row r="32" spans="1:22" ht="20.100000000000001" customHeight="1" thickBot="1" x14ac:dyDescent="0.35">
      <c r="A32" s="177">
        <v>44462</v>
      </c>
      <c r="B32" s="341" t="s">
        <v>1902</v>
      </c>
      <c r="C32" s="168" t="s">
        <v>1903</v>
      </c>
      <c r="D32" s="169">
        <v>6</v>
      </c>
      <c r="E32" s="169">
        <v>0</v>
      </c>
      <c r="F32" s="169">
        <v>0</v>
      </c>
      <c r="G32" s="169">
        <v>6</v>
      </c>
      <c r="H32" s="169">
        <v>0</v>
      </c>
      <c r="I32" s="309" t="s">
        <v>1905</v>
      </c>
      <c r="J32" s="178" t="s">
        <v>1908</v>
      </c>
      <c r="K32" s="346" t="s">
        <v>1910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44462</v>
      </c>
      <c r="B33" s="341" t="s">
        <v>1927</v>
      </c>
      <c r="C33" s="168" t="s">
        <v>1928</v>
      </c>
      <c r="D33" s="169">
        <v>7</v>
      </c>
      <c r="E33" s="169">
        <v>0</v>
      </c>
      <c r="F33" s="169">
        <v>0</v>
      </c>
      <c r="G33" s="169">
        <v>7</v>
      </c>
      <c r="H33" s="169">
        <v>0</v>
      </c>
      <c r="I33" s="309" t="s">
        <v>1941</v>
      </c>
      <c r="J33" s="178" t="s">
        <v>1945</v>
      </c>
      <c r="K33" s="178" t="s">
        <v>1947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44462</v>
      </c>
      <c r="B34" s="341" t="s">
        <v>1929</v>
      </c>
      <c r="C34" s="168" t="s">
        <v>1930</v>
      </c>
      <c r="D34" s="169">
        <v>1</v>
      </c>
      <c r="E34" s="169">
        <v>0</v>
      </c>
      <c r="F34" s="169">
        <v>0</v>
      </c>
      <c r="G34" s="169">
        <v>1</v>
      </c>
      <c r="H34" s="169">
        <v>0</v>
      </c>
      <c r="I34" s="309" t="s">
        <v>1941</v>
      </c>
      <c r="J34" s="178" t="s">
        <v>1945</v>
      </c>
      <c r="K34" s="178" t="s">
        <v>1947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3">
        <v>44462</v>
      </c>
      <c r="B35" s="160" t="s">
        <v>1931</v>
      </c>
      <c r="C35" s="161" t="s">
        <v>1932</v>
      </c>
      <c r="D35" s="162">
        <v>1</v>
      </c>
      <c r="E35" s="162">
        <v>0</v>
      </c>
      <c r="F35" s="162">
        <v>0</v>
      </c>
      <c r="G35" s="162">
        <v>1</v>
      </c>
      <c r="H35" s="162">
        <v>0</v>
      </c>
      <c r="I35" s="303" t="s">
        <v>1942</v>
      </c>
      <c r="J35" s="171" t="s">
        <v>1945</v>
      </c>
      <c r="K35" s="171" t="s">
        <v>1948</v>
      </c>
      <c r="L35" s="170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4">
        <v>44462</v>
      </c>
      <c r="B36" s="196" t="s">
        <v>1931</v>
      </c>
      <c r="C36" s="163" t="s">
        <v>62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4" t="s">
        <v>1941</v>
      </c>
      <c r="J36" s="172" t="s">
        <v>1945</v>
      </c>
      <c r="K36" s="172" t="s">
        <v>1947</v>
      </c>
      <c r="L36" s="197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4">
        <v>44462</v>
      </c>
      <c r="B37" s="196" t="s">
        <v>1931</v>
      </c>
      <c r="C37" s="163" t="s">
        <v>1933</v>
      </c>
      <c r="D37" s="164">
        <v>1</v>
      </c>
      <c r="E37" s="164">
        <v>0</v>
      </c>
      <c r="F37" s="164">
        <v>0</v>
      </c>
      <c r="G37" s="164">
        <v>1</v>
      </c>
      <c r="H37" s="164">
        <v>0</v>
      </c>
      <c r="I37" s="304" t="s">
        <v>1941</v>
      </c>
      <c r="J37" s="172" t="s">
        <v>1946</v>
      </c>
      <c r="K37" s="172" t="s">
        <v>1947</v>
      </c>
      <c r="L37" s="197"/>
      <c r="M37" s="194" t="s">
        <v>1878</v>
      </c>
      <c r="N37" s="192">
        <v>0.48541666666666666</v>
      </c>
      <c r="O37" s="335">
        <v>6396</v>
      </c>
      <c r="P37" s="182">
        <v>14</v>
      </c>
      <c r="Q37" s="182">
        <v>17</v>
      </c>
      <c r="R37" s="182">
        <v>5</v>
      </c>
      <c r="S37" s="182">
        <v>5</v>
      </c>
      <c r="T37" s="180">
        <f>SUM(P37:S37)</f>
        <v>41</v>
      </c>
      <c r="U37" s="183"/>
      <c r="V37" s="184">
        <v>5</v>
      </c>
    </row>
    <row r="38" spans="1:24" s="124" customFormat="1" ht="20.100000000000001" customHeight="1" thickBot="1" x14ac:dyDescent="0.35">
      <c r="A38" s="167">
        <v>44462</v>
      </c>
      <c r="B38" s="158" t="s">
        <v>1931</v>
      </c>
      <c r="C38" s="159" t="s">
        <v>1934</v>
      </c>
      <c r="D38" s="165">
        <v>1</v>
      </c>
      <c r="E38" s="165">
        <v>0</v>
      </c>
      <c r="F38" s="165">
        <v>0</v>
      </c>
      <c r="G38" s="165">
        <v>1</v>
      </c>
      <c r="H38" s="165">
        <v>0</v>
      </c>
      <c r="I38" s="305" t="s">
        <v>1943</v>
      </c>
      <c r="J38" s="166" t="s">
        <v>1945</v>
      </c>
      <c r="K38" s="166" t="s">
        <v>1948</v>
      </c>
      <c r="L38" s="343"/>
      <c r="M38" s="194" t="s">
        <v>1946</v>
      </c>
      <c r="N38" s="192">
        <v>0.5395833333333333</v>
      </c>
      <c r="O38" s="335" t="s">
        <v>141</v>
      </c>
      <c r="P38" s="182">
        <v>34</v>
      </c>
      <c r="Q38" s="182">
        <v>34</v>
      </c>
      <c r="R38" s="182">
        <v>2</v>
      </c>
      <c r="S38" s="182">
        <v>2</v>
      </c>
      <c r="T38" s="180">
        <f t="shared" ref="T38:T43" si="13">SUM(P38:S38)</f>
        <v>72</v>
      </c>
      <c r="U38" s="186"/>
      <c r="V38" s="179">
        <v>8</v>
      </c>
      <c r="W38" s="282"/>
    </row>
    <row r="39" spans="1:24" ht="20.100000000000001" customHeight="1" x14ac:dyDescent="0.3">
      <c r="A39" s="173">
        <v>44462</v>
      </c>
      <c r="B39" s="160" t="s">
        <v>1935</v>
      </c>
      <c r="C39" s="161" t="s">
        <v>1932</v>
      </c>
      <c r="D39" s="162">
        <v>1</v>
      </c>
      <c r="E39" s="162">
        <v>0</v>
      </c>
      <c r="F39" s="162">
        <v>0</v>
      </c>
      <c r="G39" s="162">
        <v>1</v>
      </c>
      <c r="H39" s="162">
        <v>0</v>
      </c>
      <c r="I39" s="303" t="s">
        <v>1941</v>
      </c>
      <c r="J39" s="171" t="s">
        <v>1945</v>
      </c>
      <c r="K39" s="171" t="s">
        <v>1948</v>
      </c>
      <c r="L39" s="170"/>
      <c r="M39" s="194" t="s">
        <v>1964</v>
      </c>
      <c r="N39" s="192">
        <v>0.55555555555555558</v>
      </c>
      <c r="O39" s="335" t="s">
        <v>140</v>
      </c>
      <c r="P39" s="182">
        <v>18</v>
      </c>
      <c r="Q39" s="182">
        <v>18</v>
      </c>
      <c r="R39" s="182">
        <v>7</v>
      </c>
      <c r="S39" s="182">
        <v>2</v>
      </c>
      <c r="T39" s="180">
        <f t="shared" si="13"/>
        <v>45</v>
      </c>
      <c r="U39" s="186"/>
      <c r="V39" s="179">
        <v>5</v>
      </c>
    </row>
    <row r="40" spans="1:24" ht="20.100000000000001" customHeight="1" thickBot="1" x14ac:dyDescent="0.35">
      <c r="A40" s="167">
        <v>44462</v>
      </c>
      <c r="B40" s="158" t="s">
        <v>1935</v>
      </c>
      <c r="C40" s="159" t="s">
        <v>1928</v>
      </c>
      <c r="D40" s="165">
        <v>3</v>
      </c>
      <c r="E40" s="165">
        <v>0</v>
      </c>
      <c r="F40" s="165">
        <v>0</v>
      </c>
      <c r="G40" s="165">
        <v>3</v>
      </c>
      <c r="H40" s="165">
        <v>0</v>
      </c>
      <c r="I40" s="305" t="s">
        <v>1941</v>
      </c>
      <c r="J40" s="166" t="s">
        <v>1945</v>
      </c>
      <c r="K40" s="166" t="s">
        <v>1947</v>
      </c>
      <c r="L40" s="343"/>
      <c r="M40" s="194" t="s">
        <v>1897</v>
      </c>
      <c r="N40" s="192">
        <v>0.52222222222222225</v>
      </c>
      <c r="O40" s="335" t="s">
        <v>142</v>
      </c>
      <c r="P40" s="182">
        <v>34</v>
      </c>
      <c r="Q40" s="182">
        <v>33</v>
      </c>
      <c r="R40" s="182">
        <v>6</v>
      </c>
      <c r="S40" s="182">
        <v>8</v>
      </c>
      <c r="T40" s="180">
        <f t="shared" si="13"/>
        <v>81</v>
      </c>
      <c r="U40" s="195"/>
      <c r="V40" s="179">
        <v>5</v>
      </c>
      <c r="W40" s="107"/>
      <c r="X40" s="107"/>
    </row>
    <row r="41" spans="1:24" ht="20.100000000000001" customHeight="1" x14ac:dyDescent="0.3">
      <c r="A41" s="173">
        <v>44462</v>
      </c>
      <c r="B41" s="160" t="s">
        <v>1936</v>
      </c>
      <c r="C41" s="161" t="s">
        <v>1937</v>
      </c>
      <c r="D41" s="162">
        <v>2</v>
      </c>
      <c r="E41" s="162">
        <v>0</v>
      </c>
      <c r="F41" s="162">
        <v>0</v>
      </c>
      <c r="G41" s="162">
        <v>2</v>
      </c>
      <c r="H41" s="162">
        <v>0</v>
      </c>
      <c r="I41" s="303" t="s">
        <v>1944</v>
      </c>
      <c r="J41" s="171" t="s">
        <v>1946</v>
      </c>
      <c r="K41" s="171" t="s">
        <v>1949</v>
      </c>
      <c r="L41" s="170"/>
      <c r="M41" s="194" t="s">
        <v>1908</v>
      </c>
      <c r="N41" s="192">
        <v>0.53819444444444442</v>
      </c>
      <c r="O41" s="335" t="s">
        <v>139</v>
      </c>
      <c r="P41" s="182">
        <v>16</v>
      </c>
      <c r="Q41" s="182">
        <v>16</v>
      </c>
      <c r="R41" s="182">
        <v>3</v>
      </c>
      <c r="S41" s="182">
        <v>3</v>
      </c>
      <c r="T41" s="180">
        <f t="shared" si="13"/>
        <v>38</v>
      </c>
      <c r="U41" s="195"/>
      <c r="V41" s="179">
        <v>4</v>
      </c>
      <c r="W41" s="107"/>
      <c r="X41" s="107"/>
    </row>
    <row r="42" spans="1:24" ht="20.100000000000001" customHeight="1" thickBot="1" x14ac:dyDescent="0.35">
      <c r="A42" s="167">
        <v>44462</v>
      </c>
      <c r="B42" s="158" t="s">
        <v>1936</v>
      </c>
      <c r="C42" s="159" t="s">
        <v>1928</v>
      </c>
      <c r="D42" s="165">
        <v>10</v>
      </c>
      <c r="E42" s="165">
        <v>0</v>
      </c>
      <c r="F42" s="165">
        <v>0</v>
      </c>
      <c r="G42" s="165">
        <v>10</v>
      </c>
      <c r="H42" s="165">
        <v>0</v>
      </c>
      <c r="I42" s="305" t="s">
        <v>1942</v>
      </c>
      <c r="J42" s="166" t="s">
        <v>1945</v>
      </c>
      <c r="K42" s="166" t="s">
        <v>1948</v>
      </c>
      <c r="L42" s="343"/>
      <c r="M42" s="194" t="s">
        <v>1926</v>
      </c>
      <c r="N42" s="192">
        <v>0.54375000000000007</v>
      </c>
      <c r="O42" s="335" t="s">
        <v>143</v>
      </c>
      <c r="P42" s="182">
        <v>76</v>
      </c>
      <c r="Q42" s="182">
        <v>68</v>
      </c>
      <c r="R42" s="182">
        <v>0</v>
      </c>
      <c r="S42" s="182">
        <v>0</v>
      </c>
      <c r="T42" s="180">
        <f t="shared" si="13"/>
        <v>144</v>
      </c>
      <c r="U42" s="186"/>
      <c r="V42" s="179"/>
    </row>
    <row r="43" spans="1:24" ht="20.100000000000001" customHeight="1" thickBot="1" x14ac:dyDescent="0.35">
      <c r="A43" s="173">
        <v>44462</v>
      </c>
      <c r="B43" s="160" t="s">
        <v>1938</v>
      </c>
      <c r="C43" s="161" t="s">
        <v>1932</v>
      </c>
      <c r="D43" s="162">
        <v>1</v>
      </c>
      <c r="E43" s="162">
        <v>0</v>
      </c>
      <c r="F43" s="162">
        <v>0</v>
      </c>
      <c r="G43" s="162">
        <v>1</v>
      </c>
      <c r="H43" s="162">
        <v>0</v>
      </c>
      <c r="I43" s="303" t="s">
        <v>1941</v>
      </c>
      <c r="J43" s="171" t="s">
        <v>1945</v>
      </c>
      <c r="K43" s="171" t="s">
        <v>1948</v>
      </c>
      <c r="L43" s="170"/>
      <c r="M43" s="194" t="s">
        <v>1851</v>
      </c>
      <c r="N43" s="192">
        <v>0.4861111111111111</v>
      </c>
      <c r="O43" s="335" t="s">
        <v>138</v>
      </c>
      <c r="P43" s="182">
        <v>0</v>
      </c>
      <c r="Q43" s="182">
        <v>1</v>
      </c>
      <c r="R43" s="182">
        <v>0</v>
      </c>
      <c r="S43" s="182">
        <v>1</v>
      </c>
      <c r="T43" s="180">
        <f t="shared" si="13"/>
        <v>2</v>
      </c>
      <c r="U43" s="186">
        <v>-1</v>
      </c>
      <c r="V43" s="179">
        <v>1</v>
      </c>
    </row>
    <row r="44" spans="1:24" ht="20.100000000000001" customHeight="1" thickTop="1" thickBot="1" x14ac:dyDescent="0.35">
      <c r="A44" s="167">
        <v>44462</v>
      </c>
      <c r="B44" s="158" t="s">
        <v>1938</v>
      </c>
      <c r="C44" s="159" t="s">
        <v>1928</v>
      </c>
      <c r="D44" s="165">
        <v>1</v>
      </c>
      <c r="E44" s="165">
        <v>0</v>
      </c>
      <c r="F44" s="165">
        <v>0</v>
      </c>
      <c r="G44" s="165">
        <v>1</v>
      </c>
      <c r="H44" s="165">
        <v>0</v>
      </c>
      <c r="I44" s="305" t="s">
        <v>1941</v>
      </c>
      <c r="J44" s="166" t="s">
        <v>1945</v>
      </c>
      <c r="K44" s="166" t="s">
        <v>1948</v>
      </c>
      <c r="L44" s="343"/>
      <c r="M44" s="194"/>
      <c r="N44" s="192"/>
      <c r="O44" s="187" t="s">
        <v>126</v>
      </c>
      <c r="P44" s="188">
        <f>SUM(P37:P43)</f>
        <v>192</v>
      </c>
      <c r="Q44" s="188">
        <f>SUM(Q37:Q43)</f>
        <v>187</v>
      </c>
      <c r="R44" s="188">
        <f>SUM(R37:R43)</f>
        <v>23</v>
      </c>
      <c r="S44" s="188">
        <f>SUM(S37:S43)</f>
        <v>21</v>
      </c>
      <c r="T44" s="188">
        <f>SUM(T37:T43)</f>
        <v>423</v>
      </c>
      <c r="U44" s="189"/>
      <c r="V44" s="190"/>
    </row>
    <row r="45" spans="1:24" ht="20.100000000000001" customHeight="1" x14ac:dyDescent="0.3">
      <c r="A45" s="173">
        <v>44462</v>
      </c>
      <c r="B45" s="160" t="s">
        <v>1939</v>
      </c>
      <c r="C45" s="161" t="s">
        <v>1932</v>
      </c>
      <c r="D45" s="162">
        <v>2</v>
      </c>
      <c r="E45" s="162">
        <v>0</v>
      </c>
      <c r="F45" s="162">
        <v>0</v>
      </c>
      <c r="G45" s="162">
        <v>2</v>
      </c>
      <c r="H45" s="162">
        <v>0</v>
      </c>
      <c r="I45" s="303" t="s">
        <v>1944</v>
      </c>
      <c r="J45" s="171" t="s">
        <v>1945</v>
      </c>
      <c r="K45" s="171" t="s">
        <v>1947</v>
      </c>
      <c r="L45" s="170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67">
        <v>44462</v>
      </c>
      <c r="B46" s="158" t="s">
        <v>1939</v>
      </c>
      <c r="C46" s="159" t="s">
        <v>1928</v>
      </c>
      <c r="D46" s="165">
        <v>2</v>
      </c>
      <c r="E46" s="165">
        <v>0</v>
      </c>
      <c r="F46" s="165">
        <v>0</v>
      </c>
      <c r="G46" s="165">
        <v>2</v>
      </c>
      <c r="H46" s="165">
        <v>0</v>
      </c>
      <c r="I46" s="305" t="s">
        <v>1942</v>
      </c>
      <c r="J46" s="166" t="s">
        <v>1946</v>
      </c>
      <c r="K46" s="166" t="s">
        <v>1949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77">
        <v>44462</v>
      </c>
      <c r="B47" s="341" t="s">
        <v>1940</v>
      </c>
      <c r="C47" s="168" t="s">
        <v>1928</v>
      </c>
      <c r="D47" s="169">
        <v>2</v>
      </c>
      <c r="E47" s="169">
        <v>0</v>
      </c>
      <c r="F47" s="169">
        <v>0</v>
      </c>
      <c r="G47" s="169">
        <v>2</v>
      </c>
      <c r="H47" s="169">
        <v>0</v>
      </c>
      <c r="I47" s="309" t="s">
        <v>1941</v>
      </c>
      <c r="J47" s="178" t="s">
        <v>1945</v>
      </c>
      <c r="K47" s="178" t="s">
        <v>1949</v>
      </c>
      <c r="L47" s="342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7">
        <v>44462</v>
      </c>
      <c r="B48" s="341" t="s">
        <v>1950</v>
      </c>
      <c r="C48" s="168" t="s">
        <v>1951</v>
      </c>
      <c r="D48" s="169">
        <v>2</v>
      </c>
      <c r="E48" s="169">
        <v>0</v>
      </c>
      <c r="F48" s="169">
        <v>0</v>
      </c>
      <c r="G48" s="169">
        <v>2</v>
      </c>
      <c r="H48" s="169">
        <v>0</v>
      </c>
      <c r="I48" s="309" t="s">
        <v>1958</v>
      </c>
      <c r="J48" s="178" t="s">
        <v>1960</v>
      </c>
      <c r="K48" s="346" t="s">
        <v>1962</v>
      </c>
      <c r="L48" s="342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7">
        <v>44462</v>
      </c>
      <c r="B49" s="341" t="s">
        <v>1952</v>
      </c>
      <c r="C49" s="168" t="s">
        <v>1953</v>
      </c>
      <c r="D49" s="169">
        <v>0</v>
      </c>
      <c r="E49" s="169">
        <v>0</v>
      </c>
      <c r="F49" s="169">
        <v>0</v>
      </c>
      <c r="G49" s="169">
        <v>5</v>
      </c>
      <c r="H49" s="169">
        <v>0</v>
      </c>
      <c r="I49" s="309" t="s">
        <v>1958</v>
      </c>
      <c r="J49" s="178" t="s">
        <v>1960</v>
      </c>
      <c r="K49" s="346" t="s">
        <v>1962</v>
      </c>
      <c r="L49" s="342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3">
        <v>44462</v>
      </c>
      <c r="B50" s="160" t="s">
        <v>1954</v>
      </c>
      <c r="C50" s="161" t="s">
        <v>1932</v>
      </c>
      <c r="D50" s="162">
        <v>1</v>
      </c>
      <c r="E50" s="162">
        <v>0</v>
      </c>
      <c r="F50" s="162">
        <v>0</v>
      </c>
      <c r="G50" s="162">
        <v>1</v>
      </c>
      <c r="H50" s="162">
        <v>0</v>
      </c>
      <c r="I50" s="303" t="s">
        <v>1958</v>
      </c>
      <c r="J50" s="171" t="s">
        <v>1961</v>
      </c>
      <c r="K50" s="344" t="s">
        <v>1962</v>
      </c>
      <c r="L50" s="170"/>
      <c r="M50" s="194"/>
      <c r="N50" s="107"/>
      <c r="O50" s="95" t="s">
        <v>89</v>
      </c>
      <c r="P50" s="97">
        <f>P44+P49</f>
        <v>192</v>
      </c>
      <c r="Q50" s="96">
        <f>Q44+Q49</f>
        <v>187</v>
      </c>
      <c r="R50" s="97">
        <f>R44+R49</f>
        <v>23</v>
      </c>
      <c r="S50" s="96">
        <f>S44+S49</f>
        <v>21</v>
      </c>
      <c r="T50" s="97">
        <f>T44+T49</f>
        <v>423</v>
      </c>
      <c r="U50" s="98">
        <f>SUM(U44:U45)</f>
        <v>0</v>
      </c>
      <c r="V50" s="99"/>
    </row>
    <row r="51" spans="1:22" ht="20.100000000000001" customHeight="1" thickBot="1" x14ac:dyDescent="0.35">
      <c r="A51" s="167">
        <v>44462</v>
      </c>
      <c r="B51" s="158" t="s">
        <v>1954</v>
      </c>
      <c r="C51" s="159" t="s">
        <v>1928</v>
      </c>
      <c r="D51" s="165">
        <v>8</v>
      </c>
      <c r="E51" s="165">
        <v>0</v>
      </c>
      <c r="F51" s="165">
        <v>0</v>
      </c>
      <c r="G51" s="165">
        <v>8</v>
      </c>
      <c r="H51" s="165">
        <v>0</v>
      </c>
      <c r="I51" s="305" t="s">
        <v>1958</v>
      </c>
      <c r="J51" s="166" t="s">
        <v>1960</v>
      </c>
      <c r="K51" s="345" t="s">
        <v>1963</v>
      </c>
      <c r="L51" s="343"/>
      <c r="M51" s="302"/>
      <c r="N51" s="107"/>
      <c r="O51" s="172" t="s">
        <v>90</v>
      </c>
      <c r="P51" s="100">
        <v>-76</v>
      </c>
      <c r="Q51" s="153">
        <v>-68</v>
      </c>
      <c r="R51" s="153"/>
      <c r="S51" s="153"/>
      <c r="T51" s="153">
        <f>SUM(P51:S51)</f>
        <v>-144</v>
      </c>
      <c r="U51" s="152"/>
      <c r="V51" s="152"/>
    </row>
    <row r="52" spans="1:22" ht="20.100000000000001" customHeight="1" x14ac:dyDescent="0.3">
      <c r="A52" s="173">
        <v>44462</v>
      </c>
      <c r="B52" s="160" t="s">
        <v>1955</v>
      </c>
      <c r="C52" s="161" t="s">
        <v>1932</v>
      </c>
      <c r="D52" s="162">
        <v>1</v>
      </c>
      <c r="E52" s="162">
        <v>0</v>
      </c>
      <c r="F52" s="162">
        <v>0</v>
      </c>
      <c r="G52" s="162">
        <v>1</v>
      </c>
      <c r="H52" s="162">
        <v>0</v>
      </c>
      <c r="I52" s="303" t="s">
        <v>1958</v>
      </c>
      <c r="J52" s="171" t="s">
        <v>1960</v>
      </c>
      <c r="K52" s="344" t="s">
        <v>1962</v>
      </c>
      <c r="L52" s="170"/>
      <c r="M52" s="302"/>
      <c r="N52" s="284"/>
      <c r="O52" s="157" t="s">
        <v>1384</v>
      </c>
      <c r="P52" s="198"/>
      <c r="Q52" s="198"/>
      <c r="R52" s="153"/>
      <c r="S52" s="153"/>
      <c r="T52" s="153"/>
      <c r="U52" s="152"/>
      <c r="V52" s="152"/>
    </row>
    <row r="53" spans="1:22" ht="20.100000000000001" customHeight="1" thickBot="1" x14ac:dyDescent="0.35">
      <c r="A53" s="167">
        <v>44462</v>
      </c>
      <c r="B53" s="158" t="s">
        <v>1955</v>
      </c>
      <c r="C53" s="159" t="s">
        <v>1928</v>
      </c>
      <c r="D53" s="165">
        <v>4</v>
      </c>
      <c r="E53" s="165">
        <v>0</v>
      </c>
      <c r="F53" s="165">
        <v>0</v>
      </c>
      <c r="G53" s="165">
        <v>4</v>
      </c>
      <c r="H53" s="165">
        <v>0</v>
      </c>
      <c r="I53" s="305" t="s">
        <v>1959</v>
      </c>
      <c r="J53" s="166" t="s">
        <v>1961</v>
      </c>
      <c r="K53" s="345" t="s">
        <v>1963</v>
      </c>
      <c r="L53" s="343"/>
      <c r="M53" s="194"/>
      <c r="N53" s="284"/>
      <c r="O53" s="157">
        <v>8842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77">
        <v>44462</v>
      </c>
      <c r="B54" s="341" t="s">
        <v>1956</v>
      </c>
      <c r="C54" s="168" t="s">
        <v>1957</v>
      </c>
      <c r="D54" s="169">
        <v>4</v>
      </c>
      <c r="E54" s="169">
        <v>0</v>
      </c>
      <c r="F54" s="169">
        <v>0</v>
      </c>
      <c r="G54" s="169">
        <v>4</v>
      </c>
      <c r="H54" s="169">
        <v>0</v>
      </c>
      <c r="I54" s="309" t="s">
        <v>1958</v>
      </c>
      <c r="J54" s="178" t="s">
        <v>1960</v>
      </c>
      <c r="K54" s="346" t="s">
        <v>1962</v>
      </c>
      <c r="L54" s="342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208" t="s">
        <v>11</v>
      </c>
      <c r="B55" s="209"/>
      <c r="C55" s="210"/>
      <c r="D55" s="211">
        <f>SUM(D4:D54)</f>
        <v>140</v>
      </c>
      <c r="E55" s="211">
        <f>SUM(E4:E54)</f>
        <v>0</v>
      </c>
      <c r="F55" s="211">
        <f>SUM(F4:F54)</f>
        <v>0</v>
      </c>
      <c r="G55" s="211">
        <f>SUM(G4:G54)</f>
        <v>139</v>
      </c>
      <c r="H55" s="211">
        <f>SUM(H4:H54)</f>
        <v>0</v>
      </c>
      <c r="I55" s="310"/>
      <c r="J55" s="150"/>
      <c r="K55" s="150"/>
      <c r="L55" s="212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213" t="s">
        <v>12</v>
      </c>
      <c r="B56" s="214"/>
      <c r="C56" s="215"/>
      <c r="D56" s="216">
        <v>2780</v>
      </c>
      <c r="E56" s="216">
        <v>0</v>
      </c>
      <c r="F56" s="216">
        <v>8</v>
      </c>
      <c r="G56" s="216">
        <v>2758</v>
      </c>
      <c r="H56" s="216">
        <v>0</v>
      </c>
      <c r="I56" s="311"/>
      <c r="J56" s="129"/>
      <c r="K56" s="129"/>
      <c r="L56" s="217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218" t="s">
        <v>13</v>
      </c>
      <c r="B57" s="219"/>
      <c r="C57" s="220"/>
      <c r="D57" s="221">
        <f>D55+D56</f>
        <v>2920</v>
      </c>
      <c r="E57" s="221">
        <f>E55+E56</f>
        <v>0</v>
      </c>
      <c r="F57" s="221">
        <f>F55+F56</f>
        <v>8</v>
      </c>
      <c r="G57" s="221">
        <f>G55+G56</f>
        <v>2897</v>
      </c>
      <c r="H57" s="221">
        <f>H55+H56</f>
        <v>0</v>
      </c>
      <c r="I57" s="312"/>
      <c r="J57" s="130"/>
      <c r="K57" s="130"/>
      <c r="L57" s="222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x14ac:dyDescent="0.3">
      <c r="A58" s="223" t="s">
        <v>14</v>
      </c>
      <c r="B58" s="224">
        <f t="array" ref="B58">SUM(1/COUNTIF(B4:B54,B4:B54))</f>
        <v>28</v>
      </c>
      <c r="C58" s="225"/>
      <c r="D58" s="152"/>
      <c r="E58" s="152"/>
      <c r="F58" s="152"/>
      <c r="G58" s="152"/>
      <c r="H58" s="152"/>
      <c r="I58" s="313"/>
      <c r="J58" s="131"/>
      <c r="K58" s="131"/>
      <c r="L58" s="135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x14ac:dyDescent="0.3">
      <c r="A59" s="223"/>
      <c r="B59" s="224"/>
      <c r="C59" s="225"/>
      <c r="D59" s="152"/>
      <c r="E59" s="152"/>
      <c r="F59" s="152"/>
      <c r="G59" s="152"/>
      <c r="H59" s="152"/>
      <c r="I59" s="313"/>
      <c r="J59" s="131"/>
      <c r="K59" s="40"/>
      <c r="L59" s="40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x14ac:dyDescent="0.3">
      <c r="A60" s="226" t="s">
        <v>15</v>
      </c>
      <c r="B60" s="227"/>
      <c r="C60" s="227"/>
      <c r="D60" s="132"/>
      <c r="E60" s="132"/>
      <c r="F60" s="132"/>
      <c r="G60" s="132"/>
      <c r="H60" s="132"/>
      <c r="I60" s="314"/>
      <c r="J60" s="132"/>
      <c r="K60" s="149"/>
      <c r="L60" s="149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228" t="s">
        <v>131</v>
      </c>
      <c r="B61" s="227"/>
      <c r="C61" s="227"/>
      <c r="D61" s="132"/>
      <c r="E61" s="132"/>
      <c r="F61" s="132"/>
      <c r="G61" s="132"/>
      <c r="H61" s="132"/>
      <c r="I61" s="314"/>
      <c r="J61" s="132"/>
      <c r="K61" s="132"/>
      <c r="L61" s="149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229"/>
      <c r="B62" s="227"/>
      <c r="C62" s="230"/>
      <c r="D62" s="132"/>
      <c r="E62" s="132"/>
      <c r="F62" s="132"/>
      <c r="G62" s="132"/>
      <c r="H62" s="132"/>
      <c r="I62" s="315"/>
      <c r="J62" s="133"/>
      <c r="K62" s="133"/>
      <c r="L62" s="231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thickBot="1" x14ac:dyDescent="0.35">
      <c r="A63" s="177" t="s">
        <v>0</v>
      </c>
      <c r="B63" s="178" t="s">
        <v>1</v>
      </c>
      <c r="C63" s="178" t="s">
        <v>2</v>
      </c>
      <c r="D63" s="427" t="s">
        <v>16</v>
      </c>
      <c r="E63" s="232" t="s">
        <v>27</v>
      </c>
      <c r="F63" s="427" t="s">
        <v>18</v>
      </c>
      <c r="G63" s="427" t="s">
        <v>19</v>
      </c>
      <c r="H63" s="427" t="s">
        <v>120</v>
      </c>
      <c r="I63" s="316" t="s">
        <v>8</v>
      </c>
      <c r="J63" s="427" t="s">
        <v>9</v>
      </c>
      <c r="K63" s="475" t="s">
        <v>10</v>
      </c>
      <c r="L63" s="476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331"/>
      <c r="B64" s="233"/>
      <c r="C64" s="233"/>
      <c r="D64" s="332"/>
      <c r="E64" s="332"/>
      <c r="F64" s="332"/>
      <c r="G64" s="332"/>
      <c r="H64" s="332"/>
      <c r="I64" s="333"/>
      <c r="J64" s="334"/>
      <c r="K64" s="171"/>
      <c r="L64" s="244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352"/>
      <c r="B65" s="353"/>
      <c r="C65" s="353"/>
      <c r="D65" s="354"/>
      <c r="E65" s="354"/>
      <c r="F65" s="354"/>
      <c r="G65" s="354"/>
      <c r="H65" s="354"/>
      <c r="I65" s="355"/>
      <c r="J65" s="356"/>
      <c r="K65" s="166"/>
      <c r="L65" s="246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08" t="s">
        <v>20</v>
      </c>
      <c r="B66" s="209"/>
      <c r="C66" s="210"/>
      <c r="D66" s="236">
        <f>SUM(D64:D65)</f>
        <v>0</v>
      </c>
      <c r="E66" s="236">
        <f>SUM(E64:E65)</f>
        <v>0</v>
      </c>
      <c r="F66" s="236">
        <f>SUM(F64:F65)</f>
        <v>0</v>
      </c>
      <c r="G66" s="236">
        <f>SUM(G64:G65)</f>
        <v>0</v>
      </c>
      <c r="H66" s="236">
        <f>SUM(H64:H65)</f>
        <v>0</v>
      </c>
      <c r="I66" s="310"/>
      <c r="J66" s="35"/>
      <c r="K66" s="35"/>
      <c r="L66" s="237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38" t="s">
        <v>12</v>
      </c>
      <c r="B67" s="239"/>
      <c r="C67" s="116"/>
      <c r="D67" s="240">
        <v>9</v>
      </c>
      <c r="E67" s="240">
        <v>232</v>
      </c>
      <c r="F67" s="240">
        <v>235</v>
      </c>
      <c r="G67" s="240">
        <v>2</v>
      </c>
      <c r="H67" s="240">
        <v>0</v>
      </c>
      <c r="I67" s="317"/>
      <c r="J67" s="134"/>
      <c r="K67" s="134"/>
      <c r="L67" s="241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218" t="s">
        <v>13</v>
      </c>
      <c r="B68" s="219"/>
      <c r="C68" s="220"/>
      <c r="D68" s="242">
        <f>SUM(D66:D67)</f>
        <v>9</v>
      </c>
      <c r="E68" s="242">
        <f>SUM(E66:E67)</f>
        <v>232</v>
      </c>
      <c r="F68" s="242">
        <f>SUM(F66:F67)</f>
        <v>235</v>
      </c>
      <c r="G68" s="242">
        <f>SUM(G66:G67)</f>
        <v>2</v>
      </c>
      <c r="H68" s="242">
        <f>SUM(H66:H67)</f>
        <v>0</v>
      </c>
      <c r="I68" s="312"/>
      <c r="J68" s="130"/>
      <c r="K68" s="130"/>
      <c r="L68" s="222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23"/>
      <c r="B69" s="224"/>
      <c r="C69" s="243"/>
      <c r="D69" s="152"/>
      <c r="E69" s="152"/>
      <c r="F69" s="152"/>
      <c r="G69" s="152"/>
      <c r="H69" s="152"/>
      <c r="I69" s="313"/>
      <c r="J69" s="131"/>
      <c r="K69" s="131"/>
      <c r="L69" s="131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26" t="s">
        <v>21</v>
      </c>
      <c r="B70" s="227"/>
      <c r="C70" s="227"/>
      <c r="D70" s="132"/>
      <c r="E70" s="132"/>
      <c r="F70" s="132"/>
      <c r="G70" s="132"/>
      <c r="H70" s="132"/>
      <c r="I70" s="314"/>
      <c r="J70" s="132"/>
      <c r="K70" s="132"/>
      <c r="L70" s="132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26" t="s">
        <v>125</v>
      </c>
      <c r="B71" s="227"/>
      <c r="C71" s="227"/>
      <c r="D71" s="132"/>
      <c r="E71" s="132"/>
      <c r="F71" s="132"/>
      <c r="G71" s="132"/>
      <c r="H71" s="132"/>
      <c r="I71" s="314"/>
      <c r="J71" s="132"/>
      <c r="K71" s="132"/>
      <c r="L71" s="132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229"/>
      <c r="B72" s="227"/>
      <c r="C72" s="230"/>
      <c r="D72" s="132"/>
      <c r="E72" s="132"/>
      <c r="F72" s="132"/>
      <c r="G72" s="132"/>
      <c r="H72" s="132"/>
      <c r="I72" s="315"/>
      <c r="J72" s="133"/>
      <c r="K72" s="133"/>
      <c r="L72" s="231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177" t="s">
        <v>0</v>
      </c>
      <c r="B73" s="178" t="s">
        <v>1</v>
      </c>
      <c r="C73" s="178" t="s">
        <v>2</v>
      </c>
      <c r="D73" s="427" t="s">
        <v>22</v>
      </c>
      <c r="E73" s="427" t="s">
        <v>23</v>
      </c>
      <c r="F73" s="427" t="s">
        <v>24</v>
      </c>
      <c r="G73" s="427" t="s">
        <v>25</v>
      </c>
      <c r="H73" s="427" t="s">
        <v>7</v>
      </c>
      <c r="I73" s="316" t="s">
        <v>8</v>
      </c>
      <c r="J73" s="427" t="s">
        <v>9</v>
      </c>
      <c r="K73" s="475" t="s">
        <v>10</v>
      </c>
      <c r="L73" s="476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174">
        <v>44454</v>
      </c>
      <c r="B74" s="144" t="s">
        <v>1965</v>
      </c>
      <c r="C74" s="163" t="s">
        <v>1966</v>
      </c>
      <c r="D74" s="164">
        <v>1</v>
      </c>
      <c r="E74" s="164">
        <v>0</v>
      </c>
      <c r="F74" s="164">
        <v>0</v>
      </c>
      <c r="G74" s="164">
        <v>1</v>
      </c>
      <c r="H74" s="164">
        <v>0</v>
      </c>
      <c r="I74" s="304" t="s">
        <v>1967</v>
      </c>
      <c r="J74" s="172" t="s">
        <v>1968</v>
      </c>
      <c r="K74" s="172"/>
      <c r="L74" s="145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167"/>
      <c r="B75" s="297"/>
      <c r="C75" s="159"/>
      <c r="D75" s="165">
        <v>0</v>
      </c>
      <c r="E75" s="165">
        <v>0</v>
      </c>
      <c r="F75" s="165">
        <v>0</v>
      </c>
      <c r="G75" s="165">
        <v>0</v>
      </c>
      <c r="H75" s="165">
        <v>0</v>
      </c>
      <c r="I75" s="305"/>
      <c r="J75" s="166"/>
      <c r="K75" s="166"/>
      <c r="L75" s="298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08" t="s">
        <v>20</v>
      </c>
      <c r="B76" s="209"/>
      <c r="C76" s="210"/>
      <c r="D76" s="236">
        <f>SUM(D74:D75)</f>
        <v>1</v>
      </c>
      <c r="E76" s="236">
        <f>SUM(E74:E75)</f>
        <v>0</v>
      </c>
      <c r="F76" s="236">
        <f>SUM(F74:F75)</f>
        <v>0</v>
      </c>
      <c r="G76" s="236">
        <f>SUM(G74:G75)</f>
        <v>1</v>
      </c>
      <c r="H76" s="236">
        <f>SUM(H74:H75)</f>
        <v>0</v>
      </c>
      <c r="I76" s="310"/>
      <c r="J76" s="35"/>
      <c r="K76" s="35"/>
      <c r="L76" s="237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38" t="s">
        <v>12</v>
      </c>
      <c r="B77" s="239"/>
      <c r="C77" s="116"/>
      <c r="D77" s="240">
        <v>148</v>
      </c>
      <c r="E77" s="240">
        <v>0</v>
      </c>
      <c r="F77" s="240">
        <v>0</v>
      </c>
      <c r="G77" s="240">
        <v>146</v>
      </c>
      <c r="H77" s="240">
        <v>0</v>
      </c>
      <c r="I77" s="317"/>
      <c r="J77" s="134"/>
      <c r="K77" s="134"/>
      <c r="L77" s="241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18" t="s">
        <v>13</v>
      </c>
      <c r="B78" s="219"/>
      <c r="C78" s="220"/>
      <c r="D78" s="242">
        <f>SUM(D76:D77)</f>
        <v>149</v>
      </c>
      <c r="E78" s="242">
        <f>SUM(E76:E77)</f>
        <v>0</v>
      </c>
      <c r="F78" s="242">
        <f>SUM(F76:F77)</f>
        <v>0</v>
      </c>
      <c r="G78" s="242">
        <f>SUM(G76:G77)</f>
        <v>147</v>
      </c>
      <c r="H78" s="242">
        <f>SUM(H76:H77)</f>
        <v>0</v>
      </c>
      <c r="I78" s="312"/>
      <c r="J78" s="130"/>
      <c r="K78" s="130"/>
      <c r="L78" s="222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223"/>
      <c r="B79" s="224"/>
      <c r="C79" s="243"/>
      <c r="D79" s="152"/>
      <c r="E79" s="152"/>
      <c r="F79" s="152"/>
      <c r="G79" s="152"/>
      <c r="H79" s="152"/>
      <c r="I79" s="313"/>
      <c r="J79" s="131"/>
      <c r="K79" s="131"/>
      <c r="L79" s="131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26" t="s">
        <v>121</v>
      </c>
      <c r="B80" s="227"/>
      <c r="C80" s="227"/>
      <c r="D80" s="132"/>
      <c r="E80" s="132"/>
      <c r="F80" s="132"/>
      <c r="G80" s="132"/>
      <c r="H80" s="132"/>
      <c r="I80" s="314"/>
      <c r="J80" s="132"/>
      <c r="K80" s="132"/>
      <c r="L80" s="132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229"/>
      <c r="B81" s="227"/>
      <c r="C81" s="230"/>
      <c r="D81" s="132"/>
      <c r="E81" s="132"/>
      <c r="F81" s="132"/>
      <c r="G81" s="132"/>
      <c r="H81" s="132"/>
      <c r="I81" s="315"/>
      <c r="J81" s="133"/>
      <c r="K81" s="133"/>
      <c r="L81" s="132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177" t="s">
        <v>0</v>
      </c>
      <c r="B82" s="178" t="s">
        <v>1</v>
      </c>
      <c r="C82" s="178" t="s">
        <v>2</v>
      </c>
      <c r="D82" s="427" t="s">
        <v>26</v>
      </c>
      <c r="E82" s="427" t="s">
        <v>27</v>
      </c>
      <c r="F82" s="427" t="s">
        <v>28</v>
      </c>
      <c r="G82" s="427" t="s">
        <v>25</v>
      </c>
      <c r="H82" s="427" t="s">
        <v>22</v>
      </c>
      <c r="I82" s="316" t="s">
        <v>8</v>
      </c>
      <c r="J82" s="427" t="s">
        <v>9</v>
      </c>
      <c r="K82" s="475" t="s">
        <v>10</v>
      </c>
      <c r="L82" s="476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173">
        <v>44462</v>
      </c>
      <c r="B83" s="161" t="s">
        <v>1918</v>
      </c>
      <c r="C83" s="161" t="s">
        <v>1911</v>
      </c>
      <c r="D83" s="336">
        <v>0</v>
      </c>
      <c r="E83" s="336">
        <v>2</v>
      </c>
      <c r="F83" s="336">
        <v>2</v>
      </c>
      <c r="G83" s="336">
        <v>0</v>
      </c>
      <c r="H83" s="336">
        <v>0</v>
      </c>
      <c r="I83" s="318" t="s">
        <v>1921</v>
      </c>
      <c r="J83" s="135" t="s">
        <v>1923</v>
      </c>
      <c r="K83" s="135"/>
      <c r="L83" s="30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174">
        <v>44462</v>
      </c>
      <c r="B84" s="163" t="s">
        <v>1919</v>
      </c>
      <c r="C84" s="163" t="s">
        <v>1912</v>
      </c>
      <c r="D84" s="337">
        <v>0</v>
      </c>
      <c r="E84" s="337">
        <v>20</v>
      </c>
      <c r="F84" s="337">
        <v>20</v>
      </c>
      <c r="G84" s="337">
        <v>0</v>
      </c>
      <c r="H84" s="337">
        <v>0</v>
      </c>
      <c r="I84" s="319" t="s">
        <v>1922</v>
      </c>
      <c r="J84" s="40" t="s">
        <v>1923</v>
      </c>
      <c r="K84" s="40"/>
      <c r="L84" s="179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174">
        <v>44462</v>
      </c>
      <c r="B85" s="163" t="s">
        <v>1920</v>
      </c>
      <c r="C85" s="163" t="s">
        <v>1913</v>
      </c>
      <c r="D85" s="337">
        <v>0</v>
      </c>
      <c r="E85" s="337">
        <v>17</v>
      </c>
      <c r="F85" s="337">
        <v>17</v>
      </c>
      <c r="G85" s="337">
        <v>0</v>
      </c>
      <c r="H85" s="337">
        <v>0</v>
      </c>
      <c r="I85" s="319" t="s">
        <v>1922</v>
      </c>
      <c r="J85" s="40" t="s">
        <v>1923</v>
      </c>
      <c r="K85" s="40"/>
      <c r="L85" s="179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174">
        <v>44462</v>
      </c>
      <c r="B86" s="163" t="s">
        <v>1919</v>
      </c>
      <c r="C86" s="163" t="s">
        <v>1914</v>
      </c>
      <c r="D86" s="337">
        <v>0</v>
      </c>
      <c r="E86" s="337">
        <v>1</v>
      </c>
      <c r="F86" s="337">
        <v>1</v>
      </c>
      <c r="G86" s="337">
        <v>0</v>
      </c>
      <c r="H86" s="337">
        <v>0</v>
      </c>
      <c r="I86" s="319" t="s">
        <v>1922</v>
      </c>
      <c r="J86" s="40" t="s">
        <v>1923</v>
      </c>
      <c r="K86" s="40"/>
      <c r="L86" s="179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174">
        <v>44462</v>
      </c>
      <c r="B87" s="163" t="s">
        <v>1920</v>
      </c>
      <c r="C87" s="163" t="s">
        <v>1915</v>
      </c>
      <c r="D87" s="337">
        <v>0</v>
      </c>
      <c r="E87" s="337">
        <v>6</v>
      </c>
      <c r="F87" s="337">
        <v>15</v>
      </c>
      <c r="G87" s="337">
        <v>0</v>
      </c>
      <c r="H87" s="337">
        <v>0</v>
      </c>
      <c r="I87" s="319" t="s">
        <v>1921</v>
      </c>
      <c r="J87" s="40" t="s">
        <v>1923</v>
      </c>
      <c r="K87" s="40"/>
      <c r="L87" s="179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x14ac:dyDescent="0.3">
      <c r="A88" s="174">
        <v>44462</v>
      </c>
      <c r="B88" s="163" t="s">
        <v>1920</v>
      </c>
      <c r="C88" s="163" t="s">
        <v>1916</v>
      </c>
      <c r="D88" s="337">
        <v>0</v>
      </c>
      <c r="E88" s="337">
        <v>1</v>
      </c>
      <c r="F88" s="337">
        <v>0</v>
      </c>
      <c r="G88" s="337">
        <v>0</v>
      </c>
      <c r="H88" s="337">
        <v>0</v>
      </c>
      <c r="I88" s="319" t="s">
        <v>1922</v>
      </c>
      <c r="J88" s="40" t="s">
        <v>1923</v>
      </c>
      <c r="K88" s="40"/>
      <c r="L88" s="179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174">
        <v>44462</v>
      </c>
      <c r="B89" s="163" t="s">
        <v>1920</v>
      </c>
      <c r="C89" s="163" t="s">
        <v>2645</v>
      </c>
      <c r="D89" s="337">
        <v>0</v>
      </c>
      <c r="E89" s="337">
        <v>8</v>
      </c>
      <c r="F89" s="337">
        <v>8</v>
      </c>
      <c r="G89" s="337">
        <v>0</v>
      </c>
      <c r="H89" s="337">
        <v>0</v>
      </c>
      <c r="I89" s="319" t="s">
        <v>1922</v>
      </c>
      <c r="J89" s="40" t="s">
        <v>1924</v>
      </c>
      <c r="K89" s="40"/>
      <c r="L89" s="179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4">
        <v>44462</v>
      </c>
      <c r="B90" s="163" t="s">
        <v>1920</v>
      </c>
      <c r="C90" s="163" t="s">
        <v>1917</v>
      </c>
      <c r="D90" s="337">
        <v>0</v>
      </c>
      <c r="E90" s="337">
        <v>13</v>
      </c>
      <c r="F90" s="337">
        <v>13</v>
      </c>
      <c r="G90" s="337">
        <v>0</v>
      </c>
      <c r="H90" s="337">
        <v>0</v>
      </c>
      <c r="I90" s="319" t="s">
        <v>1921</v>
      </c>
      <c r="J90" s="40" t="s">
        <v>1925</v>
      </c>
      <c r="K90" s="40"/>
      <c r="L90" s="179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08" t="s">
        <v>20</v>
      </c>
      <c r="B91" s="209"/>
      <c r="C91" s="210"/>
      <c r="D91" s="338">
        <f>SUM(D83:D90)</f>
        <v>0</v>
      </c>
      <c r="E91" s="338">
        <f>SUM(E83:E90)</f>
        <v>68</v>
      </c>
      <c r="F91" s="338">
        <f>SUM(F83:F90)</f>
        <v>76</v>
      </c>
      <c r="G91" s="338">
        <f>SUM(G83:G90)</f>
        <v>0</v>
      </c>
      <c r="H91" s="338">
        <f>SUM(H83:H90)</f>
        <v>0</v>
      </c>
      <c r="I91" s="310"/>
      <c r="J91" s="35"/>
      <c r="K91" s="35"/>
      <c r="L91" s="237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38" t="s">
        <v>12</v>
      </c>
      <c r="B92" s="239"/>
      <c r="C92" s="116"/>
      <c r="D92" s="339">
        <v>0</v>
      </c>
      <c r="E92" s="339">
        <v>74</v>
      </c>
      <c r="F92" s="339">
        <v>73</v>
      </c>
      <c r="G92" s="339">
        <v>0</v>
      </c>
      <c r="H92" s="339">
        <v>0</v>
      </c>
      <c r="I92" s="317"/>
      <c r="J92" s="134"/>
      <c r="K92" s="134"/>
      <c r="L92" s="241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218" t="s">
        <v>13</v>
      </c>
      <c r="B93" s="219"/>
      <c r="C93" s="220"/>
      <c r="D93" s="340">
        <f>D91+D92</f>
        <v>0</v>
      </c>
      <c r="E93" s="340">
        <f>E91+E92</f>
        <v>142</v>
      </c>
      <c r="F93" s="340">
        <f>F91+F92</f>
        <v>149</v>
      </c>
      <c r="G93" s="340">
        <f>G91+G92</f>
        <v>0</v>
      </c>
      <c r="H93" s="340">
        <f>H91+H92</f>
        <v>0</v>
      </c>
      <c r="I93" s="312"/>
      <c r="J93" s="130"/>
      <c r="K93" s="130"/>
      <c r="L93" s="222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45"/>
      <c r="B94" s="224"/>
      <c r="C94" s="225"/>
      <c r="D94" s="152"/>
      <c r="E94" s="152"/>
      <c r="F94" s="152"/>
      <c r="G94" s="152"/>
      <c r="H94" s="152"/>
      <c r="I94" s="313"/>
      <c r="J94" s="131"/>
      <c r="K94" s="131"/>
      <c r="L94" s="13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6" t="s">
        <v>118</v>
      </c>
      <c r="B95" s="227"/>
      <c r="C95" s="227"/>
      <c r="D95" s="132"/>
      <c r="E95" s="132"/>
      <c r="F95" s="132"/>
      <c r="G95" s="132"/>
      <c r="H95" s="132"/>
      <c r="I95" s="314"/>
      <c r="J95" s="132"/>
      <c r="K95" s="132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229"/>
      <c r="B96" s="227"/>
      <c r="C96" s="230"/>
      <c r="D96" s="132"/>
      <c r="E96" s="132"/>
      <c r="F96" s="132"/>
      <c r="G96" s="132"/>
      <c r="H96" s="132"/>
      <c r="I96" s="315"/>
      <c r="J96" s="133"/>
      <c r="K96" s="133"/>
      <c r="L96" s="13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177" t="s">
        <v>0</v>
      </c>
      <c r="B97" s="178" t="s">
        <v>1</v>
      </c>
      <c r="C97" s="178" t="s">
        <v>2</v>
      </c>
      <c r="D97" s="427" t="s">
        <v>29</v>
      </c>
      <c r="E97" s="427" t="s">
        <v>17</v>
      </c>
      <c r="F97" s="427" t="s">
        <v>30</v>
      </c>
      <c r="G97" s="427" t="s">
        <v>19</v>
      </c>
      <c r="H97" s="427" t="s">
        <v>7</v>
      </c>
      <c r="I97" s="316" t="s">
        <v>8</v>
      </c>
      <c r="J97" s="427" t="s">
        <v>9</v>
      </c>
      <c r="K97" s="427"/>
      <c r="L97" s="428" t="s">
        <v>10</v>
      </c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173"/>
      <c r="B98" s="161"/>
      <c r="C98" s="161"/>
      <c r="D98" s="162"/>
      <c r="E98" s="162"/>
      <c r="F98" s="162"/>
      <c r="G98" s="162"/>
      <c r="H98" s="162"/>
      <c r="I98" s="303"/>
      <c r="J98" s="171"/>
      <c r="K98" s="171"/>
      <c r="L98" s="244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67"/>
      <c r="B99" s="159"/>
      <c r="C99" s="159"/>
      <c r="D99" s="165"/>
      <c r="E99" s="165"/>
      <c r="F99" s="165"/>
      <c r="G99" s="165"/>
      <c r="H99" s="165"/>
      <c r="I99" s="305"/>
      <c r="J99" s="166"/>
      <c r="K99" s="166"/>
      <c r="L99" s="246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08" t="s">
        <v>20</v>
      </c>
      <c r="B100" s="210"/>
      <c r="C100" s="210"/>
      <c r="D100" s="236">
        <f>SUM(D98:D99)</f>
        <v>0</v>
      </c>
      <c r="E100" s="236">
        <f>SUM(E98:E99)</f>
        <v>0</v>
      </c>
      <c r="F100" s="236">
        <f>SUM(F98:F99)</f>
        <v>0</v>
      </c>
      <c r="G100" s="236">
        <f>SUM(G98:G99)</f>
        <v>0</v>
      </c>
      <c r="H100" s="236">
        <f>SUM(H98:H99)</f>
        <v>0</v>
      </c>
      <c r="I100" s="310"/>
      <c r="J100" s="35"/>
      <c r="K100" s="35"/>
      <c r="L100" s="237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38" t="s">
        <v>12</v>
      </c>
      <c r="B101" s="116"/>
      <c r="C101" s="116"/>
      <c r="D101" s="240">
        <v>0</v>
      </c>
      <c r="E101" s="240">
        <v>0</v>
      </c>
      <c r="F101" s="240">
        <v>0</v>
      </c>
      <c r="G101" s="240">
        <v>0</v>
      </c>
      <c r="H101" s="240">
        <v>0</v>
      </c>
      <c r="I101" s="317"/>
      <c r="J101" s="134"/>
      <c r="K101" s="134"/>
      <c r="L101" s="241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218" t="s">
        <v>13</v>
      </c>
      <c r="B102" s="220"/>
      <c r="C102" s="220"/>
      <c r="D102" s="242">
        <f>SUM(D100:D101)</f>
        <v>0</v>
      </c>
      <c r="E102" s="242">
        <f>SUM(E100:E101)</f>
        <v>0</v>
      </c>
      <c r="F102" s="242">
        <f>SUM(F100:F101)</f>
        <v>0</v>
      </c>
      <c r="G102" s="242">
        <f>SUM(G100:G101)</f>
        <v>0</v>
      </c>
      <c r="H102" s="242">
        <f>SUM(H100:H101)</f>
        <v>0</v>
      </c>
      <c r="I102" s="312"/>
      <c r="J102" s="130"/>
      <c r="K102" s="130"/>
      <c r="L102" s="247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23"/>
      <c r="B103" s="224"/>
      <c r="C103" s="225"/>
      <c r="D103" s="152"/>
      <c r="E103" s="152"/>
      <c r="F103" s="152"/>
      <c r="G103" s="152"/>
      <c r="H103" s="152"/>
      <c r="I103" s="313"/>
      <c r="J103" s="131"/>
      <c r="K103" s="131"/>
      <c r="L103" s="131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26" t="s">
        <v>31</v>
      </c>
      <c r="B104" s="227"/>
      <c r="C104" s="227"/>
      <c r="D104" s="132"/>
      <c r="E104" s="132"/>
      <c r="F104" s="132"/>
      <c r="G104" s="132"/>
      <c r="H104" s="132"/>
      <c r="I104" s="314"/>
      <c r="J104" s="132"/>
      <c r="K104" s="132"/>
      <c r="L104" s="13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26" t="s">
        <v>32</v>
      </c>
      <c r="B105" s="227"/>
      <c r="C105" s="227"/>
      <c r="D105" s="132"/>
      <c r="E105" s="132"/>
      <c r="F105" s="132"/>
      <c r="G105" s="132"/>
      <c r="H105" s="132"/>
      <c r="I105" s="314"/>
      <c r="J105" s="132"/>
      <c r="K105" s="132"/>
      <c r="L105" s="132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229"/>
      <c r="B106" s="227"/>
      <c r="C106" s="230"/>
      <c r="D106" s="132"/>
      <c r="E106" s="132"/>
      <c r="F106" s="132"/>
      <c r="G106" s="132"/>
      <c r="H106" s="132"/>
      <c r="I106" s="315"/>
      <c r="J106" s="133"/>
      <c r="K106" s="133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177" t="s">
        <v>0</v>
      </c>
      <c r="B107" s="178" t="s">
        <v>1</v>
      </c>
      <c r="C107" s="178" t="s">
        <v>2</v>
      </c>
      <c r="D107" s="427" t="s">
        <v>33</v>
      </c>
      <c r="E107" s="427" t="s">
        <v>34</v>
      </c>
      <c r="F107" s="427" t="s">
        <v>35</v>
      </c>
      <c r="G107" s="427" t="s">
        <v>36</v>
      </c>
      <c r="H107" s="427" t="s">
        <v>135</v>
      </c>
      <c r="I107" s="316" t="s">
        <v>8</v>
      </c>
      <c r="J107" s="427" t="s">
        <v>9</v>
      </c>
      <c r="K107" s="427"/>
      <c r="L107" s="428" t="s">
        <v>10</v>
      </c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174"/>
      <c r="B108" s="163"/>
      <c r="C108" s="163"/>
      <c r="D108" s="164"/>
      <c r="E108" s="164"/>
      <c r="F108" s="164"/>
      <c r="G108" s="164"/>
      <c r="H108" s="164"/>
      <c r="I108" s="319"/>
      <c r="J108" s="172"/>
      <c r="K108" s="204"/>
      <c r="L108" s="248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174"/>
      <c r="B109" s="163"/>
      <c r="C109" s="163"/>
      <c r="D109" s="164"/>
      <c r="E109" s="164"/>
      <c r="F109" s="164"/>
      <c r="G109" s="164"/>
      <c r="H109" s="164"/>
      <c r="I109" s="319"/>
      <c r="J109" s="172"/>
      <c r="K109" s="204"/>
      <c r="L109" s="248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174"/>
      <c r="B110" s="163"/>
      <c r="C110" s="163"/>
      <c r="D110" s="164"/>
      <c r="E110" s="164"/>
      <c r="F110" s="164"/>
      <c r="G110" s="164"/>
      <c r="H110" s="164"/>
      <c r="I110" s="319"/>
      <c r="J110" s="172"/>
      <c r="K110" s="204"/>
      <c r="L110" s="248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49" t="s">
        <v>20</v>
      </c>
      <c r="B111" s="250"/>
      <c r="C111" s="250"/>
      <c r="D111" s="251">
        <f>SUM(D108:D110)</f>
        <v>0</v>
      </c>
      <c r="E111" s="251">
        <f>SUM(E108:E110)</f>
        <v>0</v>
      </c>
      <c r="F111" s="251">
        <f>SUM(F108:F110)</f>
        <v>0</v>
      </c>
      <c r="G111" s="251">
        <f>SUM(G108:G110)</f>
        <v>0</v>
      </c>
      <c r="H111" s="251">
        <f>SUM(H108:H110)</f>
        <v>0</v>
      </c>
      <c r="I111" s="320"/>
      <c r="J111" s="36"/>
      <c r="K111" s="36"/>
      <c r="L111" s="25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53" t="s">
        <v>12</v>
      </c>
      <c r="B112" s="254"/>
      <c r="C112" s="254"/>
      <c r="D112" s="255">
        <v>0</v>
      </c>
      <c r="E112" s="255">
        <v>123</v>
      </c>
      <c r="F112" s="255">
        <v>0</v>
      </c>
      <c r="G112" s="255">
        <v>63</v>
      </c>
      <c r="H112" s="255">
        <v>0</v>
      </c>
      <c r="I112" s="321"/>
      <c r="J112" s="136"/>
      <c r="K112" s="136"/>
      <c r="L112" s="256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257" t="s">
        <v>13</v>
      </c>
      <c r="B113" s="258"/>
      <c r="C113" s="258"/>
      <c r="D113" s="259">
        <f>D111+D112</f>
        <v>0</v>
      </c>
      <c r="E113" s="259">
        <f>E111+E112</f>
        <v>123</v>
      </c>
      <c r="F113" s="259">
        <f>F111+F112</f>
        <v>0</v>
      </c>
      <c r="G113" s="259">
        <f>G111+G112</f>
        <v>63</v>
      </c>
      <c r="H113" s="259">
        <f>H111+H112</f>
        <v>0</v>
      </c>
      <c r="I113" s="322"/>
      <c r="J113" s="137"/>
      <c r="K113" s="137"/>
      <c r="L113" s="260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61"/>
      <c r="B114" s="43"/>
      <c r="C114" s="125"/>
      <c r="D114" s="1"/>
      <c r="E114" s="1"/>
      <c r="F114" s="1"/>
      <c r="G114" s="1"/>
      <c r="H114" s="1"/>
      <c r="I114" s="323"/>
      <c r="J114" s="44"/>
      <c r="K114" s="44"/>
      <c r="L114" s="44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19.5" customHeight="1" x14ac:dyDescent="0.3">
      <c r="A115" s="226" t="s">
        <v>37</v>
      </c>
      <c r="B115" s="227"/>
      <c r="C115" s="227"/>
      <c r="D115" s="132"/>
      <c r="E115" s="132"/>
      <c r="F115" s="132"/>
      <c r="G115" s="132"/>
      <c r="H115" s="132"/>
      <c r="I115" s="314"/>
      <c r="J115" s="132"/>
      <c r="K115" s="132"/>
      <c r="L115" s="132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19.5" customHeight="1" x14ac:dyDescent="0.3">
      <c r="A116" s="226" t="s">
        <v>117</v>
      </c>
      <c r="B116" s="227"/>
      <c r="C116" s="227"/>
      <c r="D116" s="132"/>
      <c r="E116" s="132"/>
      <c r="F116" s="132"/>
      <c r="G116" s="132"/>
      <c r="H116" s="132"/>
      <c r="I116" s="314"/>
      <c r="J116" s="132"/>
      <c r="K116" s="132"/>
      <c r="L116" s="132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19.5" customHeight="1" thickBot="1" x14ac:dyDescent="0.35">
      <c r="A117" s="229"/>
      <c r="B117" s="227"/>
      <c r="C117" s="230"/>
      <c r="D117" s="132"/>
      <c r="E117" s="132"/>
      <c r="F117" s="132"/>
      <c r="G117" s="132"/>
      <c r="H117" s="132"/>
      <c r="I117" s="315"/>
      <c r="J117" s="133"/>
      <c r="K117" s="133"/>
      <c r="L117" s="13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19.5" customHeight="1" thickBot="1" x14ac:dyDescent="0.35">
      <c r="A118" s="177" t="s">
        <v>0</v>
      </c>
      <c r="B118" s="178" t="s">
        <v>1</v>
      </c>
      <c r="C118" s="178" t="s">
        <v>2</v>
      </c>
      <c r="D118" s="427" t="s">
        <v>33</v>
      </c>
      <c r="E118" s="427" t="s">
        <v>27</v>
      </c>
      <c r="F118" s="427" t="s">
        <v>24</v>
      </c>
      <c r="G118" s="427" t="s">
        <v>25</v>
      </c>
      <c r="H118" s="427" t="s">
        <v>7</v>
      </c>
      <c r="I118" s="316" t="s">
        <v>8</v>
      </c>
      <c r="J118" s="427" t="s">
        <v>9</v>
      </c>
      <c r="K118" s="427"/>
      <c r="L118" s="428" t="s">
        <v>10</v>
      </c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19.5" customHeight="1" x14ac:dyDescent="0.3">
      <c r="A119" s="173"/>
      <c r="B119" s="161"/>
      <c r="C119" s="161"/>
      <c r="D119" s="162"/>
      <c r="E119" s="162"/>
      <c r="F119" s="162"/>
      <c r="G119" s="162"/>
      <c r="H119" s="162"/>
      <c r="I119" s="303"/>
      <c r="J119" s="171"/>
      <c r="K119" s="171"/>
      <c r="L119" s="234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thickBot="1" x14ac:dyDescent="0.35">
      <c r="A120" s="174"/>
      <c r="B120" s="163"/>
      <c r="C120" s="163"/>
      <c r="D120" s="164"/>
      <c r="E120" s="164"/>
      <c r="F120" s="164"/>
      <c r="G120" s="164"/>
      <c r="H120" s="164"/>
      <c r="I120" s="304"/>
      <c r="J120" s="172"/>
      <c r="K120" s="172"/>
      <c r="L120" s="235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x14ac:dyDescent="0.3">
      <c r="A121" s="249" t="s">
        <v>20</v>
      </c>
      <c r="B121" s="250"/>
      <c r="C121" s="250"/>
      <c r="D121" s="251">
        <f>SUM(D119:D120)</f>
        <v>0</v>
      </c>
      <c r="E121" s="251">
        <f>SUM(E119:E120)</f>
        <v>0</v>
      </c>
      <c r="F121" s="251">
        <f>SUM(F119:F120)</f>
        <v>0</v>
      </c>
      <c r="G121" s="251">
        <f>SUM(G119:G120)</f>
        <v>0</v>
      </c>
      <c r="H121" s="251">
        <f>SUM(H119:H120)</f>
        <v>0</v>
      </c>
      <c r="I121" s="320"/>
      <c r="J121" s="36"/>
      <c r="K121" s="36"/>
      <c r="L121" s="25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x14ac:dyDescent="0.3">
      <c r="A122" s="253" t="s">
        <v>12</v>
      </c>
      <c r="B122" s="254"/>
      <c r="C122" s="254"/>
      <c r="D122" s="255">
        <v>0</v>
      </c>
      <c r="E122" s="255">
        <v>7</v>
      </c>
      <c r="F122" s="255">
        <v>0</v>
      </c>
      <c r="G122" s="255">
        <v>1</v>
      </c>
      <c r="H122" s="255">
        <v>0</v>
      </c>
      <c r="I122" s="321"/>
      <c r="J122" s="136"/>
      <c r="K122" s="136"/>
      <c r="L122" s="256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thickBot="1" x14ac:dyDescent="0.35">
      <c r="A123" s="257" t="s">
        <v>13</v>
      </c>
      <c r="B123" s="258"/>
      <c r="C123" s="258"/>
      <c r="D123" s="259">
        <f>D121+D122</f>
        <v>0</v>
      </c>
      <c r="E123" s="259">
        <f>E121+E122</f>
        <v>7</v>
      </c>
      <c r="F123" s="259">
        <f>F121+F122</f>
        <v>0</v>
      </c>
      <c r="G123" s="259">
        <f>G121+G122</f>
        <v>1</v>
      </c>
      <c r="H123" s="259">
        <f>H121+H122</f>
        <v>0</v>
      </c>
      <c r="I123" s="322"/>
      <c r="J123" s="137"/>
      <c r="K123" s="137"/>
      <c r="L123" s="260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261"/>
      <c r="B124" s="43"/>
      <c r="C124" s="125"/>
      <c r="D124" s="1"/>
      <c r="E124" s="1"/>
      <c r="F124" s="1"/>
      <c r="G124" s="1"/>
      <c r="H124" s="1"/>
      <c r="I124" s="323"/>
      <c r="J124" s="44"/>
      <c r="K124" s="44"/>
      <c r="L124" s="44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226" t="s">
        <v>122</v>
      </c>
      <c r="B125" s="227"/>
      <c r="C125" s="227"/>
      <c r="D125" s="132"/>
      <c r="E125" s="132"/>
      <c r="F125" s="132"/>
      <c r="G125" s="132"/>
      <c r="H125" s="132"/>
      <c r="I125" s="314"/>
      <c r="J125" s="132"/>
      <c r="K125" s="132"/>
      <c r="L125" s="13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26" t="s">
        <v>124</v>
      </c>
      <c r="B126" s="227"/>
      <c r="C126" s="227"/>
      <c r="D126" s="132"/>
      <c r="E126" s="132"/>
      <c r="F126" s="132"/>
      <c r="G126" s="132"/>
      <c r="H126" s="132"/>
      <c r="I126" s="314"/>
      <c r="J126" s="132"/>
      <c r="K126" s="132"/>
      <c r="L126" s="132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thickBot="1" x14ac:dyDescent="0.35">
      <c r="A127" s="229"/>
      <c r="B127" s="227"/>
      <c r="C127" s="230"/>
      <c r="D127" s="132"/>
      <c r="E127" s="132"/>
      <c r="F127" s="132"/>
      <c r="G127" s="132"/>
      <c r="H127" s="132"/>
      <c r="I127" s="315"/>
      <c r="J127" s="133"/>
      <c r="K127" s="133"/>
      <c r="L127" s="13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177" t="s">
        <v>0</v>
      </c>
      <c r="B128" s="178" t="s">
        <v>1</v>
      </c>
      <c r="C128" s="178" t="s">
        <v>2</v>
      </c>
      <c r="D128" s="427" t="s">
        <v>22</v>
      </c>
      <c r="E128" s="427" t="s">
        <v>27</v>
      </c>
      <c r="F128" s="427" t="s">
        <v>24</v>
      </c>
      <c r="G128" s="427" t="s">
        <v>25</v>
      </c>
      <c r="H128" s="427" t="s">
        <v>7</v>
      </c>
      <c r="I128" s="316" t="s">
        <v>8</v>
      </c>
      <c r="J128" s="427" t="s">
        <v>9</v>
      </c>
      <c r="K128" s="427"/>
      <c r="L128" s="428" t="s">
        <v>10</v>
      </c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174"/>
      <c r="B129" s="163"/>
      <c r="C129" s="163"/>
      <c r="D129" s="263"/>
      <c r="E129" s="164"/>
      <c r="F129" s="263"/>
      <c r="G129" s="263"/>
      <c r="H129" s="263"/>
      <c r="I129" s="304"/>
      <c r="J129" s="172"/>
      <c r="K129" s="172"/>
      <c r="L129" s="235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thickBot="1" x14ac:dyDescent="0.35">
      <c r="A130" s="174"/>
      <c r="B130" s="163"/>
      <c r="C130" s="163"/>
      <c r="D130" s="263"/>
      <c r="E130" s="164"/>
      <c r="F130" s="263"/>
      <c r="G130" s="263"/>
      <c r="H130" s="263"/>
      <c r="I130" s="304"/>
      <c r="J130" s="172"/>
      <c r="K130" s="172"/>
      <c r="L130" s="235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A131" s="249" t="s">
        <v>20</v>
      </c>
      <c r="B131" s="250"/>
      <c r="C131" s="250"/>
      <c r="D131" s="251">
        <f>SUM(D129:D130)</f>
        <v>0</v>
      </c>
      <c r="E131" s="251">
        <f>SUM(E129:E130)</f>
        <v>0</v>
      </c>
      <c r="F131" s="251">
        <f>SUM(F129:F130)</f>
        <v>0</v>
      </c>
      <c r="G131" s="251">
        <f>SUM(G129:G130)</f>
        <v>0</v>
      </c>
      <c r="H131" s="251">
        <f>SUM(H129:H130)</f>
        <v>0</v>
      </c>
      <c r="I131" s="320"/>
      <c r="J131" s="36"/>
      <c r="K131" s="36"/>
      <c r="L131" s="25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x14ac:dyDescent="0.3">
      <c r="A132" s="253" t="s">
        <v>12</v>
      </c>
      <c r="B132" s="254"/>
      <c r="C132" s="254"/>
      <c r="D132" s="255">
        <v>9</v>
      </c>
      <c r="E132" s="255">
        <v>0</v>
      </c>
      <c r="F132" s="255">
        <v>0</v>
      </c>
      <c r="G132" s="255">
        <v>11</v>
      </c>
      <c r="H132" s="255">
        <v>0</v>
      </c>
      <c r="I132" s="321"/>
      <c r="J132" s="136"/>
      <c r="K132" s="136"/>
      <c r="L132" s="256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thickBot="1" x14ac:dyDescent="0.35">
      <c r="A133" s="257" t="s">
        <v>13</v>
      </c>
      <c r="B133" s="258"/>
      <c r="C133" s="258"/>
      <c r="D133" s="259">
        <f>D131+D132</f>
        <v>9</v>
      </c>
      <c r="E133" s="259">
        <f>E131+E132</f>
        <v>0</v>
      </c>
      <c r="F133" s="259">
        <f>F131+F132</f>
        <v>0</v>
      </c>
      <c r="G133" s="259">
        <f>G131+G132</f>
        <v>11</v>
      </c>
      <c r="H133" s="259">
        <f>H131+H132</f>
        <v>0</v>
      </c>
      <c r="I133" s="322"/>
      <c r="J133" s="137"/>
      <c r="K133" s="137"/>
      <c r="L133" s="260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264"/>
      <c r="B134" s="43"/>
      <c r="C134" s="43"/>
      <c r="D134" s="1"/>
      <c r="E134" s="1"/>
      <c r="F134" s="1"/>
      <c r="G134" s="1"/>
      <c r="H134" s="1"/>
      <c r="I134" s="323"/>
      <c r="J134" s="44"/>
      <c r="K134" s="44"/>
      <c r="L134" s="44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A135" s="226" t="s">
        <v>38</v>
      </c>
      <c r="B135" s="45"/>
      <c r="C135" s="45"/>
      <c r="D135" s="46"/>
      <c r="E135" s="46"/>
      <c r="F135" s="46"/>
      <c r="G135" s="46"/>
      <c r="H135" s="46"/>
      <c r="I135" s="324"/>
      <c r="J135" s="46"/>
      <c r="K135" s="46"/>
      <c r="L135" s="46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thickBot="1" x14ac:dyDescent="0.35">
      <c r="A136" s="223"/>
      <c r="B136" s="224"/>
      <c r="C136" s="225"/>
      <c r="D136" s="152"/>
      <c r="E136" s="152"/>
      <c r="F136" s="152"/>
      <c r="G136" s="152"/>
      <c r="H136" s="152"/>
      <c r="I136" s="313"/>
      <c r="J136" s="131"/>
      <c r="K136" s="131"/>
      <c r="L136" s="131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thickBot="1" x14ac:dyDescent="0.35">
      <c r="A137" s="265" t="s">
        <v>0</v>
      </c>
      <c r="B137" s="266" t="s">
        <v>1</v>
      </c>
      <c r="C137" s="266" t="s">
        <v>2</v>
      </c>
      <c r="D137" s="138" t="s">
        <v>3</v>
      </c>
      <c r="E137" s="138" t="s">
        <v>4</v>
      </c>
      <c r="F137" s="138" t="s">
        <v>5</v>
      </c>
      <c r="G137" s="138" t="s">
        <v>6</v>
      </c>
      <c r="H137" s="138" t="s">
        <v>7</v>
      </c>
      <c r="I137" s="325" t="s">
        <v>8</v>
      </c>
      <c r="J137" s="138" t="s">
        <v>9</v>
      </c>
      <c r="K137" s="138"/>
      <c r="L137" s="267" t="s">
        <v>10</v>
      </c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x14ac:dyDescent="0.3">
      <c r="A138" s="268" t="s">
        <v>20</v>
      </c>
      <c r="B138" s="269"/>
      <c r="C138" s="269"/>
      <c r="D138" s="270">
        <f t="shared" ref="D138:H140" si="14">SUM(D55,D66,D91,D100)</f>
        <v>140</v>
      </c>
      <c r="E138" s="270">
        <f t="shared" si="14"/>
        <v>68</v>
      </c>
      <c r="F138" s="270">
        <f t="shared" si="14"/>
        <v>76</v>
      </c>
      <c r="G138" s="270">
        <f t="shared" si="14"/>
        <v>139</v>
      </c>
      <c r="H138" s="270">
        <f t="shared" si="14"/>
        <v>0</v>
      </c>
      <c r="I138" s="326"/>
      <c r="J138" s="37"/>
      <c r="K138" s="37"/>
      <c r="L138" s="271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72" t="s">
        <v>12</v>
      </c>
      <c r="B139" s="273"/>
      <c r="C139" s="273"/>
      <c r="D139" s="274">
        <f t="shared" si="14"/>
        <v>2789</v>
      </c>
      <c r="E139" s="274">
        <f t="shared" si="14"/>
        <v>306</v>
      </c>
      <c r="F139" s="274">
        <f t="shared" si="14"/>
        <v>316</v>
      </c>
      <c r="G139" s="274">
        <f t="shared" si="14"/>
        <v>2760</v>
      </c>
      <c r="H139" s="274">
        <f t="shared" si="14"/>
        <v>0</v>
      </c>
      <c r="I139" s="327"/>
      <c r="J139" s="139"/>
      <c r="K139" s="139"/>
      <c r="L139" s="275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thickBot="1" x14ac:dyDescent="0.35">
      <c r="A140" s="276" t="s">
        <v>13</v>
      </c>
      <c r="B140" s="277"/>
      <c r="C140" s="277"/>
      <c r="D140" s="278">
        <f t="shared" si="14"/>
        <v>2929</v>
      </c>
      <c r="E140" s="278">
        <f t="shared" si="14"/>
        <v>374</v>
      </c>
      <c r="F140" s="278">
        <f t="shared" si="14"/>
        <v>392</v>
      </c>
      <c r="G140" s="278">
        <f t="shared" si="14"/>
        <v>2899</v>
      </c>
      <c r="H140" s="278">
        <f t="shared" si="14"/>
        <v>0</v>
      </c>
      <c r="I140" s="328"/>
      <c r="J140" s="140"/>
      <c r="K140" s="140"/>
      <c r="L140" s="279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3:22" ht="19.5" customHeight="1" x14ac:dyDescent="0.3"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3:22" ht="20.100000000000001" customHeight="1" x14ac:dyDescent="0.3"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3:22" ht="20.100000000000001" customHeight="1" x14ac:dyDescent="0.3">
      <c r="M147" s="194"/>
      <c r="O147" s="157"/>
      <c r="P147" s="198"/>
      <c r="Q147" s="198"/>
      <c r="R147" s="153"/>
      <c r="S147" s="153"/>
      <c r="T147" s="153"/>
      <c r="U147" s="152"/>
      <c r="V147" s="152"/>
    </row>
    <row r="148" spans="13:22" ht="20.100000000000001" customHeight="1" x14ac:dyDescent="0.3">
      <c r="M148" s="194"/>
      <c r="O148" s="157"/>
      <c r="P148" s="198"/>
      <c r="Q148" s="198"/>
      <c r="R148" s="153"/>
      <c r="S148" s="153"/>
      <c r="T148" s="153"/>
      <c r="U148" s="152"/>
      <c r="V148" s="152"/>
    </row>
    <row r="149" spans="13:22" ht="20.100000000000001" customHeight="1" x14ac:dyDescent="0.3">
      <c r="M149" s="194"/>
      <c r="O149" s="157"/>
      <c r="P149" s="198"/>
      <c r="Q149" s="198"/>
      <c r="R149" s="153"/>
      <c r="S149" s="153"/>
      <c r="T149" s="153"/>
      <c r="U149" s="152"/>
      <c r="V149" s="152"/>
    </row>
    <row r="150" spans="13:22" ht="20.100000000000001" customHeight="1" x14ac:dyDescent="0.3"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3:22" ht="20.100000000000001" customHeight="1" x14ac:dyDescent="0.3"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3:22" ht="20.100000000000001" customHeight="1" x14ac:dyDescent="0.3"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3:22" ht="20.100000000000001" customHeight="1" x14ac:dyDescent="0.3"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3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3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3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3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3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3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281"/>
      <c r="Q335" s="281"/>
      <c r="R335" s="155"/>
      <c r="S335" s="155"/>
      <c r="T335" s="153"/>
      <c r="U335" s="152"/>
      <c r="V335" s="152"/>
    </row>
    <row r="336" spans="13:22" ht="20.100000000000001" customHeight="1" x14ac:dyDescent="0.3">
      <c r="M336" s="194"/>
      <c r="O336" s="157"/>
      <c r="P336" s="281"/>
      <c r="Q336" s="281"/>
      <c r="R336" s="155"/>
      <c r="S336" s="155"/>
      <c r="T336" s="153"/>
      <c r="U336" s="152"/>
      <c r="V336" s="152"/>
    </row>
    <row r="337" spans="1:26" ht="20.100000000000001" customHeight="1" x14ac:dyDescent="0.3">
      <c r="M337" s="194"/>
      <c r="N337" s="146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N338" s="146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  <c r="Z340" s="146"/>
    </row>
    <row r="341" spans="1:26" s="146" customFormat="1" ht="20.100000000000001" customHeight="1" x14ac:dyDescent="0.3">
      <c r="A341" s="280"/>
      <c r="B341" s="124"/>
      <c r="C341" s="124"/>
      <c r="D341" s="124"/>
      <c r="E341" s="124"/>
      <c r="F341" s="124"/>
      <c r="G341" s="124"/>
      <c r="H341" s="124"/>
      <c r="I341" s="329"/>
      <c r="J341" s="124"/>
      <c r="K341" s="124"/>
      <c r="L341" s="124"/>
      <c r="M341" s="194"/>
      <c r="N341" s="151"/>
      <c r="O341" s="157"/>
      <c r="P341" s="198"/>
      <c r="Q341" s="198"/>
      <c r="R341" s="153"/>
      <c r="S341" s="153"/>
      <c r="T341" s="155"/>
      <c r="U341" s="56"/>
      <c r="V341" s="56"/>
    </row>
    <row r="342" spans="1:26" s="146" customFormat="1" ht="20.100000000000001" customHeight="1" x14ac:dyDescent="0.3">
      <c r="A342" s="280"/>
      <c r="B342" s="124"/>
      <c r="C342" s="124"/>
      <c r="D342" s="124"/>
      <c r="E342" s="124"/>
      <c r="F342" s="124"/>
      <c r="G342" s="124"/>
      <c r="H342" s="124"/>
      <c r="I342" s="329"/>
      <c r="J342" s="124"/>
      <c r="K342" s="124"/>
      <c r="L342" s="124"/>
      <c r="M342" s="194"/>
      <c r="N342" s="151"/>
      <c r="O342" s="157"/>
      <c r="P342" s="198"/>
      <c r="Q342" s="198"/>
      <c r="R342" s="153"/>
      <c r="S342" s="153"/>
      <c r="T342" s="155"/>
      <c r="U342" s="56"/>
      <c r="V342" s="56"/>
      <c r="Z342" s="151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  <c r="X343" s="146"/>
      <c r="Y343" s="146"/>
    </row>
    <row r="344" spans="1:26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  <c r="X344" s="146"/>
      <c r="Y344" s="146"/>
    </row>
    <row r="345" spans="1:26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  <c r="X345" s="146"/>
      <c r="Y345" s="146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X349" s="146"/>
      <c r="Y349" s="146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P386" s="39"/>
      <c r="Q386" s="39"/>
      <c r="R386" s="39"/>
      <c r="S386" s="39"/>
      <c r="T386" s="153"/>
      <c r="U386" s="152"/>
      <c r="V386" s="152"/>
    </row>
    <row r="387" spans="13:22" ht="20.100000000000001" customHeight="1" x14ac:dyDescent="0.3">
      <c r="M387" s="194"/>
      <c r="P387" s="39"/>
      <c r="Q387" s="39"/>
      <c r="R387" s="39"/>
      <c r="S387" s="39"/>
      <c r="T387" s="153"/>
      <c r="U387" s="152"/>
      <c r="V387" s="152"/>
    </row>
    <row r="388" spans="13:22" ht="20.100000000000001" customHeight="1" x14ac:dyDescent="0.3">
      <c r="M388" s="194"/>
      <c r="P388" s="39"/>
      <c r="Q388" s="39"/>
      <c r="R388" s="39"/>
      <c r="S388" s="39"/>
      <c r="T388" s="153"/>
      <c r="U388" s="152"/>
      <c r="V388" s="152"/>
    </row>
    <row r="389" spans="13:22" ht="20.100000000000001" customHeight="1" x14ac:dyDescent="0.3">
      <c r="M389" s="194"/>
      <c r="P389" s="39"/>
      <c r="Q389" s="39"/>
      <c r="R389" s="39"/>
      <c r="S389" s="39"/>
      <c r="T389" s="153"/>
      <c r="U389" s="152"/>
      <c r="V389" s="152"/>
    </row>
    <row r="390" spans="13:22" ht="20.100000000000001" customHeight="1" x14ac:dyDescent="0.3">
      <c r="M390" s="194"/>
      <c r="P390" s="39"/>
      <c r="Q390" s="39"/>
      <c r="R390" s="39"/>
      <c r="S390" s="39"/>
      <c r="T390" s="153"/>
      <c r="U390" s="152"/>
      <c r="V390" s="152"/>
    </row>
    <row r="391" spans="13:22" ht="20.100000000000001" customHeight="1" x14ac:dyDescent="0.3">
      <c r="M391" s="194"/>
      <c r="P391" s="39"/>
      <c r="Q391" s="39"/>
      <c r="R391" s="39"/>
      <c r="S391" s="39"/>
      <c r="T391" s="153"/>
      <c r="U391" s="152"/>
      <c r="V391" s="152"/>
    </row>
    <row r="392" spans="13:22" ht="20.100000000000001" customHeight="1" x14ac:dyDescent="0.3">
      <c r="M392" s="194"/>
      <c r="P392" s="39"/>
      <c r="Q392" s="39"/>
      <c r="R392" s="39"/>
      <c r="S392" s="39"/>
      <c r="T392" s="39"/>
    </row>
    <row r="393" spans="13:22" ht="20.100000000000001" customHeight="1" x14ac:dyDescent="0.3">
      <c r="M393" s="194"/>
      <c r="P393" s="39"/>
      <c r="Q393" s="39"/>
      <c r="R393" s="39"/>
      <c r="S393" s="39"/>
      <c r="T393" s="39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51"/>
      <c r="P410" s="39"/>
      <c r="Q410" s="39"/>
      <c r="R410" s="39"/>
      <c r="S410" s="39"/>
      <c r="T410" s="39"/>
    </row>
    <row r="411" spans="13:20" ht="20.100000000000001" customHeight="1" x14ac:dyDescent="0.3">
      <c r="M411" s="151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P518" s="39"/>
      <c r="Q518" s="39"/>
      <c r="R518" s="39"/>
      <c r="S518" s="39"/>
      <c r="T518" s="39"/>
    </row>
    <row r="519" spans="13:22" ht="20.100000000000001" customHeight="1" x14ac:dyDescent="0.3">
      <c r="M519" s="151"/>
      <c r="T519" s="39"/>
    </row>
    <row r="520" spans="13:22" ht="20.100000000000001" customHeight="1" x14ac:dyDescent="0.3">
      <c r="M520" s="151"/>
      <c r="T520" s="39"/>
    </row>
    <row r="521" spans="13:22" ht="20.100000000000001" customHeight="1" x14ac:dyDescent="0.3">
      <c r="M521" s="151"/>
      <c r="T521" s="39"/>
    </row>
    <row r="522" spans="13:22" ht="20.100000000000001" customHeight="1" x14ac:dyDescent="0.3">
      <c r="M522" s="151"/>
      <c r="T522" s="39"/>
    </row>
    <row r="523" spans="13:22" ht="20.100000000000001" customHeight="1" x14ac:dyDescent="0.3">
      <c r="M523" s="151"/>
      <c r="T523" s="39"/>
    </row>
    <row r="524" spans="13:22" ht="20.100000000000001" customHeight="1" x14ac:dyDescent="0.3">
      <c r="M524" s="151"/>
      <c r="T524" s="39"/>
    </row>
    <row r="525" spans="13:22" ht="20.100000000000001" customHeight="1" x14ac:dyDescent="0.3">
      <c r="M525" s="151"/>
      <c r="U525" s="152"/>
      <c r="V525" s="152"/>
    </row>
    <row r="526" spans="13:22" ht="20.100000000000001" customHeight="1" x14ac:dyDescent="0.3">
      <c r="M526" s="151"/>
      <c r="U526" s="152"/>
      <c r="V526" s="152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O534" s="156"/>
      <c r="P534" s="155"/>
      <c r="Q534" s="153"/>
      <c r="R534" s="153"/>
      <c r="S534" s="153"/>
      <c r="U534" s="152"/>
      <c r="V534" s="152"/>
    </row>
    <row r="535" spans="13:22" ht="20.100000000000001" customHeight="1" x14ac:dyDescent="0.3">
      <c r="M535" s="151"/>
      <c r="O535" s="156"/>
      <c r="P535" s="155"/>
      <c r="Q535" s="153"/>
      <c r="R535" s="153"/>
      <c r="S535" s="153"/>
      <c r="U535" s="152"/>
      <c r="V535" s="152"/>
    </row>
    <row r="536" spans="13:22" ht="20.100000000000001" customHeight="1" x14ac:dyDescent="0.3">
      <c r="M536" s="151"/>
      <c r="O536" s="156"/>
      <c r="P536" s="155"/>
      <c r="Q536" s="153"/>
      <c r="R536" s="153"/>
      <c r="S536" s="153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U538" s="152"/>
      <c r="V538" s="152"/>
    </row>
    <row r="539" spans="13:22" ht="20.100000000000001" customHeight="1" x14ac:dyDescent="0.3">
      <c r="M539" s="151"/>
      <c r="O539" s="156"/>
      <c r="P539" s="155"/>
      <c r="Q539" s="153"/>
      <c r="R539" s="153"/>
      <c r="S539" s="153"/>
      <c r="U539" s="152"/>
      <c r="V539" s="152"/>
    </row>
    <row r="540" spans="13:22" ht="20.100000000000001" customHeight="1" x14ac:dyDescent="0.3">
      <c r="M540" s="151"/>
      <c r="O540" s="156"/>
      <c r="P540" s="155"/>
      <c r="Q540" s="153"/>
      <c r="R540" s="153"/>
      <c r="S540" s="153"/>
      <c r="T540" s="154"/>
      <c r="U540" s="152"/>
      <c r="V540" s="152"/>
    </row>
    <row r="541" spans="13:22" ht="20.100000000000001" customHeight="1" x14ac:dyDescent="0.3">
      <c r="M541" s="151"/>
      <c r="O541" s="156"/>
      <c r="P541" s="155"/>
      <c r="Q541" s="153"/>
      <c r="R541" s="153"/>
      <c r="S541" s="153"/>
      <c r="T541" s="154"/>
      <c r="U541" s="152"/>
      <c r="V541" s="152"/>
    </row>
    <row r="542" spans="13:22" ht="20.100000000000001" customHeight="1" x14ac:dyDescent="0.3">
      <c r="M542" s="147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47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5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5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S766" s="153"/>
      <c r="T766" s="154"/>
      <c r="U766" s="152"/>
      <c r="V766" s="152"/>
    </row>
    <row r="767" spans="13:22" ht="20.100000000000001" customHeight="1" x14ac:dyDescent="0.3">
      <c r="M767" s="157"/>
      <c r="T767" s="154"/>
      <c r="U767" s="152"/>
      <c r="V767" s="152"/>
    </row>
    <row r="768" spans="13:22" ht="20.100000000000001" customHeight="1" x14ac:dyDescent="0.3">
      <c r="M768" s="157"/>
      <c r="T768" s="154"/>
      <c r="U768" s="152"/>
      <c r="V768" s="152"/>
    </row>
    <row r="769" spans="1:28" ht="20.100000000000001" customHeight="1" x14ac:dyDescent="0.3">
      <c r="M769" s="157"/>
      <c r="T769" s="154"/>
      <c r="U769" s="152"/>
      <c r="V769" s="152"/>
    </row>
    <row r="770" spans="1:28" ht="20.100000000000001" customHeight="1" x14ac:dyDescent="0.3">
      <c r="M770" s="157"/>
      <c r="T770" s="154"/>
      <c r="U770" s="152"/>
      <c r="V770" s="152"/>
    </row>
    <row r="771" spans="1:28" ht="20.100000000000001" customHeight="1" x14ac:dyDescent="0.3">
      <c r="M771" s="157"/>
      <c r="T771" s="154"/>
      <c r="V771" s="152"/>
    </row>
    <row r="772" spans="1:28" ht="20.100000000000001" customHeight="1" x14ac:dyDescent="0.3">
      <c r="M772" s="157"/>
      <c r="O772" s="146"/>
      <c r="P772" s="146"/>
      <c r="Q772" s="146"/>
      <c r="R772" s="146"/>
      <c r="T772" s="154"/>
      <c r="V772" s="152"/>
    </row>
    <row r="773" spans="1:28" ht="20.100000000000001" customHeight="1" x14ac:dyDescent="0.3">
      <c r="M773" s="157"/>
      <c r="O773" s="146"/>
      <c r="P773" s="146"/>
      <c r="Q773" s="146"/>
      <c r="R773" s="146"/>
      <c r="V773" s="152"/>
    </row>
    <row r="774" spans="1:28" ht="20.100000000000001" customHeight="1" x14ac:dyDescent="0.3">
      <c r="M774" s="157"/>
      <c r="O774" s="175"/>
      <c r="P774" s="176"/>
      <c r="Q774" s="176"/>
      <c r="R774" s="146"/>
      <c r="V774" s="152"/>
    </row>
    <row r="775" spans="1:28" ht="20.100000000000001" customHeight="1" x14ac:dyDescent="0.3">
      <c r="M775" s="157"/>
      <c r="O775" s="175"/>
      <c r="P775" s="176"/>
      <c r="Q775" s="176"/>
      <c r="R775" s="146"/>
      <c r="V775" s="152"/>
      <c r="AA775" s="103"/>
      <c r="AB775" s="103"/>
    </row>
    <row r="776" spans="1:28" s="103" customFormat="1" ht="20.100000000000001" customHeight="1" x14ac:dyDescent="0.3">
      <c r="A776" s="280"/>
      <c r="B776" s="124"/>
      <c r="C776" s="124"/>
      <c r="D776" s="124"/>
      <c r="E776" s="124"/>
      <c r="F776" s="124"/>
      <c r="G776" s="124"/>
      <c r="H776" s="124"/>
      <c r="I776" s="329"/>
      <c r="J776" s="124"/>
      <c r="K776" s="124"/>
      <c r="L776" s="124"/>
      <c r="M776" s="157"/>
      <c r="N776" s="151"/>
      <c r="O776" s="175"/>
      <c r="P776" s="176"/>
      <c r="Q776" s="176"/>
      <c r="R776" s="146"/>
      <c r="S776" s="151"/>
      <c r="T776" s="151"/>
      <c r="U776" s="151"/>
      <c r="V776" s="152"/>
      <c r="W776" s="151"/>
      <c r="X776" s="151"/>
      <c r="Y776" s="151"/>
      <c r="Z776" s="151"/>
    </row>
    <row r="777" spans="1:28" s="103" customFormat="1" ht="20.100000000000001" customHeight="1" x14ac:dyDescent="0.3">
      <c r="A777" s="280"/>
      <c r="B777" s="124"/>
      <c r="C777" s="124"/>
      <c r="D777" s="124"/>
      <c r="E777" s="124"/>
      <c r="F777" s="124"/>
      <c r="G777" s="124"/>
      <c r="H777" s="124"/>
      <c r="I777" s="329"/>
      <c r="J777" s="124"/>
      <c r="K777" s="124"/>
      <c r="L777" s="124"/>
      <c r="M777" s="157"/>
      <c r="N777" s="151"/>
      <c r="O777" s="175"/>
      <c r="P777" s="176"/>
      <c r="Q777" s="176"/>
      <c r="R777" s="146"/>
      <c r="S777" s="151"/>
      <c r="T777" s="151"/>
      <c r="U777" s="151"/>
      <c r="V777" s="152"/>
      <c r="W777" s="151"/>
      <c r="X777" s="151"/>
      <c r="Y777" s="151"/>
      <c r="Z777" s="151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46"/>
      <c r="O778" s="175"/>
      <c r="P778" s="176"/>
      <c r="Q778" s="176"/>
      <c r="R778" s="146"/>
      <c r="S778" s="151"/>
      <c r="T778" s="151"/>
      <c r="U778" s="151"/>
      <c r="V778" s="151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46"/>
      <c r="O779" s="175"/>
      <c r="P779" s="176"/>
      <c r="Q779" s="176"/>
      <c r="R779" s="146"/>
      <c r="S779" s="151"/>
      <c r="T779" s="151"/>
      <c r="U779" s="151"/>
      <c r="V779" s="151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75"/>
      <c r="O780" s="175"/>
      <c r="P780" s="176"/>
      <c r="Q780" s="176"/>
      <c r="R780" s="146"/>
      <c r="S780" s="151"/>
      <c r="T780" s="151"/>
      <c r="U780" s="151"/>
      <c r="V780" s="151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75"/>
      <c r="O781" s="146"/>
      <c r="P781" s="146"/>
      <c r="Q781" s="14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75"/>
      <c r="O782" s="146"/>
      <c r="P782" s="146"/>
      <c r="Q782" s="14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75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75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75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  <c r="AB786" s="151"/>
    </row>
    <row r="787" spans="1:28" ht="20.100000000000001" customHeight="1" x14ac:dyDescent="0.3">
      <c r="M787" s="157"/>
      <c r="N787" s="146"/>
      <c r="AA787" s="103"/>
      <c r="AB787" s="103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46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48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48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  <c r="AA827" s="151"/>
      <c r="AB827" s="151"/>
    </row>
    <row r="830" spans="1:28" ht="20.100000000000001" customHeight="1" x14ac:dyDescent="0.3">
      <c r="AA830" s="103"/>
      <c r="AB830" s="103"/>
    </row>
    <row r="831" spans="1:28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  <c r="AA839" s="151"/>
      <c r="AB839" s="151"/>
    </row>
  </sheetData>
  <autoFilter ref="A3:V717"/>
  <mergeCells count="10">
    <mergeCell ref="V35:V36"/>
    <mergeCell ref="K63:L63"/>
    <mergeCell ref="K73:L73"/>
    <mergeCell ref="K82:L8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8:H99 D119:H120 E83:H90 D129:H130 D4:H43 D74:H75">
    <cfRule type="cellIs" dxfId="207" priority="12" operator="greaterThan">
      <formula>0</formula>
    </cfRule>
  </conditionalFormatting>
  <conditionalFormatting sqref="D98:H99 D119:H120 D129:H130 D74:H75">
    <cfRule type="cellIs" dxfId="206" priority="10" operator="greaterThan">
      <formula>0</formula>
    </cfRule>
    <cfRule type="expression" dxfId="205" priority="11">
      <formula>"&gt;0"</formula>
    </cfRule>
  </conditionalFormatting>
  <conditionalFormatting sqref="D108:H110">
    <cfRule type="cellIs" dxfId="204" priority="2" operator="greaterThan">
      <formula>0</formula>
    </cfRule>
    <cfRule type="cellIs" dxfId="203" priority="3" operator="greaterThan">
      <formula>0</formula>
    </cfRule>
    <cfRule type="expression" dxfId="202" priority="7">
      <formula>"&gt;=1"</formula>
    </cfRule>
    <cfRule type="cellIs" dxfId="201" priority="8" operator="greaterThan">
      <formula>1</formula>
    </cfRule>
    <cfRule type="cellIs" dxfId="200" priority="9" operator="greaterThan">
      <formula>1</formula>
    </cfRule>
  </conditionalFormatting>
  <conditionalFormatting sqref="P774:Q780">
    <cfRule type="expression" dxfId="199" priority="4">
      <formula>"&gt;=1"</formula>
    </cfRule>
    <cfRule type="cellIs" dxfId="198" priority="5" operator="greaterThan">
      <formula>1</formula>
    </cfRule>
    <cfRule type="cellIs" dxfId="197" priority="6" operator="greaterThan">
      <formula>1</formula>
    </cfRule>
  </conditionalFormatting>
  <conditionalFormatting sqref="D44:H54">
    <cfRule type="cellIs" dxfId="196" priority="1" operator="greaterThan">
      <formula>0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52"/>
  <sheetViews>
    <sheetView zoomScaleNormal="100" workbookViewId="0">
      <pane ySplit="3" topLeftCell="A91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32" t="s">
        <v>3</v>
      </c>
      <c r="E3" s="432" t="s">
        <v>4</v>
      </c>
      <c r="F3" s="432" t="s">
        <v>5</v>
      </c>
      <c r="G3" s="432" t="s">
        <v>6</v>
      </c>
      <c r="H3" s="432" t="s">
        <v>120</v>
      </c>
      <c r="I3" s="308" t="s">
        <v>8</v>
      </c>
      <c r="J3" s="432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44463</v>
      </c>
      <c r="B4" s="341" t="s">
        <v>1977</v>
      </c>
      <c r="C4" s="168" t="s">
        <v>1978</v>
      </c>
      <c r="D4" s="169">
        <v>1</v>
      </c>
      <c r="E4" s="169">
        <v>0</v>
      </c>
      <c r="F4" s="169">
        <v>0</v>
      </c>
      <c r="G4" s="169">
        <v>1</v>
      </c>
      <c r="H4" s="169">
        <v>0</v>
      </c>
      <c r="I4" s="309" t="s">
        <v>1985</v>
      </c>
      <c r="J4" s="178" t="s">
        <v>1988</v>
      </c>
      <c r="K4" s="178" t="s">
        <v>1990</v>
      </c>
      <c r="L4" s="342"/>
      <c r="M4" s="102"/>
      <c r="O4" s="112" t="s">
        <v>94</v>
      </c>
      <c r="P4" s="113"/>
      <c r="Q4" s="33">
        <f t="shared" ref="Q4:U6" si="0">D163</f>
        <v>246</v>
      </c>
      <c r="R4" s="33">
        <f t="shared" si="0"/>
        <v>0</v>
      </c>
      <c r="S4" s="33">
        <f t="shared" si="0"/>
        <v>0</v>
      </c>
      <c r="T4" s="33">
        <f t="shared" si="0"/>
        <v>253</v>
      </c>
      <c r="U4" s="33">
        <f t="shared" si="0"/>
        <v>0</v>
      </c>
      <c r="V4" s="114"/>
    </row>
    <row r="5" spans="1:22" ht="20.100000000000001" customHeight="1" x14ac:dyDescent="0.3">
      <c r="A5" s="173">
        <v>44463</v>
      </c>
      <c r="B5" s="160" t="s">
        <v>1979</v>
      </c>
      <c r="C5" s="161" t="s">
        <v>1980</v>
      </c>
      <c r="D5" s="162">
        <v>4</v>
      </c>
      <c r="E5" s="162">
        <v>0</v>
      </c>
      <c r="F5" s="162">
        <v>0</v>
      </c>
      <c r="G5" s="162">
        <v>4</v>
      </c>
      <c r="H5" s="162">
        <v>0</v>
      </c>
      <c r="I5" s="303" t="s">
        <v>1985</v>
      </c>
      <c r="J5" s="171" t="s">
        <v>1988</v>
      </c>
      <c r="K5" s="171" t="s">
        <v>1990</v>
      </c>
      <c r="L5" s="170"/>
      <c r="M5" s="157"/>
      <c r="O5" s="115" t="s">
        <v>49</v>
      </c>
      <c r="P5" s="116"/>
      <c r="Q5" s="34">
        <f t="shared" si="0"/>
        <v>2929</v>
      </c>
      <c r="R5" s="34">
        <f t="shared" si="0"/>
        <v>374</v>
      </c>
      <c r="S5" s="34">
        <f t="shared" si="0"/>
        <v>392</v>
      </c>
      <c r="T5" s="34">
        <f t="shared" si="0"/>
        <v>2899</v>
      </c>
      <c r="U5" s="34">
        <f t="shared" si="0"/>
        <v>0</v>
      </c>
      <c r="V5" s="117"/>
    </row>
    <row r="6" spans="1:22" ht="20.100000000000001" customHeight="1" thickBot="1" x14ac:dyDescent="0.35">
      <c r="A6" s="174">
        <v>44463</v>
      </c>
      <c r="B6" s="196" t="s">
        <v>1979</v>
      </c>
      <c r="C6" s="163" t="s">
        <v>1981</v>
      </c>
      <c r="D6" s="164">
        <v>0</v>
      </c>
      <c r="E6" s="164">
        <v>0</v>
      </c>
      <c r="F6" s="164">
        <v>0</v>
      </c>
      <c r="G6" s="164">
        <v>1</v>
      </c>
      <c r="H6" s="164">
        <v>0</v>
      </c>
      <c r="I6" s="304" t="s">
        <v>1986</v>
      </c>
      <c r="J6" s="172" t="s">
        <v>1989</v>
      </c>
      <c r="K6" s="172" t="s">
        <v>1990</v>
      </c>
      <c r="L6" s="197"/>
      <c r="M6" s="157"/>
      <c r="O6" s="47" t="s">
        <v>50</v>
      </c>
      <c r="P6" s="48"/>
      <c r="Q6" s="2">
        <f t="shared" si="0"/>
        <v>3175</v>
      </c>
      <c r="R6" s="2">
        <f t="shared" si="0"/>
        <v>374</v>
      </c>
      <c r="S6" s="2">
        <f t="shared" si="0"/>
        <v>392</v>
      </c>
      <c r="T6" s="2">
        <f t="shared" si="0"/>
        <v>3152</v>
      </c>
      <c r="U6" s="2">
        <f t="shared" si="0"/>
        <v>0</v>
      </c>
      <c r="V6" s="49"/>
    </row>
    <row r="7" spans="1:22" ht="20.100000000000001" customHeight="1" thickTop="1" x14ac:dyDescent="0.3">
      <c r="A7" s="174">
        <v>44463</v>
      </c>
      <c r="B7" s="196" t="s">
        <v>1979</v>
      </c>
      <c r="C7" s="163" t="s">
        <v>746</v>
      </c>
      <c r="D7" s="164">
        <v>1</v>
      </c>
      <c r="E7" s="164">
        <v>0</v>
      </c>
      <c r="F7" s="164">
        <v>0</v>
      </c>
      <c r="G7" s="164">
        <v>0</v>
      </c>
      <c r="H7" s="164">
        <v>0</v>
      </c>
      <c r="I7" s="304" t="s">
        <v>1987</v>
      </c>
      <c r="J7" s="172" t="s">
        <v>1989</v>
      </c>
      <c r="K7" s="172" t="s">
        <v>1990</v>
      </c>
      <c r="L7" s="197"/>
      <c r="M7" s="157"/>
      <c r="O7" s="50" t="s">
        <v>51</v>
      </c>
      <c r="P7" s="51"/>
      <c r="Q7" s="3">
        <f>D109</f>
        <v>167</v>
      </c>
      <c r="R7" s="3">
        <f>E109</f>
        <v>0</v>
      </c>
      <c r="S7" s="3">
        <f>F109</f>
        <v>0</v>
      </c>
      <c r="T7" s="3">
        <f>G109</f>
        <v>160</v>
      </c>
      <c r="U7" s="3">
        <f>H109</f>
        <v>0</v>
      </c>
      <c r="V7" s="52"/>
    </row>
    <row r="8" spans="1:22" ht="20.100000000000001" customHeight="1" thickBot="1" x14ac:dyDescent="0.35">
      <c r="A8" s="167">
        <v>44463</v>
      </c>
      <c r="B8" s="158" t="s">
        <v>1979</v>
      </c>
      <c r="C8" s="159" t="s">
        <v>1982</v>
      </c>
      <c r="D8" s="165">
        <v>2</v>
      </c>
      <c r="E8" s="165">
        <v>0</v>
      </c>
      <c r="F8" s="165">
        <v>0</v>
      </c>
      <c r="G8" s="165">
        <v>0</v>
      </c>
      <c r="H8" s="165">
        <v>0</v>
      </c>
      <c r="I8" s="305" t="s">
        <v>1987</v>
      </c>
      <c r="J8" s="166" t="s">
        <v>1988</v>
      </c>
      <c r="K8" s="166" t="s">
        <v>1990</v>
      </c>
      <c r="L8" s="343"/>
      <c r="M8" s="157"/>
      <c r="O8" s="53" t="s">
        <v>95</v>
      </c>
      <c r="P8" s="54"/>
      <c r="Q8" s="4">
        <f>SUM(Q6:Q7)</f>
        <v>3342</v>
      </c>
      <c r="R8" s="4">
        <f>SUM(R6:R7)</f>
        <v>374</v>
      </c>
      <c r="S8" s="4">
        <f>SUM(S6:S7)</f>
        <v>392</v>
      </c>
      <c r="T8" s="4">
        <f>SUM(T6:T7)</f>
        <v>3312</v>
      </c>
      <c r="U8" s="4">
        <f>SUM(U6:U7)</f>
        <v>0</v>
      </c>
      <c r="V8" s="55"/>
    </row>
    <row r="9" spans="1:22" ht="20.100000000000001" customHeight="1" x14ac:dyDescent="0.3">
      <c r="A9" s="173">
        <v>44463</v>
      </c>
      <c r="B9" s="160" t="s">
        <v>1983</v>
      </c>
      <c r="C9" s="161" t="s">
        <v>1984</v>
      </c>
      <c r="D9" s="162">
        <v>2</v>
      </c>
      <c r="E9" s="162">
        <v>0</v>
      </c>
      <c r="F9" s="162">
        <v>0</v>
      </c>
      <c r="G9" s="162">
        <v>3</v>
      </c>
      <c r="H9" s="162">
        <v>0</v>
      </c>
      <c r="I9" s="303" t="s">
        <v>1986</v>
      </c>
      <c r="J9" s="171" t="s">
        <v>1988</v>
      </c>
      <c r="K9" s="171" t="s">
        <v>1990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67">
        <v>44463</v>
      </c>
      <c r="B10" s="158" t="s">
        <v>1983</v>
      </c>
      <c r="C10" s="159" t="s">
        <v>1978</v>
      </c>
      <c r="D10" s="165">
        <v>2</v>
      </c>
      <c r="E10" s="165">
        <v>0</v>
      </c>
      <c r="F10" s="165">
        <v>0</v>
      </c>
      <c r="G10" s="165">
        <v>5</v>
      </c>
      <c r="H10" s="165">
        <v>0</v>
      </c>
      <c r="I10" s="305" t="s">
        <v>1986</v>
      </c>
      <c r="J10" s="166" t="s">
        <v>1989</v>
      </c>
      <c r="K10" s="166" t="s">
        <v>1991</v>
      </c>
      <c r="L10" s="343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3">
        <v>44463</v>
      </c>
      <c r="B11" s="160" t="s">
        <v>1992</v>
      </c>
      <c r="C11" s="161" t="s">
        <v>1993</v>
      </c>
      <c r="D11" s="162">
        <v>1</v>
      </c>
      <c r="E11" s="162">
        <v>0</v>
      </c>
      <c r="F11" s="162">
        <v>0</v>
      </c>
      <c r="G11" s="162">
        <v>1</v>
      </c>
      <c r="H11" s="162">
        <v>0</v>
      </c>
      <c r="I11" s="303" t="s">
        <v>2006</v>
      </c>
      <c r="J11" s="171" t="s">
        <v>2011</v>
      </c>
      <c r="K11" s="344" t="s">
        <v>2014</v>
      </c>
      <c r="L11" s="170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44463</v>
      </c>
      <c r="B12" s="158" t="s">
        <v>1992</v>
      </c>
      <c r="C12" s="159" t="s">
        <v>1994</v>
      </c>
      <c r="D12" s="165">
        <v>2</v>
      </c>
      <c r="E12" s="165">
        <v>0</v>
      </c>
      <c r="F12" s="165">
        <v>0</v>
      </c>
      <c r="G12" s="165">
        <v>4</v>
      </c>
      <c r="H12" s="165">
        <v>0</v>
      </c>
      <c r="I12" s="305" t="s">
        <v>2006</v>
      </c>
      <c r="J12" s="166" t="s">
        <v>2011</v>
      </c>
      <c r="K12" s="345" t="s">
        <v>2014</v>
      </c>
      <c r="L12" s="343"/>
      <c r="M12" s="157"/>
      <c r="O12" s="479" t="s">
        <v>53</v>
      </c>
      <c r="P12" s="477"/>
      <c r="Q12" s="118">
        <f>T12+V12</f>
        <v>246</v>
      </c>
      <c r="R12" s="58"/>
      <c r="S12" s="59" t="s">
        <v>39</v>
      </c>
      <c r="T12" s="60">
        <f>SUM(P14:V14,P17:V17,P20:V20,P23:V23,P26:V26,V29,U29,T29)</f>
        <v>230</v>
      </c>
      <c r="U12" s="61" t="s">
        <v>40</v>
      </c>
      <c r="V12" s="62">
        <f>SUM(P29:S29)</f>
        <v>16</v>
      </c>
    </row>
    <row r="13" spans="1:22" ht="20.100000000000001" customHeight="1" thickBot="1" x14ac:dyDescent="0.35">
      <c r="A13" s="177">
        <v>44463</v>
      </c>
      <c r="B13" s="341" t="s">
        <v>1995</v>
      </c>
      <c r="C13" s="168" t="s">
        <v>1996</v>
      </c>
      <c r="D13" s="169">
        <v>2</v>
      </c>
      <c r="E13" s="169">
        <v>0</v>
      </c>
      <c r="F13" s="169">
        <v>0</v>
      </c>
      <c r="G13" s="169">
        <v>2</v>
      </c>
      <c r="H13" s="169">
        <v>0</v>
      </c>
      <c r="I13" s="309" t="s">
        <v>2007</v>
      </c>
      <c r="J13" s="178" t="s">
        <v>2012</v>
      </c>
      <c r="K13" s="346" t="s">
        <v>2014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77">
        <v>44463</v>
      </c>
      <c r="B14" s="341" t="s">
        <v>1997</v>
      </c>
      <c r="C14" s="168" t="s">
        <v>42</v>
      </c>
      <c r="D14" s="169">
        <v>5</v>
      </c>
      <c r="E14" s="169">
        <v>0</v>
      </c>
      <c r="F14" s="169">
        <v>0</v>
      </c>
      <c r="G14" s="169">
        <v>4</v>
      </c>
      <c r="H14" s="169">
        <v>0</v>
      </c>
      <c r="I14" s="309" t="s">
        <v>2008</v>
      </c>
      <c r="J14" s="178" t="s">
        <v>2013</v>
      </c>
      <c r="K14" s="346" t="s">
        <v>2014</v>
      </c>
      <c r="L14" s="342"/>
      <c r="M14" s="157"/>
      <c r="O14" s="119" t="s">
        <v>22</v>
      </c>
      <c r="P14" s="120">
        <f t="shared" ref="P14:V14" si="1">SUMIF($C$4:$C$79,P13,$D$4:$D$79)+SUMIF($C$89:$C$90,P13,$D$89:$D$90)+SUMIF($C$114:$C$115,P13,$D$114:$D$115)</f>
        <v>24</v>
      </c>
      <c r="Q14" s="120">
        <f t="shared" si="1"/>
        <v>0</v>
      </c>
      <c r="R14" s="120">
        <f t="shared" si="1"/>
        <v>28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0</v>
      </c>
    </row>
    <row r="15" spans="1:22" ht="20.100000000000001" customHeight="1" x14ac:dyDescent="0.3">
      <c r="A15" s="173">
        <v>44463</v>
      </c>
      <c r="B15" s="160" t="s">
        <v>1998</v>
      </c>
      <c r="C15" s="161" t="s">
        <v>1999</v>
      </c>
      <c r="D15" s="162">
        <v>3</v>
      </c>
      <c r="E15" s="162">
        <v>0</v>
      </c>
      <c r="F15" s="162">
        <v>0</v>
      </c>
      <c r="G15" s="162">
        <v>3</v>
      </c>
      <c r="H15" s="162">
        <v>0</v>
      </c>
      <c r="I15" s="303" t="s">
        <v>2008</v>
      </c>
      <c r="J15" s="171" t="s">
        <v>2011</v>
      </c>
      <c r="K15" s="344" t="s">
        <v>2014</v>
      </c>
      <c r="L15" s="170"/>
      <c r="M15" s="157"/>
      <c r="O15" s="66" t="s">
        <v>25</v>
      </c>
      <c r="P15" s="67">
        <f t="shared" ref="P15:V15" si="2">SUMIF($C$4:$C$79,P13,$G$4:$G$79)+SUMIF($C$89:$C$90,P13,$G$89:$G$90)+SUMIF($C$114:$C$115,P13,$G$114:$G$115)</f>
        <v>23</v>
      </c>
      <c r="Q15" s="67">
        <f t="shared" si="2"/>
        <v>0</v>
      </c>
      <c r="R15" s="67">
        <f t="shared" si="2"/>
        <v>28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0</v>
      </c>
    </row>
    <row r="16" spans="1:22" ht="20.100000000000001" customHeight="1" thickBot="1" x14ac:dyDescent="0.35">
      <c r="A16" s="167">
        <v>44463</v>
      </c>
      <c r="B16" s="158" t="s">
        <v>1998</v>
      </c>
      <c r="C16" s="159" t="s">
        <v>42</v>
      </c>
      <c r="D16" s="165">
        <v>2</v>
      </c>
      <c r="E16" s="165">
        <v>0</v>
      </c>
      <c r="F16" s="165">
        <v>0</v>
      </c>
      <c r="G16" s="165">
        <v>2</v>
      </c>
      <c r="H16" s="165">
        <v>0</v>
      </c>
      <c r="I16" s="305" t="s">
        <v>2006</v>
      </c>
      <c r="J16" s="166" t="s">
        <v>2011</v>
      </c>
      <c r="K16" s="345" t="s">
        <v>2015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44463</v>
      </c>
      <c r="B17" s="160" t="s">
        <v>2000</v>
      </c>
      <c r="C17" s="161" t="s">
        <v>2001</v>
      </c>
      <c r="D17" s="162">
        <v>2</v>
      </c>
      <c r="E17" s="162">
        <v>0</v>
      </c>
      <c r="F17" s="162">
        <v>0</v>
      </c>
      <c r="G17" s="162">
        <v>2</v>
      </c>
      <c r="H17" s="162">
        <v>0</v>
      </c>
      <c r="I17" s="303" t="s">
        <v>2009</v>
      </c>
      <c r="J17" s="171" t="s">
        <v>2013</v>
      </c>
      <c r="K17" s="344" t="s">
        <v>2015</v>
      </c>
      <c r="L17" s="170"/>
      <c r="M17" s="157"/>
      <c r="O17" s="122" t="s">
        <v>22</v>
      </c>
      <c r="P17" s="120">
        <f t="shared" ref="P17:V17" si="3">SUMIF($C$4:$C$79,P16,$D$4:$D$79)+SUMIF($C$89:$C$90,P16,$D$89:$D$90)+SUMIF($C$114:$C$115,P16,$D$114:$D$115)</f>
        <v>126</v>
      </c>
      <c r="Q17" s="120">
        <f t="shared" si="3"/>
        <v>1</v>
      </c>
      <c r="R17" s="120">
        <f t="shared" si="3"/>
        <v>2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67">
        <v>44463</v>
      </c>
      <c r="B18" s="158" t="s">
        <v>2000</v>
      </c>
      <c r="C18" s="159" t="s">
        <v>42</v>
      </c>
      <c r="D18" s="165">
        <v>1</v>
      </c>
      <c r="E18" s="165">
        <v>0</v>
      </c>
      <c r="F18" s="165">
        <v>0</v>
      </c>
      <c r="G18" s="165">
        <v>1</v>
      </c>
      <c r="H18" s="165">
        <v>0</v>
      </c>
      <c r="I18" s="305" t="s">
        <v>2008</v>
      </c>
      <c r="J18" s="166" t="s">
        <v>2013</v>
      </c>
      <c r="K18" s="345" t="s">
        <v>2014</v>
      </c>
      <c r="L18" s="343"/>
      <c r="M18" s="157"/>
      <c r="O18" s="73" t="s">
        <v>25</v>
      </c>
      <c r="P18" s="74">
        <f t="shared" ref="P18:V18" si="4">SUMIF($C$4:$C$79,P16,$G$4:$G$79)+SUMIF($C$89:$C$90,P16,$G$89:$G$90)+SUMIF($C$114:$C$115,P16,$G$114:$G$115)</f>
        <v>125</v>
      </c>
      <c r="Q18" s="74">
        <f t="shared" si="4"/>
        <v>1</v>
      </c>
      <c r="R18" s="74">
        <f t="shared" si="4"/>
        <v>4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77">
        <v>44463</v>
      </c>
      <c r="B19" s="341" t="s">
        <v>2002</v>
      </c>
      <c r="C19" s="168" t="s">
        <v>1996</v>
      </c>
      <c r="D19" s="169">
        <v>10</v>
      </c>
      <c r="E19" s="169">
        <v>0</v>
      </c>
      <c r="F19" s="169">
        <v>0</v>
      </c>
      <c r="G19" s="169">
        <v>0</v>
      </c>
      <c r="H19" s="169">
        <v>0</v>
      </c>
      <c r="I19" s="309" t="s">
        <v>2010</v>
      </c>
      <c r="J19" s="178" t="s">
        <v>2011</v>
      </c>
      <c r="K19" s="346" t="s">
        <v>2014</v>
      </c>
      <c r="L19" s="342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3">
        <v>44463</v>
      </c>
      <c r="B20" s="160" t="s">
        <v>2003</v>
      </c>
      <c r="C20" s="161" t="s">
        <v>2004</v>
      </c>
      <c r="D20" s="162">
        <v>4</v>
      </c>
      <c r="E20" s="162">
        <v>0</v>
      </c>
      <c r="F20" s="162">
        <v>0</v>
      </c>
      <c r="G20" s="162">
        <v>4</v>
      </c>
      <c r="H20" s="162">
        <v>0</v>
      </c>
      <c r="I20" s="303" t="s">
        <v>2008</v>
      </c>
      <c r="J20" s="171" t="s">
        <v>2011</v>
      </c>
      <c r="K20" s="344" t="s">
        <v>2016</v>
      </c>
      <c r="L20" s="170"/>
      <c r="M20" s="157" t="s">
        <v>127</v>
      </c>
      <c r="O20" s="122" t="s">
        <v>22</v>
      </c>
      <c r="P20" s="120">
        <f t="shared" ref="P20:V20" si="5">SUMIF($C$4:$C$79,P19,$D$4:$D$79)+SUMIF($C$89:$C$90,P19,$D$89:$D$90)+SUMIF($C$114:$C$115,P19,$D$114:$D$115)</f>
        <v>0</v>
      </c>
      <c r="Q20" s="120">
        <f t="shared" si="5"/>
        <v>0</v>
      </c>
      <c r="R20" s="120">
        <f t="shared" si="5"/>
        <v>38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67">
        <v>44463</v>
      </c>
      <c r="B21" s="158" t="s">
        <v>2003</v>
      </c>
      <c r="C21" s="159" t="s">
        <v>1996</v>
      </c>
      <c r="D21" s="165">
        <v>3</v>
      </c>
      <c r="E21" s="165">
        <v>0</v>
      </c>
      <c r="F21" s="165">
        <v>0</v>
      </c>
      <c r="G21" s="165">
        <v>3</v>
      </c>
      <c r="H21" s="165">
        <v>0</v>
      </c>
      <c r="I21" s="305" t="s">
        <v>2010</v>
      </c>
      <c r="J21" s="166" t="s">
        <v>2011</v>
      </c>
      <c r="K21" s="345" t="s">
        <v>2015</v>
      </c>
      <c r="L21" s="343"/>
      <c r="M21" s="157"/>
      <c r="O21" s="79" t="s">
        <v>25</v>
      </c>
      <c r="P21" s="80">
        <f t="shared" ref="P21:V21" si="6">SUMIF($C$4:$C$79,P19,$G$4:$G$79)+SUMIF($C$89:$C$90,P19,$G$89:$G$90)+SUMIF($C$114:$C$115,P19,$G$114:$G$115)</f>
        <v>0</v>
      </c>
      <c r="Q21" s="80">
        <f t="shared" si="6"/>
        <v>0</v>
      </c>
      <c r="R21" s="80">
        <f t="shared" si="6"/>
        <v>40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44463</v>
      </c>
      <c r="B22" s="160" t="s">
        <v>2005</v>
      </c>
      <c r="C22" s="161" t="s">
        <v>1996</v>
      </c>
      <c r="D22" s="162">
        <v>3</v>
      </c>
      <c r="E22" s="162">
        <v>0</v>
      </c>
      <c r="F22" s="162">
        <v>0</v>
      </c>
      <c r="G22" s="162">
        <v>3</v>
      </c>
      <c r="H22" s="162">
        <v>0</v>
      </c>
      <c r="I22" s="303" t="s">
        <v>2009</v>
      </c>
      <c r="J22" s="171" t="s">
        <v>2011</v>
      </c>
      <c r="K22" s="344" t="s">
        <v>2014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thickBot="1" x14ac:dyDescent="0.35">
      <c r="A23" s="167">
        <v>44463</v>
      </c>
      <c r="B23" s="158" t="s">
        <v>2005</v>
      </c>
      <c r="C23" s="159" t="s">
        <v>42</v>
      </c>
      <c r="D23" s="165">
        <v>11</v>
      </c>
      <c r="E23" s="165">
        <v>0</v>
      </c>
      <c r="F23" s="165">
        <v>0</v>
      </c>
      <c r="G23" s="165">
        <v>12</v>
      </c>
      <c r="H23" s="165">
        <v>0</v>
      </c>
      <c r="I23" s="305" t="s">
        <v>2008</v>
      </c>
      <c r="J23" s="166" t="s">
        <v>2011</v>
      </c>
      <c r="K23" s="345" t="s">
        <v>2014</v>
      </c>
      <c r="L23" s="343"/>
      <c r="M23" s="157"/>
      <c r="O23" s="122" t="s">
        <v>22</v>
      </c>
      <c r="P23" s="120">
        <f t="shared" ref="P23:V23" si="7">SUMIF($C$4:$C$79,P22,$D$4:$D$79)+SUMIF($C$89:$C$90,P22,$D$89:$D$90)+SUMIF($C$114:$C$115,P22,$D$114:$D$115)</f>
        <v>0</v>
      </c>
      <c r="Q23" s="120">
        <f t="shared" si="7"/>
        <v>6</v>
      </c>
      <c r="R23" s="120">
        <f t="shared" si="7"/>
        <v>0</v>
      </c>
      <c r="S23" s="120">
        <f t="shared" si="7"/>
        <v>1</v>
      </c>
      <c r="T23" s="120">
        <f t="shared" si="7"/>
        <v>0</v>
      </c>
      <c r="U23" s="120">
        <f t="shared" si="7"/>
        <v>1</v>
      </c>
      <c r="V23" s="121">
        <f t="shared" si="7"/>
        <v>0</v>
      </c>
    </row>
    <row r="24" spans="1:22" ht="20.100000000000001" customHeight="1" x14ac:dyDescent="0.3">
      <c r="A24" s="173">
        <v>44463</v>
      </c>
      <c r="B24" s="160" t="s">
        <v>2017</v>
      </c>
      <c r="C24" s="161" t="s">
        <v>2018</v>
      </c>
      <c r="D24" s="162">
        <v>1</v>
      </c>
      <c r="E24" s="162">
        <v>0</v>
      </c>
      <c r="F24" s="162">
        <v>0</v>
      </c>
      <c r="G24" s="162">
        <v>1</v>
      </c>
      <c r="H24" s="162">
        <v>0</v>
      </c>
      <c r="I24" s="303" t="s">
        <v>2029</v>
      </c>
      <c r="J24" s="171" t="s">
        <v>2031</v>
      </c>
      <c r="K24" s="171" t="s">
        <v>2035</v>
      </c>
      <c r="L24" s="170"/>
      <c r="M24" s="157"/>
      <c r="O24" s="73" t="s">
        <v>25</v>
      </c>
      <c r="P24" s="74">
        <f t="shared" ref="P24:V24" si="8">SUMIF($C$4:$C$79,P22,$G$4:$G$79)+SUMIF($C$89:$C$90,P22,$G$89:$G$90)+SUMIF($C$114:$C$115,P22,$G$114:$G$115)</f>
        <v>0</v>
      </c>
      <c r="Q24" s="74">
        <f t="shared" si="8"/>
        <v>5</v>
      </c>
      <c r="R24" s="74">
        <f t="shared" si="8"/>
        <v>0</v>
      </c>
      <c r="S24" s="74">
        <f t="shared" si="8"/>
        <v>0</v>
      </c>
      <c r="T24" s="74">
        <f t="shared" si="8"/>
        <v>0</v>
      </c>
      <c r="U24" s="74">
        <f t="shared" si="8"/>
        <v>2</v>
      </c>
      <c r="V24" s="75">
        <f t="shared" si="8"/>
        <v>0</v>
      </c>
    </row>
    <row r="25" spans="1:22" ht="20.100000000000001" customHeight="1" thickBot="1" x14ac:dyDescent="0.35">
      <c r="A25" s="167">
        <v>44463</v>
      </c>
      <c r="B25" s="158" t="s">
        <v>2017</v>
      </c>
      <c r="C25" s="159" t="s">
        <v>2019</v>
      </c>
      <c r="D25" s="165">
        <v>3</v>
      </c>
      <c r="E25" s="165">
        <v>0</v>
      </c>
      <c r="F25" s="165">
        <v>0</v>
      </c>
      <c r="G25" s="165">
        <v>1</v>
      </c>
      <c r="H25" s="165">
        <v>0</v>
      </c>
      <c r="I25" s="305" t="s">
        <v>2030</v>
      </c>
      <c r="J25" s="166" t="s">
        <v>2032</v>
      </c>
      <c r="K25" s="166" t="s">
        <v>2035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44463</v>
      </c>
      <c r="B26" s="160" t="s">
        <v>2020</v>
      </c>
      <c r="C26" s="161" t="s">
        <v>1984</v>
      </c>
      <c r="D26" s="162">
        <v>1</v>
      </c>
      <c r="E26" s="162">
        <v>0</v>
      </c>
      <c r="F26" s="162">
        <v>0</v>
      </c>
      <c r="G26" s="162">
        <v>1</v>
      </c>
      <c r="H26" s="162">
        <v>0</v>
      </c>
      <c r="I26" s="303" t="s">
        <v>2029</v>
      </c>
      <c r="J26" s="171" t="s">
        <v>2032</v>
      </c>
      <c r="K26" s="171" t="s">
        <v>2035</v>
      </c>
      <c r="L26" s="170"/>
      <c r="M26" s="157"/>
      <c r="O26" s="122" t="s">
        <v>22</v>
      </c>
      <c r="P26" s="120">
        <f t="shared" ref="P26:V26" si="9">SUMIF($C$4:$C$79,P25,$D$4:$D$79)+SUMIF($C$89:$C$90,P25,$D$89:$D$90)+SUMIF($C$114:$C$115,P25,$D$114:$D$115)</f>
        <v>3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44463</v>
      </c>
      <c r="B27" s="158" t="s">
        <v>2020</v>
      </c>
      <c r="C27" s="159" t="s">
        <v>1996</v>
      </c>
      <c r="D27" s="165">
        <v>5</v>
      </c>
      <c r="E27" s="165">
        <v>0</v>
      </c>
      <c r="F27" s="165">
        <v>0</v>
      </c>
      <c r="G27" s="165">
        <v>5</v>
      </c>
      <c r="H27" s="165">
        <v>0</v>
      </c>
      <c r="I27" s="305" t="s">
        <v>2030</v>
      </c>
      <c r="J27" s="166" t="s">
        <v>2032</v>
      </c>
      <c r="K27" s="166" t="s">
        <v>2035</v>
      </c>
      <c r="L27" s="343"/>
      <c r="M27" s="157"/>
      <c r="O27" s="79" t="s">
        <v>25</v>
      </c>
      <c r="P27" s="84">
        <f t="shared" ref="P27:V27" si="10">SUMIF($C$4:$C$79,P25,$G$4:$G$79)+SUMIF($C$89:$C$90,P25,$G$89:$G$90)+SUMIF($C$114:$C$115,P25,$G$114:$G$115)</f>
        <v>1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x14ac:dyDescent="0.3">
      <c r="A28" s="173">
        <v>44463</v>
      </c>
      <c r="B28" s="160" t="s">
        <v>2021</v>
      </c>
      <c r="C28" s="161" t="s">
        <v>1984</v>
      </c>
      <c r="D28" s="162">
        <v>3</v>
      </c>
      <c r="E28" s="162">
        <v>0</v>
      </c>
      <c r="F28" s="162">
        <v>0</v>
      </c>
      <c r="G28" s="162">
        <v>3</v>
      </c>
      <c r="H28" s="162">
        <v>0</v>
      </c>
      <c r="I28" s="303" t="s">
        <v>2030</v>
      </c>
      <c r="J28" s="171" t="s">
        <v>2031</v>
      </c>
      <c r="K28" s="171" t="s">
        <v>2035</v>
      </c>
      <c r="L28" s="170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4">
        <v>44463</v>
      </c>
      <c r="B29" s="196" t="s">
        <v>2021</v>
      </c>
      <c r="C29" s="163" t="s">
        <v>1996</v>
      </c>
      <c r="D29" s="164">
        <v>2</v>
      </c>
      <c r="E29" s="164">
        <v>0</v>
      </c>
      <c r="F29" s="164">
        <v>0</v>
      </c>
      <c r="G29" s="164">
        <v>2</v>
      </c>
      <c r="H29" s="164">
        <v>0</v>
      </c>
      <c r="I29" s="304" t="s">
        <v>2030</v>
      </c>
      <c r="J29" s="172" t="s">
        <v>2033</v>
      </c>
      <c r="K29" s="172" t="s">
        <v>2035</v>
      </c>
      <c r="L29" s="197"/>
      <c r="M29" s="157"/>
      <c r="O29" s="122" t="s">
        <v>22</v>
      </c>
      <c r="P29" s="120">
        <f t="shared" ref="P29:V29" si="11">SUMIF($C$4:$C$79,P28,$D$4:$D$79)+SUMIF($C$89:$C$90,P28,$D$89:$D$90)+SUMIF($C$114:$C$115,P28,$D$114:$D$115)</f>
        <v>10</v>
      </c>
      <c r="Q29" s="120">
        <f t="shared" si="11"/>
        <v>4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4">
        <v>44463</v>
      </c>
      <c r="B30" s="196" t="s">
        <v>2021</v>
      </c>
      <c r="C30" s="163" t="s">
        <v>2022</v>
      </c>
      <c r="D30" s="164">
        <v>1</v>
      </c>
      <c r="E30" s="164">
        <v>0</v>
      </c>
      <c r="F30" s="164">
        <v>0</v>
      </c>
      <c r="G30" s="164">
        <v>1</v>
      </c>
      <c r="H30" s="164">
        <v>0</v>
      </c>
      <c r="I30" s="304" t="s">
        <v>2030</v>
      </c>
      <c r="J30" s="172" t="s">
        <v>2031</v>
      </c>
      <c r="K30" s="172" t="s">
        <v>2035</v>
      </c>
      <c r="L30" s="197"/>
      <c r="M30" s="157"/>
      <c r="O30" s="86" t="s">
        <v>25</v>
      </c>
      <c r="P30" s="87">
        <f t="shared" ref="P30:V30" si="12">SUMIF($C$4:$C$79,P28,$G$4:$G$79)+SUMIF($C$89:$C$90,P28,$G$89:$G$90)+SUMIF($C$114:$C$115,P28,$G$114:$G$115)</f>
        <v>17</v>
      </c>
      <c r="Q30" s="87">
        <f t="shared" si="12"/>
        <v>5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44463</v>
      </c>
      <c r="B31" s="158" t="s">
        <v>2021</v>
      </c>
      <c r="C31" s="159" t="s">
        <v>2023</v>
      </c>
      <c r="D31" s="165">
        <v>1</v>
      </c>
      <c r="E31" s="165">
        <v>0</v>
      </c>
      <c r="F31" s="165">
        <v>0</v>
      </c>
      <c r="G31" s="165">
        <v>1</v>
      </c>
      <c r="H31" s="165">
        <v>0</v>
      </c>
      <c r="I31" s="305" t="s">
        <v>2030</v>
      </c>
      <c r="J31" s="166" t="s">
        <v>2034</v>
      </c>
      <c r="K31" s="166" t="s">
        <v>2035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253</v>
      </c>
    </row>
    <row r="32" spans="1:22" ht="20.100000000000001" customHeight="1" x14ac:dyDescent="0.3">
      <c r="A32" s="174">
        <v>44463</v>
      </c>
      <c r="B32" s="196" t="s">
        <v>2024</v>
      </c>
      <c r="C32" s="163" t="s">
        <v>1984</v>
      </c>
      <c r="D32" s="164">
        <v>1</v>
      </c>
      <c r="E32" s="164">
        <v>0</v>
      </c>
      <c r="F32" s="164">
        <v>0</v>
      </c>
      <c r="G32" s="164">
        <v>1</v>
      </c>
      <c r="H32" s="164">
        <v>0</v>
      </c>
      <c r="I32" s="304" t="s">
        <v>2029</v>
      </c>
      <c r="J32" s="172" t="s">
        <v>2031</v>
      </c>
      <c r="K32" s="172" t="s">
        <v>2035</v>
      </c>
      <c r="L32" s="197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4">
        <v>44463</v>
      </c>
      <c r="B33" s="196" t="s">
        <v>2024</v>
      </c>
      <c r="C33" s="163" t="s">
        <v>1996</v>
      </c>
      <c r="D33" s="164">
        <v>3</v>
      </c>
      <c r="E33" s="164">
        <v>0</v>
      </c>
      <c r="F33" s="164">
        <v>0</v>
      </c>
      <c r="G33" s="164">
        <v>3</v>
      </c>
      <c r="H33" s="164">
        <v>0</v>
      </c>
      <c r="I33" s="304" t="s">
        <v>2029</v>
      </c>
      <c r="J33" s="172" t="s">
        <v>2031</v>
      </c>
      <c r="K33" s="172" t="s">
        <v>2035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44463</v>
      </c>
      <c r="B34" s="341" t="s">
        <v>2025</v>
      </c>
      <c r="C34" s="168" t="s">
        <v>2026</v>
      </c>
      <c r="D34" s="169">
        <v>4</v>
      </c>
      <c r="E34" s="169">
        <v>0</v>
      </c>
      <c r="F34" s="169">
        <v>0</v>
      </c>
      <c r="G34" s="169">
        <v>4</v>
      </c>
      <c r="H34" s="169">
        <v>0</v>
      </c>
      <c r="I34" s="309" t="s">
        <v>2029</v>
      </c>
      <c r="J34" s="178" t="s">
        <v>2032</v>
      </c>
      <c r="K34" s="178" t="s">
        <v>2035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44463</v>
      </c>
      <c r="B35" s="341" t="s">
        <v>2027</v>
      </c>
      <c r="C35" s="168" t="s">
        <v>2028</v>
      </c>
      <c r="D35" s="169">
        <v>2</v>
      </c>
      <c r="E35" s="169">
        <v>0</v>
      </c>
      <c r="F35" s="169">
        <v>0</v>
      </c>
      <c r="G35" s="169">
        <v>2</v>
      </c>
      <c r="H35" s="169">
        <v>0</v>
      </c>
      <c r="I35" s="309" t="s">
        <v>2030</v>
      </c>
      <c r="J35" s="178" t="s">
        <v>2031</v>
      </c>
      <c r="K35" s="178" t="s">
        <v>2035</v>
      </c>
      <c r="L35" s="342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3">
        <v>44463</v>
      </c>
      <c r="B36" s="160" t="s">
        <v>2036</v>
      </c>
      <c r="C36" s="161" t="s">
        <v>1994</v>
      </c>
      <c r="D36" s="162">
        <v>3</v>
      </c>
      <c r="E36" s="162">
        <v>0</v>
      </c>
      <c r="F36" s="162">
        <v>0</v>
      </c>
      <c r="G36" s="162">
        <v>1</v>
      </c>
      <c r="H36" s="162">
        <v>0</v>
      </c>
      <c r="I36" s="303" t="s">
        <v>2053</v>
      </c>
      <c r="J36" s="171" t="s">
        <v>2056</v>
      </c>
      <c r="K36" s="344" t="s">
        <v>2059</v>
      </c>
      <c r="L36" s="170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44463</v>
      </c>
      <c r="B37" s="158" t="s">
        <v>2036</v>
      </c>
      <c r="C37" s="159" t="s">
        <v>2019</v>
      </c>
      <c r="D37" s="165">
        <v>0</v>
      </c>
      <c r="E37" s="165">
        <v>0</v>
      </c>
      <c r="F37" s="165">
        <v>0</v>
      </c>
      <c r="G37" s="165">
        <v>2</v>
      </c>
      <c r="H37" s="165">
        <v>0</v>
      </c>
      <c r="I37" s="305" t="s">
        <v>2054</v>
      </c>
      <c r="J37" s="166" t="s">
        <v>2057</v>
      </c>
      <c r="K37" s="345" t="s">
        <v>2059</v>
      </c>
      <c r="L37" s="343"/>
      <c r="M37" s="194" t="s">
        <v>2057</v>
      </c>
      <c r="N37" s="192">
        <v>0.54027777777777775</v>
      </c>
      <c r="O37" s="335">
        <v>6396</v>
      </c>
      <c r="P37" s="182">
        <v>55</v>
      </c>
      <c r="Q37" s="182">
        <v>59</v>
      </c>
      <c r="R37" s="182">
        <v>10</v>
      </c>
      <c r="S37" s="182">
        <v>7</v>
      </c>
      <c r="T37" s="180">
        <f>SUM(P37:S37)</f>
        <v>131</v>
      </c>
      <c r="U37" s="183"/>
      <c r="V37" s="184">
        <v>12</v>
      </c>
    </row>
    <row r="38" spans="1:24" s="124" customFormat="1" ht="20.100000000000001" customHeight="1" x14ac:dyDescent="0.3">
      <c r="A38" s="174">
        <v>44463</v>
      </c>
      <c r="B38" s="196" t="s">
        <v>2037</v>
      </c>
      <c r="C38" s="163" t="s">
        <v>1981</v>
      </c>
      <c r="D38" s="164">
        <v>1</v>
      </c>
      <c r="E38" s="164">
        <v>0</v>
      </c>
      <c r="F38" s="164">
        <v>0</v>
      </c>
      <c r="G38" s="164">
        <v>1</v>
      </c>
      <c r="H38" s="164">
        <v>0</v>
      </c>
      <c r="I38" s="304" t="s">
        <v>2055</v>
      </c>
      <c r="J38" s="172" t="s">
        <v>2057</v>
      </c>
      <c r="K38" s="38" t="s">
        <v>2059</v>
      </c>
      <c r="L38" s="197"/>
      <c r="M38" s="194" t="s">
        <v>2011</v>
      </c>
      <c r="N38" s="192">
        <v>0.51736111111111105</v>
      </c>
      <c r="O38" s="335" t="s">
        <v>141</v>
      </c>
      <c r="P38" s="182">
        <v>41</v>
      </c>
      <c r="Q38" s="182">
        <v>49</v>
      </c>
      <c r="R38" s="182">
        <v>0</v>
      </c>
      <c r="S38" s="182">
        <v>0</v>
      </c>
      <c r="T38" s="180">
        <f t="shared" ref="T38:T44" si="13">SUM(P38:S38)</f>
        <v>90</v>
      </c>
      <c r="U38" s="186"/>
      <c r="V38" s="179">
        <v>8</v>
      </c>
      <c r="W38" s="282"/>
    </row>
    <row r="39" spans="1:24" ht="20.100000000000001" customHeight="1" x14ac:dyDescent="0.3">
      <c r="A39" s="174">
        <v>44463</v>
      </c>
      <c r="B39" s="196" t="s">
        <v>2037</v>
      </c>
      <c r="C39" s="163" t="s">
        <v>1996</v>
      </c>
      <c r="D39" s="164">
        <v>5</v>
      </c>
      <c r="E39" s="164">
        <v>0</v>
      </c>
      <c r="F39" s="164">
        <v>0</v>
      </c>
      <c r="G39" s="164">
        <v>5</v>
      </c>
      <c r="H39" s="164">
        <v>0</v>
      </c>
      <c r="I39" s="304" t="s">
        <v>2055</v>
      </c>
      <c r="J39" s="172" t="s">
        <v>2057</v>
      </c>
      <c r="K39" s="38" t="s">
        <v>2059</v>
      </c>
      <c r="L39" s="197"/>
      <c r="M39" s="194" t="s">
        <v>224</v>
      </c>
      <c r="N39" s="192">
        <v>0.65972222222222221</v>
      </c>
      <c r="O39" s="335" t="s">
        <v>2111</v>
      </c>
      <c r="P39" s="182">
        <v>15</v>
      </c>
      <c r="Q39" s="182">
        <v>13</v>
      </c>
      <c r="R39" s="182">
        <v>0</v>
      </c>
      <c r="S39" s="182">
        <v>0</v>
      </c>
      <c r="T39" s="180">
        <f t="shared" si="13"/>
        <v>28</v>
      </c>
      <c r="U39" s="186"/>
      <c r="V39" s="179">
        <v>1</v>
      </c>
      <c r="W39" s="282"/>
    </row>
    <row r="40" spans="1:24" ht="20.100000000000001" customHeight="1" thickBot="1" x14ac:dyDescent="0.35">
      <c r="A40" s="174">
        <v>44463</v>
      </c>
      <c r="B40" s="196" t="s">
        <v>2037</v>
      </c>
      <c r="C40" s="163" t="s">
        <v>2038</v>
      </c>
      <c r="D40" s="164">
        <v>2</v>
      </c>
      <c r="E40" s="164">
        <v>0</v>
      </c>
      <c r="F40" s="164">
        <v>0</v>
      </c>
      <c r="G40" s="164">
        <v>2</v>
      </c>
      <c r="H40" s="164">
        <v>0</v>
      </c>
      <c r="I40" s="304" t="s">
        <v>2055</v>
      </c>
      <c r="J40" s="172" t="s">
        <v>2057</v>
      </c>
      <c r="K40" s="38" t="s">
        <v>2060</v>
      </c>
      <c r="L40" s="197"/>
      <c r="M40" s="194" t="s">
        <v>2032</v>
      </c>
      <c r="N40" s="192">
        <v>0.54166666666666663</v>
      </c>
      <c r="O40" s="335" t="s">
        <v>140</v>
      </c>
      <c r="P40" s="182">
        <v>24</v>
      </c>
      <c r="Q40" s="182">
        <v>24</v>
      </c>
      <c r="R40" s="182">
        <v>1</v>
      </c>
      <c r="S40" s="182">
        <v>3</v>
      </c>
      <c r="T40" s="180">
        <f t="shared" si="13"/>
        <v>52</v>
      </c>
      <c r="U40" s="186"/>
      <c r="V40" s="179">
        <v>6</v>
      </c>
      <c r="X40" s="107"/>
    </row>
    <row r="41" spans="1:24" ht="20.100000000000001" customHeight="1" thickBot="1" x14ac:dyDescent="0.35">
      <c r="A41" s="177">
        <v>44463</v>
      </c>
      <c r="B41" s="341" t="s">
        <v>2039</v>
      </c>
      <c r="C41" s="168" t="s">
        <v>1984</v>
      </c>
      <c r="D41" s="169">
        <v>2</v>
      </c>
      <c r="E41" s="169">
        <v>0</v>
      </c>
      <c r="F41" s="169">
        <v>0</v>
      </c>
      <c r="G41" s="169">
        <v>2</v>
      </c>
      <c r="H41" s="169">
        <v>0</v>
      </c>
      <c r="I41" s="309" t="s">
        <v>2055</v>
      </c>
      <c r="J41" s="178" t="s">
        <v>2057</v>
      </c>
      <c r="K41" s="346" t="s">
        <v>2059</v>
      </c>
      <c r="L41" s="342"/>
      <c r="M41" s="194" t="s">
        <v>2097</v>
      </c>
      <c r="N41" s="192">
        <v>0.58333333333333337</v>
      </c>
      <c r="O41" s="335" t="s">
        <v>142</v>
      </c>
      <c r="P41" s="182">
        <v>17</v>
      </c>
      <c r="Q41" s="182">
        <v>17</v>
      </c>
      <c r="R41" s="182">
        <v>3</v>
      </c>
      <c r="S41" s="182">
        <v>1</v>
      </c>
      <c r="T41" s="180">
        <f t="shared" si="13"/>
        <v>38</v>
      </c>
      <c r="U41" s="195"/>
      <c r="V41" s="179">
        <v>3</v>
      </c>
      <c r="W41" s="107"/>
      <c r="X41" s="107"/>
    </row>
    <row r="42" spans="1:24" ht="20.100000000000001" customHeight="1" thickBot="1" x14ac:dyDescent="0.35">
      <c r="A42" s="177">
        <v>44463</v>
      </c>
      <c r="B42" s="341" t="s">
        <v>2040</v>
      </c>
      <c r="C42" s="168" t="s">
        <v>2041</v>
      </c>
      <c r="D42" s="169">
        <v>4</v>
      </c>
      <c r="E42" s="169">
        <v>0</v>
      </c>
      <c r="F42" s="169">
        <v>0</v>
      </c>
      <c r="G42" s="169">
        <v>4</v>
      </c>
      <c r="H42" s="169">
        <v>0</v>
      </c>
      <c r="I42" s="309" t="s">
        <v>2055</v>
      </c>
      <c r="J42" s="178" t="s">
        <v>2057</v>
      </c>
      <c r="K42" s="346" t="s">
        <v>2059</v>
      </c>
      <c r="L42" s="342"/>
      <c r="M42" s="194" t="s">
        <v>2103</v>
      </c>
      <c r="N42" s="192">
        <v>0.57986111111111105</v>
      </c>
      <c r="O42" s="335" t="s">
        <v>139</v>
      </c>
      <c r="P42" s="182">
        <v>69</v>
      </c>
      <c r="Q42" s="182">
        <v>58</v>
      </c>
      <c r="R42" s="182">
        <v>4</v>
      </c>
      <c r="S42" s="182">
        <v>1</v>
      </c>
      <c r="T42" s="180">
        <f t="shared" si="13"/>
        <v>132</v>
      </c>
      <c r="U42" s="195"/>
      <c r="V42" s="179">
        <v>11</v>
      </c>
      <c r="W42" s="107"/>
    </row>
    <row r="43" spans="1:24" ht="20.100000000000001" customHeight="1" thickBot="1" x14ac:dyDescent="0.35">
      <c r="A43" s="177">
        <v>44463</v>
      </c>
      <c r="B43" s="341" t="s">
        <v>2042</v>
      </c>
      <c r="C43" s="168" t="s">
        <v>1978</v>
      </c>
      <c r="D43" s="169">
        <v>1</v>
      </c>
      <c r="E43" s="169">
        <v>0</v>
      </c>
      <c r="F43" s="169">
        <v>0</v>
      </c>
      <c r="G43" s="169">
        <v>1</v>
      </c>
      <c r="H43" s="169">
        <v>0</v>
      </c>
      <c r="I43" s="309" t="s">
        <v>2054</v>
      </c>
      <c r="J43" s="178" t="s">
        <v>2058</v>
      </c>
      <c r="K43" s="346" t="s">
        <v>2060</v>
      </c>
      <c r="L43" s="342"/>
      <c r="M43" s="194" t="s">
        <v>1989</v>
      </c>
      <c r="N43" s="192">
        <v>0.49305555555555558</v>
      </c>
      <c r="O43" s="335" t="s">
        <v>143</v>
      </c>
      <c r="P43" s="182">
        <v>8</v>
      </c>
      <c r="Q43" s="182">
        <v>9</v>
      </c>
      <c r="R43" s="182">
        <v>6</v>
      </c>
      <c r="S43" s="182">
        <v>3</v>
      </c>
      <c r="T43" s="180">
        <f t="shared" si="13"/>
        <v>26</v>
      </c>
      <c r="U43" s="186"/>
      <c r="V43" s="179">
        <v>3</v>
      </c>
    </row>
    <row r="44" spans="1:24" ht="20.100000000000001" customHeight="1" thickBot="1" x14ac:dyDescent="0.35">
      <c r="A44" s="177">
        <v>44463</v>
      </c>
      <c r="B44" s="341" t="s">
        <v>2043</v>
      </c>
      <c r="C44" s="168" t="s">
        <v>1994</v>
      </c>
      <c r="D44" s="169">
        <v>11</v>
      </c>
      <c r="E44" s="169">
        <v>0</v>
      </c>
      <c r="F44" s="169">
        <v>0</v>
      </c>
      <c r="G44" s="169">
        <v>11</v>
      </c>
      <c r="H44" s="169">
        <v>0</v>
      </c>
      <c r="I44" s="309" t="s">
        <v>2054</v>
      </c>
      <c r="J44" s="178" t="s">
        <v>2056</v>
      </c>
      <c r="K44" s="346" t="s">
        <v>2060</v>
      </c>
      <c r="L44" s="342"/>
      <c r="M44" s="194" t="s">
        <v>858</v>
      </c>
      <c r="N44" s="192">
        <v>0.6118055555555556</v>
      </c>
      <c r="O44" s="335" t="s">
        <v>138</v>
      </c>
      <c r="P44" s="182">
        <v>0</v>
      </c>
      <c r="Q44" s="182">
        <v>1</v>
      </c>
      <c r="R44" s="182">
        <v>0</v>
      </c>
      <c r="S44" s="182">
        <v>1</v>
      </c>
      <c r="T44" s="180">
        <f t="shared" si="13"/>
        <v>2</v>
      </c>
      <c r="U44" s="186"/>
      <c r="V44" s="179"/>
    </row>
    <row r="45" spans="1:24" ht="20.100000000000001" customHeight="1" thickTop="1" thickBot="1" x14ac:dyDescent="0.35">
      <c r="A45" s="177">
        <v>44463</v>
      </c>
      <c r="B45" s="341" t="s">
        <v>2044</v>
      </c>
      <c r="C45" s="168" t="s">
        <v>1996</v>
      </c>
      <c r="D45" s="169">
        <v>5</v>
      </c>
      <c r="E45" s="169">
        <v>0</v>
      </c>
      <c r="F45" s="169">
        <v>0</v>
      </c>
      <c r="G45" s="169">
        <v>5</v>
      </c>
      <c r="H45" s="169">
        <v>0</v>
      </c>
      <c r="I45" s="309" t="s">
        <v>2054</v>
      </c>
      <c r="J45" s="178" t="s">
        <v>2057</v>
      </c>
      <c r="K45" s="346" t="s">
        <v>2059</v>
      </c>
      <c r="L45" s="342"/>
      <c r="M45" s="194"/>
      <c r="N45" s="192"/>
      <c r="O45" s="187" t="s">
        <v>126</v>
      </c>
      <c r="P45" s="188">
        <f>SUM(P37:P44)</f>
        <v>229</v>
      </c>
      <c r="Q45" s="188">
        <f>SUM(Q37:Q44)</f>
        <v>230</v>
      </c>
      <c r="R45" s="188">
        <f>SUM(R37:R44)</f>
        <v>24</v>
      </c>
      <c r="S45" s="188">
        <f>SUM(S37:S44)</f>
        <v>16</v>
      </c>
      <c r="T45" s="188">
        <f>SUM(T37:T44)</f>
        <v>499</v>
      </c>
      <c r="U45" s="189"/>
      <c r="V45" s="190"/>
    </row>
    <row r="46" spans="1:24" ht="20.100000000000001" customHeight="1" thickBot="1" x14ac:dyDescent="0.35">
      <c r="A46" s="177">
        <v>44463</v>
      </c>
      <c r="B46" s="341" t="s">
        <v>2045</v>
      </c>
      <c r="C46" s="168" t="s">
        <v>2046</v>
      </c>
      <c r="D46" s="169">
        <v>2</v>
      </c>
      <c r="E46" s="169">
        <v>0</v>
      </c>
      <c r="F46" s="169">
        <v>0</v>
      </c>
      <c r="G46" s="169">
        <v>2</v>
      </c>
      <c r="H46" s="169">
        <v>0</v>
      </c>
      <c r="I46" s="309" t="s">
        <v>2054</v>
      </c>
      <c r="J46" s="178" t="s">
        <v>2056</v>
      </c>
      <c r="K46" s="346" t="s">
        <v>2059</v>
      </c>
      <c r="L46" s="342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248"/>
    </row>
    <row r="47" spans="1:24" ht="20.100000000000001" customHeight="1" x14ac:dyDescent="0.3">
      <c r="A47" s="173">
        <v>44463</v>
      </c>
      <c r="B47" s="160" t="s">
        <v>2047</v>
      </c>
      <c r="C47" s="161" t="s">
        <v>1984</v>
      </c>
      <c r="D47" s="162">
        <v>1</v>
      </c>
      <c r="E47" s="162">
        <v>0</v>
      </c>
      <c r="F47" s="162">
        <v>0</v>
      </c>
      <c r="G47" s="162">
        <v>1</v>
      </c>
      <c r="H47" s="162">
        <v>0</v>
      </c>
      <c r="I47" s="303" t="s">
        <v>2054</v>
      </c>
      <c r="J47" s="171" t="s">
        <v>2057</v>
      </c>
      <c r="K47" s="344" t="s">
        <v>2060</v>
      </c>
      <c r="L47" s="170"/>
      <c r="M47" s="194"/>
      <c r="N47" s="192"/>
      <c r="O47" s="191"/>
      <c r="P47" s="182"/>
      <c r="Q47" s="182"/>
      <c r="R47" s="182"/>
      <c r="S47" s="182"/>
      <c r="T47" s="182">
        <f>SUM(P47:S47)</f>
        <v>0</v>
      </c>
      <c r="U47" s="185"/>
      <c r="V47" s="179"/>
    </row>
    <row r="48" spans="1:24" ht="20.100000000000001" customHeight="1" thickBot="1" x14ac:dyDescent="0.35">
      <c r="A48" s="167">
        <v>44463</v>
      </c>
      <c r="B48" s="158" t="s">
        <v>2047</v>
      </c>
      <c r="C48" s="159" t="s">
        <v>1994</v>
      </c>
      <c r="D48" s="165">
        <v>5</v>
      </c>
      <c r="E48" s="165">
        <v>0</v>
      </c>
      <c r="F48" s="165">
        <v>0</v>
      </c>
      <c r="G48" s="165">
        <v>5</v>
      </c>
      <c r="H48" s="165">
        <v>0</v>
      </c>
      <c r="I48" s="305" t="s">
        <v>2054</v>
      </c>
      <c r="J48" s="166" t="s">
        <v>2057</v>
      </c>
      <c r="K48" s="345" t="s">
        <v>2059</v>
      </c>
      <c r="L48" s="343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Bot="1" x14ac:dyDescent="0.35">
      <c r="A49" s="173">
        <v>44463</v>
      </c>
      <c r="B49" s="160" t="s">
        <v>2048</v>
      </c>
      <c r="C49" s="161" t="s">
        <v>2049</v>
      </c>
      <c r="D49" s="162">
        <v>1</v>
      </c>
      <c r="E49" s="162">
        <v>0</v>
      </c>
      <c r="F49" s="162">
        <v>0</v>
      </c>
      <c r="G49" s="162">
        <v>1</v>
      </c>
      <c r="H49" s="162">
        <v>0</v>
      </c>
      <c r="I49" s="303" t="s">
        <v>2054</v>
      </c>
      <c r="J49" s="171" t="s">
        <v>2057</v>
      </c>
      <c r="K49" s="344" t="s">
        <v>2059</v>
      </c>
      <c r="L49" s="170"/>
      <c r="M49" s="194"/>
      <c r="N49" s="192"/>
      <c r="O49" s="191"/>
      <c r="P49" s="182"/>
      <c r="Q49" s="182"/>
      <c r="R49" s="182"/>
      <c r="S49" s="182"/>
      <c r="T49" s="182"/>
      <c r="U49" s="185"/>
      <c r="V49" s="179"/>
    </row>
    <row r="50" spans="1:22" ht="20.100000000000001" customHeight="1" thickTop="1" thickBot="1" x14ac:dyDescent="0.35">
      <c r="A50" s="167">
        <v>44463</v>
      </c>
      <c r="B50" s="158" t="s">
        <v>2048</v>
      </c>
      <c r="C50" s="159" t="s">
        <v>2019</v>
      </c>
      <c r="D50" s="165">
        <v>1</v>
      </c>
      <c r="E50" s="165">
        <v>0</v>
      </c>
      <c r="F50" s="165">
        <v>0</v>
      </c>
      <c r="G50" s="165">
        <v>2</v>
      </c>
      <c r="H50" s="165">
        <v>0</v>
      </c>
      <c r="I50" s="305" t="s">
        <v>2055</v>
      </c>
      <c r="J50" s="166" t="s">
        <v>2057</v>
      </c>
      <c r="K50" s="345" t="s">
        <v>2060</v>
      </c>
      <c r="L50" s="343"/>
      <c r="M50" s="194"/>
      <c r="N50" s="107"/>
      <c r="O50" s="187" t="s">
        <v>88</v>
      </c>
      <c r="P50" s="188">
        <f>SUM(P46:P49)</f>
        <v>0</v>
      </c>
      <c r="Q50" s="92">
        <f>SUM(Q46:Q49)</f>
        <v>0</v>
      </c>
      <c r="R50" s="188">
        <f>SUM(R46:R49)</f>
        <v>0</v>
      </c>
      <c r="S50" s="92">
        <f>SUM(S46:S49)</f>
        <v>0</v>
      </c>
      <c r="T50" s="188">
        <f>SUM(T46:T49)</f>
        <v>0</v>
      </c>
      <c r="U50" s="93"/>
      <c r="V50" s="94"/>
    </row>
    <row r="51" spans="1:22" ht="20.100000000000001" customHeight="1" thickBot="1" x14ac:dyDescent="0.35">
      <c r="A51" s="173">
        <v>44463</v>
      </c>
      <c r="B51" s="160" t="s">
        <v>2050</v>
      </c>
      <c r="C51" s="161" t="s">
        <v>1984</v>
      </c>
      <c r="D51" s="162">
        <v>4</v>
      </c>
      <c r="E51" s="162">
        <v>0</v>
      </c>
      <c r="F51" s="162">
        <v>0</v>
      </c>
      <c r="G51" s="162">
        <v>2</v>
      </c>
      <c r="H51" s="162">
        <v>0</v>
      </c>
      <c r="I51" s="303" t="s">
        <v>2055</v>
      </c>
      <c r="J51" s="171" t="s">
        <v>2057</v>
      </c>
      <c r="K51" s="344" t="s">
        <v>2059</v>
      </c>
      <c r="L51" s="170"/>
      <c r="M51" s="194"/>
      <c r="N51" s="107"/>
      <c r="O51" s="95" t="s">
        <v>89</v>
      </c>
      <c r="P51" s="97">
        <f>P45+P50</f>
        <v>229</v>
      </c>
      <c r="Q51" s="96">
        <f>Q45+Q50</f>
        <v>230</v>
      </c>
      <c r="R51" s="97">
        <f>R45+R50</f>
        <v>24</v>
      </c>
      <c r="S51" s="96">
        <f>S45+S50</f>
        <v>16</v>
      </c>
      <c r="T51" s="97">
        <f>T45+T50</f>
        <v>499</v>
      </c>
      <c r="U51" s="98">
        <f>SUM(U45:U46)</f>
        <v>0</v>
      </c>
      <c r="V51" s="99"/>
    </row>
    <row r="52" spans="1:22" ht="20.100000000000001" customHeight="1" x14ac:dyDescent="0.3">
      <c r="A52" s="174">
        <v>44463</v>
      </c>
      <c r="B52" s="196" t="s">
        <v>2050</v>
      </c>
      <c r="C52" s="163" t="s">
        <v>1996</v>
      </c>
      <c r="D52" s="164">
        <v>5</v>
      </c>
      <c r="E52" s="164">
        <v>0</v>
      </c>
      <c r="F52" s="164">
        <v>0</v>
      </c>
      <c r="G52" s="164">
        <v>5</v>
      </c>
      <c r="H52" s="164">
        <v>0</v>
      </c>
      <c r="I52" s="304" t="s">
        <v>2054</v>
      </c>
      <c r="J52" s="172" t="s">
        <v>2056</v>
      </c>
      <c r="K52" s="38" t="s">
        <v>2059</v>
      </c>
      <c r="L52" s="197"/>
      <c r="M52" s="302"/>
      <c r="N52" s="107"/>
      <c r="O52" s="172" t="s">
        <v>90</v>
      </c>
      <c r="P52" s="100"/>
      <c r="Q52" s="153"/>
      <c r="R52" s="153"/>
      <c r="S52" s="153"/>
      <c r="T52" s="153">
        <f>SUM(P52:S52)</f>
        <v>0</v>
      </c>
      <c r="U52" s="152"/>
      <c r="V52" s="152"/>
    </row>
    <row r="53" spans="1:22" ht="20.100000000000001" customHeight="1" thickBot="1" x14ac:dyDescent="0.35">
      <c r="A53" s="167">
        <v>44463</v>
      </c>
      <c r="B53" s="158" t="s">
        <v>2050</v>
      </c>
      <c r="C53" s="159" t="s">
        <v>2051</v>
      </c>
      <c r="D53" s="165">
        <v>2</v>
      </c>
      <c r="E53" s="165">
        <v>0</v>
      </c>
      <c r="F53" s="165">
        <v>0</v>
      </c>
      <c r="G53" s="165">
        <v>2</v>
      </c>
      <c r="H53" s="165">
        <v>0</v>
      </c>
      <c r="I53" s="305" t="s">
        <v>2055</v>
      </c>
      <c r="J53" s="166" t="s">
        <v>2057</v>
      </c>
      <c r="K53" s="345" t="s">
        <v>2060</v>
      </c>
      <c r="L53" s="343"/>
      <c r="M53" s="302"/>
      <c r="N53" s="284"/>
      <c r="O53" s="157" t="s">
        <v>1384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77">
        <v>44463</v>
      </c>
      <c r="B54" s="341" t="s">
        <v>2052</v>
      </c>
      <c r="C54" s="168" t="s">
        <v>2001</v>
      </c>
      <c r="D54" s="169">
        <v>11</v>
      </c>
      <c r="E54" s="169">
        <v>0</v>
      </c>
      <c r="F54" s="169">
        <v>0</v>
      </c>
      <c r="G54" s="169">
        <v>11</v>
      </c>
      <c r="H54" s="169">
        <v>0</v>
      </c>
      <c r="I54" s="309" t="s">
        <v>2054</v>
      </c>
      <c r="J54" s="178" t="s">
        <v>2057</v>
      </c>
      <c r="K54" s="346" t="s">
        <v>2060</v>
      </c>
      <c r="L54" s="342"/>
      <c r="M54" s="194"/>
      <c r="N54" s="284"/>
      <c r="O54" s="157">
        <v>8842</v>
      </c>
      <c r="P54" s="198"/>
      <c r="Q54" s="198"/>
      <c r="R54" s="153"/>
      <c r="S54" s="153"/>
      <c r="T54" s="153"/>
      <c r="U54" s="152"/>
      <c r="V54" s="152"/>
    </row>
    <row r="55" spans="1:22" ht="20.100000000000001" customHeight="1" thickBot="1" x14ac:dyDescent="0.35">
      <c r="A55" s="177">
        <v>44463</v>
      </c>
      <c r="B55" s="341" t="s">
        <v>2061</v>
      </c>
      <c r="C55" s="168" t="s">
        <v>2062</v>
      </c>
      <c r="D55" s="169">
        <v>4</v>
      </c>
      <c r="E55" s="169">
        <v>0</v>
      </c>
      <c r="F55" s="169">
        <v>0</v>
      </c>
      <c r="G55" s="169">
        <v>4</v>
      </c>
      <c r="H55" s="169">
        <v>0</v>
      </c>
      <c r="I55" s="309" t="s">
        <v>2082</v>
      </c>
      <c r="J55" s="178" t="s">
        <v>2083</v>
      </c>
      <c r="K55" s="178" t="s">
        <v>2085</v>
      </c>
      <c r="L55" s="342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173">
        <v>44463</v>
      </c>
      <c r="B56" s="160" t="s">
        <v>2063</v>
      </c>
      <c r="C56" s="161" t="s">
        <v>2064</v>
      </c>
      <c r="D56" s="162">
        <v>2</v>
      </c>
      <c r="E56" s="162">
        <v>0</v>
      </c>
      <c r="F56" s="162">
        <v>0</v>
      </c>
      <c r="G56" s="162">
        <v>4</v>
      </c>
      <c r="H56" s="162">
        <v>0</v>
      </c>
      <c r="I56" s="303" t="s">
        <v>2082</v>
      </c>
      <c r="J56" s="171" t="s">
        <v>2084</v>
      </c>
      <c r="K56" s="171" t="s">
        <v>2086</v>
      </c>
      <c r="L56" s="170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167">
        <v>44463</v>
      </c>
      <c r="B57" s="158" t="s">
        <v>2063</v>
      </c>
      <c r="C57" s="159" t="s">
        <v>2065</v>
      </c>
      <c r="D57" s="165">
        <v>0</v>
      </c>
      <c r="E57" s="165">
        <v>0</v>
      </c>
      <c r="F57" s="165">
        <v>0</v>
      </c>
      <c r="G57" s="165">
        <v>1</v>
      </c>
      <c r="H57" s="165">
        <v>0</v>
      </c>
      <c r="I57" s="305" t="s">
        <v>2082</v>
      </c>
      <c r="J57" s="166" t="s">
        <v>2084</v>
      </c>
      <c r="K57" s="166" t="s">
        <v>2086</v>
      </c>
      <c r="L57" s="343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77">
        <v>44463</v>
      </c>
      <c r="B58" s="341" t="s">
        <v>2066</v>
      </c>
      <c r="C58" s="168" t="s">
        <v>2067</v>
      </c>
      <c r="D58" s="169">
        <v>1</v>
      </c>
      <c r="E58" s="169">
        <v>0</v>
      </c>
      <c r="F58" s="169">
        <v>0</v>
      </c>
      <c r="G58" s="169">
        <v>1</v>
      </c>
      <c r="H58" s="169">
        <v>0</v>
      </c>
      <c r="I58" s="309" t="s">
        <v>2082</v>
      </c>
      <c r="J58" s="178" t="s">
        <v>2083</v>
      </c>
      <c r="K58" s="178" t="s">
        <v>2086</v>
      </c>
      <c r="L58" s="342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44463</v>
      </c>
      <c r="B59" s="341" t="s">
        <v>2068</v>
      </c>
      <c r="C59" s="168" t="s">
        <v>62</v>
      </c>
      <c r="D59" s="169">
        <v>4</v>
      </c>
      <c r="E59" s="169">
        <v>0</v>
      </c>
      <c r="F59" s="169">
        <v>0</v>
      </c>
      <c r="G59" s="169">
        <v>4</v>
      </c>
      <c r="H59" s="169">
        <v>0</v>
      </c>
      <c r="I59" s="309" t="s">
        <v>2082</v>
      </c>
      <c r="J59" s="178" t="s">
        <v>2084</v>
      </c>
      <c r="K59" s="178" t="s">
        <v>2087</v>
      </c>
      <c r="L59" s="342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>
        <v>44463</v>
      </c>
      <c r="B60" s="341" t="s">
        <v>2069</v>
      </c>
      <c r="C60" s="168" t="s">
        <v>2070</v>
      </c>
      <c r="D60" s="169">
        <v>20</v>
      </c>
      <c r="E60" s="169">
        <v>0</v>
      </c>
      <c r="F60" s="169">
        <v>0</v>
      </c>
      <c r="G60" s="169">
        <v>20</v>
      </c>
      <c r="H60" s="169">
        <v>0</v>
      </c>
      <c r="I60" s="309" t="s">
        <v>2082</v>
      </c>
      <c r="J60" s="178" t="s">
        <v>2084</v>
      </c>
      <c r="K60" s="178" t="s">
        <v>2085</v>
      </c>
      <c r="L60" s="342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thickBot="1" x14ac:dyDescent="0.35">
      <c r="A61" s="177">
        <v>44463</v>
      </c>
      <c r="B61" s="341" t="s">
        <v>2071</v>
      </c>
      <c r="C61" s="168" t="s">
        <v>2065</v>
      </c>
      <c r="D61" s="169">
        <v>0</v>
      </c>
      <c r="E61" s="169">
        <v>0</v>
      </c>
      <c r="F61" s="169">
        <v>0</v>
      </c>
      <c r="G61" s="169">
        <v>1</v>
      </c>
      <c r="H61" s="169">
        <v>0</v>
      </c>
      <c r="I61" s="309" t="s">
        <v>2082</v>
      </c>
      <c r="J61" s="178" t="s">
        <v>2083</v>
      </c>
      <c r="K61" s="178" t="s">
        <v>2085</v>
      </c>
      <c r="L61" s="342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177">
        <v>44463</v>
      </c>
      <c r="B62" s="341" t="s">
        <v>2072</v>
      </c>
      <c r="C62" s="168" t="s">
        <v>2073</v>
      </c>
      <c r="D62" s="169">
        <v>1</v>
      </c>
      <c r="E62" s="169">
        <v>0</v>
      </c>
      <c r="F62" s="169">
        <v>0</v>
      </c>
      <c r="G62" s="169">
        <v>0</v>
      </c>
      <c r="H62" s="169">
        <v>0</v>
      </c>
      <c r="I62" s="309" t="s">
        <v>2082</v>
      </c>
      <c r="J62" s="178" t="s">
        <v>2083</v>
      </c>
      <c r="K62" s="178" t="s">
        <v>2085</v>
      </c>
      <c r="L62" s="34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thickBot="1" x14ac:dyDescent="0.35">
      <c r="A63" s="177">
        <v>44463</v>
      </c>
      <c r="B63" s="341" t="s">
        <v>2074</v>
      </c>
      <c r="C63" s="168" t="s">
        <v>42</v>
      </c>
      <c r="D63" s="169">
        <v>10</v>
      </c>
      <c r="E63" s="169">
        <v>0</v>
      </c>
      <c r="F63" s="169">
        <v>0</v>
      </c>
      <c r="G63" s="169">
        <v>10</v>
      </c>
      <c r="H63" s="169">
        <v>0</v>
      </c>
      <c r="I63" s="309" t="s">
        <v>2082</v>
      </c>
      <c r="J63" s="178" t="s">
        <v>2084</v>
      </c>
      <c r="K63" s="178" t="s">
        <v>2085</v>
      </c>
      <c r="L63" s="342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thickBot="1" x14ac:dyDescent="0.35">
      <c r="A64" s="177">
        <v>44463</v>
      </c>
      <c r="B64" s="341" t="s">
        <v>2075</v>
      </c>
      <c r="C64" s="168" t="s">
        <v>2076</v>
      </c>
      <c r="D64" s="169">
        <v>4</v>
      </c>
      <c r="E64" s="169">
        <v>0</v>
      </c>
      <c r="F64" s="169">
        <v>0</v>
      </c>
      <c r="G64" s="169">
        <v>18</v>
      </c>
      <c r="H64" s="169">
        <v>0</v>
      </c>
      <c r="I64" s="309" t="s">
        <v>2082</v>
      </c>
      <c r="J64" s="178" t="s">
        <v>2084</v>
      </c>
      <c r="K64" s="178" t="s">
        <v>2086</v>
      </c>
      <c r="L64" s="342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174">
        <v>44463</v>
      </c>
      <c r="B65" s="196" t="s">
        <v>2077</v>
      </c>
      <c r="C65" s="163" t="s">
        <v>2078</v>
      </c>
      <c r="D65" s="164">
        <v>1</v>
      </c>
      <c r="E65" s="164">
        <v>0</v>
      </c>
      <c r="F65" s="164">
        <v>0</v>
      </c>
      <c r="G65" s="164">
        <v>1</v>
      </c>
      <c r="H65" s="164">
        <v>0</v>
      </c>
      <c r="I65" s="304" t="s">
        <v>2082</v>
      </c>
      <c r="J65" s="172" t="s">
        <v>2084</v>
      </c>
      <c r="K65" s="172" t="s">
        <v>2085</v>
      </c>
      <c r="L65" s="197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174">
        <v>44463</v>
      </c>
      <c r="B66" s="196" t="s">
        <v>2077</v>
      </c>
      <c r="C66" s="163" t="s">
        <v>2079</v>
      </c>
      <c r="D66" s="164">
        <v>2</v>
      </c>
      <c r="E66" s="164">
        <v>0</v>
      </c>
      <c r="F66" s="164">
        <v>0</v>
      </c>
      <c r="G66" s="164">
        <v>2</v>
      </c>
      <c r="H66" s="164">
        <v>0</v>
      </c>
      <c r="I66" s="304" t="s">
        <v>2082</v>
      </c>
      <c r="J66" s="172" t="s">
        <v>2083</v>
      </c>
      <c r="K66" s="172" t="s">
        <v>2086</v>
      </c>
      <c r="L66" s="197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173">
        <v>44463</v>
      </c>
      <c r="B67" s="160" t="s">
        <v>2080</v>
      </c>
      <c r="C67" s="161" t="s">
        <v>2064</v>
      </c>
      <c r="D67" s="162">
        <v>10</v>
      </c>
      <c r="E67" s="162">
        <v>0</v>
      </c>
      <c r="F67" s="162">
        <v>0</v>
      </c>
      <c r="G67" s="162">
        <v>3</v>
      </c>
      <c r="H67" s="162">
        <v>0</v>
      </c>
      <c r="I67" s="303" t="s">
        <v>2082</v>
      </c>
      <c r="J67" s="171" t="s">
        <v>2083</v>
      </c>
      <c r="K67" s="171" t="s">
        <v>2086</v>
      </c>
      <c r="L67" s="170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174">
        <v>44463</v>
      </c>
      <c r="B68" s="196" t="s">
        <v>2080</v>
      </c>
      <c r="C68" s="163" t="s">
        <v>2081</v>
      </c>
      <c r="D68" s="164">
        <v>0</v>
      </c>
      <c r="E68" s="164">
        <v>0</v>
      </c>
      <c r="F68" s="164">
        <v>0</v>
      </c>
      <c r="G68" s="164">
        <v>3</v>
      </c>
      <c r="H68" s="164">
        <v>0</v>
      </c>
      <c r="I68" s="304" t="s">
        <v>2082</v>
      </c>
      <c r="J68" s="172" t="s">
        <v>2083</v>
      </c>
      <c r="K68" s="172" t="s">
        <v>2087</v>
      </c>
      <c r="L68" s="197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thickBot="1" x14ac:dyDescent="0.35">
      <c r="A69" s="167">
        <v>44463</v>
      </c>
      <c r="B69" s="158" t="s">
        <v>2080</v>
      </c>
      <c r="C69" s="159" t="s">
        <v>2067</v>
      </c>
      <c r="D69" s="165">
        <v>0</v>
      </c>
      <c r="E69" s="165">
        <v>0</v>
      </c>
      <c r="F69" s="165">
        <v>0</v>
      </c>
      <c r="G69" s="165">
        <v>1</v>
      </c>
      <c r="H69" s="165">
        <v>0</v>
      </c>
      <c r="I69" s="305" t="s">
        <v>2082</v>
      </c>
      <c r="J69" s="166" t="s">
        <v>2083</v>
      </c>
      <c r="K69" s="166" t="s">
        <v>2087</v>
      </c>
      <c r="L69" s="343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173">
        <v>44463</v>
      </c>
      <c r="B70" s="160" t="s">
        <v>2088</v>
      </c>
      <c r="C70" s="161" t="s">
        <v>2062</v>
      </c>
      <c r="D70" s="162">
        <v>2</v>
      </c>
      <c r="E70" s="162">
        <v>0</v>
      </c>
      <c r="F70" s="162">
        <v>0</v>
      </c>
      <c r="G70" s="162">
        <v>2</v>
      </c>
      <c r="H70" s="162">
        <v>0</v>
      </c>
      <c r="I70" s="303" t="s">
        <v>2092</v>
      </c>
      <c r="J70" s="171" t="s">
        <v>2094</v>
      </c>
      <c r="K70" s="344" t="s">
        <v>2095</v>
      </c>
      <c r="L70" s="170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167">
        <v>44463</v>
      </c>
      <c r="B71" s="158" t="s">
        <v>2088</v>
      </c>
      <c r="C71" s="159" t="s">
        <v>2079</v>
      </c>
      <c r="D71" s="165">
        <v>6</v>
      </c>
      <c r="E71" s="165">
        <v>0</v>
      </c>
      <c r="F71" s="165">
        <v>0</v>
      </c>
      <c r="G71" s="165">
        <v>6</v>
      </c>
      <c r="H71" s="165">
        <v>0</v>
      </c>
      <c r="I71" s="305" t="s">
        <v>2093</v>
      </c>
      <c r="J71" s="166" t="s">
        <v>2094</v>
      </c>
      <c r="K71" s="345" t="s">
        <v>2095</v>
      </c>
      <c r="L71" s="343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173">
        <v>44463</v>
      </c>
      <c r="B72" s="160" t="s">
        <v>2089</v>
      </c>
      <c r="C72" s="161" t="s">
        <v>2064</v>
      </c>
      <c r="D72" s="162">
        <v>9</v>
      </c>
      <c r="E72" s="162">
        <v>0</v>
      </c>
      <c r="F72" s="162">
        <v>0</v>
      </c>
      <c r="G72" s="162">
        <v>9</v>
      </c>
      <c r="H72" s="162">
        <v>0</v>
      </c>
      <c r="I72" s="303" t="s">
        <v>2093</v>
      </c>
      <c r="J72" s="171" t="s">
        <v>2094</v>
      </c>
      <c r="K72" s="344" t="s">
        <v>2096</v>
      </c>
      <c r="L72" s="170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167">
        <v>44463</v>
      </c>
      <c r="B73" s="158" t="s">
        <v>2089</v>
      </c>
      <c r="C73" s="159" t="s">
        <v>2067</v>
      </c>
      <c r="D73" s="165">
        <v>0</v>
      </c>
      <c r="E73" s="165">
        <v>0</v>
      </c>
      <c r="F73" s="165">
        <v>0</v>
      </c>
      <c r="G73" s="165">
        <v>1</v>
      </c>
      <c r="H73" s="165">
        <v>0</v>
      </c>
      <c r="I73" s="305" t="s">
        <v>2093</v>
      </c>
      <c r="J73" s="166" t="s">
        <v>2094</v>
      </c>
      <c r="K73" s="345" t="s">
        <v>2095</v>
      </c>
      <c r="L73" s="343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177">
        <v>44463</v>
      </c>
      <c r="B74" s="341" t="s">
        <v>2090</v>
      </c>
      <c r="C74" s="168" t="s">
        <v>2067</v>
      </c>
      <c r="D74" s="169">
        <v>1</v>
      </c>
      <c r="E74" s="169">
        <v>0</v>
      </c>
      <c r="F74" s="169">
        <v>0</v>
      </c>
      <c r="G74" s="169">
        <v>1</v>
      </c>
      <c r="H74" s="169">
        <v>0</v>
      </c>
      <c r="I74" s="309" t="s">
        <v>2093</v>
      </c>
      <c r="J74" s="178" t="s">
        <v>2094</v>
      </c>
      <c r="K74" s="346" t="s">
        <v>2096</v>
      </c>
      <c r="L74" s="342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177">
        <v>44463</v>
      </c>
      <c r="B75" s="341" t="s">
        <v>2091</v>
      </c>
      <c r="C75" s="168" t="s">
        <v>2067</v>
      </c>
      <c r="D75" s="169">
        <v>0</v>
      </c>
      <c r="E75" s="169">
        <v>0</v>
      </c>
      <c r="F75" s="169">
        <v>0</v>
      </c>
      <c r="G75" s="169">
        <v>1</v>
      </c>
      <c r="H75" s="169">
        <v>0</v>
      </c>
      <c r="I75" s="309" t="s">
        <v>2093</v>
      </c>
      <c r="J75" s="178" t="s">
        <v>2094</v>
      </c>
      <c r="K75" s="346" t="s">
        <v>2095</v>
      </c>
      <c r="L75" s="342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173">
        <v>44463</v>
      </c>
      <c r="B76" s="160" t="s">
        <v>1492</v>
      </c>
      <c r="C76" s="161" t="s">
        <v>2098</v>
      </c>
      <c r="D76" s="162">
        <v>1</v>
      </c>
      <c r="E76" s="162">
        <v>0</v>
      </c>
      <c r="F76" s="162">
        <v>0</v>
      </c>
      <c r="G76" s="162">
        <v>0</v>
      </c>
      <c r="H76" s="162">
        <v>0</v>
      </c>
      <c r="I76" s="303" t="s">
        <v>2101</v>
      </c>
      <c r="J76" s="171" t="s">
        <v>2102</v>
      </c>
      <c r="K76" s="171" t="s">
        <v>2104</v>
      </c>
      <c r="L76" s="170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thickBot="1" x14ac:dyDescent="0.35">
      <c r="A77" s="167">
        <v>44463</v>
      </c>
      <c r="B77" s="158" t="s">
        <v>1492</v>
      </c>
      <c r="C77" s="159" t="s">
        <v>2099</v>
      </c>
      <c r="D77" s="165">
        <v>1</v>
      </c>
      <c r="E77" s="165">
        <v>0</v>
      </c>
      <c r="F77" s="165">
        <v>0</v>
      </c>
      <c r="G77" s="165">
        <v>0</v>
      </c>
      <c r="H77" s="165">
        <v>0</v>
      </c>
      <c r="I77" s="305" t="s">
        <v>2101</v>
      </c>
      <c r="J77" s="166" t="s">
        <v>2102</v>
      </c>
      <c r="K77" s="166" t="s">
        <v>2105</v>
      </c>
      <c r="L77" s="343" t="s">
        <v>2100</v>
      </c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173">
        <v>44463</v>
      </c>
      <c r="B78" s="160" t="s">
        <v>2106</v>
      </c>
      <c r="C78" s="161" t="s">
        <v>42</v>
      </c>
      <c r="D78" s="162">
        <v>9</v>
      </c>
      <c r="E78" s="162">
        <v>0</v>
      </c>
      <c r="F78" s="162">
        <v>0</v>
      </c>
      <c r="G78" s="162">
        <v>11</v>
      </c>
      <c r="H78" s="162">
        <v>0</v>
      </c>
      <c r="I78" s="303" t="s">
        <v>2108</v>
      </c>
      <c r="J78" s="171" t="s">
        <v>2109</v>
      </c>
      <c r="K78" s="171" t="s">
        <v>2110</v>
      </c>
      <c r="L78" s="170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67">
        <v>44463</v>
      </c>
      <c r="B79" s="158" t="s">
        <v>2106</v>
      </c>
      <c r="C79" s="159" t="s">
        <v>2107</v>
      </c>
      <c r="D79" s="165">
        <v>4</v>
      </c>
      <c r="E79" s="165">
        <v>0</v>
      </c>
      <c r="F79" s="165">
        <v>0</v>
      </c>
      <c r="G79" s="165">
        <v>4</v>
      </c>
      <c r="H79" s="165">
        <v>0</v>
      </c>
      <c r="I79" s="305" t="s">
        <v>2108</v>
      </c>
      <c r="J79" s="166" t="s">
        <v>2109</v>
      </c>
      <c r="K79" s="166" t="s">
        <v>2110</v>
      </c>
      <c r="L79" s="343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08" t="s">
        <v>11</v>
      </c>
      <c r="B80" s="209"/>
      <c r="C80" s="210"/>
      <c r="D80" s="211">
        <f>SUM(D4:D79)</f>
        <v>246</v>
      </c>
      <c r="E80" s="211">
        <f>SUM(E4:E79)</f>
        <v>0</v>
      </c>
      <c r="F80" s="211">
        <f>SUM(F4:F79)</f>
        <v>0</v>
      </c>
      <c r="G80" s="211">
        <f>SUM(G4:G79)</f>
        <v>253</v>
      </c>
      <c r="H80" s="211">
        <f>SUM(H4:H79)</f>
        <v>0</v>
      </c>
      <c r="I80" s="310"/>
      <c r="J80" s="150"/>
      <c r="K80" s="150"/>
      <c r="L80" s="212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x14ac:dyDescent="0.3">
      <c r="A81" s="213" t="s">
        <v>12</v>
      </c>
      <c r="B81" s="214"/>
      <c r="C81" s="215"/>
      <c r="D81" s="216">
        <v>2920</v>
      </c>
      <c r="E81" s="216">
        <v>0</v>
      </c>
      <c r="F81" s="216">
        <v>8</v>
      </c>
      <c r="G81" s="216">
        <v>2897</v>
      </c>
      <c r="H81" s="216">
        <v>0</v>
      </c>
      <c r="I81" s="311"/>
      <c r="J81" s="129"/>
      <c r="K81" s="129"/>
      <c r="L81" s="217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218" t="s">
        <v>13</v>
      </c>
      <c r="B82" s="219"/>
      <c r="C82" s="220"/>
      <c r="D82" s="221">
        <f>D80+D81</f>
        <v>3166</v>
      </c>
      <c r="E82" s="221">
        <f>E80+E81</f>
        <v>0</v>
      </c>
      <c r="F82" s="221">
        <f>F80+F81</f>
        <v>8</v>
      </c>
      <c r="G82" s="221">
        <f>G80+G81</f>
        <v>3150</v>
      </c>
      <c r="H82" s="221">
        <f>H80+H81</f>
        <v>0</v>
      </c>
      <c r="I82" s="312"/>
      <c r="J82" s="130"/>
      <c r="K82" s="130"/>
      <c r="L82" s="222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23" t="s">
        <v>14</v>
      </c>
      <c r="B83" s="224">
        <f t="array" ref="B83">SUM(1/COUNTIF(B4:B79,B4:B79))</f>
        <v>45.000000000000007</v>
      </c>
      <c r="C83" s="225"/>
      <c r="D83" s="152"/>
      <c r="E83" s="152"/>
      <c r="F83" s="152"/>
      <c r="G83" s="152"/>
      <c r="H83" s="152"/>
      <c r="I83" s="313"/>
      <c r="J83" s="131"/>
      <c r="K83" s="131"/>
      <c r="L83" s="135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23"/>
      <c r="B84" s="224"/>
      <c r="C84" s="225"/>
      <c r="D84" s="152"/>
      <c r="E84" s="152"/>
      <c r="F84" s="152"/>
      <c r="G84" s="152"/>
      <c r="H84" s="152"/>
      <c r="I84" s="313"/>
      <c r="J84" s="131"/>
      <c r="K84" s="40"/>
      <c r="L84" s="40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6" t="s">
        <v>15</v>
      </c>
      <c r="B85" s="227"/>
      <c r="C85" s="227"/>
      <c r="D85" s="132"/>
      <c r="E85" s="132"/>
      <c r="F85" s="132"/>
      <c r="G85" s="132"/>
      <c r="H85" s="132"/>
      <c r="I85" s="314"/>
      <c r="J85" s="132"/>
      <c r="K85" s="149"/>
      <c r="L85" s="149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28" t="s">
        <v>131</v>
      </c>
      <c r="B86" s="227"/>
      <c r="C86" s="227"/>
      <c r="D86" s="132"/>
      <c r="E86" s="132"/>
      <c r="F86" s="132"/>
      <c r="G86" s="132"/>
      <c r="H86" s="132"/>
      <c r="I86" s="314"/>
      <c r="J86" s="132"/>
      <c r="K86" s="132"/>
      <c r="L86" s="149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229"/>
      <c r="B87" s="227"/>
      <c r="C87" s="230"/>
      <c r="D87" s="132"/>
      <c r="E87" s="132"/>
      <c r="F87" s="132"/>
      <c r="G87" s="132"/>
      <c r="H87" s="132"/>
      <c r="I87" s="315"/>
      <c r="J87" s="133"/>
      <c r="K87" s="133"/>
      <c r="L87" s="231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77" t="s">
        <v>0</v>
      </c>
      <c r="B88" s="178" t="s">
        <v>1</v>
      </c>
      <c r="C88" s="178" t="s">
        <v>2</v>
      </c>
      <c r="D88" s="430" t="s">
        <v>16</v>
      </c>
      <c r="E88" s="232" t="s">
        <v>27</v>
      </c>
      <c r="F88" s="430" t="s">
        <v>18</v>
      </c>
      <c r="G88" s="430" t="s">
        <v>19</v>
      </c>
      <c r="H88" s="430" t="s">
        <v>120</v>
      </c>
      <c r="I88" s="316" t="s">
        <v>8</v>
      </c>
      <c r="J88" s="430" t="s">
        <v>9</v>
      </c>
      <c r="K88" s="475" t="s">
        <v>10</v>
      </c>
      <c r="L88" s="476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331"/>
      <c r="B89" s="233"/>
      <c r="C89" s="233"/>
      <c r="D89" s="332"/>
      <c r="E89" s="332"/>
      <c r="F89" s="332"/>
      <c r="G89" s="332"/>
      <c r="H89" s="332"/>
      <c r="I89" s="333"/>
      <c r="J89" s="334"/>
      <c r="K89" s="171"/>
      <c r="L89" s="244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352"/>
      <c r="B90" s="353"/>
      <c r="C90" s="353"/>
      <c r="D90" s="354"/>
      <c r="E90" s="354"/>
      <c r="F90" s="354"/>
      <c r="G90" s="354"/>
      <c r="H90" s="354"/>
      <c r="I90" s="355"/>
      <c r="J90" s="356"/>
      <c r="K90" s="166"/>
      <c r="L90" s="246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08" t="s">
        <v>20</v>
      </c>
      <c r="B91" s="209"/>
      <c r="C91" s="210"/>
      <c r="D91" s="236">
        <f>SUM(D89:D90)</f>
        <v>0</v>
      </c>
      <c r="E91" s="236">
        <f>SUM(E89:E90)</f>
        <v>0</v>
      </c>
      <c r="F91" s="236">
        <f>SUM(F89:F90)</f>
        <v>0</v>
      </c>
      <c r="G91" s="236">
        <f>SUM(G89:G90)</f>
        <v>0</v>
      </c>
      <c r="H91" s="236">
        <f>SUM(H89:H90)</f>
        <v>0</v>
      </c>
      <c r="I91" s="310"/>
      <c r="J91" s="35"/>
      <c r="K91" s="35"/>
      <c r="L91" s="237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38" t="s">
        <v>12</v>
      </c>
      <c r="B92" s="239"/>
      <c r="C92" s="116"/>
      <c r="D92" s="240">
        <v>9</v>
      </c>
      <c r="E92" s="240">
        <v>232</v>
      </c>
      <c r="F92" s="240">
        <v>235</v>
      </c>
      <c r="G92" s="240">
        <v>2</v>
      </c>
      <c r="H92" s="240">
        <v>0</v>
      </c>
      <c r="I92" s="317"/>
      <c r="J92" s="134"/>
      <c r="K92" s="134"/>
      <c r="L92" s="241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218" t="s">
        <v>13</v>
      </c>
      <c r="B93" s="219"/>
      <c r="C93" s="220"/>
      <c r="D93" s="242">
        <f>SUM(D91:D92)</f>
        <v>9</v>
      </c>
      <c r="E93" s="242">
        <f>SUM(E91:E92)</f>
        <v>232</v>
      </c>
      <c r="F93" s="242">
        <f>SUM(F91:F92)</f>
        <v>235</v>
      </c>
      <c r="G93" s="242">
        <f>SUM(G91:G92)</f>
        <v>2</v>
      </c>
      <c r="H93" s="242">
        <f>SUM(H91:H92)</f>
        <v>0</v>
      </c>
      <c r="I93" s="312"/>
      <c r="J93" s="130"/>
      <c r="K93" s="130"/>
      <c r="L93" s="222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23"/>
      <c r="B94" s="224"/>
      <c r="C94" s="243"/>
      <c r="D94" s="152"/>
      <c r="E94" s="152"/>
      <c r="F94" s="152"/>
      <c r="G94" s="152"/>
      <c r="H94" s="152"/>
      <c r="I94" s="313"/>
      <c r="J94" s="131"/>
      <c r="K94" s="131"/>
      <c r="L94" s="13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6" t="s">
        <v>21</v>
      </c>
      <c r="B95" s="227"/>
      <c r="C95" s="227"/>
      <c r="D95" s="132"/>
      <c r="E95" s="132"/>
      <c r="F95" s="132"/>
      <c r="G95" s="132"/>
      <c r="H95" s="132"/>
      <c r="I95" s="314"/>
      <c r="J95" s="132"/>
      <c r="K95" s="132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26" t="s">
        <v>125</v>
      </c>
      <c r="B96" s="227"/>
      <c r="C96" s="227"/>
      <c r="D96" s="132"/>
      <c r="E96" s="132"/>
      <c r="F96" s="132"/>
      <c r="G96" s="132"/>
      <c r="H96" s="132"/>
      <c r="I96" s="314"/>
      <c r="J96" s="132"/>
      <c r="K96" s="132"/>
      <c r="L96" s="13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229"/>
      <c r="B97" s="227"/>
      <c r="C97" s="230"/>
      <c r="D97" s="132"/>
      <c r="E97" s="132"/>
      <c r="F97" s="132"/>
      <c r="G97" s="132"/>
      <c r="H97" s="132"/>
      <c r="I97" s="315"/>
      <c r="J97" s="133"/>
      <c r="K97" s="133"/>
      <c r="L97" s="231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177" t="s">
        <v>0</v>
      </c>
      <c r="B98" s="178" t="s">
        <v>1</v>
      </c>
      <c r="C98" s="178" t="s">
        <v>2</v>
      </c>
      <c r="D98" s="430" t="s">
        <v>22</v>
      </c>
      <c r="E98" s="430" t="s">
        <v>23</v>
      </c>
      <c r="F98" s="430" t="s">
        <v>24</v>
      </c>
      <c r="G98" s="430" t="s">
        <v>25</v>
      </c>
      <c r="H98" s="430" t="s">
        <v>7</v>
      </c>
      <c r="I98" s="316" t="s">
        <v>8</v>
      </c>
      <c r="J98" s="430" t="s">
        <v>9</v>
      </c>
      <c r="K98" s="475" t="s">
        <v>10</v>
      </c>
      <c r="L98" s="476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77">
        <v>44456</v>
      </c>
      <c r="B99" s="299" t="s">
        <v>1969</v>
      </c>
      <c r="C99" s="168" t="s">
        <v>106</v>
      </c>
      <c r="D99" s="169">
        <v>1</v>
      </c>
      <c r="E99" s="169">
        <v>0</v>
      </c>
      <c r="F99" s="169">
        <v>0</v>
      </c>
      <c r="G99" s="169">
        <v>1</v>
      </c>
      <c r="H99" s="169">
        <v>0</v>
      </c>
      <c r="I99" s="309" t="s">
        <v>1973</v>
      </c>
      <c r="J99" s="178" t="s">
        <v>1974</v>
      </c>
      <c r="K99" s="178"/>
      <c r="L99" s="300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173">
        <v>44456</v>
      </c>
      <c r="B100" s="142" t="s">
        <v>147</v>
      </c>
      <c r="C100" s="161" t="s">
        <v>1970</v>
      </c>
      <c r="D100" s="162">
        <v>5</v>
      </c>
      <c r="E100" s="162">
        <v>0</v>
      </c>
      <c r="F100" s="162">
        <v>0</v>
      </c>
      <c r="G100" s="162">
        <v>3</v>
      </c>
      <c r="H100" s="162">
        <v>0</v>
      </c>
      <c r="I100" s="303" t="s">
        <v>149</v>
      </c>
      <c r="J100" s="171" t="s">
        <v>1975</v>
      </c>
      <c r="K100" s="171"/>
      <c r="L100" s="143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174">
        <v>44456</v>
      </c>
      <c r="B101" s="144" t="s">
        <v>147</v>
      </c>
      <c r="C101" s="163" t="s">
        <v>64</v>
      </c>
      <c r="D101" s="164">
        <v>1</v>
      </c>
      <c r="E101" s="164">
        <v>0</v>
      </c>
      <c r="F101" s="164">
        <v>0</v>
      </c>
      <c r="G101" s="164">
        <v>1</v>
      </c>
      <c r="H101" s="164">
        <v>0</v>
      </c>
      <c r="I101" s="304" t="s">
        <v>149</v>
      </c>
      <c r="J101" s="172" t="s">
        <v>1976</v>
      </c>
      <c r="K101" s="172"/>
      <c r="L101" s="145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167">
        <v>44456</v>
      </c>
      <c r="B102" s="297" t="s">
        <v>147</v>
      </c>
      <c r="C102" s="159" t="s">
        <v>106</v>
      </c>
      <c r="D102" s="165">
        <v>1</v>
      </c>
      <c r="E102" s="165">
        <v>0</v>
      </c>
      <c r="F102" s="165">
        <v>0</v>
      </c>
      <c r="G102" s="165">
        <v>2</v>
      </c>
      <c r="H102" s="165">
        <v>0</v>
      </c>
      <c r="I102" s="305" t="s">
        <v>149</v>
      </c>
      <c r="J102" s="166" t="s">
        <v>1976</v>
      </c>
      <c r="K102" s="166"/>
      <c r="L102" s="298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177">
        <v>44456</v>
      </c>
      <c r="B103" s="299" t="s">
        <v>1971</v>
      </c>
      <c r="C103" s="168" t="s">
        <v>1972</v>
      </c>
      <c r="D103" s="169">
        <v>10</v>
      </c>
      <c r="E103" s="169">
        <v>0</v>
      </c>
      <c r="F103" s="169">
        <v>0</v>
      </c>
      <c r="G103" s="169">
        <v>6</v>
      </c>
      <c r="H103" s="169">
        <v>0</v>
      </c>
      <c r="I103" s="309" t="s">
        <v>1973</v>
      </c>
      <c r="J103" s="178" t="s">
        <v>1975</v>
      </c>
      <c r="K103" s="178"/>
      <c r="L103" s="300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174"/>
      <c r="B104" s="144"/>
      <c r="C104" s="163"/>
      <c r="D104" s="164">
        <v>0</v>
      </c>
      <c r="E104" s="164">
        <v>0</v>
      </c>
      <c r="F104" s="164">
        <v>0</v>
      </c>
      <c r="G104" s="164">
        <v>0</v>
      </c>
      <c r="H104" s="164">
        <v>0</v>
      </c>
      <c r="I104" s="304"/>
      <c r="J104" s="172"/>
      <c r="K104" s="172"/>
      <c r="L104" s="145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174"/>
      <c r="B105" s="144"/>
      <c r="C105" s="163"/>
      <c r="D105" s="164">
        <v>0</v>
      </c>
      <c r="E105" s="164">
        <v>0</v>
      </c>
      <c r="F105" s="164">
        <v>0</v>
      </c>
      <c r="G105" s="164">
        <v>0</v>
      </c>
      <c r="H105" s="164">
        <v>0</v>
      </c>
      <c r="I105" s="304"/>
      <c r="J105" s="172"/>
      <c r="K105" s="172"/>
      <c r="L105" s="145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167"/>
      <c r="B106" s="297"/>
      <c r="C106" s="159"/>
      <c r="D106" s="165">
        <v>0</v>
      </c>
      <c r="E106" s="165">
        <v>0</v>
      </c>
      <c r="F106" s="165">
        <v>0</v>
      </c>
      <c r="G106" s="165">
        <v>0</v>
      </c>
      <c r="H106" s="165">
        <v>0</v>
      </c>
      <c r="I106" s="305"/>
      <c r="J106" s="166"/>
      <c r="K106" s="166"/>
      <c r="L106" s="298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08" t="s">
        <v>20</v>
      </c>
      <c r="B107" s="209"/>
      <c r="C107" s="210"/>
      <c r="D107" s="236">
        <f>SUM(D99:D106)</f>
        <v>18</v>
      </c>
      <c r="E107" s="236">
        <f>SUM(E99:E106)</f>
        <v>0</v>
      </c>
      <c r="F107" s="236">
        <f>SUM(F99:F106)</f>
        <v>0</v>
      </c>
      <c r="G107" s="236">
        <f>SUM(G99:G106)</f>
        <v>13</v>
      </c>
      <c r="H107" s="236">
        <f>SUM(H99:H106)</f>
        <v>0</v>
      </c>
      <c r="I107" s="310"/>
      <c r="J107" s="35"/>
      <c r="K107" s="35"/>
      <c r="L107" s="237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38" t="s">
        <v>12</v>
      </c>
      <c r="B108" s="239"/>
      <c r="C108" s="116"/>
      <c r="D108" s="240">
        <v>149</v>
      </c>
      <c r="E108" s="240">
        <v>0</v>
      </c>
      <c r="F108" s="240">
        <v>0</v>
      </c>
      <c r="G108" s="240">
        <v>147</v>
      </c>
      <c r="H108" s="240">
        <v>0</v>
      </c>
      <c r="I108" s="317"/>
      <c r="J108" s="134"/>
      <c r="K108" s="134"/>
      <c r="L108" s="241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218" t="s">
        <v>13</v>
      </c>
      <c r="B109" s="219"/>
      <c r="C109" s="220"/>
      <c r="D109" s="242">
        <f>SUM(D107:D108)</f>
        <v>167</v>
      </c>
      <c r="E109" s="242">
        <f>SUM(E107:E108)</f>
        <v>0</v>
      </c>
      <c r="F109" s="242">
        <f>SUM(F107:F108)</f>
        <v>0</v>
      </c>
      <c r="G109" s="242">
        <f>SUM(G107:G108)</f>
        <v>160</v>
      </c>
      <c r="H109" s="242">
        <f>SUM(H107:H108)</f>
        <v>0</v>
      </c>
      <c r="I109" s="312"/>
      <c r="J109" s="130"/>
      <c r="K109" s="130"/>
      <c r="L109" s="22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23"/>
      <c r="B110" s="224"/>
      <c r="C110" s="243"/>
      <c r="D110" s="152"/>
      <c r="E110" s="152"/>
      <c r="F110" s="152"/>
      <c r="G110" s="152"/>
      <c r="H110" s="152"/>
      <c r="I110" s="313"/>
      <c r="J110" s="131"/>
      <c r="K110" s="131"/>
      <c r="L110" s="131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26" t="s">
        <v>121</v>
      </c>
      <c r="B111" s="227"/>
      <c r="C111" s="227"/>
      <c r="D111" s="132"/>
      <c r="E111" s="132"/>
      <c r="F111" s="132"/>
      <c r="G111" s="132"/>
      <c r="H111" s="132"/>
      <c r="I111" s="314"/>
      <c r="J111" s="132"/>
      <c r="K111" s="132"/>
      <c r="L111" s="132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229"/>
      <c r="B112" s="227"/>
      <c r="C112" s="230"/>
      <c r="D112" s="132"/>
      <c r="E112" s="132"/>
      <c r="F112" s="132"/>
      <c r="G112" s="132"/>
      <c r="H112" s="132"/>
      <c r="I112" s="315"/>
      <c r="J112" s="133"/>
      <c r="K112" s="133"/>
      <c r="L112" s="132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177" t="s">
        <v>0</v>
      </c>
      <c r="B113" s="178" t="s">
        <v>1</v>
      </c>
      <c r="C113" s="178" t="s">
        <v>2</v>
      </c>
      <c r="D113" s="430" t="s">
        <v>26</v>
      </c>
      <c r="E113" s="430" t="s">
        <v>27</v>
      </c>
      <c r="F113" s="430" t="s">
        <v>28</v>
      </c>
      <c r="G113" s="430" t="s">
        <v>25</v>
      </c>
      <c r="H113" s="430" t="s">
        <v>22</v>
      </c>
      <c r="I113" s="316" t="s">
        <v>8</v>
      </c>
      <c r="J113" s="430" t="s">
        <v>9</v>
      </c>
      <c r="K113" s="475" t="s">
        <v>10</v>
      </c>
      <c r="L113" s="476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173"/>
      <c r="B114" s="161"/>
      <c r="C114" s="161"/>
      <c r="D114" s="336"/>
      <c r="E114" s="336"/>
      <c r="F114" s="336"/>
      <c r="G114" s="336"/>
      <c r="H114" s="336"/>
      <c r="I114" s="318"/>
      <c r="J114" s="135"/>
      <c r="K114" s="135"/>
      <c r="L114" s="301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thickBot="1" x14ac:dyDescent="0.35">
      <c r="A115" s="174"/>
      <c r="B115" s="163"/>
      <c r="C115" s="163"/>
      <c r="D115" s="337"/>
      <c r="E115" s="337"/>
      <c r="F115" s="337"/>
      <c r="G115" s="337"/>
      <c r="H115" s="337"/>
      <c r="I115" s="319"/>
      <c r="J115" s="40"/>
      <c r="K115" s="40"/>
      <c r="L115" s="179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208" t="s">
        <v>20</v>
      </c>
      <c r="B116" s="209"/>
      <c r="C116" s="210"/>
      <c r="D116" s="338">
        <f>SUM(D114:D115)</f>
        <v>0</v>
      </c>
      <c r="E116" s="338">
        <f>SUM(E114:E115)</f>
        <v>0</v>
      </c>
      <c r="F116" s="338">
        <f>SUM(F114:F115)</f>
        <v>0</v>
      </c>
      <c r="G116" s="338">
        <f>SUM(G114:G115)</f>
        <v>0</v>
      </c>
      <c r="H116" s="338">
        <f>SUM(H114:H115)</f>
        <v>0</v>
      </c>
      <c r="I116" s="310"/>
      <c r="J116" s="35"/>
      <c r="K116" s="35"/>
      <c r="L116" s="237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238" t="s">
        <v>12</v>
      </c>
      <c r="B117" s="239"/>
      <c r="C117" s="116"/>
      <c r="D117" s="339">
        <v>0</v>
      </c>
      <c r="E117" s="339">
        <v>142</v>
      </c>
      <c r="F117" s="339">
        <v>149</v>
      </c>
      <c r="G117" s="339">
        <v>0</v>
      </c>
      <c r="H117" s="339">
        <v>0</v>
      </c>
      <c r="I117" s="317"/>
      <c r="J117" s="134"/>
      <c r="K117" s="134"/>
      <c r="L117" s="241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20.100000000000001" customHeight="1" thickBot="1" x14ac:dyDescent="0.35">
      <c r="A118" s="218" t="s">
        <v>13</v>
      </c>
      <c r="B118" s="219"/>
      <c r="C118" s="220"/>
      <c r="D118" s="340">
        <f>D116+D117</f>
        <v>0</v>
      </c>
      <c r="E118" s="340">
        <f>E116+E117</f>
        <v>142</v>
      </c>
      <c r="F118" s="340">
        <f>F116+F117</f>
        <v>149</v>
      </c>
      <c r="G118" s="340">
        <f>G116+G117</f>
        <v>0</v>
      </c>
      <c r="H118" s="340">
        <f>H116+H117</f>
        <v>0</v>
      </c>
      <c r="I118" s="312"/>
      <c r="J118" s="130"/>
      <c r="K118" s="130"/>
      <c r="L118" s="222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20.100000000000001" customHeight="1" x14ac:dyDescent="0.3">
      <c r="A119" s="245"/>
      <c r="B119" s="224"/>
      <c r="C119" s="225"/>
      <c r="D119" s="152"/>
      <c r="E119" s="152"/>
      <c r="F119" s="152"/>
      <c r="G119" s="152"/>
      <c r="H119" s="152"/>
      <c r="I119" s="313"/>
      <c r="J119" s="131"/>
      <c r="K119" s="131"/>
      <c r="L119" s="131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20.100000000000001" customHeight="1" x14ac:dyDescent="0.3">
      <c r="A120" s="226" t="s">
        <v>118</v>
      </c>
      <c r="B120" s="227"/>
      <c r="C120" s="227"/>
      <c r="D120" s="132"/>
      <c r="E120" s="132"/>
      <c r="F120" s="132"/>
      <c r="G120" s="132"/>
      <c r="H120" s="132"/>
      <c r="I120" s="314"/>
      <c r="J120" s="132"/>
      <c r="K120" s="132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20.100000000000001" customHeight="1" thickBot="1" x14ac:dyDescent="0.35">
      <c r="A121" s="229"/>
      <c r="B121" s="227"/>
      <c r="C121" s="230"/>
      <c r="D121" s="132"/>
      <c r="E121" s="132"/>
      <c r="F121" s="132"/>
      <c r="G121" s="132"/>
      <c r="H121" s="132"/>
      <c r="I121" s="315"/>
      <c r="J121" s="133"/>
      <c r="K121" s="133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20.100000000000001" customHeight="1" thickBot="1" x14ac:dyDescent="0.35">
      <c r="A122" s="177" t="s">
        <v>0</v>
      </c>
      <c r="B122" s="178" t="s">
        <v>1</v>
      </c>
      <c r="C122" s="178" t="s">
        <v>2</v>
      </c>
      <c r="D122" s="430" t="s">
        <v>29</v>
      </c>
      <c r="E122" s="430" t="s">
        <v>17</v>
      </c>
      <c r="F122" s="430" t="s">
        <v>30</v>
      </c>
      <c r="G122" s="430" t="s">
        <v>19</v>
      </c>
      <c r="H122" s="430" t="s">
        <v>7</v>
      </c>
      <c r="I122" s="316" t="s">
        <v>8</v>
      </c>
      <c r="J122" s="430" t="s">
        <v>9</v>
      </c>
      <c r="K122" s="430"/>
      <c r="L122" s="431" t="s">
        <v>10</v>
      </c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20.100000000000001" customHeight="1" x14ac:dyDescent="0.3">
      <c r="A123" s="173"/>
      <c r="B123" s="161"/>
      <c r="C123" s="161"/>
      <c r="D123" s="162"/>
      <c r="E123" s="162"/>
      <c r="F123" s="162"/>
      <c r="G123" s="162"/>
      <c r="H123" s="162"/>
      <c r="I123" s="303"/>
      <c r="J123" s="171"/>
      <c r="K123" s="171"/>
      <c r="L123" s="244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20.100000000000001" customHeight="1" thickBot="1" x14ac:dyDescent="0.35">
      <c r="A124" s="167"/>
      <c r="B124" s="159"/>
      <c r="C124" s="159"/>
      <c r="D124" s="165"/>
      <c r="E124" s="165"/>
      <c r="F124" s="165"/>
      <c r="G124" s="165"/>
      <c r="H124" s="165"/>
      <c r="I124" s="305"/>
      <c r="J124" s="166"/>
      <c r="K124" s="166"/>
      <c r="L124" s="246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20.100000000000001" customHeight="1" x14ac:dyDescent="0.3">
      <c r="A125" s="208" t="s">
        <v>20</v>
      </c>
      <c r="B125" s="210"/>
      <c r="C125" s="210"/>
      <c r="D125" s="236">
        <f>SUM(D123:D124)</f>
        <v>0</v>
      </c>
      <c r="E125" s="236">
        <f>SUM(E123:E124)</f>
        <v>0</v>
      </c>
      <c r="F125" s="236">
        <f>SUM(F123:F124)</f>
        <v>0</v>
      </c>
      <c r="G125" s="236">
        <f>SUM(G123:G124)</f>
        <v>0</v>
      </c>
      <c r="H125" s="236">
        <f>SUM(H123:H124)</f>
        <v>0</v>
      </c>
      <c r="I125" s="310"/>
      <c r="J125" s="35"/>
      <c r="K125" s="35"/>
      <c r="L125" s="237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20.100000000000001" customHeight="1" x14ac:dyDescent="0.3">
      <c r="A126" s="238" t="s">
        <v>12</v>
      </c>
      <c r="B126" s="116"/>
      <c r="C126" s="116"/>
      <c r="D126" s="240">
        <v>0</v>
      </c>
      <c r="E126" s="240">
        <v>0</v>
      </c>
      <c r="F126" s="240">
        <v>0</v>
      </c>
      <c r="G126" s="240">
        <v>0</v>
      </c>
      <c r="H126" s="240">
        <v>0</v>
      </c>
      <c r="I126" s="317"/>
      <c r="J126" s="134"/>
      <c r="K126" s="134"/>
      <c r="L126" s="241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20.100000000000001" customHeight="1" thickBot="1" x14ac:dyDescent="0.35">
      <c r="A127" s="218" t="s">
        <v>13</v>
      </c>
      <c r="B127" s="220"/>
      <c r="C127" s="220"/>
      <c r="D127" s="242">
        <f>SUM(D125:D126)</f>
        <v>0</v>
      </c>
      <c r="E127" s="242">
        <f>SUM(E125:E126)</f>
        <v>0</v>
      </c>
      <c r="F127" s="242">
        <f>SUM(F125:F126)</f>
        <v>0</v>
      </c>
      <c r="G127" s="242">
        <f>SUM(G125:G126)</f>
        <v>0</v>
      </c>
      <c r="H127" s="242">
        <f>SUM(H125:H126)</f>
        <v>0</v>
      </c>
      <c r="I127" s="312"/>
      <c r="J127" s="130"/>
      <c r="K127" s="130"/>
      <c r="L127" s="247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x14ac:dyDescent="0.3">
      <c r="A128" s="223"/>
      <c r="B128" s="224"/>
      <c r="C128" s="225"/>
      <c r="D128" s="152"/>
      <c r="E128" s="152"/>
      <c r="F128" s="152"/>
      <c r="G128" s="152"/>
      <c r="H128" s="152"/>
      <c r="I128" s="313"/>
      <c r="J128" s="131"/>
      <c r="K128" s="131"/>
      <c r="L128" s="131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26" t="s">
        <v>31</v>
      </c>
      <c r="B129" s="227"/>
      <c r="C129" s="227"/>
      <c r="D129" s="132"/>
      <c r="E129" s="132"/>
      <c r="F129" s="132"/>
      <c r="G129" s="132"/>
      <c r="H129" s="132"/>
      <c r="I129" s="314"/>
      <c r="J129" s="132"/>
      <c r="K129" s="132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26" t="s">
        <v>32</v>
      </c>
      <c r="B130" s="227"/>
      <c r="C130" s="227"/>
      <c r="D130" s="132"/>
      <c r="E130" s="132"/>
      <c r="F130" s="132"/>
      <c r="G130" s="132"/>
      <c r="H130" s="132"/>
      <c r="I130" s="314"/>
      <c r="J130" s="132"/>
      <c r="K130" s="132"/>
      <c r="L130" s="13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thickBot="1" x14ac:dyDescent="0.35">
      <c r="A131" s="229"/>
      <c r="B131" s="227"/>
      <c r="C131" s="230"/>
      <c r="D131" s="132"/>
      <c r="E131" s="132"/>
      <c r="F131" s="132"/>
      <c r="G131" s="132"/>
      <c r="H131" s="132"/>
      <c r="I131" s="315"/>
      <c r="J131" s="133"/>
      <c r="K131" s="133"/>
      <c r="L131" s="13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177" t="s">
        <v>0</v>
      </c>
      <c r="B132" s="178" t="s">
        <v>1</v>
      </c>
      <c r="C132" s="178" t="s">
        <v>2</v>
      </c>
      <c r="D132" s="430" t="s">
        <v>33</v>
      </c>
      <c r="E132" s="430" t="s">
        <v>34</v>
      </c>
      <c r="F132" s="430" t="s">
        <v>35</v>
      </c>
      <c r="G132" s="430" t="s">
        <v>36</v>
      </c>
      <c r="H132" s="430" t="s">
        <v>135</v>
      </c>
      <c r="I132" s="316" t="s">
        <v>8</v>
      </c>
      <c r="J132" s="430" t="s">
        <v>9</v>
      </c>
      <c r="K132" s="430"/>
      <c r="L132" s="431" t="s">
        <v>10</v>
      </c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174"/>
      <c r="B133" s="163"/>
      <c r="C133" s="163"/>
      <c r="D133" s="164"/>
      <c r="E133" s="164"/>
      <c r="F133" s="164"/>
      <c r="G133" s="164"/>
      <c r="H133" s="164"/>
      <c r="I133" s="319"/>
      <c r="J133" s="172"/>
      <c r="K133" s="204"/>
      <c r="L133" s="248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174"/>
      <c r="B134" s="163"/>
      <c r="C134" s="163"/>
      <c r="D134" s="164"/>
      <c r="E134" s="164"/>
      <c r="F134" s="164"/>
      <c r="G134" s="164"/>
      <c r="H134" s="164"/>
      <c r="I134" s="319"/>
      <c r="J134" s="172"/>
      <c r="K134" s="204"/>
      <c r="L134" s="248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174"/>
      <c r="B135" s="163"/>
      <c r="C135" s="163"/>
      <c r="D135" s="164"/>
      <c r="E135" s="164"/>
      <c r="F135" s="164"/>
      <c r="G135" s="164"/>
      <c r="H135" s="164"/>
      <c r="I135" s="319"/>
      <c r="J135" s="172"/>
      <c r="K135" s="204"/>
      <c r="L135" s="248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49" t="s">
        <v>20</v>
      </c>
      <c r="B136" s="250"/>
      <c r="C136" s="250"/>
      <c r="D136" s="251">
        <f>SUM(D133:D135)</f>
        <v>0</v>
      </c>
      <c r="E136" s="251">
        <f>SUM(E133:E135)</f>
        <v>0</v>
      </c>
      <c r="F136" s="251">
        <f>SUM(F133:F135)</f>
        <v>0</v>
      </c>
      <c r="G136" s="251">
        <f>SUM(G133:G135)</f>
        <v>0</v>
      </c>
      <c r="H136" s="251">
        <f>SUM(H133:H135)</f>
        <v>0</v>
      </c>
      <c r="I136" s="320"/>
      <c r="J136" s="36"/>
      <c r="K136" s="36"/>
      <c r="L136" s="252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53" t="s">
        <v>12</v>
      </c>
      <c r="B137" s="254"/>
      <c r="C137" s="254"/>
      <c r="D137" s="255">
        <v>0</v>
      </c>
      <c r="E137" s="255">
        <v>123</v>
      </c>
      <c r="F137" s="255">
        <v>0</v>
      </c>
      <c r="G137" s="255">
        <v>63</v>
      </c>
      <c r="H137" s="255">
        <v>0</v>
      </c>
      <c r="I137" s="321"/>
      <c r="J137" s="136"/>
      <c r="K137" s="136"/>
      <c r="L137" s="256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57" t="s">
        <v>13</v>
      </c>
      <c r="B138" s="258"/>
      <c r="C138" s="258"/>
      <c r="D138" s="259">
        <f>D136+D137</f>
        <v>0</v>
      </c>
      <c r="E138" s="259">
        <f>E136+E137</f>
        <v>123</v>
      </c>
      <c r="F138" s="259">
        <f>F136+F137</f>
        <v>0</v>
      </c>
      <c r="G138" s="259">
        <f>G136+G137</f>
        <v>63</v>
      </c>
      <c r="H138" s="259">
        <f>H136+H137</f>
        <v>0</v>
      </c>
      <c r="I138" s="322"/>
      <c r="J138" s="137"/>
      <c r="K138" s="137"/>
      <c r="L138" s="260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61"/>
      <c r="B139" s="43"/>
      <c r="C139" s="125"/>
      <c r="D139" s="1"/>
      <c r="E139" s="1"/>
      <c r="F139" s="1"/>
      <c r="G139" s="1"/>
      <c r="H139" s="1"/>
      <c r="I139" s="323"/>
      <c r="J139" s="44"/>
      <c r="K139" s="44"/>
      <c r="L139" s="44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26" t="s">
        <v>37</v>
      </c>
      <c r="B140" s="227"/>
      <c r="C140" s="227"/>
      <c r="D140" s="132"/>
      <c r="E140" s="132"/>
      <c r="F140" s="132"/>
      <c r="G140" s="132"/>
      <c r="H140" s="132"/>
      <c r="I140" s="314"/>
      <c r="J140" s="132"/>
      <c r="K140" s="132"/>
      <c r="L140" s="132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A141" s="226" t="s">
        <v>117</v>
      </c>
      <c r="B141" s="227"/>
      <c r="C141" s="227"/>
      <c r="D141" s="132"/>
      <c r="E141" s="132"/>
      <c r="F141" s="132"/>
      <c r="G141" s="132"/>
      <c r="H141" s="132"/>
      <c r="I141" s="314"/>
      <c r="J141" s="132"/>
      <c r="K141" s="132"/>
      <c r="L141" s="132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thickBot="1" x14ac:dyDescent="0.35">
      <c r="A142" s="229"/>
      <c r="B142" s="227"/>
      <c r="C142" s="230"/>
      <c r="D142" s="132"/>
      <c r="E142" s="132"/>
      <c r="F142" s="132"/>
      <c r="G142" s="132"/>
      <c r="H142" s="132"/>
      <c r="I142" s="315"/>
      <c r="J142" s="133"/>
      <c r="K142" s="133"/>
      <c r="L142" s="132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thickBot="1" x14ac:dyDescent="0.35">
      <c r="A143" s="177" t="s">
        <v>0</v>
      </c>
      <c r="B143" s="178" t="s">
        <v>1</v>
      </c>
      <c r="C143" s="178" t="s">
        <v>2</v>
      </c>
      <c r="D143" s="430" t="s">
        <v>33</v>
      </c>
      <c r="E143" s="430" t="s">
        <v>27</v>
      </c>
      <c r="F143" s="430" t="s">
        <v>24</v>
      </c>
      <c r="G143" s="430" t="s">
        <v>25</v>
      </c>
      <c r="H143" s="430" t="s">
        <v>7</v>
      </c>
      <c r="I143" s="316" t="s">
        <v>8</v>
      </c>
      <c r="J143" s="430" t="s">
        <v>9</v>
      </c>
      <c r="K143" s="430"/>
      <c r="L143" s="431" t="s">
        <v>10</v>
      </c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A144" s="173"/>
      <c r="B144" s="161"/>
      <c r="C144" s="161"/>
      <c r="D144" s="162"/>
      <c r="E144" s="162"/>
      <c r="F144" s="162"/>
      <c r="G144" s="162"/>
      <c r="H144" s="162"/>
      <c r="I144" s="303"/>
      <c r="J144" s="171"/>
      <c r="K144" s="171"/>
      <c r="L144" s="234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thickBot="1" x14ac:dyDescent="0.35">
      <c r="A145" s="174"/>
      <c r="B145" s="163"/>
      <c r="C145" s="163"/>
      <c r="D145" s="164"/>
      <c r="E145" s="164"/>
      <c r="F145" s="164"/>
      <c r="G145" s="164"/>
      <c r="H145" s="164"/>
      <c r="I145" s="304"/>
      <c r="J145" s="172"/>
      <c r="K145" s="172"/>
      <c r="L145" s="235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A146" s="249" t="s">
        <v>20</v>
      </c>
      <c r="B146" s="250"/>
      <c r="C146" s="250"/>
      <c r="D146" s="251">
        <f>SUM(D144:D145)</f>
        <v>0</v>
      </c>
      <c r="E146" s="251">
        <f>SUM(E144:E145)</f>
        <v>0</v>
      </c>
      <c r="F146" s="251">
        <f>SUM(F144:F145)</f>
        <v>0</v>
      </c>
      <c r="G146" s="251">
        <f>SUM(G144:G145)</f>
        <v>0</v>
      </c>
      <c r="H146" s="251">
        <f>SUM(H144:H145)</f>
        <v>0</v>
      </c>
      <c r="I146" s="320"/>
      <c r="J146" s="36"/>
      <c r="K146" s="36"/>
      <c r="L146" s="252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A147" s="253" t="s">
        <v>12</v>
      </c>
      <c r="B147" s="254"/>
      <c r="C147" s="254"/>
      <c r="D147" s="255">
        <v>0</v>
      </c>
      <c r="E147" s="255">
        <v>7</v>
      </c>
      <c r="F147" s="255">
        <v>0</v>
      </c>
      <c r="G147" s="255">
        <v>1</v>
      </c>
      <c r="H147" s="255">
        <v>0</v>
      </c>
      <c r="I147" s="321"/>
      <c r="J147" s="136"/>
      <c r="K147" s="136"/>
      <c r="L147" s="256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thickBot="1" x14ac:dyDescent="0.35">
      <c r="A148" s="257" t="s">
        <v>13</v>
      </c>
      <c r="B148" s="258"/>
      <c r="C148" s="258"/>
      <c r="D148" s="259">
        <f>D146+D147</f>
        <v>0</v>
      </c>
      <c r="E148" s="259">
        <f>E146+E147</f>
        <v>7</v>
      </c>
      <c r="F148" s="259">
        <f>F146+F147</f>
        <v>0</v>
      </c>
      <c r="G148" s="259">
        <f>G146+G147</f>
        <v>1</v>
      </c>
      <c r="H148" s="259">
        <f>H146+H147</f>
        <v>0</v>
      </c>
      <c r="I148" s="322"/>
      <c r="J148" s="137"/>
      <c r="K148" s="137"/>
      <c r="L148" s="260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19.5" customHeight="1" x14ac:dyDescent="0.3">
      <c r="A149" s="261"/>
      <c r="B149" s="43"/>
      <c r="C149" s="125"/>
      <c r="D149" s="1"/>
      <c r="E149" s="1"/>
      <c r="F149" s="1"/>
      <c r="G149" s="1"/>
      <c r="H149" s="1"/>
      <c r="I149" s="323"/>
      <c r="J149" s="44"/>
      <c r="K149" s="44"/>
      <c r="L149" s="44"/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x14ac:dyDescent="0.3">
      <c r="A150" s="226" t="s">
        <v>122</v>
      </c>
      <c r="B150" s="227"/>
      <c r="C150" s="227"/>
      <c r="D150" s="132"/>
      <c r="E150" s="132"/>
      <c r="F150" s="132"/>
      <c r="G150" s="132"/>
      <c r="H150" s="132"/>
      <c r="I150" s="314"/>
      <c r="J150" s="132"/>
      <c r="K150" s="132"/>
      <c r="L150" s="132"/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A151" s="226" t="s">
        <v>124</v>
      </c>
      <c r="B151" s="227"/>
      <c r="C151" s="227"/>
      <c r="D151" s="132"/>
      <c r="E151" s="132"/>
      <c r="F151" s="132"/>
      <c r="G151" s="132"/>
      <c r="H151" s="132"/>
      <c r="I151" s="314"/>
      <c r="J151" s="132"/>
      <c r="K151" s="132"/>
      <c r="L151" s="132"/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thickBot="1" x14ac:dyDescent="0.35">
      <c r="A152" s="229"/>
      <c r="B152" s="227"/>
      <c r="C152" s="230"/>
      <c r="D152" s="132"/>
      <c r="E152" s="132"/>
      <c r="F152" s="132"/>
      <c r="G152" s="132"/>
      <c r="H152" s="132"/>
      <c r="I152" s="315"/>
      <c r="J152" s="133"/>
      <c r="K152" s="133"/>
      <c r="L152" s="132"/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19.5" customHeight="1" thickBot="1" x14ac:dyDescent="0.35">
      <c r="A153" s="177" t="s">
        <v>0</v>
      </c>
      <c r="B153" s="178" t="s">
        <v>1</v>
      </c>
      <c r="C153" s="178" t="s">
        <v>2</v>
      </c>
      <c r="D153" s="430" t="s">
        <v>22</v>
      </c>
      <c r="E153" s="430" t="s">
        <v>27</v>
      </c>
      <c r="F153" s="430" t="s">
        <v>24</v>
      </c>
      <c r="G153" s="430" t="s">
        <v>25</v>
      </c>
      <c r="H153" s="430" t="s">
        <v>7</v>
      </c>
      <c r="I153" s="316" t="s">
        <v>8</v>
      </c>
      <c r="J153" s="430" t="s">
        <v>9</v>
      </c>
      <c r="K153" s="430"/>
      <c r="L153" s="431" t="s">
        <v>10</v>
      </c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19.5" customHeight="1" x14ac:dyDescent="0.3">
      <c r="A154" s="174"/>
      <c r="B154" s="163"/>
      <c r="C154" s="163"/>
      <c r="D154" s="263"/>
      <c r="E154" s="164"/>
      <c r="F154" s="263"/>
      <c r="G154" s="263"/>
      <c r="H154" s="263"/>
      <c r="I154" s="304"/>
      <c r="J154" s="172"/>
      <c r="K154" s="172"/>
      <c r="L154" s="235"/>
      <c r="M154" s="194"/>
      <c r="N154" s="284"/>
      <c r="O154" s="157"/>
      <c r="P154" s="198"/>
      <c r="Q154" s="198"/>
      <c r="R154" s="153"/>
      <c r="S154" s="153"/>
      <c r="T154" s="153"/>
      <c r="U154" s="152"/>
      <c r="V154" s="152"/>
    </row>
    <row r="155" spans="1:22" ht="19.5" customHeight="1" thickBot="1" x14ac:dyDescent="0.35">
      <c r="A155" s="174"/>
      <c r="B155" s="163"/>
      <c r="C155" s="163"/>
      <c r="D155" s="263"/>
      <c r="E155" s="164"/>
      <c r="F155" s="263"/>
      <c r="G155" s="263"/>
      <c r="H155" s="263"/>
      <c r="I155" s="304"/>
      <c r="J155" s="172"/>
      <c r="K155" s="172"/>
      <c r="L155" s="235"/>
      <c r="M155" s="194"/>
      <c r="N155" s="284"/>
      <c r="O155" s="157"/>
      <c r="P155" s="198"/>
      <c r="Q155" s="198"/>
      <c r="R155" s="153"/>
      <c r="S155" s="153"/>
      <c r="T155" s="153"/>
      <c r="U155" s="152"/>
      <c r="V155" s="152"/>
    </row>
    <row r="156" spans="1:22" ht="19.5" customHeight="1" x14ac:dyDescent="0.3">
      <c r="A156" s="249" t="s">
        <v>20</v>
      </c>
      <c r="B156" s="250"/>
      <c r="C156" s="250"/>
      <c r="D156" s="251">
        <f>SUM(D154:D155)</f>
        <v>0</v>
      </c>
      <c r="E156" s="251">
        <f>SUM(E154:E155)</f>
        <v>0</v>
      </c>
      <c r="F156" s="251">
        <f>SUM(F154:F155)</f>
        <v>0</v>
      </c>
      <c r="G156" s="251">
        <f>SUM(G154:G155)</f>
        <v>0</v>
      </c>
      <c r="H156" s="251">
        <f>SUM(H154:H155)</f>
        <v>0</v>
      </c>
      <c r="I156" s="320"/>
      <c r="J156" s="36"/>
      <c r="K156" s="36"/>
      <c r="L156" s="252"/>
      <c r="M156" s="194"/>
      <c r="N156" s="284"/>
      <c r="O156" s="157"/>
      <c r="P156" s="198"/>
      <c r="Q156" s="198"/>
      <c r="R156" s="153"/>
      <c r="S156" s="153"/>
      <c r="T156" s="153"/>
      <c r="U156" s="152"/>
      <c r="V156" s="152"/>
    </row>
    <row r="157" spans="1:22" ht="19.5" customHeight="1" x14ac:dyDescent="0.3">
      <c r="A157" s="253" t="s">
        <v>12</v>
      </c>
      <c r="B157" s="254"/>
      <c r="C157" s="254"/>
      <c r="D157" s="255">
        <v>9</v>
      </c>
      <c r="E157" s="255">
        <v>0</v>
      </c>
      <c r="F157" s="255">
        <v>0</v>
      </c>
      <c r="G157" s="255">
        <v>11</v>
      </c>
      <c r="H157" s="255">
        <v>0</v>
      </c>
      <c r="I157" s="321"/>
      <c r="J157" s="136"/>
      <c r="K157" s="136"/>
      <c r="L157" s="256"/>
      <c r="M157" s="194"/>
      <c r="N157" s="284"/>
      <c r="O157" s="157"/>
      <c r="P157" s="198"/>
      <c r="Q157" s="198"/>
      <c r="R157" s="153"/>
      <c r="S157" s="153"/>
      <c r="T157" s="153"/>
      <c r="U157" s="152"/>
      <c r="V157" s="152"/>
    </row>
    <row r="158" spans="1:22" ht="19.5" customHeight="1" thickBot="1" x14ac:dyDescent="0.35">
      <c r="A158" s="257" t="s">
        <v>13</v>
      </c>
      <c r="B158" s="258"/>
      <c r="C158" s="258"/>
      <c r="D158" s="259">
        <f>D156+D157</f>
        <v>9</v>
      </c>
      <c r="E158" s="259">
        <f>E156+E157</f>
        <v>0</v>
      </c>
      <c r="F158" s="259">
        <f>F156+F157</f>
        <v>0</v>
      </c>
      <c r="G158" s="259">
        <f>G156+G157</f>
        <v>11</v>
      </c>
      <c r="H158" s="259">
        <f>H156+H157</f>
        <v>0</v>
      </c>
      <c r="I158" s="322"/>
      <c r="J158" s="137"/>
      <c r="K158" s="137"/>
      <c r="L158" s="260"/>
      <c r="M158" s="194"/>
      <c r="N158" s="28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A159" s="264"/>
      <c r="B159" s="43"/>
      <c r="C159" s="43"/>
      <c r="D159" s="1"/>
      <c r="E159" s="1"/>
      <c r="F159" s="1"/>
      <c r="G159" s="1"/>
      <c r="H159" s="1"/>
      <c r="I159" s="323"/>
      <c r="J159" s="44"/>
      <c r="K159" s="44"/>
      <c r="L159" s="44"/>
      <c r="M159" s="194"/>
      <c r="N159" s="28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A160" s="226" t="s">
        <v>38</v>
      </c>
      <c r="B160" s="45"/>
      <c r="C160" s="45"/>
      <c r="D160" s="46"/>
      <c r="E160" s="46"/>
      <c r="F160" s="46"/>
      <c r="G160" s="46"/>
      <c r="H160" s="46"/>
      <c r="I160" s="324"/>
      <c r="J160" s="46"/>
      <c r="K160" s="46"/>
      <c r="L160" s="46"/>
      <c r="M160" s="194"/>
      <c r="N160" s="284"/>
      <c r="O160" s="157"/>
      <c r="P160" s="198"/>
      <c r="Q160" s="198"/>
      <c r="R160" s="153"/>
      <c r="S160" s="153"/>
      <c r="T160" s="153"/>
      <c r="U160" s="152"/>
      <c r="V160" s="152"/>
    </row>
    <row r="161" spans="1:22" ht="20.100000000000001" customHeight="1" thickBot="1" x14ac:dyDescent="0.35">
      <c r="A161" s="223"/>
      <c r="B161" s="224"/>
      <c r="C161" s="225"/>
      <c r="D161" s="152"/>
      <c r="E161" s="152"/>
      <c r="F161" s="152"/>
      <c r="G161" s="152"/>
      <c r="H161" s="152"/>
      <c r="I161" s="313"/>
      <c r="J161" s="131"/>
      <c r="K161" s="131"/>
      <c r="L161" s="131"/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:22" ht="20.100000000000001" customHeight="1" thickBot="1" x14ac:dyDescent="0.35">
      <c r="A162" s="265" t="s">
        <v>0</v>
      </c>
      <c r="B162" s="266" t="s">
        <v>1</v>
      </c>
      <c r="C162" s="266" t="s">
        <v>2</v>
      </c>
      <c r="D162" s="138" t="s">
        <v>3</v>
      </c>
      <c r="E162" s="138" t="s">
        <v>4</v>
      </c>
      <c r="F162" s="138" t="s">
        <v>5</v>
      </c>
      <c r="G162" s="138" t="s">
        <v>6</v>
      </c>
      <c r="H162" s="138" t="s">
        <v>7</v>
      </c>
      <c r="I162" s="325" t="s">
        <v>8</v>
      </c>
      <c r="J162" s="138" t="s">
        <v>9</v>
      </c>
      <c r="K162" s="138"/>
      <c r="L162" s="267" t="s">
        <v>10</v>
      </c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:22" ht="20.100000000000001" customHeight="1" x14ac:dyDescent="0.3">
      <c r="A163" s="268" t="s">
        <v>20</v>
      </c>
      <c r="B163" s="269"/>
      <c r="C163" s="269"/>
      <c r="D163" s="270">
        <f t="shared" ref="D163:H165" si="14">SUM(D80,D91,D116,D125)</f>
        <v>246</v>
      </c>
      <c r="E163" s="270">
        <f t="shared" si="14"/>
        <v>0</v>
      </c>
      <c r="F163" s="270">
        <f t="shared" si="14"/>
        <v>0</v>
      </c>
      <c r="G163" s="270">
        <f t="shared" si="14"/>
        <v>253</v>
      </c>
      <c r="H163" s="270">
        <f t="shared" si="14"/>
        <v>0</v>
      </c>
      <c r="I163" s="326"/>
      <c r="J163" s="37"/>
      <c r="K163" s="37"/>
      <c r="L163" s="271"/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:22" ht="20.100000000000001" customHeight="1" x14ac:dyDescent="0.3">
      <c r="A164" s="272" t="s">
        <v>12</v>
      </c>
      <c r="B164" s="273"/>
      <c r="C164" s="273"/>
      <c r="D164" s="274">
        <f t="shared" si="14"/>
        <v>2929</v>
      </c>
      <c r="E164" s="274">
        <f t="shared" si="14"/>
        <v>374</v>
      </c>
      <c r="F164" s="274">
        <f t="shared" si="14"/>
        <v>392</v>
      </c>
      <c r="G164" s="274">
        <f t="shared" si="14"/>
        <v>2899</v>
      </c>
      <c r="H164" s="274">
        <f t="shared" si="14"/>
        <v>0</v>
      </c>
      <c r="I164" s="327"/>
      <c r="J164" s="139"/>
      <c r="K164" s="139"/>
      <c r="L164" s="275"/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:22" ht="20.100000000000001" customHeight="1" thickBot="1" x14ac:dyDescent="0.35">
      <c r="A165" s="276" t="s">
        <v>13</v>
      </c>
      <c r="B165" s="277"/>
      <c r="C165" s="277"/>
      <c r="D165" s="278">
        <f t="shared" si="14"/>
        <v>3175</v>
      </c>
      <c r="E165" s="278">
        <f t="shared" si="14"/>
        <v>374</v>
      </c>
      <c r="F165" s="278">
        <f t="shared" si="14"/>
        <v>392</v>
      </c>
      <c r="G165" s="278">
        <f t="shared" si="14"/>
        <v>3152</v>
      </c>
      <c r="H165" s="278">
        <f t="shared" si="14"/>
        <v>0</v>
      </c>
      <c r="I165" s="328"/>
      <c r="J165" s="140"/>
      <c r="K165" s="140"/>
      <c r="L165" s="279"/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3:22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3:22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3:22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3:22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3:22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3:22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</row>
    <row r="343" spans="13:22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</row>
    <row r="344" spans="13:22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</row>
    <row r="345" spans="13:22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2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2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2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2" ht="20.100000000000001" customHeight="1" x14ac:dyDescent="0.3">
      <c r="M349" s="194"/>
      <c r="O349" s="157"/>
      <c r="P349" s="281"/>
      <c r="Q349" s="281"/>
      <c r="R349" s="155"/>
      <c r="S349" s="155"/>
      <c r="T349" s="153"/>
      <c r="U349" s="152"/>
      <c r="V349" s="152"/>
    </row>
    <row r="350" spans="13:22" ht="20.100000000000001" customHeight="1" x14ac:dyDescent="0.3">
      <c r="M350" s="194"/>
      <c r="O350" s="157"/>
      <c r="P350" s="281"/>
      <c r="Q350" s="281"/>
      <c r="R350" s="155"/>
      <c r="S350" s="155"/>
      <c r="T350" s="153"/>
      <c r="U350" s="152"/>
      <c r="V350" s="152"/>
    </row>
    <row r="351" spans="13:22" ht="20.100000000000001" customHeight="1" x14ac:dyDescent="0.3">
      <c r="M351" s="194"/>
      <c r="N351" s="146"/>
      <c r="O351" s="157"/>
      <c r="P351" s="198"/>
      <c r="Q351" s="198"/>
      <c r="R351" s="153"/>
      <c r="S351" s="153"/>
      <c r="T351" s="153"/>
      <c r="U351" s="152"/>
      <c r="V351" s="152"/>
    </row>
    <row r="352" spans="13:22" ht="20.100000000000001" customHeight="1" x14ac:dyDescent="0.3">
      <c r="M352" s="194"/>
      <c r="N352" s="146"/>
      <c r="O352" s="157"/>
      <c r="P352" s="198"/>
      <c r="Q352" s="198"/>
      <c r="R352" s="153"/>
      <c r="S352" s="153"/>
      <c r="T352" s="153"/>
      <c r="U352" s="152"/>
      <c r="V352" s="152"/>
    </row>
    <row r="353" spans="1:26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  <c r="Z353" s="146"/>
    </row>
    <row r="354" spans="1:26" s="146" customFormat="1" ht="20.100000000000001" customHeight="1" x14ac:dyDescent="0.3">
      <c r="A354" s="280"/>
      <c r="B354" s="124"/>
      <c r="C354" s="124"/>
      <c r="D354" s="124"/>
      <c r="E354" s="124"/>
      <c r="F354" s="124"/>
      <c r="G354" s="124"/>
      <c r="H354" s="124"/>
      <c r="I354" s="329"/>
      <c r="J354" s="124"/>
      <c r="K354" s="124"/>
      <c r="L354" s="124"/>
      <c r="M354" s="194"/>
      <c r="N354" s="151"/>
      <c r="O354" s="157"/>
      <c r="P354" s="198"/>
      <c r="Q354" s="198"/>
      <c r="R354" s="153"/>
      <c r="S354" s="153"/>
      <c r="T354" s="153"/>
      <c r="U354" s="152"/>
      <c r="V354" s="152"/>
      <c r="W354" s="151"/>
    </row>
    <row r="355" spans="1:26" s="146" customFormat="1" ht="20.100000000000001" customHeight="1" x14ac:dyDescent="0.3">
      <c r="A355" s="280"/>
      <c r="B355" s="124"/>
      <c r="C355" s="124"/>
      <c r="D355" s="124"/>
      <c r="E355" s="124"/>
      <c r="F355" s="124"/>
      <c r="G355" s="124"/>
      <c r="H355" s="124"/>
      <c r="I355" s="329"/>
      <c r="J355" s="124"/>
      <c r="K355" s="124"/>
      <c r="L355" s="124"/>
      <c r="M355" s="194"/>
      <c r="N355" s="151"/>
      <c r="O355" s="157"/>
      <c r="P355" s="198"/>
      <c r="Q355" s="198"/>
      <c r="R355" s="153"/>
      <c r="S355" s="153"/>
      <c r="T355" s="155"/>
      <c r="U355" s="56"/>
      <c r="V355" s="56"/>
      <c r="Z355" s="151"/>
    </row>
    <row r="356" spans="1:26" ht="20.100000000000001" customHeight="1" x14ac:dyDescent="0.3">
      <c r="M356" s="194"/>
      <c r="O356" s="157"/>
      <c r="P356" s="198"/>
      <c r="Q356" s="198"/>
      <c r="R356" s="153"/>
      <c r="S356" s="153"/>
      <c r="T356" s="155"/>
      <c r="U356" s="56"/>
      <c r="V356" s="56"/>
      <c r="W356" s="146"/>
      <c r="X356" s="146"/>
      <c r="Y356" s="146"/>
    </row>
    <row r="357" spans="1:26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  <c r="X357" s="146"/>
      <c r="Y357" s="146"/>
    </row>
    <row r="358" spans="1:26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  <c r="X358" s="146"/>
      <c r="Y358" s="146"/>
    </row>
    <row r="359" spans="1:26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  <c r="X359" s="146"/>
      <c r="Y359" s="146"/>
    </row>
    <row r="360" spans="1:26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  <c r="X360" s="146"/>
      <c r="Y360" s="146"/>
    </row>
    <row r="361" spans="1:26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  <c r="X361" s="146"/>
      <c r="Y361" s="146"/>
    </row>
    <row r="362" spans="1:26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  <c r="X362" s="146"/>
      <c r="Y362" s="146"/>
    </row>
    <row r="363" spans="1:26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:26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:26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:26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:26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:26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O393" s="157"/>
      <c r="P393" s="198"/>
      <c r="Q393" s="198"/>
      <c r="R393" s="153"/>
      <c r="S393" s="153"/>
      <c r="T393" s="153"/>
      <c r="U393" s="152"/>
      <c r="V393" s="152"/>
    </row>
    <row r="394" spans="13:22" ht="20.100000000000001" customHeight="1" x14ac:dyDescent="0.3">
      <c r="M394" s="194"/>
      <c r="O394" s="157"/>
      <c r="P394" s="198"/>
      <c r="Q394" s="198"/>
      <c r="R394" s="153"/>
      <c r="S394" s="153"/>
      <c r="T394" s="153"/>
      <c r="U394" s="152"/>
      <c r="V394" s="152"/>
    </row>
    <row r="395" spans="13:22" ht="20.100000000000001" customHeight="1" x14ac:dyDescent="0.3">
      <c r="M395" s="194"/>
      <c r="O395" s="157"/>
      <c r="P395" s="198"/>
      <c r="Q395" s="198"/>
      <c r="R395" s="153"/>
      <c r="S395" s="153"/>
      <c r="T395" s="153"/>
      <c r="U395" s="152"/>
      <c r="V395" s="152"/>
    </row>
    <row r="396" spans="13:22" ht="20.100000000000001" customHeight="1" x14ac:dyDescent="0.3">
      <c r="M396" s="194"/>
      <c r="O396" s="157"/>
      <c r="P396" s="198"/>
      <c r="Q396" s="198"/>
      <c r="R396" s="153"/>
      <c r="S396" s="153"/>
      <c r="T396" s="153"/>
      <c r="U396" s="152"/>
      <c r="V396" s="152"/>
    </row>
    <row r="397" spans="13:22" ht="20.100000000000001" customHeight="1" x14ac:dyDescent="0.3">
      <c r="M397" s="194"/>
      <c r="O397" s="157"/>
      <c r="P397" s="198"/>
      <c r="Q397" s="198"/>
      <c r="R397" s="153"/>
      <c r="S397" s="153"/>
      <c r="T397" s="153"/>
      <c r="U397" s="152"/>
      <c r="V397" s="152"/>
    </row>
    <row r="398" spans="13:22" ht="20.100000000000001" customHeight="1" x14ac:dyDescent="0.3">
      <c r="M398" s="194"/>
      <c r="O398" s="157"/>
      <c r="P398" s="198"/>
      <c r="Q398" s="198"/>
      <c r="R398" s="153"/>
      <c r="S398" s="153"/>
      <c r="T398" s="153"/>
      <c r="U398" s="152"/>
      <c r="V398" s="152"/>
    </row>
    <row r="399" spans="13:22" ht="20.100000000000001" customHeight="1" x14ac:dyDescent="0.3">
      <c r="M399" s="194"/>
      <c r="O399" s="157"/>
      <c r="P399" s="198"/>
      <c r="Q399" s="198"/>
      <c r="R399" s="153"/>
      <c r="S399" s="153"/>
      <c r="T399" s="153"/>
      <c r="U399" s="152"/>
      <c r="V399" s="152"/>
    </row>
    <row r="400" spans="13:22" ht="20.100000000000001" customHeight="1" x14ac:dyDescent="0.3">
      <c r="M400" s="194"/>
      <c r="P400" s="39"/>
      <c r="Q400" s="39"/>
      <c r="R400" s="39"/>
      <c r="S400" s="39"/>
      <c r="T400" s="153"/>
      <c r="U400" s="152"/>
      <c r="V400" s="152"/>
    </row>
    <row r="401" spans="13:22" ht="20.100000000000001" customHeight="1" x14ac:dyDescent="0.3">
      <c r="M401" s="194"/>
      <c r="P401" s="39"/>
      <c r="Q401" s="39"/>
      <c r="R401" s="39"/>
      <c r="S401" s="39"/>
      <c r="T401" s="153"/>
      <c r="U401" s="152"/>
      <c r="V401" s="152"/>
    </row>
    <row r="402" spans="13:22" ht="20.100000000000001" customHeight="1" x14ac:dyDescent="0.3">
      <c r="M402" s="194"/>
      <c r="P402" s="39"/>
      <c r="Q402" s="39"/>
      <c r="R402" s="39"/>
      <c r="S402" s="39"/>
      <c r="T402" s="153"/>
      <c r="U402" s="152"/>
      <c r="V402" s="152"/>
    </row>
    <row r="403" spans="13:22" ht="20.100000000000001" customHeight="1" x14ac:dyDescent="0.3">
      <c r="M403" s="194"/>
      <c r="P403" s="39"/>
      <c r="Q403" s="39"/>
      <c r="R403" s="39"/>
      <c r="S403" s="39"/>
      <c r="T403" s="153"/>
      <c r="U403" s="152"/>
      <c r="V403" s="152"/>
    </row>
    <row r="404" spans="13:22" ht="20.100000000000001" customHeight="1" x14ac:dyDescent="0.3">
      <c r="M404" s="194"/>
      <c r="P404" s="39"/>
      <c r="Q404" s="39"/>
      <c r="R404" s="39"/>
      <c r="S404" s="39"/>
      <c r="T404" s="153"/>
      <c r="U404" s="152"/>
      <c r="V404" s="152"/>
    </row>
    <row r="405" spans="13:22" ht="20.100000000000001" customHeight="1" x14ac:dyDescent="0.3">
      <c r="M405" s="194"/>
      <c r="P405" s="39"/>
      <c r="Q405" s="39"/>
      <c r="R405" s="39"/>
      <c r="S405" s="39"/>
      <c r="T405" s="153"/>
      <c r="U405" s="152"/>
      <c r="V405" s="152"/>
    </row>
    <row r="406" spans="13:22" ht="20.100000000000001" customHeight="1" x14ac:dyDescent="0.3">
      <c r="M406" s="194"/>
      <c r="P406" s="39"/>
      <c r="Q406" s="39"/>
      <c r="R406" s="39"/>
      <c r="S406" s="39"/>
      <c r="T406" s="39"/>
    </row>
    <row r="407" spans="13:22" ht="20.100000000000001" customHeight="1" x14ac:dyDescent="0.3">
      <c r="M407" s="194"/>
      <c r="P407" s="39"/>
      <c r="Q407" s="39"/>
      <c r="R407" s="39"/>
      <c r="S407" s="39"/>
      <c r="T407" s="39"/>
    </row>
    <row r="408" spans="13:22" ht="20.100000000000001" customHeight="1" x14ac:dyDescent="0.3">
      <c r="M408" s="194"/>
      <c r="P408" s="39"/>
      <c r="Q408" s="39"/>
      <c r="R408" s="39"/>
      <c r="S408" s="39"/>
      <c r="T408" s="39"/>
    </row>
    <row r="409" spans="13:22" ht="20.100000000000001" customHeight="1" x14ac:dyDescent="0.3">
      <c r="M409" s="194"/>
      <c r="P409" s="39"/>
      <c r="Q409" s="39"/>
      <c r="R409" s="39"/>
      <c r="S409" s="39"/>
      <c r="T409" s="39"/>
    </row>
    <row r="410" spans="13:22" ht="20.100000000000001" customHeight="1" x14ac:dyDescent="0.3">
      <c r="M410" s="194"/>
      <c r="P410" s="39"/>
      <c r="Q410" s="39"/>
      <c r="R410" s="39"/>
      <c r="S410" s="39"/>
      <c r="T410" s="39"/>
    </row>
    <row r="411" spans="13:22" ht="20.100000000000001" customHeight="1" x14ac:dyDescent="0.3">
      <c r="M411" s="194"/>
      <c r="P411" s="39"/>
      <c r="Q411" s="39"/>
      <c r="R411" s="39"/>
      <c r="S411" s="39"/>
      <c r="T411" s="39"/>
    </row>
    <row r="412" spans="13:22" ht="20.100000000000001" customHeight="1" x14ac:dyDescent="0.3">
      <c r="M412" s="194"/>
      <c r="P412" s="39"/>
      <c r="Q412" s="39"/>
      <c r="R412" s="39"/>
      <c r="S412" s="39"/>
      <c r="T412" s="39"/>
    </row>
    <row r="413" spans="13:22" ht="20.100000000000001" customHeight="1" x14ac:dyDescent="0.3">
      <c r="M413" s="194"/>
      <c r="P413" s="39"/>
      <c r="Q413" s="39"/>
      <c r="R413" s="39"/>
      <c r="S413" s="39"/>
      <c r="T413" s="39"/>
    </row>
    <row r="414" spans="13:22" ht="20.100000000000001" customHeight="1" x14ac:dyDescent="0.3">
      <c r="M414" s="194"/>
      <c r="P414" s="39"/>
      <c r="Q414" s="39"/>
      <c r="R414" s="39"/>
      <c r="S414" s="39"/>
      <c r="T414" s="39"/>
    </row>
    <row r="415" spans="13:22" ht="20.100000000000001" customHeight="1" x14ac:dyDescent="0.3">
      <c r="M415" s="194"/>
      <c r="P415" s="39"/>
      <c r="Q415" s="39"/>
      <c r="R415" s="39"/>
      <c r="S415" s="39"/>
      <c r="T415" s="39"/>
    </row>
    <row r="416" spans="13:22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94"/>
      <c r="P420" s="39"/>
      <c r="Q420" s="39"/>
      <c r="R420" s="39"/>
      <c r="S420" s="39"/>
      <c r="T420" s="39"/>
    </row>
    <row r="421" spans="13:20" ht="20.100000000000001" customHeight="1" x14ac:dyDescent="0.3">
      <c r="M421" s="194"/>
      <c r="P421" s="39"/>
      <c r="Q421" s="39"/>
      <c r="R421" s="39"/>
      <c r="S421" s="39"/>
      <c r="T421" s="39"/>
    </row>
    <row r="422" spans="13:20" ht="20.100000000000001" customHeight="1" x14ac:dyDescent="0.3">
      <c r="M422" s="194"/>
      <c r="P422" s="39"/>
      <c r="Q422" s="39"/>
      <c r="R422" s="39"/>
      <c r="S422" s="39"/>
      <c r="T422" s="39"/>
    </row>
    <row r="423" spans="13:20" ht="20.100000000000001" customHeight="1" x14ac:dyDescent="0.3">
      <c r="M423" s="194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P526" s="39"/>
      <c r="Q526" s="39"/>
      <c r="R526" s="39"/>
      <c r="S526" s="39"/>
      <c r="T526" s="39"/>
    </row>
    <row r="527" spans="13:20" ht="20.100000000000001" customHeight="1" x14ac:dyDescent="0.3">
      <c r="M527" s="151"/>
      <c r="P527" s="39"/>
      <c r="Q527" s="39"/>
      <c r="R527" s="39"/>
      <c r="S527" s="39"/>
      <c r="T527" s="39"/>
    </row>
    <row r="528" spans="13:20" ht="20.100000000000001" customHeight="1" x14ac:dyDescent="0.3">
      <c r="M528" s="151"/>
      <c r="P528" s="39"/>
      <c r="Q528" s="39"/>
      <c r="R528" s="39"/>
      <c r="S528" s="39"/>
      <c r="T528" s="39"/>
    </row>
    <row r="529" spans="13:22" ht="20.100000000000001" customHeight="1" x14ac:dyDescent="0.3">
      <c r="M529" s="151"/>
      <c r="P529" s="39"/>
      <c r="Q529" s="39"/>
      <c r="R529" s="39"/>
      <c r="S529" s="39"/>
      <c r="T529" s="39"/>
    </row>
    <row r="530" spans="13:22" ht="20.100000000000001" customHeight="1" x14ac:dyDescent="0.3">
      <c r="M530" s="151"/>
      <c r="P530" s="39"/>
      <c r="Q530" s="39"/>
      <c r="R530" s="39"/>
      <c r="S530" s="39"/>
      <c r="T530" s="39"/>
    </row>
    <row r="531" spans="13:22" ht="20.100000000000001" customHeight="1" x14ac:dyDescent="0.3">
      <c r="M531" s="151"/>
      <c r="P531" s="39"/>
      <c r="Q531" s="39"/>
      <c r="R531" s="39"/>
      <c r="S531" s="39"/>
      <c r="T531" s="39"/>
    </row>
    <row r="532" spans="13:22" ht="20.100000000000001" customHeight="1" x14ac:dyDescent="0.3">
      <c r="M532" s="151"/>
      <c r="P532" s="39"/>
      <c r="Q532" s="39"/>
      <c r="R532" s="39"/>
      <c r="S532" s="39"/>
      <c r="T532" s="39"/>
    </row>
    <row r="533" spans="13:22" ht="20.100000000000001" customHeight="1" x14ac:dyDescent="0.3">
      <c r="M533" s="151"/>
      <c r="T533" s="39"/>
    </row>
    <row r="534" spans="13:22" ht="20.100000000000001" customHeight="1" x14ac:dyDescent="0.3">
      <c r="M534" s="151"/>
      <c r="T534" s="39"/>
    </row>
    <row r="535" spans="13:22" ht="20.100000000000001" customHeight="1" x14ac:dyDescent="0.3">
      <c r="M535" s="151"/>
      <c r="T535" s="39"/>
    </row>
    <row r="536" spans="13:22" ht="20.100000000000001" customHeight="1" x14ac:dyDescent="0.3">
      <c r="M536" s="151"/>
      <c r="T536" s="39"/>
    </row>
    <row r="537" spans="13:22" ht="20.100000000000001" customHeight="1" x14ac:dyDescent="0.3">
      <c r="M537" s="151"/>
      <c r="T537" s="39"/>
    </row>
    <row r="538" spans="13:22" ht="20.100000000000001" customHeight="1" x14ac:dyDescent="0.3">
      <c r="M538" s="151"/>
      <c r="T538" s="39"/>
    </row>
    <row r="539" spans="13:22" ht="20.100000000000001" customHeight="1" x14ac:dyDescent="0.3">
      <c r="M539" s="151"/>
      <c r="U539" s="152"/>
      <c r="V539" s="152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U541" s="152"/>
      <c r="V541" s="152"/>
    </row>
    <row r="542" spans="13:22" ht="20.100000000000001" customHeight="1" x14ac:dyDescent="0.3">
      <c r="M542" s="151"/>
      <c r="U542" s="152"/>
      <c r="V542" s="152"/>
    </row>
    <row r="543" spans="13:22" ht="20.100000000000001" customHeight="1" x14ac:dyDescent="0.3">
      <c r="M543" s="151"/>
      <c r="U543" s="152"/>
      <c r="V543" s="152"/>
    </row>
    <row r="544" spans="13:22" ht="20.100000000000001" customHeight="1" x14ac:dyDescent="0.3">
      <c r="M544" s="151"/>
      <c r="U544" s="152"/>
      <c r="V544" s="152"/>
    </row>
    <row r="545" spans="13:22" ht="20.100000000000001" customHeight="1" x14ac:dyDescent="0.3">
      <c r="M545" s="151"/>
      <c r="U545" s="152"/>
      <c r="V545" s="152"/>
    </row>
    <row r="546" spans="13:22" ht="20.100000000000001" customHeight="1" x14ac:dyDescent="0.3">
      <c r="M546" s="151"/>
      <c r="U546" s="152"/>
      <c r="V546" s="152"/>
    </row>
    <row r="547" spans="13:22" ht="20.100000000000001" customHeight="1" x14ac:dyDescent="0.3">
      <c r="M547" s="151"/>
      <c r="U547" s="152"/>
      <c r="V547" s="152"/>
    </row>
    <row r="548" spans="13:22" ht="20.100000000000001" customHeight="1" x14ac:dyDescent="0.3">
      <c r="M548" s="151"/>
      <c r="O548" s="156"/>
      <c r="P548" s="155"/>
      <c r="Q548" s="153"/>
      <c r="R548" s="153"/>
      <c r="S548" s="153"/>
      <c r="U548" s="152"/>
      <c r="V548" s="152"/>
    </row>
    <row r="549" spans="13:22" ht="20.100000000000001" customHeight="1" x14ac:dyDescent="0.3">
      <c r="M549" s="151"/>
      <c r="O549" s="156"/>
      <c r="P549" s="155"/>
      <c r="Q549" s="153"/>
      <c r="R549" s="153"/>
      <c r="S549" s="153"/>
      <c r="U549" s="152"/>
      <c r="V549" s="152"/>
    </row>
    <row r="550" spans="13:22" ht="20.100000000000001" customHeight="1" x14ac:dyDescent="0.3">
      <c r="M550" s="151"/>
      <c r="O550" s="156"/>
      <c r="P550" s="155"/>
      <c r="Q550" s="153"/>
      <c r="R550" s="153"/>
      <c r="S550" s="153"/>
      <c r="U550" s="152"/>
      <c r="V550" s="152"/>
    </row>
    <row r="551" spans="13:22" ht="20.100000000000001" customHeight="1" x14ac:dyDescent="0.3">
      <c r="M551" s="151"/>
      <c r="O551" s="156"/>
      <c r="P551" s="155"/>
      <c r="Q551" s="153"/>
      <c r="R551" s="153"/>
      <c r="S551" s="153"/>
      <c r="U551" s="152"/>
      <c r="V551" s="152"/>
    </row>
    <row r="552" spans="13:22" ht="20.100000000000001" customHeight="1" x14ac:dyDescent="0.3">
      <c r="M552" s="151"/>
      <c r="O552" s="156"/>
      <c r="P552" s="155"/>
      <c r="Q552" s="153"/>
      <c r="R552" s="153"/>
      <c r="S552" s="153"/>
      <c r="U552" s="152"/>
      <c r="V552" s="152"/>
    </row>
    <row r="553" spans="13:22" ht="20.100000000000001" customHeight="1" x14ac:dyDescent="0.3">
      <c r="M553" s="151"/>
      <c r="O553" s="156"/>
      <c r="P553" s="155"/>
      <c r="Q553" s="153"/>
      <c r="R553" s="153"/>
      <c r="S553" s="153"/>
      <c r="U553" s="152"/>
      <c r="V553" s="152"/>
    </row>
    <row r="554" spans="13:22" ht="20.100000000000001" customHeight="1" x14ac:dyDescent="0.3">
      <c r="M554" s="151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51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4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4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4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4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3:22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3:22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3:22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3:22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3:22" ht="20.100000000000001" customHeight="1" x14ac:dyDescent="0.3">
      <c r="M773" s="157"/>
      <c r="O773" s="156"/>
      <c r="P773" s="155"/>
      <c r="Q773" s="153"/>
      <c r="R773" s="153"/>
      <c r="S773" s="153"/>
      <c r="T773" s="154"/>
      <c r="U773" s="152"/>
      <c r="V773" s="152"/>
    </row>
    <row r="774" spans="13:22" ht="20.100000000000001" customHeight="1" x14ac:dyDescent="0.3">
      <c r="M774" s="157"/>
      <c r="O774" s="156"/>
      <c r="P774" s="155"/>
      <c r="Q774" s="153"/>
      <c r="R774" s="153"/>
      <c r="S774" s="153"/>
      <c r="T774" s="154"/>
      <c r="U774" s="152"/>
      <c r="V774" s="152"/>
    </row>
    <row r="775" spans="13:22" ht="20.100000000000001" customHeight="1" x14ac:dyDescent="0.3">
      <c r="M775" s="157"/>
      <c r="O775" s="156"/>
      <c r="P775" s="155"/>
      <c r="Q775" s="153"/>
      <c r="R775" s="153"/>
      <c r="S775" s="153"/>
      <c r="T775" s="154"/>
      <c r="U775" s="152"/>
      <c r="V775" s="152"/>
    </row>
    <row r="776" spans="13:22" ht="20.100000000000001" customHeight="1" x14ac:dyDescent="0.3">
      <c r="M776" s="157"/>
      <c r="O776" s="156"/>
      <c r="P776" s="155"/>
      <c r="Q776" s="153"/>
      <c r="R776" s="153"/>
      <c r="S776" s="153"/>
      <c r="T776" s="154"/>
      <c r="U776" s="152"/>
      <c r="V776" s="152"/>
    </row>
    <row r="777" spans="13:22" ht="20.100000000000001" customHeight="1" x14ac:dyDescent="0.3">
      <c r="M777" s="157"/>
      <c r="O777" s="156"/>
      <c r="P777" s="155"/>
      <c r="Q777" s="153"/>
      <c r="R777" s="153"/>
      <c r="S777" s="153"/>
      <c r="T777" s="154"/>
      <c r="U777" s="152"/>
      <c r="V777" s="152"/>
    </row>
    <row r="778" spans="13:22" ht="20.100000000000001" customHeight="1" x14ac:dyDescent="0.3">
      <c r="M778" s="157"/>
      <c r="O778" s="156"/>
      <c r="P778" s="155"/>
      <c r="Q778" s="153"/>
      <c r="R778" s="153"/>
      <c r="S778" s="153"/>
      <c r="T778" s="154"/>
      <c r="U778" s="152"/>
      <c r="V778" s="152"/>
    </row>
    <row r="779" spans="13:22" ht="20.100000000000001" customHeight="1" x14ac:dyDescent="0.3">
      <c r="M779" s="157"/>
      <c r="O779" s="156"/>
      <c r="P779" s="155"/>
      <c r="Q779" s="153"/>
      <c r="R779" s="153"/>
      <c r="S779" s="153"/>
      <c r="T779" s="154"/>
      <c r="U779" s="152"/>
      <c r="V779" s="152"/>
    </row>
    <row r="780" spans="13:22" ht="20.100000000000001" customHeight="1" x14ac:dyDescent="0.3">
      <c r="M780" s="157"/>
      <c r="S780" s="153"/>
      <c r="T780" s="154"/>
      <c r="U780" s="152"/>
      <c r="V780" s="152"/>
    </row>
    <row r="781" spans="13:22" ht="20.100000000000001" customHeight="1" x14ac:dyDescent="0.3">
      <c r="M781" s="157"/>
      <c r="T781" s="154"/>
      <c r="U781" s="152"/>
      <c r="V781" s="152"/>
    </row>
    <row r="782" spans="13:22" ht="20.100000000000001" customHeight="1" x14ac:dyDescent="0.3">
      <c r="M782" s="157"/>
      <c r="T782" s="154"/>
      <c r="U782" s="152"/>
      <c r="V782" s="152"/>
    </row>
    <row r="783" spans="13:22" ht="20.100000000000001" customHeight="1" x14ac:dyDescent="0.3">
      <c r="M783" s="157"/>
      <c r="T783" s="154"/>
      <c r="U783" s="152"/>
      <c r="V783" s="152"/>
    </row>
    <row r="784" spans="13:22" ht="20.100000000000001" customHeight="1" x14ac:dyDescent="0.3">
      <c r="M784" s="157"/>
      <c r="T784" s="154"/>
      <c r="U784" s="152"/>
      <c r="V784" s="152"/>
    </row>
    <row r="785" spans="1:28" ht="20.100000000000001" customHeight="1" x14ac:dyDescent="0.3">
      <c r="M785" s="157"/>
      <c r="T785" s="154"/>
      <c r="V785" s="152"/>
    </row>
    <row r="786" spans="1:28" ht="20.100000000000001" customHeight="1" x14ac:dyDescent="0.3">
      <c r="M786" s="157"/>
      <c r="O786" s="146"/>
      <c r="P786" s="146"/>
      <c r="Q786" s="146"/>
      <c r="R786" s="146"/>
      <c r="T786" s="154"/>
      <c r="V786" s="152"/>
    </row>
    <row r="787" spans="1:28" ht="20.100000000000001" customHeight="1" x14ac:dyDescent="0.3">
      <c r="M787" s="157"/>
      <c r="O787" s="146"/>
      <c r="P787" s="146"/>
      <c r="Q787" s="146"/>
      <c r="R787" s="146"/>
      <c r="V787" s="152"/>
    </row>
    <row r="788" spans="1:28" ht="20.100000000000001" customHeight="1" x14ac:dyDescent="0.3">
      <c r="M788" s="157"/>
      <c r="O788" s="175"/>
      <c r="P788" s="176"/>
      <c r="Q788" s="176"/>
      <c r="R788" s="146"/>
      <c r="V788" s="152"/>
      <c r="AA788" s="103"/>
      <c r="AB788" s="103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51"/>
      <c r="O789" s="175"/>
      <c r="P789" s="176"/>
      <c r="Q789" s="176"/>
      <c r="R789" s="146"/>
      <c r="S789" s="151"/>
      <c r="T789" s="151"/>
      <c r="U789" s="151"/>
      <c r="V789" s="152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75"/>
      <c r="P790" s="176"/>
      <c r="Q790" s="176"/>
      <c r="R790" s="146"/>
      <c r="S790" s="151"/>
      <c r="T790" s="151"/>
      <c r="U790" s="151"/>
      <c r="V790" s="152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75"/>
      <c r="P791" s="176"/>
      <c r="Q791" s="176"/>
      <c r="R791" s="146"/>
      <c r="S791" s="151"/>
      <c r="T791" s="151"/>
      <c r="U791" s="151"/>
      <c r="V791" s="152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46"/>
      <c r="O792" s="175"/>
      <c r="P792" s="176"/>
      <c r="Q792" s="176"/>
      <c r="R792" s="146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46"/>
      <c r="O793" s="175"/>
      <c r="P793" s="176"/>
      <c r="Q793" s="176"/>
      <c r="R793" s="146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75"/>
      <c r="O794" s="175"/>
      <c r="P794" s="176"/>
      <c r="Q794" s="176"/>
      <c r="R794" s="146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75"/>
      <c r="O795" s="146"/>
      <c r="P795" s="146"/>
      <c r="Q795" s="146"/>
      <c r="R795" s="146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75"/>
      <c r="O796" s="146"/>
      <c r="P796" s="146"/>
      <c r="Q796" s="146"/>
      <c r="R796" s="146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75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75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75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  <c r="AA799" s="151"/>
      <c r="AB799" s="151"/>
    </row>
    <row r="800" spans="1:28" ht="20.100000000000001" customHeight="1" x14ac:dyDescent="0.3">
      <c r="M800" s="157"/>
      <c r="N800" s="175"/>
      <c r="AA800" s="103"/>
      <c r="AB800" s="103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46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46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57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57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57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57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  <c r="AA840" s="151"/>
      <c r="AB840" s="151"/>
    </row>
    <row r="843" spans="1:28" ht="20.100000000000001" customHeight="1" x14ac:dyDescent="0.3">
      <c r="AA843" s="103"/>
      <c r="AB843" s="103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spans="1:28" s="103" customFormat="1" ht="20.100000000000001" customHeight="1" x14ac:dyDescent="0.3">
      <c r="A847" s="280"/>
      <c r="B847" s="124"/>
      <c r="C847" s="124"/>
      <c r="D847" s="124"/>
      <c r="E847" s="124"/>
      <c r="F847" s="124"/>
      <c r="G847" s="124"/>
      <c r="H847" s="124"/>
      <c r="I847" s="329"/>
      <c r="J847" s="124"/>
      <c r="K847" s="124"/>
      <c r="L847" s="124"/>
      <c r="M847" s="148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spans="1:28" s="103" customFormat="1" ht="20.100000000000001" customHeight="1" x14ac:dyDescent="0.3">
      <c r="A848" s="280"/>
      <c r="B848" s="124"/>
      <c r="C848" s="124"/>
      <c r="D848" s="124"/>
      <c r="E848" s="124"/>
      <c r="F848" s="124"/>
      <c r="G848" s="124"/>
      <c r="H848" s="124"/>
      <c r="I848" s="329"/>
      <c r="J848" s="124"/>
      <c r="K848" s="124"/>
      <c r="L848" s="124"/>
      <c r="M848" s="148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spans="1:28" s="103" customFormat="1" ht="20.100000000000001" customHeight="1" x14ac:dyDescent="0.3">
      <c r="A849" s="280"/>
      <c r="B849" s="124"/>
      <c r="C849" s="124"/>
      <c r="D849" s="124"/>
      <c r="E849" s="124"/>
      <c r="F849" s="124"/>
      <c r="G849" s="124"/>
      <c r="H849" s="124"/>
      <c r="I849" s="329"/>
      <c r="J849" s="124"/>
      <c r="K849" s="124"/>
      <c r="L849" s="124"/>
      <c r="M849" s="148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spans="1:28" s="103" customFormat="1" ht="20.100000000000001" customHeight="1" x14ac:dyDescent="0.3">
      <c r="A850" s="280"/>
      <c r="B850" s="124"/>
      <c r="C850" s="124"/>
      <c r="D850" s="124"/>
      <c r="E850" s="124"/>
      <c r="F850" s="124"/>
      <c r="G850" s="124"/>
      <c r="H850" s="124"/>
      <c r="I850" s="329"/>
      <c r="J850" s="124"/>
      <c r="K850" s="124"/>
      <c r="L850" s="124"/>
      <c r="M850" s="148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spans="1:28" s="103" customFormat="1" ht="20.100000000000001" customHeight="1" x14ac:dyDescent="0.3">
      <c r="A851" s="280"/>
      <c r="B851" s="124"/>
      <c r="C851" s="124"/>
      <c r="D851" s="124"/>
      <c r="E851" s="124"/>
      <c r="F851" s="124"/>
      <c r="G851" s="124"/>
      <c r="H851" s="124"/>
      <c r="I851" s="329"/>
      <c r="J851" s="124"/>
      <c r="K851" s="124"/>
      <c r="L851" s="124"/>
      <c r="M851" s="148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spans="1:28" s="103" customFormat="1" ht="20.100000000000001" customHeight="1" x14ac:dyDescent="0.3">
      <c r="A852" s="280"/>
      <c r="B852" s="124"/>
      <c r="C852" s="124"/>
      <c r="D852" s="124"/>
      <c r="E852" s="124"/>
      <c r="F852" s="124"/>
      <c r="G852" s="124"/>
      <c r="H852" s="124"/>
      <c r="I852" s="329"/>
      <c r="J852" s="124"/>
      <c r="K852" s="124"/>
      <c r="L852" s="124"/>
      <c r="M852" s="148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  <c r="AA852" s="151"/>
      <c r="AB852" s="151"/>
    </row>
  </sheetData>
  <autoFilter ref="A3:V730"/>
  <mergeCells count="10">
    <mergeCell ref="V35:V36"/>
    <mergeCell ref="K88:L88"/>
    <mergeCell ref="K98:L98"/>
    <mergeCell ref="K113:L113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23:H124 D144:H145 E114:H115 D154:H155 D99:H106 D4:H79">
    <cfRule type="cellIs" dxfId="195" priority="12" operator="greaterThan">
      <formula>0</formula>
    </cfRule>
  </conditionalFormatting>
  <conditionalFormatting sqref="D123:H124 D144:H145 D154:H155 D99:H106">
    <cfRule type="cellIs" dxfId="194" priority="10" operator="greaterThan">
      <formula>0</formula>
    </cfRule>
    <cfRule type="expression" dxfId="193" priority="11">
      <formula>"&gt;0"</formula>
    </cfRule>
  </conditionalFormatting>
  <conditionalFormatting sqref="D133:H135">
    <cfRule type="cellIs" dxfId="192" priority="2" operator="greaterThan">
      <formula>0</formula>
    </cfRule>
    <cfRule type="cellIs" dxfId="191" priority="3" operator="greaterThan">
      <formula>0</formula>
    </cfRule>
    <cfRule type="expression" dxfId="190" priority="7">
      <formula>"&gt;=1"</formula>
    </cfRule>
    <cfRule type="cellIs" dxfId="189" priority="8" operator="greaterThan">
      <formula>1</formula>
    </cfRule>
    <cfRule type="cellIs" dxfId="188" priority="9" operator="greaterThan">
      <formula>1</formula>
    </cfRule>
  </conditionalFormatting>
  <conditionalFormatting sqref="P788:Q794">
    <cfRule type="expression" dxfId="187" priority="4">
      <formula>"&gt;=1"</formula>
    </cfRule>
    <cfRule type="cellIs" dxfId="186" priority="5" operator="greaterThan">
      <formula>1</formula>
    </cfRule>
    <cfRule type="cellIs" dxfId="185" priority="6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M23" sqref="M23"/>
    </sheetView>
  </sheetViews>
  <sheetFormatPr defaultRowHeight="20.100000000000001" customHeight="1" x14ac:dyDescent="0.3"/>
  <cols>
    <col min="1" max="16384" width="9" style="151"/>
  </cols>
  <sheetData>
    <row r="2" spans="2:19" ht="20.100000000000001" customHeight="1" x14ac:dyDescent="0.3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 x14ac:dyDescent="0.3">
      <c r="B3" s="8" t="s">
        <v>1846</v>
      </c>
      <c r="C3" s="7"/>
      <c r="D3" s="8"/>
      <c r="E3" s="8"/>
      <c r="F3" s="8"/>
      <c r="G3" s="8"/>
      <c r="H3" s="8"/>
      <c r="I3" s="8"/>
      <c r="J3" s="9"/>
      <c r="K3" s="9"/>
      <c r="L3" s="8" t="s">
        <v>404</v>
      </c>
      <c r="M3" s="7"/>
      <c r="N3" s="8"/>
      <c r="O3" s="8"/>
      <c r="P3" s="8"/>
      <c r="Q3" s="8"/>
      <c r="R3" s="8"/>
      <c r="S3" s="8"/>
    </row>
    <row r="4" spans="2:19" ht="20.100000000000001" customHeight="1" thickBot="1" x14ac:dyDescent="0.35">
      <c r="B4" s="101"/>
      <c r="C4" s="42"/>
      <c r="D4" s="8"/>
      <c r="E4" s="8"/>
      <c r="F4" s="8"/>
      <c r="G4" s="8"/>
      <c r="H4" s="8"/>
      <c r="I4" s="8"/>
      <c r="J4" s="9"/>
      <c r="K4" s="8"/>
      <c r="L4" s="101"/>
      <c r="M4" s="42"/>
      <c r="N4" s="8"/>
      <c r="O4" s="8"/>
      <c r="P4" s="8"/>
      <c r="Q4" s="8"/>
      <c r="R4" s="8"/>
      <c r="S4" s="8"/>
    </row>
    <row r="5" spans="2:19" ht="20.100000000000001" customHeight="1" thickBot="1" x14ac:dyDescent="0.35">
      <c r="B5" s="10" t="s">
        <v>48</v>
      </c>
      <c r="C5" s="11">
        <f>G5+I5</f>
        <v>386</v>
      </c>
      <c r="D5" s="12"/>
      <c r="E5" s="13"/>
      <c r="F5" s="14" t="s">
        <v>39</v>
      </c>
      <c r="G5" s="15">
        <f>SUM(C7:I7,C10:I10,C13:I13,C16:I16,C19,E19:I19,I22,H22,D19,G22)</f>
        <v>349</v>
      </c>
      <c r="H5" s="61" t="s">
        <v>40</v>
      </c>
      <c r="I5" s="16">
        <f>SUM(C22:F22)</f>
        <v>37</v>
      </c>
      <c r="J5" s="17"/>
      <c r="K5" s="44"/>
      <c r="L5" s="10" t="s">
        <v>48</v>
      </c>
      <c r="M5" s="201">
        <f>SUM(Q5,S5)</f>
        <v>3175</v>
      </c>
      <c r="N5" s="12"/>
      <c r="O5" s="13"/>
      <c r="P5" s="14" t="s">
        <v>39</v>
      </c>
      <c r="Q5" s="202">
        <f>SUM(M7:S7,M10:S10,M13:S13,M16:S16,M19,O19:S19,S22,R22,N19,Q22)</f>
        <v>2902</v>
      </c>
      <c r="R5" s="61" t="s">
        <v>40</v>
      </c>
      <c r="S5" s="203">
        <f>SUM(M22:P22)</f>
        <v>273</v>
      </c>
    </row>
    <row r="6" spans="2:19" ht="20.100000000000001" customHeight="1" x14ac:dyDescent="0.3">
      <c r="B6" s="63" t="s">
        <v>54</v>
      </c>
      <c r="C6" s="64" t="s">
        <v>55</v>
      </c>
      <c r="D6" s="64" t="s">
        <v>56</v>
      </c>
      <c r="E6" s="64" t="s">
        <v>57</v>
      </c>
      <c r="F6" s="64" t="s">
        <v>58</v>
      </c>
      <c r="G6" s="64" t="s">
        <v>59</v>
      </c>
      <c r="H6" s="64" t="s">
        <v>60</v>
      </c>
      <c r="I6" s="65" t="s">
        <v>61</v>
      </c>
      <c r="J6" s="77"/>
      <c r="K6" s="77"/>
      <c r="L6" s="63" t="s">
        <v>54</v>
      </c>
      <c r="M6" s="64" t="s">
        <v>55</v>
      </c>
      <c r="N6" s="64" t="s">
        <v>56</v>
      </c>
      <c r="O6" s="64" t="s">
        <v>57</v>
      </c>
      <c r="P6" s="64" t="s">
        <v>58</v>
      </c>
      <c r="Q6" s="64" t="s">
        <v>59</v>
      </c>
      <c r="R6" s="64" t="s">
        <v>60</v>
      </c>
      <c r="S6" s="65" t="s">
        <v>61</v>
      </c>
    </row>
    <row r="7" spans="2:19" ht="20.100000000000001" customHeight="1" x14ac:dyDescent="0.3">
      <c r="B7" s="119" t="s">
        <v>22</v>
      </c>
      <c r="C7" s="120">
        <f>SUM('09.23'!P14,'09.24'!P14)</f>
        <v>45</v>
      </c>
      <c r="D7" s="120">
        <f>SUM('09.23'!Q14,'09.24'!Q14)</f>
        <v>0</v>
      </c>
      <c r="E7" s="120">
        <f>SUM('09.23'!R14,'09.24'!R14)</f>
        <v>35</v>
      </c>
      <c r="F7" s="120">
        <f>SUM('09.23'!S14,'09.24'!S14)</f>
        <v>4</v>
      </c>
      <c r="G7" s="120">
        <f>SUM('09.23'!T14,'09.24'!T14)</f>
        <v>0</v>
      </c>
      <c r="H7" s="120">
        <f>SUM('09.23'!U14,'09.24'!U14)</f>
        <v>0</v>
      </c>
      <c r="I7" s="121">
        <f>SUM('09.23'!V14,'09.24'!V14)</f>
        <v>0</v>
      </c>
      <c r="J7" s="18"/>
      <c r="K7" s="19"/>
      <c r="L7" s="119" t="s">
        <v>22</v>
      </c>
      <c r="M7" s="120">
        <f>SUM('09.01'!P14,'09.02'!P14,'09.03'!P14,'09.06'!P14,'09.07'!P14,'09.08'!P14,'09.09'!P14,'09.10'!P14,'09.13'!P14,'09.14'!P14,'09.15'!P14,'09.16'!P14,'09.17'!P14,'09.23'!P14,'09.24'!P14)</f>
        <v>370</v>
      </c>
      <c r="N7" s="120">
        <f>SUM('09.01'!Q14,'09.02'!Q14,'09.03'!Q14,'09.06'!Q14,'09.07'!Q14,'09.08'!Q14,'09.09'!Q14,'09.10'!Q14,'09.13'!Q14,'09.14'!Q14,'09.15'!Q14,'09.16'!Q14,'09.17'!Q14,'09.23'!Q14,'09.24'!Q14)</f>
        <v>37</v>
      </c>
      <c r="O7" s="120">
        <f>SUM('09.01'!R14,'09.02'!R14,'09.03'!R14,'09.06'!R14,'09.07'!R14,'09.08'!R14,'09.09'!R14,'09.10'!R14,'09.13'!R14,'09.14'!R14,'09.15'!R14,'09.16'!R14,'09.17'!R14,'09.23'!R14,'09.24'!R14)</f>
        <v>384</v>
      </c>
      <c r="P7" s="120">
        <f>SUM('09.01'!S14,'09.02'!S14,'09.03'!S14,'09.06'!S14,'09.07'!S14,'09.08'!S14,'09.09'!S14,'09.10'!S14,'09.13'!S14,'09.14'!S14,'09.15'!S14,'09.16'!S14,'09.17'!S14,'09.23'!S14,'09.24'!S14)</f>
        <v>11</v>
      </c>
      <c r="Q7" s="120">
        <f>SUM('09.01'!T14,'09.02'!T14,'09.03'!T14,'09.06'!T14,'09.07'!T14,'09.08'!T14,'09.09'!T14,'09.10'!T14,'09.13'!T14,'09.14'!T14,'09.15'!T14,'09.16'!T14,'09.17'!T14,'09.23'!T14,'09.24'!T14)</f>
        <v>120</v>
      </c>
      <c r="R7" s="120">
        <f>SUM('09.01'!U14,'09.02'!U14,'09.03'!U14,'09.06'!U14,'09.07'!U14,'09.08'!U14,'09.09'!U14,'09.10'!U14,'09.13'!U14,'09.14'!U14,'09.15'!U14,'09.16'!U14,'09.17'!U14,'09.23'!U14,'09.24'!U14)</f>
        <v>10</v>
      </c>
      <c r="S7" s="121">
        <f>SUM('09.01'!V14,'09.02'!V14,'09.03'!V14,'09.06'!V14,'09.07'!V14,'09.08'!V14,'09.09'!V14,'09.10'!V14,'09.13'!V14,'09.14'!V14,'09.15'!V14,'09.16'!V14,'09.17'!V14,'09.23'!V14,'09.24'!V14)</f>
        <v>22</v>
      </c>
    </row>
    <row r="8" spans="2:19" ht="20.100000000000001" customHeight="1" x14ac:dyDescent="0.3">
      <c r="B8" s="66" t="s">
        <v>25</v>
      </c>
      <c r="C8" s="1">
        <f>SUM('09.23'!P15,'09.24'!P15)</f>
        <v>44</v>
      </c>
      <c r="D8" s="1">
        <f>SUM('09.23'!Q15,'09.24'!Q15)</f>
        <v>0</v>
      </c>
      <c r="E8" s="1">
        <f>SUM('09.23'!R15,'09.24'!R15)</f>
        <v>35</v>
      </c>
      <c r="F8" s="1">
        <f>SUM('09.23'!S15,'09.24'!S15)</f>
        <v>0</v>
      </c>
      <c r="G8" s="1">
        <f>SUM('09.23'!T15,'09.24'!T15)</f>
        <v>0</v>
      </c>
      <c r="H8" s="1">
        <f>SUM('09.23'!U15,'09.24'!U15)</f>
        <v>0</v>
      </c>
      <c r="I8" s="20">
        <f>SUM('09.23'!V15,'09.24'!V15)</f>
        <v>0</v>
      </c>
      <c r="J8" s="21"/>
      <c r="K8" s="19"/>
      <c r="L8" s="66" t="s">
        <v>25</v>
      </c>
      <c r="M8" s="1">
        <f>SUM('09.01'!P15,'09.02'!P15,'09.03'!P15,'09.06'!P15,'09.07'!P15,'09.08'!P15,'09.09'!P15,'09.10'!P15,'09.13'!P15,'09.14'!P15,'09.15'!P15,'09.16'!P15,'09.17'!P15,'09.23'!P15,'09.24'!P15)</f>
        <v>362</v>
      </c>
      <c r="N8" s="1">
        <f>SUM('09.01'!Q15,'09.02'!Q15,'09.03'!Q15,'09.06'!Q15,'09.07'!Q15,'09.08'!Q15,'09.09'!Q15,'09.10'!Q15,'09.13'!Q15,'09.14'!Q15,'09.15'!Q15,'09.16'!Q15,'09.17'!Q15,'09.23'!Q15,'09.24'!Q15)</f>
        <v>40</v>
      </c>
      <c r="O8" s="1">
        <f>SUM('09.01'!R15,'09.02'!R15,'09.03'!R15,'09.06'!R15,'09.07'!R15,'09.08'!R15,'09.09'!R15,'09.10'!R15,'09.13'!R15,'09.14'!R15,'09.15'!R15,'09.16'!R15,'09.17'!R15,'09.23'!R15,'09.24'!R15)</f>
        <v>393</v>
      </c>
      <c r="P8" s="1">
        <f>SUM('09.01'!S15,'09.02'!S15,'09.03'!S15,'09.06'!S15,'09.07'!S15,'09.08'!S15,'09.09'!S15,'09.10'!S15,'09.13'!S15,'09.14'!S15,'09.15'!S15,'09.16'!S15,'09.17'!S15,'09.23'!S15,'09.24'!S15)</f>
        <v>13</v>
      </c>
      <c r="Q8" s="1">
        <f>SUM('09.01'!T15,'09.02'!T15,'09.03'!T15,'09.06'!T15,'09.07'!T15,'09.08'!T15,'09.09'!T15,'09.10'!T15,'09.13'!T15,'09.14'!T15,'09.15'!T15,'09.16'!T15,'09.17'!T15,'09.23'!T15,'09.24'!T15)</f>
        <v>120</v>
      </c>
      <c r="R8" s="1">
        <f>SUM('09.01'!U15,'09.02'!U15,'09.03'!U15,'09.06'!U15,'09.07'!U15,'09.08'!U15,'09.09'!U15,'09.10'!U15,'09.13'!U15,'09.14'!U15,'09.15'!U15,'09.16'!U15,'09.17'!U15,'09.23'!U15,'09.24'!U15)</f>
        <v>8</v>
      </c>
      <c r="S8" s="20">
        <f>SUM('09.01'!V15,'09.02'!V15,'09.03'!V15,'09.06'!V15,'09.07'!V15,'09.08'!V15,'09.09'!V15,'09.10'!V15,'09.13'!V15,'09.14'!V15,'09.15'!V15,'09.16'!V15,'09.17'!V15,'09.23'!V15,'09.24'!V15)</f>
        <v>22</v>
      </c>
    </row>
    <row r="9" spans="2:19" ht="20.100000000000001" customHeight="1" x14ac:dyDescent="0.3">
      <c r="B9" s="69"/>
      <c r="C9" s="70" t="s">
        <v>62</v>
      </c>
      <c r="D9" s="70" t="s">
        <v>63</v>
      </c>
      <c r="E9" s="70" t="s">
        <v>64</v>
      </c>
      <c r="F9" s="70" t="s">
        <v>98</v>
      </c>
      <c r="G9" s="70" t="s">
        <v>99</v>
      </c>
      <c r="H9" s="71" t="s">
        <v>66</v>
      </c>
      <c r="I9" s="72" t="s">
        <v>67</v>
      </c>
      <c r="J9" s="77"/>
      <c r="K9" s="77"/>
      <c r="L9" s="69"/>
      <c r="M9" s="70" t="s">
        <v>62</v>
      </c>
      <c r="N9" s="70" t="s">
        <v>63</v>
      </c>
      <c r="O9" s="70" t="s">
        <v>64</v>
      </c>
      <c r="P9" s="70" t="s">
        <v>98</v>
      </c>
      <c r="Q9" s="70" t="s">
        <v>99</v>
      </c>
      <c r="R9" s="71" t="s">
        <v>66</v>
      </c>
      <c r="S9" s="72" t="s">
        <v>67</v>
      </c>
    </row>
    <row r="10" spans="2:19" ht="20.100000000000001" customHeight="1" x14ac:dyDescent="0.3">
      <c r="B10" s="122" t="s">
        <v>22</v>
      </c>
      <c r="C10" s="120">
        <f>SUM('09.23'!P17,'09.24'!P17)</f>
        <v>183</v>
      </c>
      <c r="D10" s="120">
        <f>SUM('09.23'!Q17,'09.24'!Q17)</f>
        <v>1</v>
      </c>
      <c r="E10" s="120">
        <f>SUM('09.23'!R17,'09.24'!R17)</f>
        <v>4</v>
      </c>
      <c r="F10" s="120">
        <f>SUM('09.23'!S17,'09.24'!S17)</f>
        <v>0</v>
      </c>
      <c r="G10" s="120">
        <f>SUM('09.23'!T17,'09.24'!T17)</f>
        <v>0</v>
      </c>
      <c r="H10" s="120">
        <f>SUM('09.23'!U17,'09.24'!U17)</f>
        <v>0</v>
      </c>
      <c r="I10" s="121">
        <f>SUM('09.23'!V17,'09.24'!V17)</f>
        <v>0</v>
      </c>
      <c r="J10" s="18"/>
      <c r="K10" s="19"/>
      <c r="L10" s="122" t="s">
        <v>22</v>
      </c>
      <c r="M10" s="120">
        <f>SUM('09.01'!P17,'09.02'!P17,'09.03'!P17,'09.06'!P17,'09.07'!P17,'09.08'!P17,'09.09'!P17,'09.10'!P17,'09.13'!P17,'09.14'!P17,'09.15'!P17,'09.16'!P17,'09.17'!P17,'09.23'!P17,'09.24'!P17)</f>
        <v>1366</v>
      </c>
      <c r="N10" s="120">
        <f>SUM('09.01'!Q17,'09.02'!Q17,'09.03'!Q17,'09.06'!Q17,'09.07'!Q17,'09.08'!Q17,'09.09'!Q17,'09.10'!Q17,'09.13'!Q17,'09.14'!Q17,'09.15'!Q17,'09.16'!Q17,'09.17'!Q17,'09.23'!Q17,'09.24'!Q17)</f>
        <v>56</v>
      </c>
      <c r="O10" s="120">
        <f>SUM('09.01'!R17,'09.02'!R17,'09.03'!R17,'09.06'!R17,'09.07'!R17,'09.08'!R17,'09.09'!R17,'09.10'!R17,'09.13'!R17,'09.14'!R17,'09.15'!R17,'09.16'!R17,'09.17'!R17,'09.23'!R17,'09.24'!R17)</f>
        <v>25</v>
      </c>
      <c r="P10" s="120">
        <f>SUM('09.01'!S17,'09.02'!S17,'09.03'!S17,'09.06'!S17,'09.07'!S17,'09.08'!S17,'09.09'!S17,'09.10'!S17,'09.13'!S17,'09.14'!S17,'09.15'!S17,'09.16'!S17,'09.17'!S17,'09.23'!S17,'09.24'!S17)</f>
        <v>0</v>
      </c>
      <c r="Q10" s="120">
        <f>SUM('09.01'!T17,'09.02'!T17,'09.03'!T17,'09.06'!T17,'09.07'!T17,'09.08'!T17,'09.09'!T17,'09.10'!T17,'09.13'!T17,'09.14'!T17,'09.15'!T17,'09.16'!T17,'09.17'!T17,'09.23'!T17,'09.24'!T17)</f>
        <v>0</v>
      </c>
      <c r="R10" s="120">
        <f>SUM('09.01'!U17,'09.02'!U17,'09.03'!U17,'09.06'!U17,'09.07'!U17,'09.08'!U17,'09.09'!U17,'09.10'!U17,'09.13'!U17,'09.14'!U17,'09.15'!U17,'09.16'!U17,'09.17'!U17,'09.23'!U17,'09.24'!U17)</f>
        <v>16</v>
      </c>
      <c r="S10" s="121">
        <f>SUM('09.01'!V17,'09.02'!V17,'09.03'!V17,'09.06'!V17,'09.07'!V17,'09.08'!V17,'09.09'!V17,'09.10'!V17,'09.13'!V17,'09.14'!V17,'09.15'!V17,'09.16'!V17,'09.17'!V17,'09.23'!V17,'09.24'!V17)</f>
        <v>0</v>
      </c>
    </row>
    <row r="11" spans="2:19" ht="20.100000000000001" customHeight="1" x14ac:dyDescent="0.3">
      <c r="B11" s="73" t="s">
        <v>25</v>
      </c>
      <c r="C11" s="22">
        <f>SUM('09.23'!P18,'09.24'!P18)</f>
        <v>182</v>
      </c>
      <c r="D11" s="22">
        <f>SUM('09.23'!Q18,'09.24'!Q18)</f>
        <v>1</v>
      </c>
      <c r="E11" s="22">
        <f>SUM('09.23'!R18,'09.24'!R18)</f>
        <v>5</v>
      </c>
      <c r="F11" s="22">
        <f>SUM('09.23'!S18,'09.24'!S18)</f>
        <v>0</v>
      </c>
      <c r="G11" s="22">
        <f>SUM('09.23'!T18,'09.24'!T18)</f>
        <v>0</v>
      </c>
      <c r="H11" s="22">
        <f>SUM('09.23'!U18,'09.24'!U18)</f>
        <v>0</v>
      </c>
      <c r="I11" s="23">
        <f>SUM('09.23'!V18,'09.24'!V18)</f>
        <v>0</v>
      </c>
      <c r="J11" s="21"/>
      <c r="K11" s="19"/>
      <c r="L11" s="79" t="s">
        <v>25</v>
      </c>
      <c r="M11" s="1">
        <f>SUM('09.01'!P18,'09.02'!P18,'09.03'!P18,'09.06'!P18,'09.07'!P18,'09.08'!P18,'09.09'!P18,'09.10'!P18,'09.13'!P18,'09.14'!P18,'09.15'!P18,'09.16'!P18,'09.17'!P18,'09.23'!P18,'09.24'!P18)</f>
        <v>1374</v>
      </c>
      <c r="N11" s="1">
        <f>SUM('09.01'!Q18,'09.02'!Q18,'09.03'!Q18,'09.06'!Q18,'09.07'!Q18,'09.08'!Q18,'09.09'!Q18,'09.10'!Q18,'09.13'!Q18,'09.14'!Q18,'09.15'!Q18,'09.16'!Q18,'09.17'!Q18,'09.23'!Q18,'09.24'!Q18)</f>
        <v>50</v>
      </c>
      <c r="O11" s="1">
        <f>SUM('09.01'!R18,'09.02'!R18,'09.03'!R18,'09.06'!R18,'09.07'!R18,'09.08'!R18,'09.09'!R18,'09.10'!R18,'09.13'!R18,'09.14'!R18,'09.15'!R18,'09.16'!R18,'09.17'!R18,'09.23'!R18,'09.24'!R18)</f>
        <v>20</v>
      </c>
      <c r="P11" s="1">
        <f>SUM('09.01'!S18,'09.02'!S18,'09.03'!S18,'09.06'!S18,'09.07'!S18,'09.08'!S18,'09.09'!S18,'09.10'!S18,'09.13'!S18,'09.14'!S18,'09.15'!S18,'09.16'!S18,'09.17'!S18,'09.23'!S18,'09.24'!S18)</f>
        <v>0</v>
      </c>
      <c r="Q11" s="1">
        <f>SUM('09.01'!T18,'09.02'!T18,'09.03'!T18,'09.06'!T18,'09.07'!T18,'09.08'!T18,'09.09'!T18,'09.10'!T18,'09.13'!T18,'09.14'!T18,'09.15'!T18,'09.16'!T18,'09.17'!T18,'09.23'!T18,'09.24'!T18)</f>
        <v>0</v>
      </c>
      <c r="R11" s="1">
        <f>SUM('09.01'!U18,'09.02'!U18,'09.03'!U18,'09.06'!U18,'09.07'!U18,'09.08'!U18,'09.09'!U18,'09.10'!U18,'09.13'!U18,'09.14'!U18,'09.15'!U18,'09.16'!U18,'09.17'!U18,'09.23'!U18,'09.24'!U18)</f>
        <v>16</v>
      </c>
      <c r="S11" s="20">
        <f>SUM('09.01'!V18,'09.02'!V18,'09.03'!V18,'09.06'!V18,'09.07'!V18,'09.08'!V18,'09.09'!V18,'09.10'!V18,'09.13'!V18,'09.14'!V18,'09.15'!V18,'09.16'!V18,'09.17'!V18,'09.23'!V18,'09.24'!V18)</f>
        <v>0</v>
      </c>
    </row>
    <row r="12" spans="2:19" ht="20.100000000000001" customHeight="1" x14ac:dyDescent="0.3">
      <c r="B12" s="181"/>
      <c r="C12" s="77" t="s">
        <v>2646</v>
      </c>
      <c r="D12" s="77" t="s">
        <v>128</v>
      </c>
      <c r="E12" s="77" t="s">
        <v>42</v>
      </c>
      <c r="F12" s="77" t="s">
        <v>137</v>
      </c>
      <c r="G12" s="44" t="s">
        <v>2645</v>
      </c>
      <c r="H12" s="77" t="s">
        <v>110</v>
      </c>
      <c r="I12" s="78" t="s">
        <v>146</v>
      </c>
      <c r="J12" s="44"/>
      <c r="K12" s="44"/>
      <c r="L12" s="82"/>
      <c r="M12" s="70" t="s">
        <v>2646</v>
      </c>
      <c r="N12" s="70" t="s">
        <v>128</v>
      </c>
      <c r="O12" s="70" t="s">
        <v>42</v>
      </c>
      <c r="P12" s="70" t="s">
        <v>137</v>
      </c>
      <c r="Q12" s="71" t="s">
        <v>2645</v>
      </c>
      <c r="R12" s="70" t="s">
        <v>110</v>
      </c>
      <c r="S12" s="72" t="s">
        <v>146</v>
      </c>
    </row>
    <row r="13" spans="2:19" ht="20.100000000000001" customHeight="1" x14ac:dyDescent="0.3">
      <c r="B13" s="122" t="s">
        <v>22</v>
      </c>
      <c r="C13" s="120">
        <f>SUM('09.23'!P20,'09.24'!P20)</f>
        <v>7</v>
      </c>
      <c r="D13" s="120">
        <f>SUM('09.23'!Q20,'09.24'!Q20)</f>
        <v>0</v>
      </c>
      <c r="E13" s="120">
        <f>SUM('09.23'!R20,'09.24'!R20)</f>
        <v>53</v>
      </c>
      <c r="F13" s="120">
        <f>SUM('09.23'!S20,'09.24'!S20)</f>
        <v>0</v>
      </c>
      <c r="G13" s="120">
        <f>SUM('09.23'!T20,'09.24'!T20)</f>
        <v>2</v>
      </c>
      <c r="H13" s="120">
        <f>SUM('09.23'!U20,'09.24'!U20)</f>
        <v>0</v>
      </c>
      <c r="I13" s="121">
        <f>SUM('09.23'!V20,'09.24'!V20)</f>
        <v>0</v>
      </c>
      <c r="J13" s="18"/>
      <c r="K13" s="19"/>
      <c r="L13" s="122" t="s">
        <v>22</v>
      </c>
      <c r="M13" s="120">
        <f>SUM('09.01'!P20,'09.02'!P20,'09.03'!P20,'09.06'!P20,'09.07'!P20,'09.08'!P20,'09.09'!P20,'09.10'!P20,'09.13'!P20,'09.14'!P20,'09.15'!P20,'09.16'!P20,'09.17'!P20,'09.23'!P20,'09.24'!P20)</f>
        <v>73</v>
      </c>
      <c r="N13" s="120">
        <f>SUM('09.01'!Q20,'09.02'!Q20,'09.03'!Q20,'09.06'!Q20,'09.07'!Q20,'09.08'!Q20,'09.09'!Q20,'09.10'!Q20,'09.13'!Q20,'09.14'!Q20,'09.15'!Q20,'09.16'!Q20,'09.17'!Q20,'09.23'!Q20,'09.24'!Q20)</f>
        <v>0</v>
      </c>
      <c r="O13" s="120">
        <f>SUM('09.01'!R20,'09.02'!R20,'09.03'!R20,'09.06'!R20,'09.07'!R20,'09.08'!R20,'09.09'!R20,'09.10'!R20,'09.13'!R20,'09.14'!R20,'09.15'!R20,'09.16'!R20,'09.17'!R20,'09.23'!R20,'09.24'!R20)</f>
        <v>275</v>
      </c>
      <c r="P13" s="120">
        <f>SUM('09.01'!S20,'09.02'!S20,'09.03'!S20,'09.06'!S20,'09.07'!S20,'09.08'!S20,'09.09'!S20,'09.10'!S20,'09.13'!S20,'09.14'!S20,'09.15'!S20,'09.16'!S20,'09.17'!S20,'09.23'!S20,'09.24'!S20)</f>
        <v>0</v>
      </c>
      <c r="Q13" s="120">
        <f>SUM('09.01'!T20,'09.02'!T20,'09.03'!T20,'09.06'!T20,'09.07'!T20,'09.08'!T20,'09.09'!T20,'09.10'!T20,'09.13'!T20,'09.14'!T20,'09.15'!T20,'09.16'!T20,'09.17'!T20,'09.23'!T20,'09.24'!T20)</f>
        <v>13</v>
      </c>
      <c r="R13" s="120">
        <f>SUM('09.01'!U20,'09.02'!U20,'09.03'!U20,'09.06'!U20,'09.07'!U20,'09.08'!U20,'09.09'!U20,'09.10'!U20,'09.13'!U20,'09.14'!U20,'09.15'!U20,'09.16'!U20,'09.17'!U20,'09.23'!U20,'09.24'!U20)</f>
        <v>0</v>
      </c>
      <c r="S13" s="121">
        <f>SUM('09.01'!V20,'09.02'!V20,'09.03'!V20,'09.06'!V20,'09.07'!V20,'09.08'!V20,'09.09'!V20,'09.10'!V20,'09.13'!V20,'09.14'!V20,'09.15'!V20,'09.16'!V20,'09.17'!V20,'09.23'!V20,'09.24'!V20)</f>
        <v>0</v>
      </c>
    </row>
    <row r="14" spans="2:19" ht="20.100000000000001" customHeight="1" x14ac:dyDescent="0.3">
      <c r="B14" s="79" t="s">
        <v>25</v>
      </c>
      <c r="C14" s="1">
        <f>SUM('09.23'!P21,'09.24'!P21)</f>
        <v>7</v>
      </c>
      <c r="D14" s="1">
        <f>SUM('09.23'!Q21,'09.24'!Q21)</f>
        <v>0</v>
      </c>
      <c r="E14" s="1">
        <f>SUM('09.23'!R21,'09.24'!R21)</f>
        <v>56</v>
      </c>
      <c r="F14" s="1">
        <f>SUM('09.23'!S21,'09.24'!S21)</f>
        <v>0</v>
      </c>
      <c r="G14" s="1">
        <f>SUM('09.23'!T21,'09.24'!T21)</f>
        <v>3</v>
      </c>
      <c r="H14" s="1">
        <f>SUM('09.23'!U21,'09.24'!U21)</f>
        <v>0</v>
      </c>
      <c r="I14" s="20">
        <f>SUM('09.23'!V21,'09.24'!V21)</f>
        <v>0</v>
      </c>
      <c r="J14" s="21"/>
      <c r="K14" s="19"/>
      <c r="L14" s="79" t="s">
        <v>25</v>
      </c>
      <c r="M14" s="1">
        <f>SUM('09.01'!P21,'09.02'!P21,'09.03'!P21,'09.06'!P21,'09.07'!P21,'09.08'!P21,'09.09'!P21,'09.10'!P21,'09.13'!P21,'09.14'!P21,'09.15'!P21,'09.16'!P21,'09.17'!P21,'09.23'!P21,'09.24'!P21)</f>
        <v>69</v>
      </c>
      <c r="N14" s="1">
        <f>SUM('09.01'!Q21,'09.02'!Q21,'09.03'!Q21,'09.06'!Q21,'09.07'!Q21,'09.08'!Q21,'09.09'!Q21,'09.10'!Q21,'09.13'!Q21,'09.14'!Q21,'09.15'!Q21,'09.16'!Q21,'09.17'!Q21,'09.23'!Q21,'09.24'!Q21)</f>
        <v>0</v>
      </c>
      <c r="O14" s="1">
        <f>SUM('09.01'!R21,'09.02'!R21,'09.03'!R21,'09.06'!R21,'09.07'!R21,'09.08'!R21,'09.09'!R21,'09.10'!R21,'09.13'!R21,'09.14'!R21,'09.15'!R21,'09.16'!R21,'09.17'!R21,'09.23'!R21,'09.24'!R21)</f>
        <v>271</v>
      </c>
      <c r="P14" s="1">
        <f>SUM('09.01'!S21,'09.02'!S21,'09.03'!S21,'09.06'!S21,'09.07'!S21,'09.08'!S21,'09.09'!S21,'09.10'!S21,'09.13'!S21,'09.14'!S21,'09.15'!S21,'09.16'!S21,'09.17'!S21,'09.23'!S21,'09.24'!S21)</f>
        <v>0</v>
      </c>
      <c r="Q14" s="1">
        <f>SUM('09.01'!T21,'09.02'!T21,'09.03'!T21,'09.06'!T21,'09.07'!T21,'09.08'!T21,'09.09'!T21,'09.10'!T21,'09.13'!T21,'09.14'!T21,'09.15'!T21,'09.16'!T21,'09.17'!T21,'09.23'!T21,'09.24'!T21)</f>
        <v>12</v>
      </c>
      <c r="R14" s="1">
        <f>SUM('09.01'!U21,'09.02'!U21,'09.03'!U21,'09.06'!U21,'09.07'!U21,'09.08'!U21,'09.09'!U21,'09.10'!U21,'09.13'!U21,'09.14'!U21,'09.15'!U21,'09.16'!U21,'09.17'!U21,'09.23'!U21,'09.24'!U21)</f>
        <v>0</v>
      </c>
      <c r="S14" s="20">
        <f>SUM('09.01'!V21,'09.02'!V21,'09.03'!V21,'09.06'!V21,'09.07'!V21,'09.08'!V21,'09.09'!V21,'09.10'!V21,'09.13'!V21,'09.14'!V21,'09.15'!V21,'09.16'!V21,'09.17'!V21,'09.23'!V21,'09.24'!V21)</f>
        <v>0</v>
      </c>
    </row>
    <row r="15" spans="2:19" ht="20.100000000000001" customHeight="1" x14ac:dyDescent="0.3">
      <c r="B15" s="82"/>
      <c r="C15" s="70" t="s">
        <v>68</v>
      </c>
      <c r="D15" s="70" t="s">
        <v>69</v>
      </c>
      <c r="E15" s="70" t="s">
        <v>70</v>
      </c>
      <c r="F15" s="70" t="s">
        <v>71</v>
      </c>
      <c r="G15" s="70" t="s">
        <v>103</v>
      </c>
      <c r="H15" s="70" t="s">
        <v>73</v>
      </c>
      <c r="I15" s="72" t="s">
        <v>74</v>
      </c>
      <c r="J15" s="24"/>
      <c r="K15" s="77"/>
      <c r="L15" s="82"/>
      <c r="M15" s="70" t="s">
        <v>68</v>
      </c>
      <c r="N15" s="70" t="s">
        <v>69</v>
      </c>
      <c r="O15" s="70" t="s">
        <v>70</v>
      </c>
      <c r="P15" s="70" t="s">
        <v>71</v>
      </c>
      <c r="Q15" s="70" t="s">
        <v>103</v>
      </c>
      <c r="R15" s="70" t="s">
        <v>73</v>
      </c>
      <c r="S15" s="72" t="s">
        <v>74</v>
      </c>
    </row>
    <row r="16" spans="2:19" ht="20.100000000000001" customHeight="1" x14ac:dyDescent="0.3">
      <c r="B16" s="122" t="s">
        <v>22</v>
      </c>
      <c r="C16" s="120">
        <f>SUM('09.23'!P23,'09.24'!P23)</f>
        <v>0</v>
      </c>
      <c r="D16" s="120">
        <f>SUM('09.23'!Q23,'09.24'!Q23)</f>
        <v>6</v>
      </c>
      <c r="E16" s="120">
        <f>SUM('09.23'!R23,'09.24'!R23)</f>
        <v>4</v>
      </c>
      <c r="F16" s="120">
        <f>SUM('09.23'!S23,'09.24'!S23)</f>
        <v>1</v>
      </c>
      <c r="G16" s="120">
        <f>SUM('09.23'!T23,'09.24'!T23)</f>
        <v>0</v>
      </c>
      <c r="H16" s="120">
        <f>SUM('09.23'!U23,'09.24'!U23)</f>
        <v>1</v>
      </c>
      <c r="I16" s="121">
        <f>SUM('09.23'!V23,'09.24'!V23)</f>
        <v>0</v>
      </c>
      <c r="J16" s="18"/>
      <c r="K16" s="19"/>
      <c r="L16" s="122" t="s">
        <v>22</v>
      </c>
      <c r="M16" s="120">
        <f>SUM('09.01'!P23,'09.02'!P23,'09.03'!P23,'09.06'!P23,'09.07'!P23,'09.08'!P23,'09.09'!P23,'09.10'!P23,'09.13'!P23,'09.14'!P23,'09.15'!P23,'09.16'!P23,'09.17'!P23,'09.23'!P23,'09.24'!P23)</f>
        <v>1</v>
      </c>
      <c r="N16" s="120">
        <f>SUM('09.01'!Q23,'09.02'!Q23,'09.03'!Q23,'09.06'!Q23,'09.07'!Q23,'09.08'!Q23,'09.09'!Q23,'09.10'!Q23,'09.13'!Q23,'09.14'!Q23,'09.15'!Q23,'09.16'!Q23,'09.17'!Q23,'09.23'!Q23,'09.24'!Q23)</f>
        <v>30</v>
      </c>
      <c r="O16" s="120">
        <f>SUM('09.01'!R23,'09.02'!R23,'09.03'!R23,'09.06'!R23,'09.07'!R23,'09.08'!R23,'09.09'!R23,'09.10'!R23,'09.13'!R23,'09.14'!R23,'09.15'!R23,'09.16'!R23,'09.17'!R23,'09.23'!R23,'09.24'!R23)</f>
        <v>34</v>
      </c>
      <c r="P16" s="120">
        <f>SUM('09.01'!S23,'09.02'!S23,'09.03'!S23,'09.06'!S23,'09.07'!S23,'09.08'!S23,'09.09'!S23,'09.10'!S23,'09.13'!S23,'09.14'!S23,'09.15'!S23,'09.16'!S23,'09.17'!S23,'09.23'!S23,'09.24'!S23)</f>
        <v>1</v>
      </c>
      <c r="Q16" s="120">
        <f>SUM('09.01'!T23,'09.02'!T23,'09.03'!T23,'09.06'!T23,'09.07'!T23,'09.08'!T23,'09.09'!T23,'09.10'!T23,'09.13'!T23,'09.14'!T23,'09.15'!T23,'09.16'!T23,'09.17'!T23,'09.23'!T23,'09.24'!T23)</f>
        <v>5</v>
      </c>
      <c r="R16" s="120">
        <f>SUM('09.01'!U23,'09.02'!U23,'09.03'!U23,'09.06'!U23,'09.07'!U23,'09.08'!U23,'09.09'!U23,'09.10'!U23,'09.13'!U23,'09.14'!U23,'09.15'!U23,'09.16'!U23,'09.17'!U23,'09.23'!U23,'09.24'!U23)</f>
        <v>23</v>
      </c>
      <c r="S16" s="121">
        <f>SUM('09.01'!V23,'09.02'!V23,'09.03'!V23,'09.06'!V23,'09.07'!V23,'09.08'!V23,'09.09'!V23,'09.10'!V23,'09.13'!V23,'09.14'!V23,'09.15'!V23,'09.16'!V23,'09.17'!V23,'09.23'!V23,'09.24'!V23)</f>
        <v>0</v>
      </c>
    </row>
    <row r="17" spans="2:19" ht="20.100000000000001" customHeight="1" x14ac:dyDescent="0.3">
      <c r="B17" s="79" t="s">
        <v>25</v>
      </c>
      <c r="C17" s="1">
        <f>SUM('09.23'!P24,'09.24'!P24)</f>
        <v>0</v>
      </c>
      <c r="D17" s="1">
        <f>SUM('09.23'!Q24,'09.24'!Q24)</f>
        <v>5</v>
      </c>
      <c r="E17" s="1">
        <f>SUM('09.23'!R24,'09.24'!R24)</f>
        <v>4</v>
      </c>
      <c r="F17" s="1">
        <f>SUM('09.23'!S24,'09.24'!S24)</f>
        <v>0</v>
      </c>
      <c r="G17" s="1">
        <f>SUM('09.23'!T24,'09.24'!T24)</f>
        <v>0</v>
      </c>
      <c r="H17" s="1">
        <f>SUM('09.23'!U24,'09.24'!U24)</f>
        <v>2</v>
      </c>
      <c r="I17" s="20">
        <f>SUM('09.23'!V24,'09.24'!V24)</f>
        <v>0</v>
      </c>
      <c r="J17" s="21"/>
      <c r="K17" s="19"/>
      <c r="L17" s="73" t="s">
        <v>25</v>
      </c>
      <c r="M17" s="22">
        <f>SUM('09.01'!P24,'09.02'!P24,'09.03'!P24,'09.06'!P24,'09.07'!P24,'09.08'!P24,'09.09'!P24,'09.10'!P24,'09.13'!P24,'09.14'!P24,'09.15'!P24,'09.16'!P24,'09.17'!P24,'09.23'!P24,'09.24'!P24)</f>
        <v>2</v>
      </c>
      <c r="N17" s="22">
        <f>SUM('09.01'!Q24,'09.02'!Q24,'09.03'!Q24,'09.06'!Q24,'09.07'!Q24,'09.08'!Q24,'09.09'!Q24,'09.10'!Q24,'09.13'!Q24,'09.14'!Q24,'09.15'!Q24,'09.16'!Q24,'09.17'!Q24,'09.23'!Q24,'09.24'!Q24)</f>
        <v>26</v>
      </c>
      <c r="O17" s="22">
        <f>SUM('09.01'!R24,'09.02'!R24,'09.03'!R24,'09.06'!R24,'09.07'!R24,'09.08'!R24,'09.09'!R24,'09.10'!R24,'09.13'!R24,'09.14'!R24,'09.15'!R24,'09.16'!R24,'09.17'!R24,'09.23'!R24,'09.24'!R24)</f>
        <v>32</v>
      </c>
      <c r="P17" s="22">
        <f>SUM('09.01'!S24,'09.02'!S24,'09.03'!S24,'09.06'!S24,'09.07'!S24,'09.08'!S24,'09.09'!S24,'09.10'!S24,'09.13'!S24,'09.14'!S24,'09.15'!S24,'09.16'!S24,'09.17'!S24,'09.23'!S24,'09.24'!S24)</f>
        <v>1</v>
      </c>
      <c r="Q17" s="22">
        <f>SUM('09.01'!T24,'09.02'!T24,'09.03'!T24,'09.06'!T24,'09.07'!T24,'09.08'!T24,'09.09'!T24,'09.10'!T24,'09.13'!T24,'09.14'!T24,'09.15'!T24,'09.16'!T24,'09.17'!T24,'09.23'!T24,'09.24'!T24)</f>
        <v>4</v>
      </c>
      <c r="R17" s="22">
        <f>SUM('09.01'!U24,'09.02'!U24,'09.03'!U24,'09.06'!U24,'09.07'!U24,'09.08'!U24,'09.09'!U24,'09.10'!U24,'09.13'!U24,'09.14'!U24,'09.15'!U24,'09.16'!U24,'09.17'!U24,'09.23'!U24,'09.24'!U24)</f>
        <v>23</v>
      </c>
      <c r="S17" s="23">
        <f>SUM('09.01'!V24,'09.02'!V24,'09.03'!V24,'09.06'!V24,'09.07'!V24,'09.08'!V24,'09.09'!V24,'09.10'!V24,'09.13'!V24,'09.14'!V24,'09.15'!V24,'09.16'!V24,'09.17'!V24,'09.23'!V24,'09.24'!V24)</f>
        <v>0</v>
      </c>
    </row>
    <row r="18" spans="2:19" ht="20.100000000000001" customHeight="1" x14ac:dyDescent="0.3">
      <c r="B18" s="82"/>
      <c r="C18" s="70" t="s">
        <v>104</v>
      </c>
      <c r="D18" s="70" t="s">
        <v>45</v>
      </c>
      <c r="E18" s="70" t="s">
        <v>77</v>
      </c>
      <c r="F18" s="70" t="s">
        <v>78</v>
      </c>
      <c r="G18" s="70" t="s">
        <v>129</v>
      </c>
      <c r="H18" s="70" t="s">
        <v>130</v>
      </c>
      <c r="I18" s="72" t="s">
        <v>46</v>
      </c>
      <c r="J18" s="77"/>
      <c r="K18" s="25"/>
      <c r="L18" s="181"/>
      <c r="M18" s="77" t="s">
        <v>105</v>
      </c>
      <c r="N18" s="77" t="s">
        <v>45</v>
      </c>
      <c r="O18" s="77" t="s">
        <v>77</v>
      </c>
      <c r="P18" s="77" t="s">
        <v>78</v>
      </c>
      <c r="Q18" s="77" t="s">
        <v>129</v>
      </c>
      <c r="R18" s="77" t="s">
        <v>130</v>
      </c>
      <c r="S18" s="78" t="s">
        <v>46</v>
      </c>
    </row>
    <row r="19" spans="2:19" ht="20.100000000000001" customHeight="1" x14ac:dyDescent="0.3">
      <c r="B19" s="122" t="s">
        <v>22</v>
      </c>
      <c r="C19" s="120">
        <f>SUM('09.23'!P26,'09.24'!P26)</f>
        <v>3</v>
      </c>
      <c r="D19" s="120">
        <f>SUM('09.23'!Q26,'09.24'!Q26)</f>
        <v>0</v>
      </c>
      <c r="E19" s="120">
        <f>SUM('09.23'!R26,'09.24'!R26)</f>
        <v>0</v>
      </c>
      <c r="F19" s="120">
        <f>SUM('09.23'!S26,'09.24'!S26)</f>
        <v>0</v>
      </c>
      <c r="G19" s="120">
        <f>SUM('09.23'!T26,'09.24'!T26)</f>
        <v>0</v>
      </c>
      <c r="H19" s="120">
        <f>SUM('09.23'!U26,'09.24'!U26)</f>
        <v>0</v>
      </c>
      <c r="I19" s="121">
        <f>SUM('09.23'!V26,'09.24'!V26)</f>
        <v>0</v>
      </c>
      <c r="J19" s="26"/>
      <c r="K19" s="25"/>
      <c r="L19" s="122" t="s">
        <v>22</v>
      </c>
      <c r="M19" s="120">
        <f>SUM('09.01'!P26,'09.02'!P26,'09.03'!P26,'09.06'!P26,'09.07'!P26,'09.08'!P26,'09.09'!P26,'09.10'!P26,'09.13'!P26,'09.14'!P26,'09.15'!P26,'09.16'!P26,'09.17'!P26,'09.23'!P26,'09.24'!P26)</f>
        <v>29</v>
      </c>
      <c r="N19" s="120">
        <f>SUM('09.01'!Q26,'09.02'!Q26,'09.03'!Q26,'09.06'!Q26,'09.07'!Q26,'09.08'!Q26,'09.09'!Q26,'09.10'!Q26,'09.13'!Q26,'09.14'!Q26,'09.15'!Q26,'09.16'!Q26,'09.17'!Q26,'09.23'!Q26,'09.24'!Q26)</f>
        <v>0</v>
      </c>
      <c r="O19" s="120">
        <f>SUM('09.01'!R26,'09.02'!R26,'09.03'!R26,'09.06'!R26,'09.07'!R26,'09.08'!R26,'09.09'!R26,'09.10'!R26,'09.13'!R26,'09.14'!R26,'09.15'!R26,'09.16'!R26,'09.17'!R26,'09.23'!R26,'09.24'!R26)</f>
        <v>0</v>
      </c>
      <c r="P19" s="120">
        <f>SUM('09.01'!S26,'09.02'!S26,'09.03'!S26,'09.06'!S26,'09.07'!S26,'09.08'!S26,'09.09'!S26,'09.10'!S26,'09.13'!S26,'09.14'!S26,'09.15'!S26,'09.16'!S26,'09.17'!S26,'09.23'!S26,'09.24'!S26)</f>
        <v>0</v>
      </c>
      <c r="Q19" s="120">
        <f>SUM('09.01'!T26,'09.02'!T26,'09.03'!T26,'09.06'!T26,'09.07'!T26,'09.08'!T26,'09.09'!T26,'09.10'!T26,'09.13'!T26,'09.14'!T26,'09.15'!T26,'09.16'!T26,'09.17'!T26,'09.23'!T26,'09.24'!T26)</f>
        <v>0</v>
      </c>
      <c r="R19" s="120">
        <f>SUM('09.01'!U26,'09.02'!U26,'09.03'!U26,'09.06'!U26,'09.07'!U26,'09.08'!U26,'09.09'!U26,'09.10'!U26,'09.13'!U26,'09.14'!U26,'09.15'!U26,'09.16'!U26,'09.17'!U26,'09.23'!U26,'09.24'!U26)</f>
        <v>0</v>
      </c>
      <c r="S19" s="121">
        <f>SUM('09.01'!V26,'09.02'!V26,'09.03'!V26,'09.06'!V26,'09.07'!V26,'09.08'!V26,'09.09'!V26,'09.10'!V26,'09.13'!V26,'09.14'!V26,'09.15'!V26,'09.16'!V26,'09.17'!V26,'09.23'!V26,'09.24'!V26)</f>
        <v>0</v>
      </c>
    </row>
    <row r="20" spans="2:19" ht="20.100000000000001" customHeight="1" x14ac:dyDescent="0.3">
      <c r="B20" s="73" t="s">
        <v>25</v>
      </c>
      <c r="C20" s="22">
        <f>SUM('09.23'!P27,'09.24'!P27)</f>
        <v>1</v>
      </c>
      <c r="D20" s="22">
        <f>SUM('09.23'!Q27,'09.24'!Q27)</f>
        <v>0</v>
      </c>
      <c r="E20" s="22">
        <f>SUM('09.23'!R27,'09.24'!R27)</f>
        <v>0</v>
      </c>
      <c r="F20" s="22">
        <f>SUM('09.23'!S27,'09.24'!S27)</f>
        <v>0</v>
      </c>
      <c r="G20" s="22">
        <f>SUM('09.23'!T27,'09.24'!T27)</f>
        <v>0</v>
      </c>
      <c r="H20" s="22">
        <f>SUM('09.23'!U27,'09.24'!U27)</f>
        <v>0</v>
      </c>
      <c r="I20" s="23">
        <f>SUM('09.23'!V27,'09.24'!V27)</f>
        <v>0</v>
      </c>
      <c r="J20" s="27"/>
      <c r="K20" s="25"/>
      <c r="L20" s="79" t="s">
        <v>25</v>
      </c>
      <c r="M20" s="1">
        <f>SUM('09.01'!P27,'09.02'!P27,'09.03'!P27,'09.06'!P27,'09.07'!P27,'09.08'!P27,'09.09'!P27,'09.10'!P27,'09.13'!P27,'09.14'!P27,'09.15'!P27,'09.16'!P27,'09.17'!P27,'09.23'!P27,'09.24'!P27)</f>
        <v>24</v>
      </c>
      <c r="N20" s="1">
        <f>SUM('09.01'!Q27,'09.02'!Q27,'09.03'!Q27,'09.06'!Q27,'09.07'!Q27,'09.08'!Q27,'09.09'!Q27,'09.10'!Q27,'09.13'!Q27,'09.14'!Q27,'09.15'!Q27,'09.16'!Q27,'09.17'!Q27,'09.23'!Q27,'09.24'!Q27)</f>
        <v>0</v>
      </c>
      <c r="O20" s="1">
        <f>SUM('09.01'!R27,'09.02'!R27,'09.03'!R27,'09.06'!R27,'09.07'!R27,'09.08'!R27,'09.09'!R27,'09.10'!R27,'09.13'!R27,'09.14'!R27,'09.15'!R27,'09.16'!R27,'09.17'!R27,'09.23'!R27,'09.24'!R27)</f>
        <v>0</v>
      </c>
      <c r="P20" s="1">
        <f>SUM('09.01'!S27,'09.02'!S27,'09.03'!S27,'09.06'!S27,'09.07'!S27,'09.08'!S27,'09.09'!S27,'09.10'!S27,'09.13'!S27,'09.14'!S27,'09.15'!S27,'09.16'!S27,'09.17'!S27,'09.23'!S27,'09.24'!S27)</f>
        <v>0</v>
      </c>
      <c r="Q20" s="1">
        <f>SUM('09.01'!T27,'09.02'!T27,'09.03'!T27,'09.06'!T27,'09.07'!T27,'09.08'!T27,'09.09'!T27,'09.10'!T27,'09.13'!T27,'09.14'!T27,'09.15'!T27,'09.16'!T27,'09.17'!T27,'09.23'!T27,'09.24'!T27)</f>
        <v>0</v>
      </c>
      <c r="R20" s="1">
        <f>SUM('09.01'!U27,'09.02'!U27,'09.03'!U27,'09.06'!U27,'09.07'!U27,'09.08'!U27,'09.09'!U27,'09.10'!U27,'09.13'!U27,'09.14'!U27,'09.15'!U27,'09.16'!U27,'09.17'!U27,'09.23'!U27,'09.24'!U27)</f>
        <v>0</v>
      </c>
      <c r="S20" s="20">
        <f>SUM('09.01'!V27,'09.02'!V27,'09.03'!V27,'09.06'!V27,'09.07'!V27,'09.08'!V27,'09.09'!V27,'09.10'!V27,'09.13'!V27,'09.14'!V27,'09.15'!V27,'09.16'!V27,'09.17'!V27,'09.23'!V27,'09.24'!V27)</f>
        <v>0</v>
      </c>
    </row>
    <row r="21" spans="2:19" ht="20.100000000000001" customHeight="1" x14ac:dyDescent="0.3">
      <c r="B21" s="82"/>
      <c r="C21" s="70" t="s">
        <v>106</v>
      </c>
      <c r="D21" s="70" t="s">
        <v>107</v>
      </c>
      <c r="E21" s="70" t="s">
        <v>108</v>
      </c>
      <c r="F21" s="70" t="s">
        <v>47</v>
      </c>
      <c r="G21" s="70" t="s">
        <v>111</v>
      </c>
      <c r="H21" s="70" t="s">
        <v>112</v>
      </c>
      <c r="I21" s="72" t="s">
        <v>123</v>
      </c>
      <c r="J21" s="28"/>
      <c r="K21" s="29"/>
      <c r="L21" s="82"/>
      <c r="M21" s="70" t="s">
        <v>106</v>
      </c>
      <c r="N21" s="70" t="s">
        <v>107</v>
      </c>
      <c r="O21" s="70" t="s">
        <v>108</v>
      </c>
      <c r="P21" s="70" t="s">
        <v>47</v>
      </c>
      <c r="Q21" s="70" t="s">
        <v>111</v>
      </c>
      <c r="R21" s="70" t="s">
        <v>112</v>
      </c>
      <c r="S21" s="72" t="s">
        <v>123</v>
      </c>
    </row>
    <row r="22" spans="2:19" ht="20.100000000000001" customHeight="1" x14ac:dyDescent="0.3">
      <c r="B22" s="122" t="s">
        <v>22</v>
      </c>
      <c r="C22" s="120">
        <f>SUM('09.23'!P29,'09.24'!P29)</f>
        <v>17</v>
      </c>
      <c r="D22" s="120">
        <f>SUM('09.23'!Q29,'09.24'!Q29)</f>
        <v>15</v>
      </c>
      <c r="E22" s="120">
        <f>SUM('09.23'!R29,'09.24'!R29)</f>
        <v>5</v>
      </c>
      <c r="F22" s="120">
        <f>SUM('09.23'!S29,'09.24'!S29)</f>
        <v>0</v>
      </c>
      <c r="G22" s="120">
        <f>SUM('09.23'!T29,'09.24'!T29)</f>
        <v>0</v>
      </c>
      <c r="H22" s="120">
        <f>SUM('09.23'!U29,'09.24'!U29)</f>
        <v>0</v>
      </c>
      <c r="I22" s="121">
        <f>SUM('09.23'!V29,'09.24'!V29)</f>
        <v>0</v>
      </c>
      <c r="J22" s="29"/>
      <c r="K22" s="29"/>
      <c r="L22" s="122" t="s">
        <v>22</v>
      </c>
      <c r="M22" s="120">
        <f>SUM('09.01'!P29,'09.02'!P29,'09.03'!P29,'09.06'!P29,'09.07'!P29,'09.08'!P29,'09.09'!P29,'09.10'!P29,'09.13'!P29,'09.14'!P29,'09.15'!P29,'09.16'!P29,'09.17'!P29,'09.23'!P29,'09.24'!P29)</f>
        <v>146</v>
      </c>
      <c r="N22" s="120">
        <f>SUM('09.01'!Q29,'09.02'!Q29,'09.03'!Q29,'09.06'!Q29,'09.07'!Q29,'09.08'!Q29,'09.09'!Q29,'09.10'!Q29,'09.13'!Q29,'09.14'!Q29,'09.15'!Q29,'09.16'!Q29,'09.17'!Q29,'09.23'!Q29,'09.24'!Q29)</f>
        <v>93</v>
      </c>
      <c r="O22" s="120">
        <f>SUM('09.01'!R29,'09.02'!R29,'09.03'!R29,'09.06'!R29,'09.07'!R29,'09.08'!R29,'09.09'!R29,'09.10'!R29,'09.13'!R29,'09.14'!R29,'09.15'!R29,'09.16'!R29,'09.17'!R29,'09.23'!R29,'09.24'!R29)</f>
        <v>31</v>
      </c>
      <c r="P22" s="120">
        <f>SUM('09.01'!S29,'09.02'!S29,'09.03'!S29,'09.06'!S29,'09.07'!S29,'09.08'!S29,'09.09'!S29,'09.10'!S29,'09.13'!S29,'09.14'!S29,'09.15'!S29,'09.16'!S29,'09.17'!S29,'09.23'!S29,'09.24'!S29)</f>
        <v>3</v>
      </c>
      <c r="Q22" s="120">
        <f>SUM('09.01'!T29,'09.02'!T29,'09.03'!T29,'09.06'!T29,'09.07'!T29,'09.08'!T29,'09.09'!T29,'09.10'!T29,'09.13'!T29,'09.14'!T29,'09.15'!T29,'09.16'!T29,'09.17'!T29,'09.23'!T29,'09.24'!T29)</f>
        <v>0</v>
      </c>
      <c r="R22" s="120">
        <f>SUM('09.01'!U29,'09.02'!U29,'09.03'!U29,'09.06'!U29,'09.07'!U29,'09.08'!U29,'09.09'!U29,'09.10'!U29,'09.13'!U29,'09.14'!U29,'09.15'!U29,'09.16'!U29,'09.17'!U29,'09.23'!U29,'09.24'!U29)</f>
        <v>1</v>
      </c>
      <c r="S22" s="121">
        <f>SUM('09.01'!V29,'09.02'!V29,'09.03'!V29,'09.06'!V29,'09.07'!V29,'09.08'!V29,'09.09'!V29,'09.10'!V29,'09.13'!V29,'09.14'!V29,'09.15'!V29,'09.16'!V29,'09.17'!V29,'09.23'!V29,'09.24'!V29)</f>
        <v>0</v>
      </c>
    </row>
    <row r="23" spans="2:19" ht="20.100000000000001" customHeight="1" thickBot="1" x14ac:dyDescent="0.35">
      <c r="B23" s="86" t="s">
        <v>25</v>
      </c>
      <c r="C23" s="30">
        <f>SUM('09.23'!P30,'09.24'!P30)</f>
        <v>23</v>
      </c>
      <c r="D23" s="30">
        <f>SUM('09.23'!Q30,'09.24'!Q30)</f>
        <v>19</v>
      </c>
      <c r="E23" s="30">
        <f>SUM('09.23'!R30,'09.24'!R30)</f>
        <v>5</v>
      </c>
      <c r="F23" s="30">
        <f>SUM('09.23'!S30,'09.24'!S30)</f>
        <v>0</v>
      </c>
      <c r="G23" s="30">
        <f>SUM('09.23'!T30,'09.24'!T30)</f>
        <v>0</v>
      </c>
      <c r="H23" s="30">
        <f>SUM('09.23'!U30,'09.24'!U30)</f>
        <v>0</v>
      </c>
      <c r="I23" s="31">
        <f>SUM('09.23'!V30,'09.24'!V30)</f>
        <v>0</v>
      </c>
      <c r="J23" s="29"/>
      <c r="K23" s="29"/>
      <c r="L23" s="86" t="s">
        <v>25</v>
      </c>
      <c r="M23" s="30">
        <f>SUM('09.01'!P30,'09.02'!P30,'09.03'!P30,'09.06'!P30,'09.07'!P30,'09.08'!P30,'09.09'!P30,'09.10'!P30,'09.13'!P30,'09.14'!P30,'09.15'!P30,'09.16'!P30,'09.17'!P30,'09.23'!P30,'09.24'!P30)</f>
        <v>146</v>
      </c>
      <c r="N23" s="30">
        <f>SUM('09.01'!Q30,'09.02'!Q30,'09.03'!Q30,'09.06'!Q30,'09.07'!Q30,'09.08'!Q30,'09.09'!Q30,'09.10'!Q30,'09.13'!Q30,'09.14'!Q30,'09.15'!Q30,'09.16'!Q30,'09.17'!Q30,'09.23'!Q30,'09.24'!Q30)</f>
        <v>96</v>
      </c>
      <c r="O23" s="30">
        <f>SUM('09.01'!R30,'09.02'!R30,'09.03'!R30,'09.06'!R30,'09.07'!R30,'09.08'!R30,'09.09'!R30,'09.10'!R30,'09.13'!R30,'09.14'!R30,'09.15'!R30,'09.16'!R30,'09.17'!R30,'09.23'!R30,'09.24'!R30)</f>
        <v>32</v>
      </c>
      <c r="P23" s="30">
        <f>SUM('09.01'!S30,'09.02'!S30,'09.03'!S30,'09.06'!S30,'09.07'!S30,'09.08'!S30,'09.09'!S30,'09.10'!S30,'09.13'!S30,'09.14'!S30,'09.15'!S30,'09.16'!S30,'09.17'!S30,'09.23'!S30,'09.24'!S30)</f>
        <v>3</v>
      </c>
      <c r="Q23" s="30">
        <f>SUM('09.01'!T30,'09.02'!T30,'09.03'!T30,'09.06'!T30,'09.07'!T30,'09.08'!T30,'09.09'!T30,'09.10'!T30,'09.13'!T30,'09.14'!T30,'09.15'!T30,'09.16'!T30,'09.17'!T30,'09.23'!T30,'09.24'!T30)</f>
        <v>0</v>
      </c>
      <c r="R23" s="30">
        <f>SUM('09.01'!U30,'09.02'!U30,'09.03'!U30,'09.06'!U30,'09.07'!U30,'09.08'!U30,'09.09'!U30,'09.10'!U30,'09.13'!U30,'09.14'!U30,'09.15'!U30,'09.16'!U30,'09.17'!U30,'09.23'!U30,'09.24'!U30)</f>
        <v>1</v>
      </c>
      <c r="S23" s="31">
        <f>SUM('09.01'!V30,'09.02'!V30,'09.03'!V30,'09.06'!V30,'09.07'!V30,'09.08'!V30,'09.09'!V30,'09.10'!V30,'09.13'!V30,'09.14'!V30,'09.15'!V30,'09.16'!V30,'09.17'!V30,'09.23'!V30,'09.24'!V30)</f>
        <v>0</v>
      </c>
    </row>
    <row r="24" spans="2:19" ht="20.100000000000001" customHeight="1" thickBot="1" x14ac:dyDescent="0.35">
      <c r="B24" s="101"/>
      <c r="C24" s="101"/>
      <c r="D24" s="101"/>
      <c r="E24" s="101"/>
      <c r="F24" s="101"/>
      <c r="G24" s="488" t="s">
        <v>79</v>
      </c>
      <c r="H24" s="489"/>
      <c r="I24" s="330">
        <f>SUM(C8:I8,C11:I11,C14:I14,C17:I17,C20:I20,C23:I23)</f>
        <v>392</v>
      </c>
      <c r="J24" s="29"/>
      <c r="K24" s="29"/>
      <c r="L24" s="101"/>
      <c r="M24" s="101"/>
      <c r="N24" s="101"/>
      <c r="O24" s="101"/>
      <c r="P24" s="101"/>
      <c r="Q24" s="490" t="s">
        <v>79</v>
      </c>
      <c r="R24" s="491"/>
      <c r="S24" s="283">
        <f>SUM(M8:S8,M11:S11,M14:S14,M17:S17,M20:S20,M23:S23)</f>
        <v>3160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9"/>
  <sheetViews>
    <sheetView zoomScaleNormal="100" workbookViewId="0">
      <pane ySplit="3" topLeftCell="A79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35" t="s">
        <v>3</v>
      </c>
      <c r="E3" s="435" t="s">
        <v>4</v>
      </c>
      <c r="F3" s="435" t="s">
        <v>5</v>
      </c>
      <c r="G3" s="435" t="s">
        <v>6</v>
      </c>
      <c r="H3" s="435" t="s">
        <v>120</v>
      </c>
      <c r="I3" s="308" t="s">
        <v>8</v>
      </c>
      <c r="J3" s="435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44466</v>
      </c>
      <c r="B4" s="341" t="s">
        <v>2116</v>
      </c>
      <c r="C4" s="168" t="s">
        <v>2117</v>
      </c>
      <c r="D4" s="169">
        <v>1</v>
      </c>
      <c r="E4" s="169">
        <v>0</v>
      </c>
      <c r="F4" s="169">
        <v>0</v>
      </c>
      <c r="G4" s="169">
        <v>3</v>
      </c>
      <c r="H4" s="169">
        <v>0</v>
      </c>
      <c r="I4" s="309" t="s">
        <v>2118</v>
      </c>
      <c r="J4" s="178" t="s">
        <v>2119</v>
      </c>
      <c r="K4" s="178" t="s">
        <v>2120</v>
      </c>
      <c r="L4" s="342"/>
      <c r="M4" s="102"/>
      <c r="O4" s="112" t="s">
        <v>94</v>
      </c>
      <c r="P4" s="113"/>
      <c r="Q4" s="33">
        <f t="shared" ref="Q4:U6" si="0">D148</f>
        <v>186</v>
      </c>
      <c r="R4" s="33">
        <f t="shared" si="0"/>
        <v>0</v>
      </c>
      <c r="S4" s="33">
        <f t="shared" si="0"/>
        <v>15</v>
      </c>
      <c r="T4" s="33">
        <f t="shared" si="0"/>
        <v>194</v>
      </c>
      <c r="U4" s="33">
        <f t="shared" si="0"/>
        <v>0</v>
      </c>
      <c r="V4" s="114"/>
    </row>
    <row r="5" spans="1:22" ht="20.100000000000001" customHeight="1" x14ac:dyDescent="0.3">
      <c r="A5" s="173">
        <v>44466</v>
      </c>
      <c r="B5" s="160" t="s">
        <v>2122</v>
      </c>
      <c r="C5" s="161" t="s">
        <v>2123</v>
      </c>
      <c r="D5" s="162">
        <v>4</v>
      </c>
      <c r="E5" s="162">
        <v>0</v>
      </c>
      <c r="F5" s="162">
        <v>0</v>
      </c>
      <c r="G5" s="162">
        <v>4</v>
      </c>
      <c r="H5" s="162">
        <v>0</v>
      </c>
      <c r="I5" s="303" t="s">
        <v>2136</v>
      </c>
      <c r="J5" s="171" t="s">
        <v>2137</v>
      </c>
      <c r="K5" s="344" t="s">
        <v>2140</v>
      </c>
      <c r="L5" s="170"/>
      <c r="M5" s="157"/>
      <c r="O5" s="115" t="s">
        <v>49</v>
      </c>
      <c r="P5" s="116"/>
      <c r="Q5" s="34">
        <f t="shared" si="0"/>
        <v>3175</v>
      </c>
      <c r="R5" s="34">
        <f t="shared" si="0"/>
        <v>374</v>
      </c>
      <c r="S5" s="34">
        <f t="shared" si="0"/>
        <v>392</v>
      </c>
      <c r="T5" s="34">
        <f t="shared" si="0"/>
        <v>3152</v>
      </c>
      <c r="U5" s="34">
        <f t="shared" si="0"/>
        <v>0</v>
      </c>
      <c r="V5" s="117"/>
    </row>
    <row r="6" spans="1:22" ht="20.100000000000001" customHeight="1" thickBot="1" x14ac:dyDescent="0.35">
      <c r="A6" s="167">
        <v>44466</v>
      </c>
      <c r="B6" s="158" t="s">
        <v>2122</v>
      </c>
      <c r="C6" s="159" t="s">
        <v>42</v>
      </c>
      <c r="D6" s="165">
        <v>5</v>
      </c>
      <c r="E6" s="165">
        <v>0</v>
      </c>
      <c r="F6" s="165">
        <v>0</v>
      </c>
      <c r="G6" s="165">
        <v>5</v>
      </c>
      <c r="H6" s="165">
        <v>0</v>
      </c>
      <c r="I6" s="305" t="s">
        <v>2136</v>
      </c>
      <c r="J6" s="166" t="s">
        <v>2138</v>
      </c>
      <c r="K6" s="345" t="s">
        <v>2140</v>
      </c>
      <c r="L6" s="343"/>
      <c r="M6" s="157"/>
      <c r="O6" s="47" t="s">
        <v>50</v>
      </c>
      <c r="P6" s="48"/>
      <c r="Q6" s="2">
        <f t="shared" si="0"/>
        <v>3361</v>
      </c>
      <c r="R6" s="2">
        <f t="shared" si="0"/>
        <v>374</v>
      </c>
      <c r="S6" s="2">
        <f t="shared" si="0"/>
        <v>407</v>
      </c>
      <c r="T6" s="2">
        <f t="shared" si="0"/>
        <v>3346</v>
      </c>
      <c r="U6" s="2">
        <f t="shared" si="0"/>
        <v>0</v>
      </c>
      <c r="V6" s="49"/>
    </row>
    <row r="7" spans="1:22" ht="20.100000000000001" customHeight="1" thickTop="1" x14ac:dyDescent="0.3">
      <c r="A7" s="173">
        <v>44466</v>
      </c>
      <c r="B7" s="160" t="s">
        <v>2124</v>
      </c>
      <c r="C7" s="161" t="s">
        <v>2125</v>
      </c>
      <c r="D7" s="162">
        <v>5</v>
      </c>
      <c r="E7" s="162">
        <v>0</v>
      </c>
      <c r="F7" s="162">
        <v>0</v>
      </c>
      <c r="G7" s="162">
        <v>5</v>
      </c>
      <c r="H7" s="162">
        <v>0</v>
      </c>
      <c r="I7" s="303" t="s">
        <v>2136</v>
      </c>
      <c r="J7" s="171" t="s">
        <v>2137</v>
      </c>
      <c r="K7" s="344" t="s">
        <v>2140</v>
      </c>
      <c r="L7" s="170"/>
      <c r="M7" s="157"/>
      <c r="O7" s="50" t="s">
        <v>51</v>
      </c>
      <c r="P7" s="51"/>
      <c r="Q7" s="3">
        <f>D94</f>
        <v>167</v>
      </c>
      <c r="R7" s="3">
        <f>E94</f>
        <v>0</v>
      </c>
      <c r="S7" s="3">
        <f>F94</f>
        <v>0</v>
      </c>
      <c r="T7" s="3">
        <f>G94</f>
        <v>160</v>
      </c>
      <c r="U7" s="3">
        <f>H94</f>
        <v>0</v>
      </c>
      <c r="V7" s="52"/>
    </row>
    <row r="8" spans="1:22" ht="20.100000000000001" customHeight="1" thickBot="1" x14ac:dyDescent="0.35">
      <c r="A8" s="174">
        <v>44466</v>
      </c>
      <c r="B8" s="196" t="s">
        <v>2124</v>
      </c>
      <c r="C8" s="163" t="s">
        <v>2645</v>
      </c>
      <c r="D8" s="164">
        <v>2</v>
      </c>
      <c r="E8" s="164">
        <v>0</v>
      </c>
      <c r="F8" s="164">
        <v>0</v>
      </c>
      <c r="G8" s="164">
        <v>0</v>
      </c>
      <c r="H8" s="164">
        <v>0</v>
      </c>
      <c r="I8" s="304" t="s">
        <v>2136</v>
      </c>
      <c r="J8" s="172" t="s">
        <v>2137</v>
      </c>
      <c r="K8" s="38" t="s">
        <v>2141</v>
      </c>
      <c r="L8" s="197"/>
      <c r="M8" s="157"/>
      <c r="O8" s="53" t="s">
        <v>95</v>
      </c>
      <c r="P8" s="54"/>
      <c r="Q8" s="4">
        <f>SUM(Q6:Q7)</f>
        <v>3528</v>
      </c>
      <c r="R8" s="4">
        <f>SUM(R6:R7)</f>
        <v>374</v>
      </c>
      <c r="S8" s="4">
        <f>SUM(S6:S7)</f>
        <v>407</v>
      </c>
      <c r="T8" s="4">
        <f>SUM(T6:T7)</f>
        <v>3506</v>
      </c>
      <c r="U8" s="4">
        <f>SUM(U6:U7)</f>
        <v>0</v>
      </c>
      <c r="V8" s="55"/>
    </row>
    <row r="9" spans="1:22" ht="20.100000000000001" customHeight="1" thickTop="1" thickBot="1" x14ac:dyDescent="0.35">
      <c r="A9" s="167">
        <v>44466</v>
      </c>
      <c r="B9" s="158" t="s">
        <v>2124</v>
      </c>
      <c r="C9" s="159" t="s">
        <v>2126</v>
      </c>
      <c r="D9" s="165">
        <v>2</v>
      </c>
      <c r="E9" s="165">
        <v>0</v>
      </c>
      <c r="F9" s="165">
        <v>0</v>
      </c>
      <c r="G9" s="165">
        <v>2</v>
      </c>
      <c r="H9" s="165">
        <v>0</v>
      </c>
      <c r="I9" s="305" t="s">
        <v>2136</v>
      </c>
      <c r="J9" s="166" t="s">
        <v>2139</v>
      </c>
      <c r="K9" s="345" t="s">
        <v>2140</v>
      </c>
      <c r="L9" s="343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3">
        <v>44466</v>
      </c>
      <c r="B10" s="160" t="s">
        <v>2127</v>
      </c>
      <c r="C10" s="161" t="s">
        <v>2128</v>
      </c>
      <c r="D10" s="162">
        <v>1</v>
      </c>
      <c r="E10" s="162">
        <v>0</v>
      </c>
      <c r="F10" s="162">
        <v>0</v>
      </c>
      <c r="G10" s="162">
        <v>1</v>
      </c>
      <c r="H10" s="162">
        <v>0</v>
      </c>
      <c r="I10" s="303" t="s">
        <v>2136</v>
      </c>
      <c r="J10" s="171" t="s">
        <v>2138</v>
      </c>
      <c r="K10" s="344" t="s">
        <v>2142</v>
      </c>
      <c r="L10" s="170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4">
        <v>44466</v>
      </c>
      <c r="B11" s="196" t="s">
        <v>2127</v>
      </c>
      <c r="C11" s="163" t="s">
        <v>2129</v>
      </c>
      <c r="D11" s="164">
        <v>1</v>
      </c>
      <c r="E11" s="164">
        <v>0</v>
      </c>
      <c r="F11" s="164">
        <v>0</v>
      </c>
      <c r="G11" s="164">
        <v>1</v>
      </c>
      <c r="H11" s="164">
        <v>0</v>
      </c>
      <c r="I11" s="304" t="s">
        <v>2136</v>
      </c>
      <c r="J11" s="172" t="s">
        <v>2138</v>
      </c>
      <c r="K11" s="38" t="s">
        <v>2140</v>
      </c>
      <c r="L11" s="197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44466</v>
      </c>
      <c r="B12" s="158" t="s">
        <v>2127</v>
      </c>
      <c r="C12" s="159" t="s">
        <v>2130</v>
      </c>
      <c r="D12" s="165">
        <v>1</v>
      </c>
      <c r="E12" s="165">
        <v>0</v>
      </c>
      <c r="F12" s="165">
        <v>0</v>
      </c>
      <c r="G12" s="165">
        <v>2</v>
      </c>
      <c r="H12" s="165">
        <v>0</v>
      </c>
      <c r="I12" s="305" t="s">
        <v>2136</v>
      </c>
      <c r="J12" s="166" t="s">
        <v>2139</v>
      </c>
      <c r="K12" s="345" t="s">
        <v>2142</v>
      </c>
      <c r="L12" s="343"/>
      <c r="M12" s="157"/>
      <c r="O12" s="479" t="s">
        <v>53</v>
      </c>
      <c r="P12" s="477"/>
      <c r="Q12" s="118">
        <f>T12+V12</f>
        <v>186</v>
      </c>
      <c r="R12" s="58"/>
      <c r="S12" s="59" t="s">
        <v>39</v>
      </c>
      <c r="T12" s="60">
        <f>SUM(P14:V14,P17:V17,P20:V20,P23:V23,P26:V26,V29,U29,T29)</f>
        <v>160</v>
      </c>
      <c r="U12" s="61" t="s">
        <v>40</v>
      </c>
      <c r="V12" s="62">
        <f>SUM(P29:S29)</f>
        <v>26</v>
      </c>
    </row>
    <row r="13" spans="1:22" ht="20.100000000000001" customHeight="1" x14ac:dyDescent="0.3">
      <c r="A13" s="173">
        <v>44466</v>
      </c>
      <c r="B13" s="160" t="s">
        <v>2131</v>
      </c>
      <c r="C13" s="161" t="s">
        <v>2132</v>
      </c>
      <c r="D13" s="162">
        <v>1</v>
      </c>
      <c r="E13" s="162">
        <v>0</v>
      </c>
      <c r="F13" s="162">
        <v>0</v>
      </c>
      <c r="G13" s="162">
        <v>1</v>
      </c>
      <c r="H13" s="162">
        <v>0</v>
      </c>
      <c r="I13" s="303" t="s">
        <v>2136</v>
      </c>
      <c r="J13" s="171" t="s">
        <v>2139</v>
      </c>
      <c r="K13" s="344" t="s">
        <v>2140</v>
      </c>
      <c r="L13" s="170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44466</v>
      </c>
      <c r="B14" s="158" t="s">
        <v>2131</v>
      </c>
      <c r="C14" s="159" t="s">
        <v>2133</v>
      </c>
      <c r="D14" s="165">
        <v>3</v>
      </c>
      <c r="E14" s="165">
        <v>0</v>
      </c>
      <c r="F14" s="165">
        <v>0</v>
      </c>
      <c r="G14" s="165">
        <v>3</v>
      </c>
      <c r="H14" s="165">
        <v>0</v>
      </c>
      <c r="I14" s="305" t="s">
        <v>2136</v>
      </c>
      <c r="J14" s="166" t="s">
        <v>2139</v>
      </c>
      <c r="K14" s="345" t="s">
        <v>2140</v>
      </c>
      <c r="L14" s="343"/>
      <c r="M14" s="157"/>
      <c r="O14" s="119" t="s">
        <v>22</v>
      </c>
      <c r="P14" s="120">
        <f t="shared" ref="P14:V14" si="1">SUMIF($C$4:$C$70,P13,$D$4:$D$70)+SUMIF($C$80:$C$81,P13,$D$80:$D$81)+SUMIF($C$99:$C$100,P13,$D$99:$D$100)</f>
        <v>25</v>
      </c>
      <c r="Q14" s="120">
        <f t="shared" si="1"/>
        <v>0</v>
      </c>
      <c r="R14" s="120">
        <f t="shared" si="1"/>
        <v>18</v>
      </c>
      <c r="S14" s="120">
        <f t="shared" si="1"/>
        <v>0</v>
      </c>
      <c r="T14" s="120">
        <f t="shared" si="1"/>
        <v>15</v>
      </c>
      <c r="U14" s="120">
        <f t="shared" si="1"/>
        <v>0</v>
      </c>
      <c r="V14" s="121">
        <f t="shared" si="1"/>
        <v>4</v>
      </c>
    </row>
    <row r="15" spans="1:22" ht="20.100000000000001" customHeight="1" x14ac:dyDescent="0.3">
      <c r="A15" s="173">
        <v>44466</v>
      </c>
      <c r="B15" s="160" t="s">
        <v>2134</v>
      </c>
      <c r="C15" s="161" t="s">
        <v>2135</v>
      </c>
      <c r="D15" s="162">
        <v>13</v>
      </c>
      <c r="E15" s="162">
        <v>0</v>
      </c>
      <c r="F15" s="162">
        <v>0</v>
      </c>
      <c r="G15" s="162">
        <v>13</v>
      </c>
      <c r="H15" s="162">
        <v>0</v>
      </c>
      <c r="I15" s="303" t="s">
        <v>2136</v>
      </c>
      <c r="J15" s="171" t="s">
        <v>2137</v>
      </c>
      <c r="K15" s="344" t="s">
        <v>2140</v>
      </c>
      <c r="L15" s="170"/>
      <c r="M15" s="157"/>
      <c r="O15" s="66" t="s">
        <v>25</v>
      </c>
      <c r="P15" s="67">
        <f t="shared" ref="P15:V15" si="2">SUMIF($C$4:$C$70,P13,$G$4:$G$70)+SUMIF($C$80:$C$81,P13,$G$80:$G$81)+SUMIF($C$99:$C$100,P13,$G$99:$G$100)</f>
        <v>26</v>
      </c>
      <c r="Q15" s="67">
        <f t="shared" si="2"/>
        <v>0</v>
      </c>
      <c r="R15" s="67">
        <f t="shared" si="2"/>
        <v>20</v>
      </c>
      <c r="S15" s="67">
        <f t="shared" si="2"/>
        <v>0</v>
      </c>
      <c r="T15" s="67">
        <f t="shared" si="2"/>
        <v>15</v>
      </c>
      <c r="U15" s="67">
        <f t="shared" si="2"/>
        <v>0</v>
      </c>
      <c r="V15" s="68">
        <f t="shared" si="2"/>
        <v>4</v>
      </c>
    </row>
    <row r="16" spans="1:22" ht="20.100000000000001" customHeight="1" thickBot="1" x14ac:dyDescent="0.35">
      <c r="A16" s="167">
        <v>44466</v>
      </c>
      <c r="B16" s="158" t="s">
        <v>2134</v>
      </c>
      <c r="C16" s="159" t="s">
        <v>42</v>
      </c>
      <c r="D16" s="165">
        <v>4</v>
      </c>
      <c r="E16" s="165">
        <v>0</v>
      </c>
      <c r="F16" s="165">
        <v>0</v>
      </c>
      <c r="G16" s="165">
        <v>4</v>
      </c>
      <c r="H16" s="165">
        <v>0</v>
      </c>
      <c r="I16" s="305" t="s">
        <v>2136</v>
      </c>
      <c r="J16" s="166" t="s">
        <v>2139</v>
      </c>
      <c r="K16" s="345" t="s">
        <v>2140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thickBot="1" x14ac:dyDescent="0.35">
      <c r="A17" s="177">
        <v>44466</v>
      </c>
      <c r="B17" s="341" t="s">
        <v>2144</v>
      </c>
      <c r="C17" s="168" t="s">
        <v>2145</v>
      </c>
      <c r="D17" s="169">
        <v>3</v>
      </c>
      <c r="E17" s="169">
        <v>0</v>
      </c>
      <c r="F17" s="169">
        <v>0</v>
      </c>
      <c r="G17" s="169">
        <v>3</v>
      </c>
      <c r="H17" s="169">
        <v>0</v>
      </c>
      <c r="I17" s="309" t="s">
        <v>2158</v>
      </c>
      <c r="J17" s="178" t="s">
        <v>2159</v>
      </c>
      <c r="K17" s="178" t="s">
        <v>2161</v>
      </c>
      <c r="L17" s="342"/>
      <c r="M17" s="157"/>
      <c r="O17" s="122" t="s">
        <v>22</v>
      </c>
      <c r="P17" s="120">
        <f t="shared" ref="P17:V17" si="3">SUMIF($C$4:$C$70,P16,$D$4:$D$70)+SUMIF($C$80:$C$81,P16,$D$80:$D$81)+SUMIF($C$99:$C$100,P16,$D$99:$D$100)</f>
        <v>62</v>
      </c>
      <c r="Q17" s="120">
        <f t="shared" si="3"/>
        <v>3</v>
      </c>
      <c r="R17" s="120">
        <f t="shared" si="3"/>
        <v>6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x14ac:dyDescent="0.3">
      <c r="A18" s="173">
        <v>44466</v>
      </c>
      <c r="B18" s="160" t="s">
        <v>2146</v>
      </c>
      <c r="C18" s="161" t="s">
        <v>2147</v>
      </c>
      <c r="D18" s="162">
        <v>2</v>
      </c>
      <c r="E18" s="162">
        <v>0</v>
      </c>
      <c r="F18" s="162">
        <v>0</v>
      </c>
      <c r="G18" s="162">
        <v>0</v>
      </c>
      <c r="H18" s="162">
        <v>0</v>
      </c>
      <c r="I18" s="303" t="s">
        <v>2158</v>
      </c>
      <c r="J18" s="171" t="s">
        <v>2159</v>
      </c>
      <c r="K18" s="171" t="s">
        <v>2162</v>
      </c>
      <c r="L18" s="170"/>
      <c r="M18" s="157"/>
      <c r="O18" s="73" t="s">
        <v>25</v>
      </c>
      <c r="P18" s="74">
        <f t="shared" ref="P18:V18" si="4">SUMIF($C$4:$C$70,P16,$G$4:$G$70)+SUMIF($C$80:$C$81,P16,$G$80:$G$81)+SUMIF($C$99:$C$100,P16,$G$99:$G$100)</f>
        <v>68</v>
      </c>
      <c r="Q18" s="74">
        <f t="shared" si="4"/>
        <v>3</v>
      </c>
      <c r="R18" s="74">
        <f t="shared" si="4"/>
        <v>5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67">
        <v>44466</v>
      </c>
      <c r="B19" s="158" t="s">
        <v>2146</v>
      </c>
      <c r="C19" s="159" t="s">
        <v>2148</v>
      </c>
      <c r="D19" s="165">
        <v>2</v>
      </c>
      <c r="E19" s="165">
        <v>0</v>
      </c>
      <c r="F19" s="165">
        <v>0</v>
      </c>
      <c r="G19" s="165">
        <v>2</v>
      </c>
      <c r="H19" s="165">
        <v>0</v>
      </c>
      <c r="I19" s="305" t="s">
        <v>2158</v>
      </c>
      <c r="J19" s="166" t="s">
        <v>2160</v>
      </c>
      <c r="K19" s="166" t="s">
        <v>2161</v>
      </c>
      <c r="L19" s="343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3">
        <v>44466</v>
      </c>
      <c r="B20" s="160" t="s">
        <v>2150</v>
      </c>
      <c r="C20" s="161" t="s">
        <v>2151</v>
      </c>
      <c r="D20" s="162">
        <v>0</v>
      </c>
      <c r="E20" s="162">
        <v>0</v>
      </c>
      <c r="F20" s="162">
        <v>0</v>
      </c>
      <c r="G20" s="162">
        <v>2</v>
      </c>
      <c r="H20" s="162">
        <v>0</v>
      </c>
      <c r="I20" s="303" t="s">
        <v>2158</v>
      </c>
      <c r="J20" s="171" t="s">
        <v>2160</v>
      </c>
      <c r="K20" s="171" t="s">
        <v>2162</v>
      </c>
      <c r="L20" s="170"/>
      <c r="M20" s="157" t="s">
        <v>127</v>
      </c>
      <c r="O20" s="122" t="s">
        <v>22</v>
      </c>
      <c r="P20" s="120">
        <f t="shared" ref="P20:V20" si="5">SUMIF($C$4:$C$70,P19,$D$4:$D$70)+SUMIF($C$80:$C$81,P19,$D$80:$D$81)+SUMIF($C$99:$C$100,P19,$D$99:$D$100)</f>
        <v>9</v>
      </c>
      <c r="Q20" s="120">
        <f t="shared" si="5"/>
        <v>0</v>
      </c>
      <c r="R20" s="120">
        <f t="shared" si="5"/>
        <v>9</v>
      </c>
      <c r="S20" s="120">
        <f t="shared" si="5"/>
        <v>0</v>
      </c>
      <c r="T20" s="120">
        <f t="shared" si="5"/>
        <v>2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44466</v>
      </c>
      <c r="B21" s="196" t="s">
        <v>2150</v>
      </c>
      <c r="C21" s="163" t="s">
        <v>2152</v>
      </c>
      <c r="D21" s="164">
        <v>0</v>
      </c>
      <c r="E21" s="164">
        <v>0</v>
      </c>
      <c r="F21" s="164">
        <v>0</v>
      </c>
      <c r="G21" s="164">
        <v>6</v>
      </c>
      <c r="H21" s="164">
        <v>0</v>
      </c>
      <c r="I21" s="304" t="s">
        <v>2158</v>
      </c>
      <c r="J21" s="172" t="s">
        <v>2160</v>
      </c>
      <c r="K21" s="172" t="s">
        <v>2161</v>
      </c>
      <c r="L21" s="197"/>
      <c r="M21" s="157"/>
      <c r="O21" s="79" t="s">
        <v>25</v>
      </c>
      <c r="P21" s="80">
        <f t="shared" ref="P21:V21" si="6">SUMIF($C$4:$C$70,P19,$G$4:$G$70)+SUMIF($C$80:$C$81,P19,$G$80:$G$81)+SUMIF($C$99:$C$100,P19,$G$99:$G$100)</f>
        <v>11</v>
      </c>
      <c r="Q21" s="80">
        <f t="shared" si="6"/>
        <v>0</v>
      </c>
      <c r="R21" s="80">
        <f t="shared" si="6"/>
        <v>9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44466</v>
      </c>
      <c r="B22" s="158" t="s">
        <v>2150</v>
      </c>
      <c r="C22" s="159" t="s">
        <v>2147</v>
      </c>
      <c r="D22" s="165">
        <v>0</v>
      </c>
      <c r="E22" s="165">
        <v>0</v>
      </c>
      <c r="F22" s="165">
        <v>0</v>
      </c>
      <c r="G22" s="165">
        <v>1</v>
      </c>
      <c r="H22" s="165">
        <v>0</v>
      </c>
      <c r="I22" s="305" t="s">
        <v>2158</v>
      </c>
      <c r="J22" s="166" t="s">
        <v>2159</v>
      </c>
      <c r="K22" s="166" t="s">
        <v>2162</v>
      </c>
      <c r="L22" s="343" t="s">
        <v>2153</v>
      </c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3">
        <v>44466</v>
      </c>
      <c r="B23" s="160" t="s">
        <v>2154</v>
      </c>
      <c r="C23" s="161" t="s">
        <v>2155</v>
      </c>
      <c r="D23" s="162">
        <v>2</v>
      </c>
      <c r="E23" s="162">
        <v>0</v>
      </c>
      <c r="F23" s="162">
        <v>0</v>
      </c>
      <c r="G23" s="162">
        <v>2</v>
      </c>
      <c r="H23" s="162">
        <v>0</v>
      </c>
      <c r="I23" s="303" t="s">
        <v>2158</v>
      </c>
      <c r="J23" s="171" t="s">
        <v>2159</v>
      </c>
      <c r="K23" s="171" t="s">
        <v>2162</v>
      </c>
      <c r="L23" s="170"/>
      <c r="M23" s="157"/>
      <c r="O23" s="122" t="s">
        <v>22</v>
      </c>
      <c r="P23" s="120">
        <f t="shared" ref="P23:V23" si="7">SUMIF($C$4:$C$70,P22,$D$4:$D$70)+SUMIF($C$80:$C$81,P22,$D$80:$D$81)+SUMIF($C$99:$C$100,P22,$D$99:$D$100)</f>
        <v>0</v>
      </c>
      <c r="Q23" s="120">
        <f t="shared" si="7"/>
        <v>0</v>
      </c>
      <c r="R23" s="120">
        <f t="shared" si="7"/>
        <v>5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x14ac:dyDescent="0.3">
      <c r="A24" s="174">
        <v>44466</v>
      </c>
      <c r="B24" s="196" t="s">
        <v>2154</v>
      </c>
      <c r="C24" s="163" t="s">
        <v>2156</v>
      </c>
      <c r="D24" s="164">
        <v>7</v>
      </c>
      <c r="E24" s="164">
        <v>0</v>
      </c>
      <c r="F24" s="164">
        <v>0</v>
      </c>
      <c r="G24" s="164">
        <v>7</v>
      </c>
      <c r="H24" s="164">
        <v>0</v>
      </c>
      <c r="I24" s="304" t="s">
        <v>2158</v>
      </c>
      <c r="J24" s="172" t="s">
        <v>2160</v>
      </c>
      <c r="K24" s="172" t="s">
        <v>2161</v>
      </c>
      <c r="L24" s="197"/>
      <c r="M24" s="157"/>
      <c r="O24" s="73" t="s">
        <v>25</v>
      </c>
      <c r="P24" s="74">
        <f t="shared" ref="P24:V24" si="8">SUMIF($C$4:$C$70,P22,$G$4:$G$70)+SUMIF($C$80:$C$81,P22,$G$80:$G$81)+SUMIF($C$99:$C$100,P22,$G$99:$G$100)</f>
        <v>0</v>
      </c>
      <c r="Q24" s="74">
        <f t="shared" si="8"/>
        <v>0</v>
      </c>
      <c r="R24" s="74">
        <f t="shared" si="8"/>
        <v>5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67">
        <v>44466</v>
      </c>
      <c r="B25" s="158" t="s">
        <v>2154</v>
      </c>
      <c r="C25" s="159" t="s">
        <v>2157</v>
      </c>
      <c r="D25" s="165">
        <v>1</v>
      </c>
      <c r="E25" s="165">
        <v>0</v>
      </c>
      <c r="F25" s="165">
        <v>0</v>
      </c>
      <c r="G25" s="165">
        <v>1</v>
      </c>
      <c r="H25" s="165">
        <v>0</v>
      </c>
      <c r="I25" s="305" t="s">
        <v>2158</v>
      </c>
      <c r="J25" s="166" t="s">
        <v>2159</v>
      </c>
      <c r="K25" s="166" t="s">
        <v>2162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44466</v>
      </c>
      <c r="B26" s="160" t="s">
        <v>2163</v>
      </c>
      <c r="C26" s="161" t="s">
        <v>2646</v>
      </c>
      <c r="D26" s="162">
        <v>4</v>
      </c>
      <c r="E26" s="162">
        <v>0</v>
      </c>
      <c r="F26" s="162">
        <v>0</v>
      </c>
      <c r="G26" s="162">
        <v>6</v>
      </c>
      <c r="H26" s="162">
        <v>0</v>
      </c>
      <c r="I26" s="303" t="s">
        <v>2170</v>
      </c>
      <c r="J26" s="171" t="s">
        <v>2173</v>
      </c>
      <c r="K26" s="344" t="s">
        <v>2175</v>
      </c>
      <c r="L26" s="170"/>
      <c r="M26" s="157"/>
      <c r="O26" s="122" t="s">
        <v>22</v>
      </c>
      <c r="P26" s="120">
        <f t="shared" ref="P26:V26" si="9">SUMIF($C$4:$C$70,P25,$D$4:$D$70)+SUMIF($C$80:$C$81,P25,$D$80:$D$81)+SUMIF($C$99:$C$100,P25,$D$99:$D$100)</f>
        <v>2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thickBot="1" x14ac:dyDescent="0.35">
      <c r="A27" s="167">
        <v>44466</v>
      </c>
      <c r="B27" s="158" t="s">
        <v>2163</v>
      </c>
      <c r="C27" s="159" t="s">
        <v>2164</v>
      </c>
      <c r="D27" s="165">
        <v>1</v>
      </c>
      <c r="E27" s="165">
        <v>0</v>
      </c>
      <c r="F27" s="165">
        <v>0</v>
      </c>
      <c r="G27" s="165">
        <v>0</v>
      </c>
      <c r="H27" s="165">
        <v>0</v>
      </c>
      <c r="I27" s="305" t="s">
        <v>2170</v>
      </c>
      <c r="J27" s="166" t="s">
        <v>2173</v>
      </c>
      <c r="K27" s="345" t="s">
        <v>2176</v>
      </c>
      <c r="L27" s="343"/>
      <c r="M27" s="157"/>
      <c r="O27" s="79" t="s">
        <v>25</v>
      </c>
      <c r="P27" s="84">
        <f t="shared" ref="P27:V27" si="10">SUMIF($C$4:$C$70,P25,$G$4:$G$70)+SUMIF($C$80:$C$81,P25,$G$80:$G$81)+SUMIF($C$99:$C$100,P25,$G$99:$G$100)</f>
        <v>2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77">
        <v>44466</v>
      </c>
      <c r="B28" s="341" t="s">
        <v>2163</v>
      </c>
      <c r="C28" s="168" t="s">
        <v>2646</v>
      </c>
      <c r="D28" s="169">
        <v>5</v>
      </c>
      <c r="E28" s="169">
        <v>0</v>
      </c>
      <c r="F28" s="169">
        <v>0</v>
      </c>
      <c r="G28" s="169">
        <v>5</v>
      </c>
      <c r="H28" s="169">
        <v>0</v>
      </c>
      <c r="I28" s="309" t="s">
        <v>2171</v>
      </c>
      <c r="J28" s="178" t="s">
        <v>2174</v>
      </c>
      <c r="K28" s="346" t="s">
        <v>2177</v>
      </c>
      <c r="L28" s="342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44466</v>
      </c>
      <c r="B29" s="341" t="s">
        <v>2165</v>
      </c>
      <c r="C29" s="168" t="s">
        <v>2166</v>
      </c>
      <c r="D29" s="169">
        <v>5</v>
      </c>
      <c r="E29" s="169">
        <v>0</v>
      </c>
      <c r="F29" s="169">
        <v>0</v>
      </c>
      <c r="G29" s="169">
        <v>5</v>
      </c>
      <c r="H29" s="169">
        <v>0</v>
      </c>
      <c r="I29" s="309" t="s">
        <v>2170</v>
      </c>
      <c r="J29" s="178" t="s">
        <v>2174</v>
      </c>
      <c r="K29" s="346" t="s">
        <v>2177</v>
      </c>
      <c r="L29" s="342"/>
      <c r="M29" s="157"/>
      <c r="O29" s="122" t="s">
        <v>22</v>
      </c>
      <c r="P29" s="120">
        <f t="shared" ref="P29:V29" si="11">SUMIF($C$4:$C$70,P28,$D$4:$D$70)+SUMIF($C$80:$C$81,P28,$D$80:$D$81)+SUMIF($C$99:$C$100,P28,$D$99:$D$100)</f>
        <v>12</v>
      </c>
      <c r="Q29" s="120">
        <f t="shared" si="11"/>
        <v>12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3">
        <v>44466</v>
      </c>
      <c r="B30" s="160" t="s">
        <v>2167</v>
      </c>
      <c r="C30" s="161" t="s">
        <v>2168</v>
      </c>
      <c r="D30" s="162">
        <v>1</v>
      </c>
      <c r="E30" s="162">
        <v>0</v>
      </c>
      <c r="F30" s="162">
        <v>0</v>
      </c>
      <c r="G30" s="162">
        <v>1</v>
      </c>
      <c r="H30" s="162">
        <v>0</v>
      </c>
      <c r="I30" s="303" t="s">
        <v>2172</v>
      </c>
      <c r="J30" s="171" t="s">
        <v>2174</v>
      </c>
      <c r="K30" s="344" t="s">
        <v>2177</v>
      </c>
      <c r="L30" s="170"/>
      <c r="M30" s="157"/>
      <c r="O30" s="86" t="s">
        <v>25</v>
      </c>
      <c r="P30" s="87">
        <f t="shared" ref="P30:V30" si="12">SUMIF($C$4:$C$70,P28,$G$4:$G$70)+SUMIF($C$80:$C$81,P28,$G$80:$G$81)+SUMIF($C$99:$C$100,P28,$G$99:$G$100)</f>
        <v>13</v>
      </c>
      <c r="Q30" s="87">
        <f t="shared" si="12"/>
        <v>11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44466</v>
      </c>
      <c r="B31" s="158" t="s">
        <v>2167</v>
      </c>
      <c r="C31" s="159" t="s">
        <v>2169</v>
      </c>
      <c r="D31" s="165">
        <v>5</v>
      </c>
      <c r="E31" s="165">
        <v>0</v>
      </c>
      <c r="F31" s="165">
        <v>0</v>
      </c>
      <c r="G31" s="165">
        <v>1</v>
      </c>
      <c r="H31" s="165">
        <v>0</v>
      </c>
      <c r="I31" s="305" t="s">
        <v>2171</v>
      </c>
      <c r="J31" s="166" t="s">
        <v>2173</v>
      </c>
      <c r="K31" s="345" t="s">
        <v>2175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194</v>
      </c>
    </row>
    <row r="32" spans="1:22" ht="20.100000000000001" customHeight="1" x14ac:dyDescent="0.3">
      <c r="A32" s="173">
        <v>44466</v>
      </c>
      <c r="B32" s="160" t="s">
        <v>2178</v>
      </c>
      <c r="C32" s="161" t="s">
        <v>2179</v>
      </c>
      <c r="D32" s="162">
        <v>1</v>
      </c>
      <c r="E32" s="162">
        <v>0</v>
      </c>
      <c r="F32" s="162">
        <v>0</v>
      </c>
      <c r="G32" s="162">
        <v>1</v>
      </c>
      <c r="H32" s="162">
        <v>0</v>
      </c>
      <c r="I32" s="303" t="s">
        <v>2188</v>
      </c>
      <c r="J32" s="171" t="s">
        <v>2190</v>
      </c>
      <c r="K32" s="171" t="s">
        <v>2193</v>
      </c>
      <c r="L32" s="170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67">
        <v>44466</v>
      </c>
      <c r="B33" s="158" t="s">
        <v>2178</v>
      </c>
      <c r="C33" s="159" t="s">
        <v>2180</v>
      </c>
      <c r="D33" s="165">
        <v>1</v>
      </c>
      <c r="E33" s="165">
        <v>0</v>
      </c>
      <c r="F33" s="165">
        <v>0</v>
      </c>
      <c r="G33" s="165">
        <v>1</v>
      </c>
      <c r="H33" s="165">
        <v>0</v>
      </c>
      <c r="I33" s="305" t="s">
        <v>2189</v>
      </c>
      <c r="J33" s="166" t="s">
        <v>2190</v>
      </c>
      <c r="K33" s="166" t="s">
        <v>2194</v>
      </c>
      <c r="L33" s="343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44466</v>
      </c>
      <c r="B34" s="341" t="s">
        <v>2182</v>
      </c>
      <c r="C34" s="168" t="s">
        <v>2152</v>
      </c>
      <c r="D34" s="169">
        <v>4</v>
      </c>
      <c r="E34" s="169">
        <v>0</v>
      </c>
      <c r="F34" s="169">
        <v>0</v>
      </c>
      <c r="G34" s="169">
        <v>4</v>
      </c>
      <c r="H34" s="169">
        <v>0</v>
      </c>
      <c r="I34" s="309" t="s">
        <v>2189</v>
      </c>
      <c r="J34" s="178" t="s">
        <v>2191</v>
      </c>
      <c r="K34" s="178" t="s">
        <v>2193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44466</v>
      </c>
      <c r="B35" s="341" t="s">
        <v>2183</v>
      </c>
      <c r="C35" s="168" t="s">
        <v>62</v>
      </c>
      <c r="D35" s="169">
        <v>5</v>
      </c>
      <c r="E35" s="169">
        <v>0</v>
      </c>
      <c r="F35" s="169">
        <v>0</v>
      </c>
      <c r="G35" s="169">
        <v>5</v>
      </c>
      <c r="H35" s="169">
        <v>0</v>
      </c>
      <c r="I35" s="309" t="s">
        <v>2188</v>
      </c>
      <c r="J35" s="178" t="s">
        <v>2192</v>
      </c>
      <c r="K35" s="178" t="s">
        <v>2193</v>
      </c>
      <c r="L35" s="342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3">
        <v>44466</v>
      </c>
      <c r="B36" s="160" t="s">
        <v>2184</v>
      </c>
      <c r="C36" s="161" t="s">
        <v>2185</v>
      </c>
      <c r="D36" s="162">
        <v>1</v>
      </c>
      <c r="E36" s="162">
        <v>0</v>
      </c>
      <c r="F36" s="162">
        <v>0</v>
      </c>
      <c r="G36" s="162">
        <v>1</v>
      </c>
      <c r="H36" s="162">
        <v>0</v>
      </c>
      <c r="I36" s="303" t="s">
        <v>2189</v>
      </c>
      <c r="J36" s="171" t="s">
        <v>2191</v>
      </c>
      <c r="K36" s="171" t="s">
        <v>2193</v>
      </c>
      <c r="L36" s="170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4">
        <v>44466</v>
      </c>
      <c r="B37" s="196" t="s">
        <v>2184</v>
      </c>
      <c r="C37" s="163" t="s">
        <v>2147</v>
      </c>
      <c r="D37" s="164">
        <v>3</v>
      </c>
      <c r="E37" s="164">
        <v>0</v>
      </c>
      <c r="F37" s="164">
        <v>0</v>
      </c>
      <c r="G37" s="164">
        <v>3</v>
      </c>
      <c r="H37" s="164">
        <v>0</v>
      </c>
      <c r="I37" s="304" t="s">
        <v>2189</v>
      </c>
      <c r="J37" s="172" t="s">
        <v>2191</v>
      </c>
      <c r="K37" s="172" t="s">
        <v>2193</v>
      </c>
      <c r="L37" s="197"/>
      <c r="M37" s="194" t="s">
        <v>2217</v>
      </c>
      <c r="N37" s="192"/>
      <c r="O37" s="335">
        <v>6396</v>
      </c>
      <c r="P37" s="182">
        <v>34</v>
      </c>
      <c r="Q37" s="182">
        <v>33</v>
      </c>
      <c r="R37" s="182">
        <v>5</v>
      </c>
      <c r="S37" s="182">
        <v>5</v>
      </c>
      <c r="T37" s="180">
        <f>SUM(P37:S37)</f>
        <v>77</v>
      </c>
      <c r="U37" s="183"/>
      <c r="V37" s="184">
        <v>10</v>
      </c>
    </row>
    <row r="38" spans="1:24" s="124" customFormat="1" ht="20.100000000000001" customHeight="1" thickBot="1" x14ac:dyDescent="0.35">
      <c r="A38" s="167">
        <v>44466</v>
      </c>
      <c r="B38" s="158" t="s">
        <v>2184</v>
      </c>
      <c r="C38" s="159" t="s">
        <v>2169</v>
      </c>
      <c r="D38" s="165">
        <v>1</v>
      </c>
      <c r="E38" s="165">
        <v>0</v>
      </c>
      <c r="F38" s="165">
        <v>0</v>
      </c>
      <c r="G38" s="165">
        <v>1</v>
      </c>
      <c r="H38" s="165">
        <v>0</v>
      </c>
      <c r="I38" s="305" t="s">
        <v>2189</v>
      </c>
      <c r="J38" s="166" t="s">
        <v>2190</v>
      </c>
      <c r="K38" s="166" t="s">
        <v>2193</v>
      </c>
      <c r="L38" s="343"/>
      <c r="M38" s="194" t="s">
        <v>2191</v>
      </c>
      <c r="N38" s="192">
        <v>0.54513888888888895</v>
      </c>
      <c r="O38" s="335" t="s">
        <v>141</v>
      </c>
      <c r="P38" s="182">
        <v>20</v>
      </c>
      <c r="Q38" s="182">
        <v>20</v>
      </c>
      <c r="R38" s="182">
        <v>1</v>
      </c>
      <c r="S38" s="182">
        <v>1</v>
      </c>
      <c r="T38" s="180">
        <f t="shared" ref="T38:T43" si="13">SUM(P38:S38)</f>
        <v>42</v>
      </c>
      <c r="U38" s="186"/>
      <c r="V38" s="179">
        <v>7</v>
      </c>
      <c r="W38" s="282"/>
    </row>
    <row r="39" spans="1:24" ht="20.100000000000001" customHeight="1" x14ac:dyDescent="0.3">
      <c r="A39" s="173">
        <v>44466</v>
      </c>
      <c r="B39" s="160" t="s">
        <v>2186</v>
      </c>
      <c r="C39" s="161" t="s">
        <v>2145</v>
      </c>
      <c r="D39" s="162">
        <v>1</v>
      </c>
      <c r="E39" s="162">
        <v>0</v>
      </c>
      <c r="F39" s="162">
        <v>0</v>
      </c>
      <c r="G39" s="162">
        <v>1</v>
      </c>
      <c r="H39" s="162">
        <v>0</v>
      </c>
      <c r="I39" s="303" t="s">
        <v>2189</v>
      </c>
      <c r="J39" s="171" t="s">
        <v>2191</v>
      </c>
      <c r="K39" s="171" t="s">
        <v>2193</v>
      </c>
      <c r="L39" s="170"/>
      <c r="M39" s="194"/>
      <c r="N39" s="192"/>
      <c r="O39" s="335" t="s">
        <v>140</v>
      </c>
      <c r="P39" s="182">
        <v>0</v>
      </c>
      <c r="Q39" s="182">
        <v>0</v>
      </c>
      <c r="R39" s="182">
        <v>0</v>
      </c>
      <c r="S39" s="182">
        <v>0</v>
      </c>
      <c r="T39" s="180">
        <f t="shared" si="13"/>
        <v>0</v>
      </c>
      <c r="U39" s="186"/>
      <c r="V39" s="179"/>
      <c r="X39" s="107"/>
    </row>
    <row r="40" spans="1:24" ht="20.100000000000001" customHeight="1" thickBot="1" x14ac:dyDescent="0.35">
      <c r="A40" s="167">
        <v>44466</v>
      </c>
      <c r="B40" s="158" t="s">
        <v>2186</v>
      </c>
      <c r="C40" s="159" t="s">
        <v>2152</v>
      </c>
      <c r="D40" s="165">
        <v>2</v>
      </c>
      <c r="E40" s="165">
        <v>0</v>
      </c>
      <c r="F40" s="165">
        <v>0</v>
      </c>
      <c r="G40" s="165">
        <v>2</v>
      </c>
      <c r="H40" s="165">
        <v>0</v>
      </c>
      <c r="I40" s="305" t="s">
        <v>2189</v>
      </c>
      <c r="J40" s="166" t="s">
        <v>2190</v>
      </c>
      <c r="K40" s="166" t="s">
        <v>2193</v>
      </c>
      <c r="L40" s="343"/>
      <c r="M40" s="194" t="s">
        <v>2143</v>
      </c>
      <c r="N40" s="192">
        <v>0.5180555555555556</v>
      </c>
      <c r="O40" s="335" t="s">
        <v>142</v>
      </c>
      <c r="P40" s="182">
        <v>37</v>
      </c>
      <c r="Q40" s="182">
        <v>39</v>
      </c>
      <c r="R40" s="182">
        <v>4</v>
      </c>
      <c r="S40" s="182">
        <v>3</v>
      </c>
      <c r="T40" s="180">
        <f t="shared" si="13"/>
        <v>83</v>
      </c>
      <c r="U40" s="195"/>
      <c r="V40" s="179">
        <v>5</v>
      </c>
      <c r="W40" s="107"/>
      <c r="X40" s="107"/>
    </row>
    <row r="41" spans="1:24" ht="20.100000000000001" customHeight="1" thickBot="1" x14ac:dyDescent="0.35">
      <c r="A41" s="177">
        <v>44466</v>
      </c>
      <c r="B41" s="341" t="s">
        <v>2187</v>
      </c>
      <c r="C41" s="168" t="s">
        <v>2181</v>
      </c>
      <c r="D41" s="169">
        <v>2</v>
      </c>
      <c r="E41" s="169">
        <v>0</v>
      </c>
      <c r="F41" s="169">
        <v>0</v>
      </c>
      <c r="G41" s="169">
        <v>2</v>
      </c>
      <c r="H41" s="169">
        <v>0</v>
      </c>
      <c r="I41" s="309" t="s">
        <v>2188</v>
      </c>
      <c r="J41" s="178" t="s">
        <v>2191</v>
      </c>
      <c r="K41" s="178" t="s">
        <v>2193</v>
      </c>
      <c r="L41" s="342"/>
      <c r="M41" s="194" t="s">
        <v>2160</v>
      </c>
      <c r="N41" s="192">
        <v>0.52777777777777779</v>
      </c>
      <c r="O41" s="335" t="s">
        <v>139</v>
      </c>
      <c r="P41" s="182">
        <v>21</v>
      </c>
      <c r="Q41" s="182">
        <v>14</v>
      </c>
      <c r="R41" s="182">
        <v>3</v>
      </c>
      <c r="S41" s="182">
        <v>3</v>
      </c>
      <c r="T41" s="180">
        <f t="shared" si="13"/>
        <v>41</v>
      </c>
      <c r="U41" s="195" t="s">
        <v>2149</v>
      </c>
      <c r="V41" s="179">
        <v>4</v>
      </c>
      <c r="W41" s="107"/>
    </row>
    <row r="42" spans="1:24" ht="20.100000000000001" customHeight="1" thickBot="1" x14ac:dyDescent="0.35">
      <c r="A42" s="177">
        <v>44466</v>
      </c>
      <c r="B42" s="341" t="s">
        <v>2195</v>
      </c>
      <c r="C42" s="168" t="s">
        <v>2152</v>
      </c>
      <c r="D42" s="169">
        <v>4</v>
      </c>
      <c r="E42" s="169">
        <v>0</v>
      </c>
      <c r="F42" s="169">
        <v>0</v>
      </c>
      <c r="G42" s="169">
        <v>4</v>
      </c>
      <c r="H42" s="169">
        <v>0</v>
      </c>
      <c r="I42" s="309" t="s">
        <v>2211</v>
      </c>
      <c r="J42" s="178" t="s">
        <v>2213</v>
      </c>
      <c r="K42" s="346" t="s">
        <v>2215</v>
      </c>
      <c r="L42" s="342"/>
      <c r="M42" s="194" t="s">
        <v>2173</v>
      </c>
      <c r="N42" s="192">
        <v>0.54513888888888895</v>
      </c>
      <c r="O42" s="335" t="s">
        <v>143</v>
      </c>
      <c r="P42" s="182">
        <v>16</v>
      </c>
      <c r="Q42" s="182">
        <v>14</v>
      </c>
      <c r="R42" s="182">
        <v>2</v>
      </c>
      <c r="S42" s="182">
        <v>7</v>
      </c>
      <c r="T42" s="180">
        <f t="shared" si="13"/>
        <v>39</v>
      </c>
      <c r="U42" s="186"/>
      <c r="V42" s="179">
        <v>4</v>
      </c>
    </row>
    <row r="43" spans="1:24" ht="20.100000000000001" customHeight="1" thickBot="1" x14ac:dyDescent="0.35">
      <c r="A43" s="177">
        <v>44466</v>
      </c>
      <c r="B43" s="341" t="s">
        <v>2196</v>
      </c>
      <c r="C43" s="168" t="s">
        <v>2197</v>
      </c>
      <c r="D43" s="169">
        <v>1</v>
      </c>
      <c r="E43" s="169">
        <v>0</v>
      </c>
      <c r="F43" s="169">
        <v>0</v>
      </c>
      <c r="G43" s="169">
        <v>1</v>
      </c>
      <c r="H43" s="169">
        <v>0</v>
      </c>
      <c r="I43" s="309" t="s">
        <v>2212</v>
      </c>
      <c r="J43" s="178" t="s">
        <v>2213</v>
      </c>
      <c r="K43" s="346" t="s">
        <v>2216</v>
      </c>
      <c r="L43" s="342"/>
      <c r="M43" s="194" t="s">
        <v>2121</v>
      </c>
      <c r="N43" s="192">
        <v>0.40625</v>
      </c>
      <c r="O43" s="335" t="s">
        <v>138</v>
      </c>
      <c r="P43" s="182">
        <v>0</v>
      </c>
      <c r="Q43" s="182">
        <v>0</v>
      </c>
      <c r="R43" s="182">
        <v>3</v>
      </c>
      <c r="S43" s="182">
        <v>1</v>
      </c>
      <c r="T43" s="180">
        <f t="shared" si="13"/>
        <v>4</v>
      </c>
      <c r="U43" s="186"/>
      <c r="V43" s="179">
        <v>1</v>
      </c>
    </row>
    <row r="44" spans="1:24" ht="20.100000000000001" customHeight="1" thickTop="1" thickBot="1" x14ac:dyDescent="0.35">
      <c r="A44" s="177">
        <v>44466</v>
      </c>
      <c r="B44" s="341" t="s">
        <v>2198</v>
      </c>
      <c r="C44" s="168" t="s">
        <v>2199</v>
      </c>
      <c r="D44" s="169">
        <v>1</v>
      </c>
      <c r="E44" s="169">
        <v>0</v>
      </c>
      <c r="F44" s="169">
        <v>0</v>
      </c>
      <c r="G44" s="169">
        <v>1</v>
      </c>
      <c r="H44" s="169">
        <v>0</v>
      </c>
      <c r="I44" s="309" t="s">
        <v>2212</v>
      </c>
      <c r="J44" s="178" t="s">
        <v>2214</v>
      </c>
      <c r="K44" s="346" t="s">
        <v>2216</v>
      </c>
      <c r="L44" s="342"/>
      <c r="M44" s="194"/>
      <c r="N44" s="192"/>
      <c r="O44" s="187" t="s">
        <v>126</v>
      </c>
      <c r="P44" s="188">
        <f>SUM(P37:P43)</f>
        <v>128</v>
      </c>
      <c r="Q44" s="188">
        <f>SUM(Q37:Q43)</f>
        <v>120</v>
      </c>
      <c r="R44" s="188">
        <f>SUM(R37:R43)</f>
        <v>18</v>
      </c>
      <c r="S44" s="188">
        <f>SUM(S37:S43)</f>
        <v>20</v>
      </c>
      <c r="T44" s="188">
        <f>SUM(T37:T43)</f>
        <v>286</v>
      </c>
      <c r="U44" s="189"/>
      <c r="V44" s="190"/>
    </row>
    <row r="45" spans="1:24" ht="20.100000000000001" customHeight="1" thickBot="1" x14ac:dyDescent="0.35">
      <c r="A45" s="177">
        <v>44466</v>
      </c>
      <c r="B45" s="341" t="s">
        <v>2200</v>
      </c>
      <c r="C45" s="168" t="s">
        <v>2201</v>
      </c>
      <c r="D45" s="169">
        <v>1</v>
      </c>
      <c r="E45" s="169">
        <v>0</v>
      </c>
      <c r="F45" s="169">
        <v>0</v>
      </c>
      <c r="G45" s="169">
        <v>1</v>
      </c>
      <c r="H45" s="169">
        <v>0</v>
      </c>
      <c r="I45" s="309" t="s">
        <v>2212</v>
      </c>
      <c r="J45" s="178" t="s">
        <v>2213</v>
      </c>
      <c r="K45" s="346" t="s">
        <v>2216</v>
      </c>
      <c r="L45" s="342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77">
        <v>44466</v>
      </c>
      <c r="B46" s="341" t="s">
        <v>2202</v>
      </c>
      <c r="C46" s="168" t="s">
        <v>62</v>
      </c>
      <c r="D46" s="169">
        <v>2</v>
      </c>
      <c r="E46" s="169">
        <v>0</v>
      </c>
      <c r="F46" s="169">
        <v>0</v>
      </c>
      <c r="G46" s="169">
        <v>2</v>
      </c>
      <c r="H46" s="169">
        <v>0</v>
      </c>
      <c r="I46" s="309" t="s">
        <v>2211</v>
      </c>
      <c r="J46" s="178" t="s">
        <v>2214</v>
      </c>
      <c r="K46" s="346" t="s">
        <v>2216</v>
      </c>
      <c r="L46" s="342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77">
        <v>44466</v>
      </c>
      <c r="B47" s="341" t="s">
        <v>2203</v>
      </c>
      <c r="C47" s="168" t="s">
        <v>2152</v>
      </c>
      <c r="D47" s="169">
        <v>5</v>
      </c>
      <c r="E47" s="169">
        <v>0</v>
      </c>
      <c r="F47" s="169">
        <v>0</v>
      </c>
      <c r="G47" s="169">
        <v>5</v>
      </c>
      <c r="H47" s="169">
        <v>0</v>
      </c>
      <c r="I47" s="309" t="s">
        <v>2211</v>
      </c>
      <c r="J47" s="178" t="s">
        <v>2214</v>
      </c>
      <c r="K47" s="346" t="s">
        <v>2216</v>
      </c>
      <c r="L47" s="342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7">
        <v>44466</v>
      </c>
      <c r="B48" s="341" t="s">
        <v>2210</v>
      </c>
      <c r="C48" s="168" t="s">
        <v>2179</v>
      </c>
      <c r="D48" s="169">
        <v>3</v>
      </c>
      <c r="E48" s="169">
        <v>0</v>
      </c>
      <c r="F48" s="169">
        <v>0</v>
      </c>
      <c r="G48" s="169">
        <v>3</v>
      </c>
      <c r="H48" s="169">
        <v>0</v>
      </c>
      <c r="I48" s="309" t="s">
        <v>2212</v>
      </c>
      <c r="J48" s="178" t="s">
        <v>2213</v>
      </c>
      <c r="K48" s="346" t="s">
        <v>2216</v>
      </c>
      <c r="L48" s="342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3">
        <v>44466</v>
      </c>
      <c r="B49" s="160" t="s">
        <v>2204</v>
      </c>
      <c r="C49" s="161" t="s">
        <v>2155</v>
      </c>
      <c r="D49" s="162">
        <v>0</v>
      </c>
      <c r="E49" s="162">
        <v>0</v>
      </c>
      <c r="F49" s="162">
        <v>0</v>
      </c>
      <c r="G49" s="162">
        <v>1</v>
      </c>
      <c r="H49" s="162">
        <v>0</v>
      </c>
      <c r="I49" s="303" t="s">
        <v>2212</v>
      </c>
      <c r="J49" s="171" t="s">
        <v>2214</v>
      </c>
      <c r="K49" s="344" t="s">
        <v>2216</v>
      </c>
      <c r="L49" s="170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4">
        <v>44466</v>
      </c>
      <c r="B50" s="196" t="s">
        <v>2204</v>
      </c>
      <c r="C50" s="163" t="s">
        <v>2179</v>
      </c>
      <c r="D50" s="164">
        <v>1</v>
      </c>
      <c r="E50" s="164">
        <v>0</v>
      </c>
      <c r="F50" s="164">
        <v>0</v>
      </c>
      <c r="G50" s="164">
        <v>1</v>
      </c>
      <c r="H50" s="164">
        <v>0</v>
      </c>
      <c r="I50" s="304" t="s">
        <v>2212</v>
      </c>
      <c r="J50" s="172" t="s">
        <v>2213</v>
      </c>
      <c r="K50" s="38" t="s">
        <v>2216</v>
      </c>
      <c r="L50" s="197"/>
      <c r="M50" s="194"/>
      <c r="N50" s="107"/>
      <c r="O50" s="95" t="s">
        <v>89</v>
      </c>
      <c r="P50" s="97">
        <f>P44+P49</f>
        <v>128</v>
      </c>
      <c r="Q50" s="96">
        <f>Q44+Q49</f>
        <v>120</v>
      </c>
      <c r="R50" s="97">
        <f>R44+R49</f>
        <v>18</v>
      </c>
      <c r="S50" s="96">
        <f>S44+S49</f>
        <v>20</v>
      </c>
      <c r="T50" s="97">
        <f>T44+T49</f>
        <v>286</v>
      </c>
      <c r="U50" s="98">
        <f>SUM(U44:U45)</f>
        <v>0</v>
      </c>
      <c r="V50" s="99"/>
    </row>
    <row r="51" spans="1:22" ht="20.100000000000001" customHeight="1" x14ac:dyDescent="0.3">
      <c r="A51" s="174">
        <v>44466</v>
      </c>
      <c r="B51" s="196" t="s">
        <v>2204</v>
      </c>
      <c r="C51" s="163" t="s">
        <v>2205</v>
      </c>
      <c r="D51" s="164">
        <v>5</v>
      </c>
      <c r="E51" s="164">
        <v>0</v>
      </c>
      <c r="F51" s="164">
        <v>0</v>
      </c>
      <c r="G51" s="164">
        <v>5</v>
      </c>
      <c r="H51" s="164">
        <v>0</v>
      </c>
      <c r="I51" s="304" t="s">
        <v>2212</v>
      </c>
      <c r="J51" s="172" t="s">
        <v>2213</v>
      </c>
      <c r="K51" s="38" t="s">
        <v>2215</v>
      </c>
      <c r="L51" s="197"/>
      <c r="M51" s="194"/>
      <c r="N51" s="107"/>
      <c r="O51" s="172" t="s">
        <v>90</v>
      </c>
      <c r="P51" s="100"/>
      <c r="Q51" s="153"/>
      <c r="R51" s="153"/>
      <c r="S51" s="153"/>
      <c r="T51" s="153">
        <f>SUM(P51:S51)</f>
        <v>0</v>
      </c>
      <c r="U51" s="152"/>
      <c r="V51" s="152"/>
    </row>
    <row r="52" spans="1:22" ht="20.100000000000001" customHeight="1" thickBot="1" x14ac:dyDescent="0.35">
      <c r="A52" s="167">
        <v>44466</v>
      </c>
      <c r="B52" s="158" t="s">
        <v>2204</v>
      </c>
      <c r="C52" s="159" t="s">
        <v>2206</v>
      </c>
      <c r="D52" s="165">
        <v>1</v>
      </c>
      <c r="E52" s="165">
        <v>0</v>
      </c>
      <c r="F52" s="165">
        <v>0</v>
      </c>
      <c r="G52" s="165">
        <v>1</v>
      </c>
      <c r="H52" s="165">
        <v>0</v>
      </c>
      <c r="I52" s="305" t="s">
        <v>2211</v>
      </c>
      <c r="J52" s="166" t="s">
        <v>2213</v>
      </c>
      <c r="K52" s="345" t="s">
        <v>2215</v>
      </c>
      <c r="L52" s="343"/>
      <c r="M52" s="302"/>
      <c r="N52" s="284"/>
      <c r="O52" s="157" t="s">
        <v>1384</v>
      </c>
      <c r="P52" s="198"/>
      <c r="Q52" s="198"/>
      <c r="R52" s="153"/>
      <c r="S52" s="153"/>
      <c r="T52" s="153"/>
      <c r="U52" s="152"/>
      <c r="V52" s="152"/>
    </row>
    <row r="53" spans="1:22" ht="20.100000000000001" customHeight="1" x14ac:dyDescent="0.3">
      <c r="A53" s="173">
        <v>44466</v>
      </c>
      <c r="B53" s="160" t="s">
        <v>2207</v>
      </c>
      <c r="C53" s="161" t="s">
        <v>2208</v>
      </c>
      <c r="D53" s="162">
        <v>4</v>
      </c>
      <c r="E53" s="162">
        <v>0</v>
      </c>
      <c r="F53" s="162">
        <v>0</v>
      </c>
      <c r="G53" s="162">
        <v>4</v>
      </c>
      <c r="H53" s="162">
        <v>0</v>
      </c>
      <c r="I53" s="303" t="s">
        <v>2212</v>
      </c>
      <c r="J53" s="171" t="s">
        <v>2214</v>
      </c>
      <c r="K53" s="344" t="s">
        <v>2216</v>
      </c>
      <c r="L53" s="170"/>
      <c r="M53" s="302"/>
      <c r="N53" s="284"/>
      <c r="O53" s="157">
        <v>8842</v>
      </c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67">
        <v>44466</v>
      </c>
      <c r="B54" s="158" t="s">
        <v>2207</v>
      </c>
      <c r="C54" s="159" t="s">
        <v>2152</v>
      </c>
      <c r="D54" s="165">
        <v>1</v>
      </c>
      <c r="E54" s="165">
        <v>0</v>
      </c>
      <c r="F54" s="165">
        <v>0</v>
      </c>
      <c r="G54" s="165">
        <v>1</v>
      </c>
      <c r="H54" s="165">
        <v>0</v>
      </c>
      <c r="I54" s="305" t="s">
        <v>2212</v>
      </c>
      <c r="J54" s="166" t="s">
        <v>2214</v>
      </c>
      <c r="K54" s="345" t="s">
        <v>2215</v>
      </c>
      <c r="L54" s="343"/>
      <c r="M54" s="194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173">
        <v>44466</v>
      </c>
      <c r="B55" s="160" t="s">
        <v>2209</v>
      </c>
      <c r="C55" s="161" t="s">
        <v>2181</v>
      </c>
      <c r="D55" s="162">
        <v>3</v>
      </c>
      <c r="E55" s="162">
        <v>0</v>
      </c>
      <c r="F55" s="162">
        <v>0</v>
      </c>
      <c r="G55" s="162">
        <v>3</v>
      </c>
      <c r="H55" s="162">
        <v>0</v>
      </c>
      <c r="I55" s="303" t="s">
        <v>2211</v>
      </c>
      <c r="J55" s="171" t="s">
        <v>2213</v>
      </c>
      <c r="K55" s="344" t="s">
        <v>2215</v>
      </c>
      <c r="L55" s="170"/>
      <c r="M55" s="194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174">
        <v>44466</v>
      </c>
      <c r="B56" s="196" t="s">
        <v>2209</v>
      </c>
      <c r="C56" s="163" t="s">
        <v>2152</v>
      </c>
      <c r="D56" s="164">
        <v>4</v>
      </c>
      <c r="E56" s="164">
        <v>0</v>
      </c>
      <c r="F56" s="164">
        <v>0</v>
      </c>
      <c r="G56" s="164">
        <v>4</v>
      </c>
      <c r="H56" s="164">
        <v>0</v>
      </c>
      <c r="I56" s="304" t="s">
        <v>2212</v>
      </c>
      <c r="J56" s="172" t="s">
        <v>2213</v>
      </c>
      <c r="K56" s="38" t="s">
        <v>2215</v>
      </c>
      <c r="L56" s="197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167">
        <v>44466</v>
      </c>
      <c r="B57" s="158" t="s">
        <v>2209</v>
      </c>
      <c r="C57" s="159" t="s">
        <v>2199</v>
      </c>
      <c r="D57" s="165">
        <v>2</v>
      </c>
      <c r="E57" s="165">
        <v>0</v>
      </c>
      <c r="F57" s="165">
        <v>0</v>
      </c>
      <c r="G57" s="165">
        <v>2</v>
      </c>
      <c r="H57" s="165">
        <v>0</v>
      </c>
      <c r="I57" s="305" t="s">
        <v>2212</v>
      </c>
      <c r="J57" s="166" t="s">
        <v>2213</v>
      </c>
      <c r="K57" s="345" t="s">
        <v>2215</v>
      </c>
      <c r="L57" s="343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77">
        <v>44466</v>
      </c>
      <c r="B58" s="341" t="s">
        <v>2218</v>
      </c>
      <c r="C58" s="168" t="s">
        <v>2219</v>
      </c>
      <c r="D58" s="169">
        <v>15</v>
      </c>
      <c r="E58" s="169">
        <v>0</v>
      </c>
      <c r="F58" s="169">
        <v>0</v>
      </c>
      <c r="G58" s="169">
        <v>15</v>
      </c>
      <c r="H58" s="169">
        <v>0</v>
      </c>
      <c r="I58" s="309" t="s">
        <v>2234</v>
      </c>
      <c r="J58" s="178" t="s">
        <v>2238</v>
      </c>
      <c r="K58" s="178" t="s">
        <v>2240</v>
      </c>
      <c r="L58" s="342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44466</v>
      </c>
      <c r="B59" s="341" t="s">
        <v>2220</v>
      </c>
      <c r="C59" s="168" t="s">
        <v>2199</v>
      </c>
      <c r="D59" s="169">
        <v>1</v>
      </c>
      <c r="E59" s="169">
        <v>0</v>
      </c>
      <c r="F59" s="169">
        <v>0</v>
      </c>
      <c r="G59" s="169">
        <v>1</v>
      </c>
      <c r="H59" s="169">
        <v>0</v>
      </c>
      <c r="I59" s="309" t="s">
        <v>2235</v>
      </c>
      <c r="J59" s="178" t="s">
        <v>2239</v>
      </c>
      <c r="K59" s="178" t="s">
        <v>2241</v>
      </c>
      <c r="L59" s="342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>
        <v>44466</v>
      </c>
      <c r="B60" s="341" t="s">
        <v>2221</v>
      </c>
      <c r="C60" s="168" t="s">
        <v>2222</v>
      </c>
      <c r="D60" s="169">
        <v>3</v>
      </c>
      <c r="E60" s="169">
        <v>0</v>
      </c>
      <c r="F60" s="169">
        <v>0</v>
      </c>
      <c r="G60" s="169">
        <v>5</v>
      </c>
      <c r="H60" s="169">
        <v>0</v>
      </c>
      <c r="I60" s="309" t="s">
        <v>2235</v>
      </c>
      <c r="J60" s="178" t="s">
        <v>2238</v>
      </c>
      <c r="K60" s="178" t="s">
        <v>2242</v>
      </c>
      <c r="L60" s="342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thickBot="1" x14ac:dyDescent="0.35">
      <c r="A61" s="177">
        <v>44466</v>
      </c>
      <c r="B61" s="341" t="s">
        <v>2223</v>
      </c>
      <c r="C61" s="168" t="s">
        <v>2224</v>
      </c>
      <c r="D61" s="169">
        <v>2</v>
      </c>
      <c r="E61" s="169">
        <v>0</v>
      </c>
      <c r="F61" s="169">
        <v>0</v>
      </c>
      <c r="G61" s="169">
        <v>2</v>
      </c>
      <c r="H61" s="169">
        <v>0</v>
      </c>
      <c r="I61" s="309" t="s">
        <v>2235</v>
      </c>
      <c r="J61" s="178" t="s">
        <v>2239</v>
      </c>
      <c r="K61" s="178" t="s">
        <v>2240</v>
      </c>
      <c r="L61" s="342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177">
        <v>44466</v>
      </c>
      <c r="B62" s="341" t="s">
        <v>2225</v>
      </c>
      <c r="C62" s="168" t="s">
        <v>2185</v>
      </c>
      <c r="D62" s="169">
        <v>4</v>
      </c>
      <c r="E62" s="169">
        <v>0</v>
      </c>
      <c r="F62" s="169">
        <v>0</v>
      </c>
      <c r="G62" s="169">
        <v>4</v>
      </c>
      <c r="H62" s="169">
        <v>0</v>
      </c>
      <c r="I62" s="309" t="s">
        <v>2234</v>
      </c>
      <c r="J62" s="178" t="s">
        <v>2238</v>
      </c>
      <c r="K62" s="178" t="s">
        <v>2241</v>
      </c>
      <c r="L62" s="342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x14ac:dyDescent="0.3">
      <c r="A63" s="173">
        <v>44466</v>
      </c>
      <c r="B63" s="160" t="s">
        <v>2226</v>
      </c>
      <c r="C63" s="161" t="s">
        <v>2227</v>
      </c>
      <c r="D63" s="162">
        <v>3</v>
      </c>
      <c r="E63" s="162">
        <v>0</v>
      </c>
      <c r="F63" s="162">
        <v>0</v>
      </c>
      <c r="G63" s="162">
        <v>3</v>
      </c>
      <c r="H63" s="162">
        <v>0</v>
      </c>
      <c r="I63" s="303" t="s">
        <v>2235</v>
      </c>
      <c r="J63" s="171" t="s">
        <v>2238</v>
      </c>
      <c r="K63" s="171" t="s">
        <v>2243</v>
      </c>
      <c r="L63" s="170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174">
        <v>44466</v>
      </c>
      <c r="B64" s="196" t="s">
        <v>2226</v>
      </c>
      <c r="C64" s="163" t="s">
        <v>2228</v>
      </c>
      <c r="D64" s="164">
        <v>3</v>
      </c>
      <c r="E64" s="164">
        <v>0</v>
      </c>
      <c r="F64" s="164">
        <v>0</v>
      </c>
      <c r="G64" s="164">
        <v>3</v>
      </c>
      <c r="H64" s="164">
        <v>0</v>
      </c>
      <c r="I64" s="304" t="s">
        <v>2236</v>
      </c>
      <c r="J64" s="172" t="s">
        <v>2238</v>
      </c>
      <c r="K64" s="172" t="s">
        <v>2241</v>
      </c>
      <c r="L64" s="197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167">
        <v>44466</v>
      </c>
      <c r="B65" s="158" t="s">
        <v>2226</v>
      </c>
      <c r="C65" s="159" t="s">
        <v>2201</v>
      </c>
      <c r="D65" s="165">
        <v>1</v>
      </c>
      <c r="E65" s="165">
        <v>0</v>
      </c>
      <c r="F65" s="165">
        <v>0</v>
      </c>
      <c r="G65" s="165">
        <v>1</v>
      </c>
      <c r="H65" s="165">
        <v>0</v>
      </c>
      <c r="I65" s="305" t="s">
        <v>2237</v>
      </c>
      <c r="J65" s="166" t="s">
        <v>2238</v>
      </c>
      <c r="K65" s="166" t="s">
        <v>2241</v>
      </c>
      <c r="L65" s="343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thickBot="1" x14ac:dyDescent="0.35">
      <c r="A66" s="177">
        <v>44466</v>
      </c>
      <c r="B66" s="341" t="s">
        <v>2229</v>
      </c>
      <c r="C66" s="168" t="s">
        <v>2230</v>
      </c>
      <c r="D66" s="169">
        <v>2</v>
      </c>
      <c r="E66" s="169">
        <v>0</v>
      </c>
      <c r="F66" s="169">
        <v>0</v>
      </c>
      <c r="G66" s="169">
        <v>2</v>
      </c>
      <c r="H66" s="169">
        <v>0</v>
      </c>
      <c r="I66" s="309" t="s">
        <v>2234</v>
      </c>
      <c r="J66" s="178" t="s">
        <v>2238</v>
      </c>
      <c r="K66" s="178" t="s">
        <v>2240</v>
      </c>
      <c r="L66" s="342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177">
        <v>44466</v>
      </c>
      <c r="B67" s="341" t="s">
        <v>2231</v>
      </c>
      <c r="C67" s="168" t="s">
        <v>2145</v>
      </c>
      <c r="D67" s="169">
        <v>3</v>
      </c>
      <c r="E67" s="169">
        <v>0</v>
      </c>
      <c r="F67" s="169">
        <v>0</v>
      </c>
      <c r="G67" s="169">
        <v>3</v>
      </c>
      <c r="H67" s="169">
        <v>0</v>
      </c>
      <c r="I67" s="309" t="s">
        <v>2234</v>
      </c>
      <c r="J67" s="178" t="s">
        <v>2238</v>
      </c>
      <c r="K67" s="178" t="s">
        <v>2244</v>
      </c>
      <c r="L67" s="342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173">
        <v>44466</v>
      </c>
      <c r="B68" s="160" t="s">
        <v>2232</v>
      </c>
      <c r="C68" s="161" t="s">
        <v>2181</v>
      </c>
      <c r="D68" s="162">
        <v>7</v>
      </c>
      <c r="E68" s="162">
        <v>0</v>
      </c>
      <c r="F68" s="162">
        <v>0</v>
      </c>
      <c r="G68" s="162">
        <v>7</v>
      </c>
      <c r="H68" s="162">
        <v>0</v>
      </c>
      <c r="I68" s="303" t="s">
        <v>2234</v>
      </c>
      <c r="J68" s="171" t="s">
        <v>2238</v>
      </c>
      <c r="K68" s="171" t="s">
        <v>2240</v>
      </c>
      <c r="L68" s="170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174">
        <v>44466</v>
      </c>
      <c r="B69" s="196" t="s">
        <v>2232</v>
      </c>
      <c r="C69" s="163" t="s">
        <v>2233</v>
      </c>
      <c r="D69" s="164">
        <v>1</v>
      </c>
      <c r="E69" s="164">
        <v>0</v>
      </c>
      <c r="F69" s="164">
        <v>0</v>
      </c>
      <c r="G69" s="164">
        <v>1</v>
      </c>
      <c r="H69" s="164">
        <v>0</v>
      </c>
      <c r="I69" s="304" t="s">
        <v>2234</v>
      </c>
      <c r="J69" s="172" t="s">
        <v>2238</v>
      </c>
      <c r="K69" s="172" t="s">
        <v>2241</v>
      </c>
      <c r="L69" s="197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167">
        <v>44466</v>
      </c>
      <c r="B70" s="158" t="s">
        <v>2232</v>
      </c>
      <c r="C70" s="159" t="s">
        <v>2147</v>
      </c>
      <c r="D70" s="165">
        <v>1</v>
      </c>
      <c r="E70" s="165">
        <v>0</v>
      </c>
      <c r="F70" s="165">
        <v>0</v>
      </c>
      <c r="G70" s="165">
        <v>1</v>
      </c>
      <c r="H70" s="165">
        <v>0</v>
      </c>
      <c r="I70" s="305" t="s">
        <v>2235</v>
      </c>
      <c r="J70" s="166" t="s">
        <v>2239</v>
      </c>
      <c r="K70" s="166" t="s">
        <v>2241</v>
      </c>
      <c r="L70" s="343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08" t="s">
        <v>11</v>
      </c>
      <c r="B71" s="209"/>
      <c r="C71" s="210"/>
      <c r="D71" s="211">
        <f>SUM(D4:D70)</f>
        <v>186</v>
      </c>
      <c r="E71" s="211">
        <f>SUM(E4:E70)</f>
        <v>0</v>
      </c>
      <c r="F71" s="211">
        <f>SUM(F4:F70)</f>
        <v>0</v>
      </c>
      <c r="G71" s="211">
        <f>SUM(G4:G70)</f>
        <v>194</v>
      </c>
      <c r="H71" s="211">
        <f>SUM(H4:H70)</f>
        <v>0</v>
      </c>
      <c r="I71" s="310"/>
      <c r="J71" s="150"/>
      <c r="K71" s="150"/>
      <c r="L71" s="212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13" t="s">
        <v>12</v>
      </c>
      <c r="B72" s="214"/>
      <c r="C72" s="215"/>
      <c r="D72" s="216">
        <v>3166</v>
      </c>
      <c r="E72" s="216">
        <v>0</v>
      </c>
      <c r="F72" s="216">
        <v>8</v>
      </c>
      <c r="G72" s="216">
        <v>3150</v>
      </c>
      <c r="H72" s="216">
        <v>0</v>
      </c>
      <c r="I72" s="311"/>
      <c r="J72" s="129"/>
      <c r="K72" s="129"/>
      <c r="L72" s="217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218" t="s">
        <v>13</v>
      </c>
      <c r="B73" s="219"/>
      <c r="C73" s="220"/>
      <c r="D73" s="221">
        <f>D71+D72</f>
        <v>3352</v>
      </c>
      <c r="E73" s="221">
        <f>E71+E72</f>
        <v>0</v>
      </c>
      <c r="F73" s="221">
        <f>F71+F72</f>
        <v>8</v>
      </c>
      <c r="G73" s="221">
        <f>G71+G72</f>
        <v>3344</v>
      </c>
      <c r="H73" s="221">
        <f>H71+H72</f>
        <v>0</v>
      </c>
      <c r="I73" s="312"/>
      <c r="J73" s="130"/>
      <c r="K73" s="130"/>
      <c r="L73" s="222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3" t="s">
        <v>14</v>
      </c>
      <c r="B74" s="224">
        <f t="array" ref="B74">SUM(1/COUNTIF(B4:B70,B4:B70))</f>
        <v>38.000000000000014</v>
      </c>
      <c r="C74" s="225"/>
      <c r="D74" s="152"/>
      <c r="E74" s="152"/>
      <c r="F74" s="152"/>
      <c r="G74" s="152"/>
      <c r="H74" s="152"/>
      <c r="I74" s="313"/>
      <c r="J74" s="131"/>
      <c r="K74" s="131"/>
      <c r="L74" s="135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3"/>
      <c r="B75" s="224"/>
      <c r="C75" s="225"/>
      <c r="D75" s="152"/>
      <c r="E75" s="152"/>
      <c r="F75" s="152"/>
      <c r="G75" s="152"/>
      <c r="H75" s="152"/>
      <c r="I75" s="313"/>
      <c r="J75" s="131"/>
      <c r="K75" s="40"/>
      <c r="L75" s="40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26" t="s">
        <v>15</v>
      </c>
      <c r="B76" s="227"/>
      <c r="C76" s="227"/>
      <c r="D76" s="132"/>
      <c r="E76" s="132"/>
      <c r="F76" s="132"/>
      <c r="G76" s="132"/>
      <c r="H76" s="132"/>
      <c r="I76" s="314"/>
      <c r="J76" s="132"/>
      <c r="K76" s="149"/>
      <c r="L76" s="149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28" t="s">
        <v>131</v>
      </c>
      <c r="B77" s="227"/>
      <c r="C77" s="227"/>
      <c r="D77" s="132"/>
      <c r="E77" s="132"/>
      <c r="F77" s="132"/>
      <c r="G77" s="132"/>
      <c r="H77" s="132"/>
      <c r="I77" s="314"/>
      <c r="J77" s="132"/>
      <c r="K77" s="132"/>
      <c r="L77" s="149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29"/>
      <c r="B78" s="227"/>
      <c r="C78" s="230"/>
      <c r="D78" s="132"/>
      <c r="E78" s="132"/>
      <c r="F78" s="132"/>
      <c r="G78" s="132"/>
      <c r="H78" s="132"/>
      <c r="I78" s="315"/>
      <c r="J78" s="133"/>
      <c r="K78" s="133"/>
      <c r="L78" s="23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 t="s">
        <v>0</v>
      </c>
      <c r="B79" s="178" t="s">
        <v>1</v>
      </c>
      <c r="C79" s="178" t="s">
        <v>2</v>
      </c>
      <c r="D79" s="433" t="s">
        <v>16</v>
      </c>
      <c r="E79" s="232" t="s">
        <v>27</v>
      </c>
      <c r="F79" s="433" t="s">
        <v>18</v>
      </c>
      <c r="G79" s="433" t="s">
        <v>19</v>
      </c>
      <c r="H79" s="433" t="s">
        <v>120</v>
      </c>
      <c r="I79" s="316" t="s">
        <v>8</v>
      </c>
      <c r="J79" s="433" t="s">
        <v>9</v>
      </c>
      <c r="K79" s="475" t="s">
        <v>10</v>
      </c>
      <c r="L79" s="476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thickBot="1" x14ac:dyDescent="0.35">
      <c r="A80" s="347">
        <v>44466</v>
      </c>
      <c r="B80" s="348" t="s">
        <v>2245</v>
      </c>
      <c r="C80" s="348" t="s">
        <v>2246</v>
      </c>
      <c r="D80" s="349">
        <v>0</v>
      </c>
      <c r="E80" s="349">
        <v>0</v>
      </c>
      <c r="F80" s="349">
        <v>15</v>
      </c>
      <c r="G80" s="349">
        <v>0</v>
      </c>
      <c r="H80" s="349">
        <v>0</v>
      </c>
      <c r="I80" s="357" t="s">
        <v>2247</v>
      </c>
      <c r="J80" s="350" t="s">
        <v>2248</v>
      </c>
      <c r="K80" s="178"/>
      <c r="L80" s="351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352"/>
      <c r="B81" s="353"/>
      <c r="C81" s="353"/>
      <c r="D81" s="354"/>
      <c r="E81" s="354"/>
      <c r="F81" s="354"/>
      <c r="G81" s="354"/>
      <c r="H81" s="354"/>
      <c r="I81" s="355"/>
      <c r="J81" s="356"/>
      <c r="K81" s="166"/>
      <c r="L81" s="246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08" t="s">
        <v>20</v>
      </c>
      <c r="B82" s="209"/>
      <c r="C82" s="210"/>
      <c r="D82" s="236">
        <f>SUM(D80:D81)</f>
        <v>0</v>
      </c>
      <c r="E82" s="236">
        <f>SUM(E80:E81)</f>
        <v>0</v>
      </c>
      <c r="F82" s="236">
        <f>SUM(F80:F81)</f>
        <v>15</v>
      </c>
      <c r="G82" s="236">
        <f>SUM(G80:G81)</f>
        <v>0</v>
      </c>
      <c r="H82" s="236">
        <f>SUM(H80:H81)</f>
        <v>0</v>
      </c>
      <c r="I82" s="310"/>
      <c r="J82" s="35"/>
      <c r="K82" s="35"/>
      <c r="L82" s="237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38" t="s">
        <v>12</v>
      </c>
      <c r="B83" s="239"/>
      <c r="C83" s="116"/>
      <c r="D83" s="240">
        <v>9</v>
      </c>
      <c r="E83" s="240">
        <v>232</v>
      </c>
      <c r="F83" s="240">
        <v>235</v>
      </c>
      <c r="G83" s="240">
        <v>2</v>
      </c>
      <c r="H83" s="240">
        <v>0</v>
      </c>
      <c r="I83" s="317"/>
      <c r="J83" s="134"/>
      <c r="K83" s="134"/>
      <c r="L83" s="24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218" t="s">
        <v>13</v>
      </c>
      <c r="B84" s="219"/>
      <c r="C84" s="220"/>
      <c r="D84" s="242">
        <f>SUM(D82:D83)</f>
        <v>9</v>
      </c>
      <c r="E84" s="242">
        <f>SUM(E82:E83)</f>
        <v>232</v>
      </c>
      <c r="F84" s="242">
        <f>SUM(F82:F83)</f>
        <v>250</v>
      </c>
      <c r="G84" s="242">
        <f>SUM(G82:G83)</f>
        <v>2</v>
      </c>
      <c r="H84" s="242">
        <f>SUM(H82:H83)</f>
        <v>0</v>
      </c>
      <c r="I84" s="312"/>
      <c r="J84" s="130"/>
      <c r="K84" s="130"/>
      <c r="L84" s="22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3"/>
      <c r="B85" s="224"/>
      <c r="C85" s="243"/>
      <c r="D85" s="152"/>
      <c r="E85" s="152"/>
      <c r="F85" s="152"/>
      <c r="G85" s="152"/>
      <c r="H85" s="152"/>
      <c r="I85" s="313"/>
      <c r="J85" s="131"/>
      <c r="K85" s="131"/>
      <c r="L85" s="1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26" t="s">
        <v>21</v>
      </c>
      <c r="B86" s="227"/>
      <c r="C86" s="227"/>
      <c r="D86" s="132"/>
      <c r="E86" s="132"/>
      <c r="F86" s="132"/>
      <c r="G86" s="132"/>
      <c r="H86" s="132"/>
      <c r="I86" s="314"/>
      <c r="J86" s="132"/>
      <c r="K86" s="132"/>
      <c r="L86" s="13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226" t="s">
        <v>125</v>
      </c>
      <c r="B87" s="227"/>
      <c r="C87" s="227"/>
      <c r="D87" s="132"/>
      <c r="E87" s="132"/>
      <c r="F87" s="132"/>
      <c r="G87" s="132"/>
      <c r="H87" s="132"/>
      <c r="I87" s="314"/>
      <c r="J87" s="132"/>
      <c r="K87" s="132"/>
      <c r="L87" s="13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229"/>
      <c r="B88" s="227"/>
      <c r="C88" s="230"/>
      <c r="D88" s="132"/>
      <c r="E88" s="132"/>
      <c r="F88" s="132"/>
      <c r="G88" s="132"/>
      <c r="H88" s="132"/>
      <c r="I88" s="315"/>
      <c r="J88" s="133"/>
      <c r="K88" s="133"/>
      <c r="L88" s="231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7" t="s">
        <v>0</v>
      </c>
      <c r="B89" s="178" t="s">
        <v>1</v>
      </c>
      <c r="C89" s="178" t="s">
        <v>2</v>
      </c>
      <c r="D89" s="433" t="s">
        <v>22</v>
      </c>
      <c r="E89" s="433" t="s">
        <v>23</v>
      </c>
      <c r="F89" s="433" t="s">
        <v>24</v>
      </c>
      <c r="G89" s="433" t="s">
        <v>25</v>
      </c>
      <c r="H89" s="433" t="s">
        <v>7</v>
      </c>
      <c r="I89" s="316" t="s">
        <v>8</v>
      </c>
      <c r="J89" s="433" t="s">
        <v>9</v>
      </c>
      <c r="K89" s="475" t="s">
        <v>10</v>
      </c>
      <c r="L89" s="476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7"/>
      <c r="B90" s="299"/>
      <c r="C90" s="168"/>
      <c r="D90" s="169"/>
      <c r="E90" s="169"/>
      <c r="F90" s="169"/>
      <c r="G90" s="169"/>
      <c r="H90" s="169"/>
      <c r="I90" s="309"/>
      <c r="J90" s="178"/>
      <c r="K90" s="178"/>
      <c r="L90" s="300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167"/>
      <c r="B91" s="297"/>
      <c r="C91" s="159"/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I91" s="305"/>
      <c r="J91" s="166"/>
      <c r="K91" s="166"/>
      <c r="L91" s="298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08" t="s">
        <v>20</v>
      </c>
      <c r="B92" s="209"/>
      <c r="C92" s="210"/>
      <c r="D92" s="236">
        <f>SUM(D90:D91)</f>
        <v>0</v>
      </c>
      <c r="E92" s="236">
        <f>SUM(E90:E91)</f>
        <v>0</v>
      </c>
      <c r="F92" s="236">
        <f>SUM(F90:F91)</f>
        <v>0</v>
      </c>
      <c r="G92" s="236">
        <f>SUM(G90:G91)</f>
        <v>0</v>
      </c>
      <c r="H92" s="236">
        <f>SUM(H90:H91)</f>
        <v>0</v>
      </c>
      <c r="I92" s="310"/>
      <c r="J92" s="35"/>
      <c r="K92" s="35"/>
      <c r="L92" s="237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38" t="s">
        <v>12</v>
      </c>
      <c r="B93" s="239"/>
      <c r="C93" s="116"/>
      <c r="D93" s="240">
        <v>167</v>
      </c>
      <c r="E93" s="240">
        <v>0</v>
      </c>
      <c r="F93" s="240">
        <v>0</v>
      </c>
      <c r="G93" s="240">
        <v>160</v>
      </c>
      <c r="H93" s="240">
        <v>0</v>
      </c>
      <c r="I93" s="317"/>
      <c r="J93" s="134"/>
      <c r="K93" s="134"/>
      <c r="L93" s="241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thickBot="1" x14ac:dyDescent="0.35">
      <c r="A94" s="218" t="s">
        <v>13</v>
      </c>
      <c r="B94" s="219"/>
      <c r="C94" s="220"/>
      <c r="D94" s="242">
        <f>SUM(D92:D93)</f>
        <v>167</v>
      </c>
      <c r="E94" s="242">
        <f>SUM(E92:E93)</f>
        <v>0</v>
      </c>
      <c r="F94" s="242">
        <f>SUM(F92:F93)</f>
        <v>0</v>
      </c>
      <c r="G94" s="242">
        <f>SUM(G92:G93)</f>
        <v>160</v>
      </c>
      <c r="H94" s="242">
        <f>SUM(H92:H93)</f>
        <v>0</v>
      </c>
      <c r="I94" s="312"/>
      <c r="J94" s="130"/>
      <c r="K94" s="130"/>
      <c r="L94" s="222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3"/>
      <c r="B95" s="224"/>
      <c r="C95" s="243"/>
      <c r="D95" s="152"/>
      <c r="E95" s="152"/>
      <c r="F95" s="152"/>
      <c r="G95" s="152"/>
      <c r="H95" s="152"/>
      <c r="I95" s="313"/>
      <c r="J95" s="131"/>
      <c r="K95" s="131"/>
      <c r="L95" s="131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26" t="s">
        <v>121</v>
      </c>
      <c r="B96" s="227"/>
      <c r="C96" s="227"/>
      <c r="D96" s="132"/>
      <c r="E96" s="132"/>
      <c r="F96" s="132"/>
      <c r="G96" s="132"/>
      <c r="H96" s="132"/>
      <c r="I96" s="314"/>
      <c r="J96" s="132"/>
      <c r="K96" s="132"/>
      <c r="L96" s="13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229"/>
      <c r="B97" s="227"/>
      <c r="C97" s="230"/>
      <c r="D97" s="132"/>
      <c r="E97" s="132"/>
      <c r="F97" s="132"/>
      <c r="G97" s="132"/>
      <c r="H97" s="132"/>
      <c r="I97" s="315"/>
      <c r="J97" s="133"/>
      <c r="K97" s="133"/>
      <c r="L97" s="13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177" t="s">
        <v>0</v>
      </c>
      <c r="B98" s="178" t="s">
        <v>1</v>
      </c>
      <c r="C98" s="178" t="s">
        <v>2</v>
      </c>
      <c r="D98" s="433" t="s">
        <v>26</v>
      </c>
      <c r="E98" s="433" t="s">
        <v>27</v>
      </c>
      <c r="F98" s="433" t="s">
        <v>28</v>
      </c>
      <c r="G98" s="433" t="s">
        <v>25</v>
      </c>
      <c r="H98" s="433" t="s">
        <v>22</v>
      </c>
      <c r="I98" s="316" t="s">
        <v>8</v>
      </c>
      <c r="J98" s="433" t="s">
        <v>9</v>
      </c>
      <c r="K98" s="475" t="s">
        <v>10</v>
      </c>
      <c r="L98" s="476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173"/>
      <c r="B99" s="161"/>
      <c r="C99" s="161"/>
      <c r="D99" s="336"/>
      <c r="E99" s="336"/>
      <c r="F99" s="336"/>
      <c r="G99" s="336"/>
      <c r="H99" s="336"/>
      <c r="I99" s="318"/>
      <c r="J99" s="135"/>
      <c r="K99" s="135"/>
      <c r="L99" s="301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thickBot="1" x14ac:dyDescent="0.35">
      <c r="A100" s="174"/>
      <c r="B100" s="163"/>
      <c r="C100" s="163"/>
      <c r="D100" s="337"/>
      <c r="E100" s="337"/>
      <c r="F100" s="337"/>
      <c r="G100" s="337"/>
      <c r="H100" s="337"/>
      <c r="I100" s="319"/>
      <c r="J100" s="40"/>
      <c r="K100" s="40"/>
      <c r="L100" s="179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08" t="s">
        <v>20</v>
      </c>
      <c r="B101" s="209"/>
      <c r="C101" s="210"/>
      <c r="D101" s="338">
        <f>SUM(D99:D100)</f>
        <v>0</v>
      </c>
      <c r="E101" s="338">
        <f>SUM(E99:E100)</f>
        <v>0</v>
      </c>
      <c r="F101" s="338">
        <f>SUM(F99:F100)</f>
        <v>0</v>
      </c>
      <c r="G101" s="338">
        <f>SUM(G99:G100)</f>
        <v>0</v>
      </c>
      <c r="H101" s="338">
        <f>SUM(H99:H100)</f>
        <v>0</v>
      </c>
      <c r="I101" s="310"/>
      <c r="J101" s="35"/>
      <c r="K101" s="35"/>
      <c r="L101" s="237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38" t="s">
        <v>12</v>
      </c>
      <c r="B102" s="239"/>
      <c r="C102" s="116"/>
      <c r="D102" s="339">
        <v>0</v>
      </c>
      <c r="E102" s="339">
        <v>142</v>
      </c>
      <c r="F102" s="339">
        <v>149</v>
      </c>
      <c r="G102" s="339">
        <v>0</v>
      </c>
      <c r="H102" s="339">
        <v>0</v>
      </c>
      <c r="I102" s="317"/>
      <c r="J102" s="134"/>
      <c r="K102" s="134"/>
      <c r="L102" s="241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218" t="s">
        <v>13</v>
      </c>
      <c r="B103" s="219"/>
      <c r="C103" s="220"/>
      <c r="D103" s="340">
        <f>D101+D102</f>
        <v>0</v>
      </c>
      <c r="E103" s="340">
        <f>E101+E102</f>
        <v>142</v>
      </c>
      <c r="F103" s="340">
        <f>F101+F102</f>
        <v>149</v>
      </c>
      <c r="G103" s="340">
        <f>G101+G102</f>
        <v>0</v>
      </c>
      <c r="H103" s="340">
        <f>H101+H102</f>
        <v>0</v>
      </c>
      <c r="I103" s="312"/>
      <c r="J103" s="130"/>
      <c r="K103" s="130"/>
      <c r="L103" s="222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45"/>
      <c r="B104" s="224"/>
      <c r="C104" s="225"/>
      <c r="D104" s="152"/>
      <c r="E104" s="152"/>
      <c r="F104" s="152"/>
      <c r="G104" s="152"/>
      <c r="H104" s="152"/>
      <c r="I104" s="313"/>
      <c r="J104" s="131"/>
      <c r="K104" s="131"/>
      <c r="L104" s="131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26" t="s">
        <v>118</v>
      </c>
      <c r="B105" s="227"/>
      <c r="C105" s="227"/>
      <c r="D105" s="132"/>
      <c r="E105" s="132"/>
      <c r="F105" s="132"/>
      <c r="G105" s="132"/>
      <c r="H105" s="132"/>
      <c r="I105" s="314"/>
      <c r="J105" s="132"/>
      <c r="K105" s="132"/>
      <c r="L105" s="132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229"/>
      <c r="B106" s="227"/>
      <c r="C106" s="230"/>
      <c r="D106" s="132"/>
      <c r="E106" s="132"/>
      <c r="F106" s="132"/>
      <c r="G106" s="132"/>
      <c r="H106" s="132"/>
      <c r="I106" s="315"/>
      <c r="J106" s="133"/>
      <c r="K106" s="133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177" t="s">
        <v>0</v>
      </c>
      <c r="B107" s="178" t="s">
        <v>1</v>
      </c>
      <c r="C107" s="178" t="s">
        <v>2</v>
      </c>
      <c r="D107" s="433" t="s">
        <v>29</v>
      </c>
      <c r="E107" s="433" t="s">
        <v>17</v>
      </c>
      <c r="F107" s="433" t="s">
        <v>30</v>
      </c>
      <c r="G107" s="433" t="s">
        <v>19</v>
      </c>
      <c r="H107" s="433" t="s">
        <v>7</v>
      </c>
      <c r="I107" s="316" t="s">
        <v>8</v>
      </c>
      <c r="J107" s="433" t="s">
        <v>9</v>
      </c>
      <c r="K107" s="433"/>
      <c r="L107" s="434" t="s">
        <v>10</v>
      </c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173"/>
      <c r="B108" s="161"/>
      <c r="C108" s="161"/>
      <c r="D108" s="162"/>
      <c r="E108" s="162"/>
      <c r="F108" s="162"/>
      <c r="G108" s="162"/>
      <c r="H108" s="162"/>
      <c r="I108" s="303"/>
      <c r="J108" s="171"/>
      <c r="K108" s="171"/>
      <c r="L108" s="244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thickBot="1" x14ac:dyDescent="0.35">
      <c r="A109" s="167"/>
      <c r="B109" s="159"/>
      <c r="C109" s="159"/>
      <c r="D109" s="165"/>
      <c r="E109" s="165"/>
      <c r="F109" s="165"/>
      <c r="G109" s="165"/>
      <c r="H109" s="165"/>
      <c r="I109" s="305"/>
      <c r="J109" s="166"/>
      <c r="K109" s="166"/>
      <c r="L109" s="246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x14ac:dyDescent="0.3">
      <c r="A110" s="208" t="s">
        <v>20</v>
      </c>
      <c r="B110" s="210"/>
      <c r="C110" s="210"/>
      <c r="D110" s="236">
        <f>SUM(D108:D109)</f>
        <v>0</v>
      </c>
      <c r="E110" s="236">
        <f>SUM(E108:E109)</f>
        <v>0</v>
      </c>
      <c r="F110" s="236">
        <f>SUM(F108:F109)</f>
        <v>0</v>
      </c>
      <c r="G110" s="236">
        <f>SUM(G108:G109)</f>
        <v>0</v>
      </c>
      <c r="H110" s="236">
        <f>SUM(H108:H109)</f>
        <v>0</v>
      </c>
      <c r="I110" s="310"/>
      <c r="J110" s="35"/>
      <c r="K110" s="35"/>
      <c r="L110" s="237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38" t="s">
        <v>12</v>
      </c>
      <c r="B111" s="116"/>
      <c r="C111" s="116"/>
      <c r="D111" s="240">
        <v>0</v>
      </c>
      <c r="E111" s="240">
        <v>0</v>
      </c>
      <c r="F111" s="240">
        <v>0</v>
      </c>
      <c r="G111" s="240">
        <v>0</v>
      </c>
      <c r="H111" s="240">
        <v>0</v>
      </c>
      <c r="I111" s="317"/>
      <c r="J111" s="134"/>
      <c r="K111" s="134"/>
      <c r="L111" s="241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thickBot="1" x14ac:dyDescent="0.35">
      <c r="A112" s="218" t="s">
        <v>13</v>
      </c>
      <c r="B112" s="220"/>
      <c r="C112" s="220"/>
      <c r="D112" s="242">
        <f>SUM(D110:D111)</f>
        <v>0</v>
      </c>
      <c r="E112" s="242">
        <f>SUM(E110:E111)</f>
        <v>0</v>
      </c>
      <c r="F112" s="242">
        <f>SUM(F110:F111)</f>
        <v>0</v>
      </c>
      <c r="G112" s="242">
        <f>SUM(G110:G111)</f>
        <v>0</v>
      </c>
      <c r="H112" s="242">
        <f>SUM(H110:H111)</f>
        <v>0</v>
      </c>
      <c r="I112" s="312"/>
      <c r="J112" s="130"/>
      <c r="K112" s="130"/>
      <c r="L112" s="247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223"/>
      <c r="B113" s="224"/>
      <c r="C113" s="225"/>
      <c r="D113" s="152"/>
      <c r="E113" s="152"/>
      <c r="F113" s="152"/>
      <c r="G113" s="152"/>
      <c r="H113" s="152"/>
      <c r="I113" s="313"/>
      <c r="J113" s="131"/>
      <c r="K113" s="131"/>
      <c r="L113" s="131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26" t="s">
        <v>31</v>
      </c>
      <c r="B114" s="227"/>
      <c r="C114" s="227"/>
      <c r="D114" s="132"/>
      <c r="E114" s="132"/>
      <c r="F114" s="132"/>
      <c r="G114" s="132"/>
      <c r="H114" s="132"/>
      <c r="I114" s="314"/>
      <c r="J114" s="132"/>
      <c r="K114" s="132"/>
      <c r="L114" s="132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19.5" customHeight="1" x14ac:dyDescent="0.3">
      <c r="A115" s="226" t="s">
        <v>32</v>
      </c>
      <c r="B115" s="227"/>
      <c r="C115" s="227"/>
      <c r="D115" s="132"/>
      <c r="E115" s="132"/>
      <c r="F115" s="132"/>
      <c r="G115" s="132"/>
      <c r="H115" s="132"/>
      <c r="I115" s="314"/>
      <c r="J115" s="132"/>
      <c r="K115" s="132"/>
      <c r="L115" s="132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19.5" customHeight="1" thickBot="1" x14ac:dyDescent="0.35">
      <c r="A116" s="229"/>
      <c r="B116" s="227"/>
      <c r="C116" s="230"/>
      <c r="D116" s="132"/>
      <c r="E116" s="132"/>
      <c r="F116" s="132"/>
      <c r="G116" s="132"/>
      <c r="H116" s="132"/>
      <c r="I116" s="315"/>
      <c r="J116" s="133"/>
      <c r="K116" s="133"/>
      <c r="L116" s="132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19.5" customHeight="1" thickBot="1" x14ac:dyDescent="0.35">
      <c r="A117" s="177" t="s">
        <v>0</v>
      </c>
      <c r="B117" s="178" t="s">
        <v>1</v>
      </c>
      <c r="C117" s="178" t="s">
        <v>2</v>
      </c>
      <c r="D117" s="433" t="s">
        <v>33</v>
      </c>
      <c r="E117" s="433" t="s">
        <v>34</v>
      </c>
      <c r="F117" s="433" t="s">
        <v>35</v>
      </c>
      <c r="G117" s="433" t="s">
        <v>36</v>
      </c>
      <c r="H117" s="433" t="s">
        <v>135</v>
      </c>
      <c r="I117" s="316" t="s">
        <v>8</v>
      </c>
      <c r="J117" s="433" t="s">
        <v>9</v>
      </c>
      <c r="K117" s="433"/>
      <c r="L117" s="434" t="s">
        <v>10</v>
      </c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19.5" customHeight="1" x14ac:dyDescent="0.3">
      <c r="A118" s="174"/>
      <c r="B118" s="163"/>
      <c r="C118" s="163"/>
      <c r="D118" s="164"/>
      <c r="E118" s="164"/>
      <c r="F118" s="164"/>
      <c r="G118" s="164"/>
      <c r="H118" s="164"/>
      <c r="I118" s="319"/>
      <c r="J118" s="172"/>
      <c r="K118" s="204"/>
      <c r="L118" s="248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19.5" customHeight="1" x14ac:dyDescent="0.3">
      <c r="A119" s="174"/>
      <c r="B119" s="163"/>
      <c r="C119" s="163"/>
      <c r="D119" s="164"/>
      <c r="E119" s="164"/>
      <c r="F119" s="164"/>
      <c r="G119" s="164"/>
      <c r="H119" s="164"/>
      <c r="I119" s="319"/>
      <c r="J119" s="172"/>
      <c r="K119" s="204"/>
      <c r="L119" s="248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thickBot="1" x14ac:dyDescent="0.35">
      <c r="A120" s="174"/>
      <c r="B120" s="163"/>
      <c r="C120" s="163"/>
      <c r="D120" s="164"/>
      <c r="E120" s="164"/>
      <c r="F120" s="164"/>
      <c r="G120" s="164"/>
      <c r="H120" s="164"/>
      <c r="I120" s="319"/>
      <c r="J120" s="172"/>
      <c r="K120" s="204"/>
      <c r="L120" s="248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x14ac:dyDescent="0.3">
      <c r="A121" s="249" t="s">
        <v>20</v>
      </c>
      <c r="B121" s="250"/>
      <c r="C121" s="250"/>
      <c r="D121" s="251">
        <f>SUM(D118:D120)</f>
        <v>0</v>
      </c>
      <c r="E121" s="251">
        <f>SUM(E118:E120)</f>
        <v>0</v>
      </c>
      <c r="F121" s="251">
        <f>SUM(F118:F120)</f>
        <v>0</v>
      </c>
      <c r="G121" s="251">
        <f>SUM(G118:G120)</f>
        <v>0</v>
      </c>
      <c r="H121" s="251">
        <f>SUM(H118:H120)</f>
        <v>0</v>
      </c>
      <c r="I121" s="320"/>
      <c r="J121" s="36"/>
      <c r="K121" s="36"/>
      <c r="L121" s="25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x14ac:dyDescent="0.3">
      <c r="A122" s="253" t="s">
        <v>12</v>
      </c>
      <c r="B122" s="254"/>
      <c r="C122" s="254"/>
      <c r="D122" s="255">
        <v>0</v>
      </c>
      <c r="E122" s="255">
        <v>123</v>
      </c>
      <c r="F122" s="255">
        <v>0</v>
      </c>
      <c r="G122" s="255">
        <v>63</v>
      </c>
      <c r="H122" s="255">
        <v>0</v>
      </c>
      <c r="I122" s="321"/>
      <c r="J122" s="136"/>
      <c r="K122" s="136"/>
      <c r="L122" s="256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thickBot="1" x14ac:dyDescent="0.35">
      <c r="A123" s="257" t="s">
        <v>13</v>
      </c>
      <c r="B123" s="258"/>
      <c r="C123" s="258"/>
      <c r="D123" s="259">
        <f>D121+D122</f>
        <v>0</v>
      </c>
      <c r="E123" s="259">
        <f>E121+E122</f>
        <v>123</v>
      </c>
      <c r="F123" s="259">
        <f>F121+F122</f>
        <v>0</v>
      </c>
      <c r="G123" s="259">
        <f>G121+G122</f>
        <v>63</v>
      </c>
      <c r="H123" s="259">
        <f>H121+H122</f>
        <v>0</v>
      </c>
      <c r="I123" s="322"/>
      <c r="J123" s="137"/>
      <c r="K123" s="137"/>
      <c r="L123" s="260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261"/>
      <c r="B124" s="43"/>
      <c r="C124" s="125"/>
      <c r="D124" s="1"/>
      <c r="E124" s="1"/>
      <c r="F124" s="1"/>
      <c r="G124" s="1"/>
      <c r="H124" s="1"/>
      <c r="I124" s="323"/>
      <c r="J124" s="44"/>
      <c r="K124" s="44"/>
      <c r="L124" s="44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226" t="s">
        <v>37</v>
      </c>
      <c r="B125" s="227"/>
      <c r="C125" s="227"/>
      <c r="D125" s="132"/>
      <c r="E125" s="132"/>
      <c r="F125" s="132"/>
      <c r="G125" s="132"/>
      <c r="H125" s="132"/>
      <c r="I125" s="314"/>
      <c r="J125" s="132"/>
      <c r="K125" s="132"/>
      <c r="L125" s="13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26" t="s">
        <v>117</v>
      </c>
      <c r="B126" s="227"/>
      <c r="C126" s="227"/>
      <c r="D126" s="132"/>
      <c r="E126" s="132"/>
      <c r="F126" s="132"/>
      <c r="G126" s="132"/>
      <c r="H126" s="132"/>
      <c r="I126" s="314"/>
      <c r="J126" s="132"/>
      <c r="K126" s="132"/>
      <c r="L126" s="132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thickBot="1" x14ac:dyDescent="0.35">
      <c r="A127" s="229"/>
      <c r="B127" s="227"/>
      <c r="C127" s="230"/>
      <c r="D127" s="132"/>
      <c r="E127" s="132"/>
      <c r="F127" s="132"/>
      <c r="G127" s="132"/>
      <c r="H127" s="132"/>
      <c r="I127" s="315"/>
      <c r="J127" s="133"/>
      <c r="K127" s="133"/>
      <c r="L127" s="13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177" t="s">
        <v>0</v>
      </c>
      <c r="B128" s="178" t="s">
        <v>1</v>
      </c>
      <c r="C128" s="178" t="s">
        <v>2</v>
      </c>
      <c r="D128" s="433" t="s">
        <v>33</v>
      </c>
      <c r="E128" s="433" t="s">
        <v>27</v>
      </c>
      <c r="F128" s="433" t="s">
        <v>24</v>
      </c>
      <c r="G128" s="433" t="s">
        <v>25</v>
      </c>
      <c r="H128" s="433" t="s">
        <v>7</v>
      </c>
      <c r="I128" s="316" t="s">
        <v>8</v>
      </c>
      <c r="J128" s="433" t="s">
        <v>9</v>
      </c>
      <c r="K128" s="433"/>
      <c r="L128" s="434" t="s">
        <v>10</v>
      </c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173"/>
      <c r="B129" s="161"/>
      <c r="C129" s="161"/>
      <c r="D129" s="162"/>
      <c r="E129" s="162"/>
      <c r="F129" s="162"/>
      <c r="G129" s="162"/>
      <c r="H129" s="162"/>
      <c r="I129" s="303"/>
      <c r="J129" s="171"/>
      <c r="K129" s="171"/>
      <c r="L129" s="234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thickBot="1" x14ac:dyDescent="0.35">
      <c r="A130" s="174"/>
      <c r="B130" s="163"/>
      <c r="C130" s="163"/>
      <c r="D130" s="164"/>
      <c r="E130" s="164"/>
      <c r="F130" s="164"/>
      <c r="G130" s="164"/>
      <c r="H130" s="164"/>
      <c r="I130" s="304"/>
      <c r="J130" s="172"/>
      <c r="K130" s="172"/>
      <c r="L130" s="235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x14ac:dyDescent="0.3">
      <c r="A131" s="249" t="s">
        <v>20</v>
      </c>
      <c r="B131" s="250"/>
      <c r="C131" s="250"/>
      <c r="D131" s="251">
        <f>SUM(D129:D130)</f>
        <v>0</v>
      </c>
      <c r="E131" s="251">
        <f>SUM(E129:E130)</f>
        <v>0</v>
      </c>
      <c r="F131" s="251">
        <f>SUM(F129:F130)</f>
        <v>0</v>
      </c>
      <c r="G131" s="251">
        <f>SUM(G129:G130)</f>
        <v>0</v>
      </c>
      <c r="H131" s="251">
        <f>SUM(H129:H130)</f>
        <v>0</v>
      </c>
      <c r="I131" s="320"/>
      <c r="J131" s="36"/>
      <c r="K131" s="36"/>
      <c r="L131" s="25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x14ac:dyDescent="0.3">
      <c r="A132" s="253" t="s">
        <v>12</v>
      </c>
      <c r="B132" s="254"/>
      <c r="C132" s="254"/>
      <c r="D132" s="255">
        <v>0</v>
      </c>
      <c r="E132" s="255">
        <v>7</v>
      </c>
      <c r="F132" s="255">
        <v>0</v>
      </c>
      <c r="G132" s="255">
        <v>1</v>
      </c>
      <c r="H132" s="255">
        <v>0</v>
      </c>
      <c r="I132" s="321"/>
      <c r="J132" s="136"/>
      <c r="K132" s="136"/>
      <c r="L132" s="256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thickBot="1" x14ac:dyDescent="0.35">
      <c r="A133" s="257" t="s">
        <v>13</v>
      </c>
      <c r="B133" s="258"/>
      <c r="C133" s="258"/>
      <c r="D133" s="259">
        <f>D131+D132</f>
        <v>0</v>
      </c>
      <c r="E133" s="259">
        <f>E131+E132</f>
        <v>7</v>
      </c>
      <c r="F133" s="259">
        <f>F131+F132</f>
        <v>0</v>
      </c>
      <c r="G133" s="259">
        <f>G131+G132</f>
        <v>1</v>
      </c>
      <c r="H133" s="259">
        <f>H131+H132</f>
        <v>0</v>
      </c>
      <c r="I133" s="322"/>
      <c r="J133" s="137"/>
      <c r="K133" s="137"/>
      <c r="L133" s="260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261"/>
      <c r="B134" s="43"/>
      <c r="C134" s="125"/>
      <c r="D134" s="1"/>
      <c r="E134" s="1"/>
      <c r="F134" s="1"/>
      <c r="G134" s="1"/>
      <c r="H134" s="1"/>
      <c r="I134" s="323"/>
      <c r="J134" s="44"/>
      <c r="K134" s="44"/>
      <c r="L134" s="44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A135" s="226" t="s">
        <v>122</v>
      </c>
      <c r="B135" s="227"/>
      <c r="C135" s="227"/>
      <c r="D135" s="132"/>
      <c r="E135" s="132"/>
      <c r="F135" s="132"/>
      <c r="G135" s="132"/>
      <c r="H135" s="132"/>
      <c r="I135" s="314"/>
      <c r="J135" s="132"/>
      <c r="K135" s="132"/>
      <c r="L135" s="132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26" t="s">
        <v>124</v>
      </c>
      <c r="B136" s="227"/>
      <c r="C136" s="227"/>
      <c r="D136" s="132"/>
      <c r="E136" s="132"/>
      <c r="F136" s="132"/>
      <c r="G136" s="132"/>
      <c r="H136" s="132"/>
      <c r="I136" s="314"/>
      <c r="J136" s="132"/>
      <c r="K136" s="132"/>
      <c r="L136" s="132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thickBot="1" x14ac:dyDescent="0.35">
      <c r="A137" s="229"/>
      <c r="B137" s="227"/>
      <c r="C137" s="230"/>
      <c r="D137" s="132"/>
      <c r="E137" s="132"/>
      <c r="F137" s="132"/>
      <c r="G137" s="132"/>
      <c r="H137" s="132"/>
      <c r="I137" s="315"/>
      <c r="J137" s="133"/>
      <c r="K137" s="133"/>
      <c r="L137" s="132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177" t="s">
        <v>0</v>
      </c>
      <c r="B138" s="178" t="s">
        <v>1</v>
      </c>
      <c r="C138" s="178" t="s">
        <v>2</v>
      </c>
      <c r="D138" s="433" t="s">
        <v>22</v>
      </c>
      <c r="E138" s="433" t="s">
        <v>27</v>
      </c>
      <c r="F138" s="433" t="s">
        <v>24</v>
      </c>
      <c r="G138" s="433" t="s">
        <v>25</v>
      </c>
      <c r="H138" s="433" t="s">
        <v>7</v>
      </c>
      <c r="I138" s="316" t="s">
        <v>8</v>
      </c>
      <c r="J138" s="433" t="s">
        <v>9</v>
      </c>
      <c r="K138" s="433"/>
      <c r="L138" s="434" t="s">
        <v>10</v>
      </c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174"/>
      <c r="B139" s="163"/>
      <c r="C139" s="163"/>
      <c r="D139" s="263"/>
      <c r="E139" s="164"/>
      <c r="F139" s="263"/>
      <c r="G139" s="263"/>
      <c r="H139" s="263"/>
      <c r="I139" s="304"/>
      <c r="J139" s="172"/>
      <c r="K139" s="172"/>
      <c r="L139" s="235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thickBot="1" x14ac:dyDescent="0.35">
      <c r="A140" s="174"/>
      <c r="B140" s="163"/>
      <c r="C140" s="163"/>
      <c r="D140" s="263"/>
      <c r="E140" s="164"/>
      <c r="F140" s="263"/>
      <c r="G140" s="263"/>
      <c r="H140" s="263"/>
      <c r="I140" s="304"/>
      <c r="J140" s="172"/>
      <c r="K140" s="172"/>
      <c r="L140" s="235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x14ac:dyDescent="0.3">
      <c r="A141" s="249" t="s">
        <v>20</v>
      </c>
      <c r="B141" s="250"/>
      <c r="C141" s="250"/>
      <c r="D141" s="251">
        <f>SUM(D139:D140)</f>
        <v>0</v>
      </c>
      <c r="E141" s="251">
        <f>SUM(E139:E140)</f>
        <v>0</v>
      </c>
      <c r="F141" s="251">
        <f>SUM(F139:F140)</f>
        <v>0</v>
      </c>
      <c r="G141" s="251">
        <f>SUM(G139:G140)</f>
        <v>0</v>
      </c>
      <c r="H141" s="251">
        <f>SUM(H139:H140)</f>
        <v>0</v>
      </c>
      <c r="I141" s="320"/>
      <c r="J141" s="36"/>
      <c r="K141" s="36"/>
      <c r="L141" s="252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A142" s="253" t="s">
        <v>12</v>
      </c>
      <c r="B142" s="254"/>
      <c r="C142" s="254"/>
      <c r="D142" s="255">
        <v>9</v>
      </c>
      <c r="E142" s="255">
        <v>0</v>
      </c>
      <c r="F142" s="255">
        <v>0</v>
      </c>
      <c r="G142" s="255">
        <v>11</v>
      </c>
      <c r="H142" s="255">
        <v>0</v>
      </c>
      <c r="I142" s="321"/>
      <c r="J142" s="136"/>
      <c r="K142" s="136"/>
      <c r="L142" s="256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thickBot="1" x14ac:dyDescent="0.35">
      <c r="A143" s="257" t="s">
        <v>13</v>
      </c>
      <c r="B143" s="258"/>
      <c r="C143" s="258"/>
      <c r="D143" s="259">
        <f>D141+D142</f>
        <v>9</v>
      </c>
      <c r="E143" s="259">
        <f>E141+E142</f>
        <v>0</v>
      </c>
      <c r="F143" s="259">
        <f>F141+F142</f>
        <v>0</v>
      </c>
      <c r="G143" s="259">
        <f>G141+G142</f>
        <v>11</v>
      </c>
      <c r="H143" s="259">
        <f>H141+H142</f>
        <v>0</v>
      </c>
      <c r="I143" s="322"/>
      <c r="J143" s="137"/>
      <c r="K143" s="137"/>
      <c r="L143" s="260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x14ac:dyDescent="0.3">
      <c r="A144" s="264"/>
      <c r="B144" s="43"/>
      <c r="C144" s="43"/>
      <c r="D144" s="1"/>
      <c r="E144" s="1"/>
      <c r="F144" s="1"/>
      <c r="G144" s="1"/>
      <c r="H144" s="1"/>
      <c r="I144" s="323"/>
      <c r="J144" s="44"/>
      <c r="K144" s="44"/>
      <c r="L144" s="44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x14ac:dyDescent="0.3">
      <c r="A145" s="226" t="s">
        <v>38</v>
      </c>
      <c r="B145" s="45"/>
      <c r="C145" s="45"/>
      <c r="D145" s="46"/>
      <c r="E145" s="46"/>
      <c r="F145" s="46"/>
      <c r="G145" s="46"/>
      <c r="H145" s="46"/>
      <c r="I145" s="324"/>
      <c r="J145" s="46"/>
      <c r="K145" s="46"/>
      <c r="L145" s="46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20.100000000000001" customHeight="1" thickBot="1" x14ac:dyDescent="0.35">
      <c r="A146" s="223"/>
      <c r="B146" s="224"/>
      <c r="C146" s="225"/>
      <c r="D146" s="152"/>
      <c r="E146" s="152"/>
      <c r="F146" s="152"/>
      <c r="G146" s="152"/>
      <c r="H146" s="152"/>
      <c r="I146" s="313"/>
      <c r="J146" s="131"/>
      <c r="K146" s="131"/>
      <c r="L146" s="131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20.100000000000001" customHeight="1" thickBot="1" x14ac:dyDescent="0.35">
      <c r="A147" s="265" t="s">
        <v>0</v>
      </c>
      <c r="B147" s="266" t="s">
        <v>1</v>
      </c>
      <c r="C147" s="266" t="s">
        <v>2</v>
      </c>
      <c r="D147" s="138" t="s">
        <v>3</v>
      </c>
      <c r="E147" s="138" t="s">
        <v>4</v>
      </c>
      <c r="F147" s="138" t="s">
        <v>5</v>
      </c>
      <c r="G147" s="138" t="s">
        <v>6</v>
      </c>
      <c r="H147" s="138" t="s">
        <v>7</v>
      </c>
      <c r="I147" s="325" t="s">
        <v>8</v>
      </c>
      <c r="J147" s="138" t="s">
        <v>9</v>
      </c>
      <c r="K147" s="138"/>
      <c r="L147" s="267" t="s">
        <v>10</v>
      </c>
      <c r="M147" s="194"/>
      <c r="O147" s="157"/>
      <c r="P147" s="198"/>
      <c r="Q147" s="198"/>
      <c r="R147" s="153"/>
      <c r="S147" s="153"/>
      <c r="T147" s="153"/>
      <c r="U147" s="152"/>
      <c r="V147" s="152"/>
    </row>
    <row r="148" spans="1:22" ht="20.100000000000001" customHeight="1" x14ac:dyDescent="0.3">
      <c r="A148" s="268" t="s">
        <v>20</v>
      </c>
      <c r="B148" s="269"/>
      <c r="C148" s="269"/>
      <c r="D148" s="270">
        <f t="shared" ref="D148:H150" si="14">SUM(D71,D82,D101,D110)</f>
        <v>186</v>
      </c>
      <c r="E148" s="270">
        <f t="shared" si="14"/>
        <v>0</v>
      </c>
      <c r="F148" s="270">
        <f t="shared" si="14"/>
        <v>15</v>
      </c>
      <c r="G148" s="270">
        <f t="shared" si="14"/>
        <v>194</v>
      </c>
      <c r="H148" s="270">
        <f t="shared" si="14"/>
        <v>0</v>
      </c>
      <c r="I148" s="326"/>
      <c r="J148" s="37"/>
      <c r="K148" s="37"/>
      <c r="L148" s="271"/>
      <c r="M148" s="19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x14ac:dyDescent="0.3">
      <c r="A149" s="272" t="s">
        <v>12</v>
      </c>
      <c r="B149" s="273"/>
      <c r="C149" s="273"/>
      <c r="D149" s="274">
        <f t="shared" si="14"/>
        <v>3175</v>
      </c>
      <c r="E149" s="274">
        <f t="shared" si="14"/>
        <v>374</v>
      </c>
      <c r="F149" s="274">
        <f t="shared" si="14"/>
        <v>392</v>
      </c>
      <c r="G149" s="274">
        <f t="shared" si="14"/>
        <v>3152</v>
      </c>
      <c r="H149" s="274">
        <f t="shared" si="14"/>
        <v>0</v>
      </c>
      <c r="I149" s="327"/>
      <c r="J149" s="139"/>
      <c r="K149" s="139"/>
      <c r="L149" s="275"/>
      <c r="M149" s="194"/>
      <c r="O149" s="157"/>
      <c r="P149" s="198"/>
      <c r="Q149" s="198"/>
      <c r="R149" s="153"/>
      <c r="S149" s="153"/>
      <c r="T149" s="153"/>
      <c r="U149" s="152"/>
      <c r="V149" s="152"/>
    </row>
    <row r="150" spans="1:22" ht="20.100000000000001" customHeight="1" thickBot="1" x14ac:dyDescent="0.35">
      <c r="A150" s="276" t="s">
        <v>13</v>
      </c>
      <c r="B150" s="277"/>
      <c r="C150" s="277"/>
      <c r="D150" s="278">
        <f t="shared" si="14"/>
        <v>3361</v>
      </c>
      <c r="E150" s="278">
        <f t="shared" si="14"/>
        <v>374</v>
      </c>
      <c r="F150" s="278">
        <f t="shared" si="14"/>
        <v>407</v>
      </c>
      <c r="G150" s="278">
        <f t="shared" si="14"/>
        <v>3346</v>
      </c>
      <c r="H150" s="278">
        <f t="shared" si="14"/>
        <v>0</v>
      </c>
      <c r="I150" s="328"/>
      <c r="J150" s="140"/>
      <c r="K150" s="140"/>
      <c r="L150" s="279"/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:22" ht="20.100000000000001" customHeight="1" x14ac:dyDescent="0.3"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:22" ht="20.100000000000001" customHeight="1" x14ac:dyDescent="0.3"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281"/>
      <c r="Q335" s="281"/>
      <c r="R335" s="155"/>
      <c r="S335" s="155"/>
      <c r="T335" s="153"/>
      <c r="U335" s="152"/>
      <c r="V335" s="152"/>
    </row>
    <row r="336" spans="13:22" ht="20.100000000000001" customHeight="1" x14ac:dyDescent="0.3">
      <c r="M336" s="194"/>
      <c r="O336" s="157"/>
      <c r="P336" s="281"/>
      <c r="Q336" s="281"/>
      <c r="R336" s="155"/>
      <c r="S336" s="155"/>
      <c r="T336" s="153"/>
      <c r="U336" s="152"/>
      <c r="V336" s="152"/>
    </row>
    <row r="337" spans="1:26" ht="20.100000000000001" customHeight="1" x14ac:dyDescent="0.3">
      <c r="M337" s="194"/>
      <c r="N337" s="146"/>
      <c r="O337" s="157"/>
      <c r="P337" s="198"/>
      <c r="Q337" s="198"/>
      <c r="R337" s="153"/>
      <c r="S337" s="153"/>
      <c r="T337" s="153"/>
      <c r="U337" s="152"/>
      <c r="V337" s="152"/>
    </row>
    <row r="338" spans="1:26" ht="20.100000000000001" customHeight="1" x14ac:dyDescent="0.3">
      <c r="M338" s="194"/>
      <c r="N338" s="146"/>
      <c r="O338" s="157"/>
      <c r="P338" s="198"/>
      <c r="Q338" s="198"/>
      <c r="R338" s="153"/>
      <c r="S338" s="153"/>
      <c r="T338" s="153"/>
      <c r="U338" s="152"/>
      <c r="V338" s="152"/>
    </row>
    <row r="339" spans="1:26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6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  <c r="X340" s="146"/>
      <c r="Z340" s="146"/>
    </row>
    <row r="341" spans="1:26" s="146" customFormat="1" ht="20.100000000000001" customHeight="1" x14ac:dyDescent="0.3">
      <c r="A341" s="280"/>
      <c r="B341" s="124"/>
      <c r="C341" s="124"/>
      <c r="D341" s="124"/>
      <c r="E341" s="124"/>
      <c r="F341" s="124"/>
      <c r="G341" s="124"/>
      <c r="H341" s="124"/>
      <c r="I341" s="329"/>
      <c r="J341" s="124"/>
      <c r="K341" s="124"/>
      <c r="L341" s="124"/>
      <c r="M341" s="194"/>
      <c r="N341" s="151"/>
      <c r="O341" s="157"/>
      <c r="P341" s="198"/>
      <c r="Q341" s="198"/>
      <c r="R341" s="153"/>
      <c r="S341" s="153"/>
      <c r="T341" s="155"/>
      <c r="U341" s="56"/>
      <c r="V341" s="56"/>
    </row>
    <row r="342" spans="1:26" s="146" customFormat="1" ht="20.100000000000001" customHeight="1" x14ac:dyDescent="0.3">
      <c r="A342" s="280"/>
      <c r="B342" s="124"/>
      <c r="C342" s="124"/>
      <c r="D342" s="124"/>
      <c r="E342" s="124"/>
      <c r="F342" s="124"/>
      <c r="G342" s="124"/>
      <c r="H342" s="124"/>
      <c r="I342" s="329"/>
      <c r="J342" s="124"/>
      <c r="K342" s="124"/>
      <c r="L342" s="124"/>
      <c r="M342" s="194"/>
      <c r="N342" s="151"/>
      <c r="O342" s="157"/>
      <c r="P342" s="198"/>
      <c r="Q342" s="198"/>
      <c r="R342" s="153"/>
      <c r="S342" s="153"/>
      <c r="T342" s="155"/>
      <c r="U342" s="56"/>
      <c r="V342" s="56"/>
      <c r="Z342" s="151"/>
    </row>
    <row r="343" spans="1:26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  <c r="X343" s="146"/>
      <c r="Y343" s="146"/>
    </row>
    <row r="344" spans="1:26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  <c r="X344" s="146"/>
      <c r="Y344" s="146"/>
    </row>
    <row r="345" spans="1:26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  <c r="X345" s="146"/>
      <c r="Y345" s="146"/>
    </row>
    <row r="346" spans="1:26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6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6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6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Y349" s="146"/>
    </row>
    <row r="350" spans="1:26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:26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:26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P386" s="39"/>
      <c r="Q386" s="39"/>
      <c r="R386" s="39"/>
      <c r="S386" s="39"/>
      <c r="T386" s="153"/>
      <c r="U386" s="152"/>
      <c r="V386" s="152"/>
    </row>
    <row r="387" spans="13:22" ht="20.100000000000001" customHeight="1" x14ac:dyDescent="0.3">
      <c r="M387" s="194"/>
      <c r="P387" s="39"/>
      <c r="Q387" s="39"/>
      <c r="R387" s="39"/>
      <c r="S387" s="39"/>
      <c r="T387" s="153"/>
      <c r="U387" s="152"/>
      <c r="V387" s="152"/>
    </row>
    <row r="388" spans="13:22" ht="20.100000000000001" customHeight="1" x14ac:dyDescent="0.3">
      <c r="M388" s="194"/>
      <c r="P388" s="39"/>
      <c r="Q388" s="39"/>
      <c r="R388" s="39"/>
      <c r="S388" s="39"/>
      <c r="T388" s="153"/>
      <c r="U388" s="152"/>
      <c r="V388" s="152"/>
    </row>
    <row r="389" spans="13:22" ht="20.100000000000001" customHeight="1" x14ac:dyDescent="0.3">
      <c r="M389" s="194"/>
      <c r="P389" s="39"/>
      <c r="Q389" s="39"/>
      <c r="R389" s="39"/>
      <c r="S389" s="39"/>
      <c r="T389" s="153"/>
      <c r="U389" s="152"/>
      <c r="V389" s="152"/>
    </row>
    <row r="390" spans="13:22" ht="20.100000000000001" customHeight="1" x14ac:dyDescent="0.3">
      <c r="M390" s="194"/>
      <c r="P390" s="39"/>
      <c r="Q390" s="39"/>
      <c r="R390" s="39"/>
      <c r="S390" s="39"/>
      <c r="T390" s="153"/>
      <c r="U390" s="152"/>
      <c r="V390" s="152"/>
    </row>
    <row r="391" spans="13:22" ht="20.100000000000001" customHeight="1" x14ac:dyDescent="0.3">
      <c r="M391" s="194"/>
      <c r="P391" s="39"/>
      <c r="Q391" s="39"/>
      <c r="R391" s="39"/>
      <c r="S391" s="39"/>
      <c r="T391" s="153"/>
      <c r="U391" s="152"/>
      <c r="V391" s="152"/>
    </row>
    <row r="392" spans="13:22" ht="20.100000000000001" customHeight="1" x14ac:dyDescent="0.3">
      <c r="M392" s="194"/>
      <c r="P392" s="39"/>
      <c r="Q392" s="39"/>
      <c r="R392" s="39"/>
      <c r="S392" s="39"/>
      <c r="T392" s="39"/>
    </row>
    <row r="393" spans="13:22" ht="20.100000000000001" customHeight="1" x14ac:dyDescent="0.3">
      <c r="M393" s="194"/>
      <c r="P393" s="39"/>
      <c r="Q393" s="39"/>
      <c r="R393" s="39"/>
      <c r="S393" s="39"/>
      <c r="T393" s="39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51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P518" s="39"/>
      <c r="Q518" s="39"/>
      <c r="R518" s="39"/>
      <c r="S518" s="39"/>
      <c r="T518" s="39"/>
    </row>
    <row r="519" spans="13:22" ht="20.100000000000001" customHeight="1" x14ac:dyDescent="0.3">
      <c r="M519" s="151"/>
      <c r="T519" s="39"/>
    </row>
    <row r="520" spans="13:22" ht="20.100000000000001" customHeight="1" x14ac:dyDescent="0.3">
      <c r="M520" s="151"/>
      <c r="T520" s="39"/>
    </row>
    <row r="521" spans="13:22" ht="20.100000000000001" customHeight="1" x14ac:dyDescent="0.3">
      <c r="M521" s="151"/>
      <c r="T521" s="39"/>
    </row>
    <row r="522" spans="13:22" ht="20.100000000000001" customHeight="1" x14ac:dyDescent="0.3">
      <c r="M522" s="151"/>
      <c r="T522" s="39"/>
    </row>
    <row r="523" spans="13:22" ht="20.100000000000001" customHeight="1" x14ac:dyDescent="0.3">
      <c r="M523" s="151"/>
      <c r="T523" s="39"/>
    </row>
    <row r="524" spans="13:22" ht="20.100000000000001" customHeight="1" x14ac:dyDescent="0.3">
      <c r="M524" s="151"/>
      <c r="T524" s="39"/>
    </row>
    <row r="525" spans="13:22" ht="20.100000000000001" customHeight="1" x14ac:dyDescent="0.3">
      <c r="M525" s="151"/>
      <c r="U525" s="152"/>
      <c r="V525" s="152"/>
    </row>
    <row r="526" spans="13:22" ht="20.100000000000001" customHeight="1" x14ac:dyDescent="0.3">
      <c r="M526" s="151"/>
      <c r="U526" s="152"/>
      <c r="V526" s="152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O534" s="156"/>
      <c r="P534" s="155"/>
      <c r="Q534" s="153"/>
      <c r="R534" s="153"/>
      <c r="S534" s="153"/>
      <c r="U534" s="152"/>
      <c r="V534" s="152"/>
    </row>
    <row r="535" spans="13:22" ht="20.100000000000001" customHeight="1" x14ac:dyDescent="0.3">
      <c r="M535" s="151"/>
      <c r="O535" s="156"/>
      <c r="P535" s="155"/>
      <c r="Q535" s="153"/>
      <c r="R535" s="153"/>
      <c r="S535" s="153"/>
      <c r="U535" s="152"/>
      <c r="V535" s="152"/>
    </row>
    <row r="536" spans="13:22" ht="20.100000000000001" customHeight="1" x14ac:dyDescent="0.3">
      <c r="M536" s="151"/>
      <c r="O536" s="156"/>
      <c r="P536" s="155"/>
      <c r="Q536" s="153"/>
      <c r="R536" s="153"/>
      <c r="S536" s="153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U538" s="152"/>
      <c r="V538" s="152"/>
    </row>
    <row r="539" spans="13:22" ht="20.100000000000001" customHeight="1" x14ac:dyDescent="0.3">
      <c r="M539" s="151"/>
      <c r="O539" s="156"/>
      <c r="P539" s="155"/>
      <c r="Q539" s="153"/>
      <c r="R539" s="153"/>
      <c r="S539" s="153"/>
      <c r="U539" s="152"/>
      <c r="V539" s="152"/>
    </row>
    <row r="540" spans="13:22" ht="20.100000000000001" customHeight="1" x14ac:dyDescent="0.3">
      <c r="M540" s="151"/>
      <c r="O540" s="156"/>
      <c r="P540" s="155"/>
      <c r="Q540" s="153"/>
      <c r="R540" s="153"/>
      <c r="S540" s="153"/>
      <c r="T540" s="154"/>
      <c r="U540" s="152"/>
      <c r="V540" s="152"/>
    </row>
    <row r="541" spans="13:22" ht="20.100000000000001" customHeight="1" x14ac:dyDescent="0.3">
      <c r="M541" s="151"/>
      <c r="O541" s="156"/>
      <c r="P541" s="155"/>
      <c r="Q541" s="153"/>
      <c r="R541" s="153"/>
      <c r="S541" s="153"/>
      <c r="T541" s="154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47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5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S766" s="153"/>
      <c r="T766" s="154"/>
      <c r="U766" s="152"/>
      <c r="V766" s="152"/>
    </row>
    <row r="767" spans="13:22" ht="20.100000000000001" customHeight="1" x14ac:dyDescent="0.3">
      <c r="M767" s="157"/>
      <c r="T767" s="154"/>
      <c r="U767" s="152"/>
      <c r="V767" s="152"/>
    </row>
    <row r="768" spans="13:22" ht="20.100000000000001" customHeight="1" x14ac:dyDescent="0.3">
      <c r="M768" s="157"/>
      <c r="T768" s="154"/>
      <c r="U768" s="152"/>
      <c r="V768" s="152"/>
    </row>
    <row r="769" spans="1:28" ht="20.100000000000001" customHeight="1" x14ac:dyDescent="0.3">
      <c r="M769" s="157"/>
      <c r="T769" s="154"/>
      <c r="U769" s="152"/>
      <c r="V769" s="152"/>
    </row>
    <row r="770" spans="1:28" ht="20.100000000000001" customHeight="1" x14ac:dyDescent="0.3">
      <c r="M770" s="157"/>
      <c r="T770" s="154"/>
      <c r="U770" s="152"/>
      <c r="V770" s="152"/>
    </row>
    <row r="771" spans="1:28" ht="20.100000000000001" customHeight="1" x14ac:dyDescent="0.3">
      <c r="M771" s="157"/>
      <c r="T771" s="154"/>
      <c r="V771" s="152"/>
    </row>
    <row r="772" spans="1:28" ht="20.100000000000001" customHeight="1" x14ac:dyDescent="0.3">
      <c r="M772" s="157"/>
      <c r="O772" s="146"/>
      <c r="P772" s="146"/>
      <c r="Q772" s="146"/>
      <c r="R772" s="146"/>
      <c r="T772" s="154"/>
      <c r="V772" s="152"/>
    </row>
    <row r="773" spans="1:28" ht="20.100000000000001" customHeight="1" x14ac:dyDescent="0.3">
      <c r="M773" s="157"/>
      <c r="O773" s="146"/>
      <c r="P773" s="146"/>
      <c r="Q773" s="146"/>
      <c r="R773" s="146"/>
      <c r="V773" s="152"/>
    </row>
    <row r="774" spans="1:28" ht="20.100000000000001" customHeight="1" x14ac:dyDescent="0.3">
      <c r="M774" s="157"/>
      <c r="O774" s="175"/>
      <c r="P774" s="176"/>
      <c r="Q774" s="176"/>
      <c r="R774" s="146"/>
      <c r="V774" s="152"/>
    </row>
    <row r="775" spans="1:28" ht="20.100000000000001" customHeight="1" x14ac:dyDescent="0.3">
      <c r="M775" s="157"/>
      <c r="O775" s="175"/>
      <c r="P775" s="176"/>
      <c r="Q775" s="176"/>
      <c r="R775" s="146"/>
      <c r="V775" s="152"/>
      <c r="AA775" s="103"/>
      <c r="AB775" s="103"/>
    </row>
    <row r="776" spans="1:28" s="103" customFormat="1" ht="20.100000000000001" customHeight="1" x14ac:dyDescent="0.3">
      <c r="A776" s="280"/>
      <c r="B776" s="124"/>
      <c r="C776" s="124"/>
      <c r="D776" s="124"/>
      <c r="E776" s="124"/>
      <c r="F776" s="124"/>
      <c r="G776" s="124"/>
      <c r="H776" s="124"/>
      <c r="I776" s="329"/>
      <c r="J776" s="124"/>
      <c r="K776" s="124"/>
      <c r="L776" s="124"/>
      <c r="M776" s="157"/>
      <c r="N776" s="151"/>
      <c r="O776" s="175"/>
      <c r="P776" s="176"/>
      <c r="Q776" s="176"/>
      <c r="R776" s="146"/>
      <c r="S776" s="151"/>
      <c r="T776" s="151"/>
      <c r="U776" s="151"/>
      <c r="V776" s="152"/>
      <c r="W776" s="151"/>
      <c r="X776" s="151"/>
      <c r="Y776" s="151"/>
      <c r="Z776" s="151"/>
    </row>
    <row r="777" spans="1:28" s="103" customFormat="1" ht="20.100000000000001" customHeight="1" x14ac:dyDescent="0.3">
      <c r="A777" s="280"/>
      <c r="B777" s="124"/>
      <c r="C777" s="124"/>
      <c r="D777" s="124"/>
      <c r="E777" s="124"/>
      <c r="F777" s="124"/>
      <c r="G777" s="124"/>
      <c r="H777" s="124"/>
      <c r="I777" s="329"/>
      <c r="J777" s="124"/>
      <c r="K777" s="124"/>
      <c r="L777" s="124"/>
      <c r="M777" s="157"/>
      <c r="N777" s="151"/>
      <c r="O777" s="175"/>
      <c r="P777" s="176"/>
      <c r="Q777" s="176"/>
      <c r="R777" s="146"/>
      <c r="S777" s="151"/>
      <c r="T777" s="151"/>
      <c r="U777" s="151"/>
      <c r="V777" s="152"/>
      <c r="W777" s="151"/>
      <c r="X777" s="151"/>
      <c r="Y777" s="151"/>
      <c r="Z777" s="151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46"/>
      <c r="O778" s="175"/>
      <c r="P778" s="176"/>
      <c r="Q778" s="176"/>
      <c r="R778" s="146"/>
      <c r="S778" s="151"/>
      <c r="T778" s="151"/>
      <c r="U778" s="151"/>
      <c r="V778" s="151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46"/>
      <c r="O779" s="175"/>
      <c r="P779" s="176"/>
      <c r="Q779" s="176"/>
      <c r="R779" s="146"/>
      <c r="S779" s="151"/>
      <c r="T779" s="151"/>
      <c r="U779" s="151"/>
      <c r="V779" s="151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75"/>
      <c r="O780" s="175"/>
      <c r="P780" s="176"/>
      <c r="Q780" s="176"/>
      <c r="R780" s="146"/>
      <c r="S780" s="151"/>
      <c r="T780" s="151"/>
      <c r="U780" s="151"/>
      <c r="V780" s="151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75"/>
      <c r="O781" s="146"/>
      <c r="P781" s="146"/>
      <c r="Q781" s="14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75"/>
      <c r="O782" s="146"/>
      <c r="P782" s="146"/>
      <c r="Q782" s="14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75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75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75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  <c r="AB786" s="151"/>
    </row>
    <row r="787" spans="1:28" ht="20.100000000000001" customHeight="1" x14ac:dyDescent="0.3">
      <c r="M787" s="157"/>
      <c r="N787" s="146"/>
      <c r="AA787" s="103"/>
      <c r="AB787" s="103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46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48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  <c r="AA827" s="151"/>
      <c r="AB827" s="151"/>
    </row>
    <row r="830" spans="1:28" ht="20.100000000000001" customHeight="1" x14ac:dyDescent="0.3">
      <c r="AA830" s="103"/>
      <c r="AB830" s="103"/>
    </row>
    <row r="831" spans="1:28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  <c r="AA839" s="151"/>
      <c r="AB839" s="151"/>
    </row>
  </sheetData>
  <autoFilter ref="A3:V717"/>
  <mergeCells count="10">
    <mergeCell ref="V35:V36"/>
    <mergeCell ref="K79:L79"/>
    <mergeCell ref="K89:L89"/>
    <mergeCell ref="K98:L9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8:H109 D129:H130 E99:H100 D139:H140 D90:H91 D4:H70">
    <cfRule type="cellIs" dxfId="184" priority="11" operator="greaterThan">
      <formula>0</formula>
    </cfRule>
  </conditionalFormatting>
  <conditionalFormatting sqref="D108:H109 D129:H130 D139:H140 D90:H91">
    <cfRule type="cellIs" dxfId="183" priority="9" operator="greaterThan">
      <formula>0</formula>
    </cfRule>
    <cfRule type="expression" dxfId="182" priority="10">
      <formula>"&gt;0"</formula>
    </cfRule>
  </conditionalFormatting>
  <conditionalFormatting sqref="D118:H120">
    <cfRule type="cellIs" dxfId="181" priority="1" operator="greaterThan">
      <formula>0</formula>
    </cfRule>
    <cfRule type="cellIs" dxfId="180" priority="2" operator="greaterThan">
      <formula>0</formula>
    </cfRule>
    <cfRule type="expression" dxfId="179" priority="6">
      <formula>"&gt;=1"</formula>
    </cfRule>
    <cfRule type="cellIs" dxfId="178" priority="7" operator="greaterThan">
      <formula>1</formula>
    </cfRule>
    <cfRule type="cellIs" dxfId="177" priority="8" operator="greaterThan">
      <formula>1</formula>
    </cfRule>
  </conditionalFormatting>
  <conditionalFormatting sqref="P774:Q780">
    <cfRule type="expression" dxfId="176" priority="3">
      <formula>"&gt;=1"</formula>
    </cfRule>
    <cfRule type="cellIs" dxfId="175" priority="4" operator="greaterThan">
      <formula>1</formula>
    </cfRule>
    <cfRule type="cellIs" dxfId="174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0"/>
  <sheetViews>
    <sheetView zoomScaleNormal="100" workbookViewId="0">
      <pane ySplit="3" topLeftCell="A76" activePane="bottomLeft" state="frozen"/>
      <selection activeCell="M23" sqref="M23"/>
      <selection pane="bottomLeft" activeCell="M23" sqref="M2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38" t="s">
        <v>3</v>
      </c>
      <c r="E3" s="438" t="s">
        <v>4</v>
      </c>
      <c r="F3" s="438" t="s">
        <v>5</v>
      </c>
      <c r="G3" s="438" t="s">
        <v>6</v>
      </c>
      <c r="H3" s="438" t="s">
        <v>120</v>
      </c>
      <c r="I3" s="308" t="s">
        <v>8</v>
      </c>
      <c r="J3" s="438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44467</v>
      </c>
      <c r="B4" s="341" t="s">
        <v>2249</v>
      </c>
      <c r="C4" s="168" t="s">
        <v>2250</v>
      </c>
      <c r="D4" s="169">
        <v>2</v>
      </c>
      <c r="E4" s="169">
        <v>0</v>
      </c>
      <c r="F4" s="169">
        <v>0</v>
      </c>
      <c r="G4" s="169">
        <v>1</v>
      </c>
      <c r="H4" s="169">
        <v>0</v>
      </c>
      <c r="I4" s="309" t="s">
        <v>2257</v>
      </c>
      <c r="J4" s="178" t="s">
        <v>2260</v>
      </c>
      <c r="K4" s="178" t="s">
        <v>2261</v>
      </c>
      <c r="L4" s="342"/>
      <c r="M4" s="102"/>
      <c r="O4" s="112" t="s">
        <v>94</v>
      </c>
      <c r="P4" s="113"/>
      <c r="Q4" s="33">
        <f t="shared" ref="Q4:U6" si="0">D149</f>
        <v>288</v>
      </c>
      <c r="R4" s="33">
        <f t="shared" si="0"/>
        <v>53</v>
      </c>
      <c r="S4" s="33">
        <f t="shared" si="0"/>
        <v>53</v>
      </c>
      <c r="T4" s="33">
        <f t="shared" si="0"/>
        <v>266</v>
      </c>
      <c r="U4" s="33">
        <f t="shared" si="0"/>
        <v>0</v>
      </c>
      <c r="V4" s="114"/>
    </row>
    <row r="5" spans="1:22" ht="20.100000000000001" customHeight="1" x14ac:dyDescent="0.3">
      <c r="A5" s="173">
        <v>44467</v>
      </c>
      <c r="B5" s="160" t="s">
        <v>2251</v>
      </c>
      <c r="C5" s="161" t="s">
        <v>2252</v>
      </c>
      <c r="D5" s="162">
        <v>1</v>
      </c>
      <c r="E5" s="162">
        <v>0</v>
      </c>
      <c r="F5" s="162">
        <v>0</v>
      </c>
      <c r="G5" s="162">
        <v>0</v>
      </c>
      <c r="H5" s="162">
        <v>0</v>
      </c>
      <c r="I5" s="303" t="s">
        <v>2257</v>
      </c>
      <c r="J5" s="171" t="s">
        <v>2260</v>
      </c>
      <c r="K5" s="171" t="s">
        <v>2262</v>
      </c>
      <c r="L5" s="170"/>
      <c r="M5" s="157"/>
      <c r="O5" s="115" t="s">
        <v>49</v>
      </c>
      <c r="P5" s="116"/>
      <c r="Q5" s="34">
        <f t="shared" si="0"/>
        <v>3361</v>
      </c>
      <c r="R5" s="34">
        <f t="shared" si="0"/>
        <v>374</v>
      </c>
      <c r="S5" s="34">
        <f t="shared" si="0"/>
        <v>407</v>
      </c>
      <c r="T5" s="34">
        <f t="shared" si="0"/>
        <v>3346</v>
      </c>
      <c r="U5" s="34">
        <f t="shared" si="0"/>
        <v>0</v>
      </c>
      <c r="V5" s="117"/>
    </row>
    <row r="6" spans="1:22" ht="20.100000000000001" customHeight="1" thickBot="1" x14ac:dyDescent="0.35">
      <c r="A6" s="167">
        <v>44467</v>
      </c>
      <c r="B6" s="158" t="s">
        <v>2251</v>
      </c>
      <c r="C6" s="159" t="s">
        <v>2253</v>
      </c>
      <c r="D6" s="165">
        <v>2</v>
      </c>
      <c r="E6" s="165">
        <v>0</v>
      </c>
      <c r="F6" s="165">
        <v>0</v>
      </c>
      <c r="G6" s="165">
        <v>2</v>
      </c>
      <c r="H6" s="165">
        <v>0</v>
      </c>
      <c r="I6" s="305" t="s">
        <v>2258</v>
      </c>
      <c r="J6" s="166" t="s">
        <v>2260</v>
      </c>
      <c r="K6" s="166" t="s">
        <v>2261</v>
      </c>
      <c r="L6" s="343"/>
      <c r="M6" s="157"/>
      <c r="O6" s="47" t="s">
        <v>50</v>
      </c>
      <c r="P6" s="48"/>
      <c r="Q6" s="2">
        <f t="shared" si="0"/>
        <v>3649</v>
      </c>
      <c r="R6" s="2">
        <f t="shared" si="0"/>
        <v>427</v>
      </c>
      <c r="S6" s="2">
        <f t="shared" si="0"/>
        <v>460</v>
      </c>
      <c r="T6" s="2">
        <f t="shared" si="0"/>
        <v>3612</v>
      </c>
      <c r="U6" s="2">
        <f t="shared" si="0"/>
        <v>0</v>
      </c>
      <c r="V6" s="49"/>
    </row>
    <row r="7" spans="1:22" ht="20.100000000000001" customHeight="1" thickTop="1" x14ac:dyDescent="0.3">
      <c r="A7" s="173">
        <v>44467</v>
      </c>
      <c r="B7" s="160" t="s">
        <v>2254</v>
      </c>
      <c r="C7" s="161" t="s">
        <v>2255</v>
      </c>
      <c r="D7" s="162">
        <v>4</v>
      </c>
      <c r="E7" s="162">
        <v>0</v>
      </c>
      <c r="F7" s="162">
        <v>0</v>
      </c>
      <c r="G7" s="162">
        <v>4</v>
      </c>
      <c r="H7" s="162">
        <v>0</v>
      </c>
      <c r="I7" s="303" t="s">
        <v>2257</v>
      </c>
      <c r="J7" s="171" t="s">
        <v>2260</v>
      </c>
      <c r="K7" s="171" t="s">
        <v>2261</v>
      </c>
      <c r="L7" s="170"/>
      <c r="M7" s="157"/>
      <c r="O7" s="50" t="s">
        <v>51</v>
      </c>
      <c r="P7" s="51"/>
      <c r="Q7" s="3">
        <f>D95</f>
        <v>181</v>
      </c>
      <c r="R7" s="3">
        <f>E95</f>
        <v>0</v>
      </c>
      <c r="S7" s="3">
        <f>F95</f>
        <v>0</v>
      </c>
      <c r="T7" s="3">
        <f>G95</f>
        <v>177</v>
      </c>
      <c r="U7" s="3">
        <f>H95</f>
        <v>0</v>
      </c>
      <c r="V7" s="52"/>
    </row>
    <row r="8" spans="1:22" ht="20.100000000000001" customHeight="1" thickBot="1" x14ac:dyDescent="0.35">
      <c r="A8" s="167">
        <v>44467</v>
      </c>
      <c r="B8" s="158" t="s">
        <v>2254</v>
      </c>
      <c r="C8" s="159" t="s">
        <v>2256</v>
      </c>
      <c r="D8" s="165">
        <v>2</v>
      </c>
      <c r="E8" s="165">
        <v>0</v>
      </c>
      <c r="F8" s="165">
        <v>0</v>
      </c>
      <c r="G8" s="165">
        <v>2</v>
      </c>
      <c r="H8" s="165">
        <v>0</v>
      </c>
      <c r="I8" s="305" t="s">
        <v>2259</v>
      </c>
      <c r="J8" s="166" t="s">
        <v>2260</v>
      </c>
      <c r="K8" s="166" t="s">
        <v>2262</v>
      </c>
      <c r="L8" s="343"/>
      <c r="M8" s="157"/>
      <c r="O8" s="53" t="s">
        <v>95</v>
      </c>
      <c r="P8" s="54"/>
      <c r="Q8" s="4">
        <f>SUM(Q6:Q7)</f>
        <v>3830</v>
      </c>
      <c r="R8" s="4">
        <f>SUM(R6:R7)</f>
        <v>427</v>
      </c>
      <c r="S8" s="4">
        <f>SUM(S6:S7)</f>
        <v>460</v>
      </c>
      <c r="T8" s="4">
        <f>SUM(T6:T7)</f>
        <v>3789</v>
      </c>
      <c r="U8" s="4">
        <f>SUM(U6:U7)</f>
        <v>0</v>
      </c>
      <c r="V8" s="55"/>
    </row>
    <row r="9" spans="1:22" ht="20.100000000000001" customHeight="1" x14ac:dyDescent="0.3">
      <c r="A9" s="173">
        <v>44467</v>
      </c>
      <c r="B9" s="160" t="s">
        <v>2263</v>
      </c>
      <c r="C9" s="161" t="s">
        <v>2264</v>
      </c>
      <c r="D9" s="162">
        <v>1</v>
      </c>
      <c r="E9" s="162">
        <v>0</v>
      </c>
      <c r="F9" s="162">
        <v>0</v>
      </c>
      <c r="G9" s="162">
        <v>1</v>
      </c>
      <c r="H9" s="162">
        <v>0</v>
      </c>
      <c r="I9" s="303" t="s">
        <v>2269</v>
      </c>
      <c r="J9" s="171" t="s">
        <v>2272</v>
      </c>
      <c r="K9" s="344" t="s">
        <v>2274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44467</v>
      </c>
      <c r="B10" s="196" t="s">
        <v>2267</v>
      </c>
      <c r="C10" s="163" t="s">
        <v>2265</v>
      </c>
      <c r="D10" s="164">
        <v>6</v>
      </c>
      <c r="E10" s="164">
        <v>0</v>
      </c>
      <c r="F10" s="164">
        <v>0</v>
      </c>
      <c r="G10" s="164">
        <v>6</v>
      </c>
      <c r="H10" s="164">
        <v>0</v>
      </c>
      <c r="I10" s="304" t="s">
        <v>2270</v>
      </c>
      <c r="J10" s="172" t="s">
        <v>2273</v>
      </c>
      <c r="K10" s="38" t="s">
        <v>2275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67">
        <v>44467</v>
      </c>
      <c r="B11" s="158" t="s">
        <v>2267</v>
      </c>
      <c r="C11" s="159" t="s">
        <v>2266</v>
      </c>
      <c r="D11" s="165">
        <v>1</v>
      </c>
      <c r="E11" s="165">
        <v>0</v>
      </c>
      <c r="F11" s="165">
        <v>0</v>
      </c>
      <c r="G11" s="165">
        <v>1</v>
      </c>
      <c r="H11" s="165">
        <v>0</v>
      </c>
      <c r="I11" s="305" t="s">
        <v>2269</v>
      </c>
      <c r="J11" s="166" t="s">
        <v>2272</v>
      </c>
      <c r="K11" s="345" t="s">
        <v>2276</v>
      </c>
      <c r="L11" s="343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7">
        <v>44467</v>
      </c>
      <c r="B12" s="341" t="s">
        <v>2268</v>
      </c>
      <c r="C12" s="168" t="s">
        <v>2265</v>
      </c>
      <c r="D12" s="169">
        <v>12</v>
      </c>
      <c r="E12" s="169">
        <v>0</v>
      </c>
      <c r="F12" s="169">
        <v>0</v>
      </c>
      <c r="G12" s="169">
        <v>12</v>
      </c>
      <c r="H12" s="169">
        <v>0</v>
      </c>
      <c r="I12" s="309" t="s">
        <v>2271</v>
      </c>
      <c r="J12" s="178" t="s">
        <v>2273</v>
      </c>
      <c r="K12" s="346" t="s">
        <v>2276</v>
      </c>
      <c r="L12" s="342"/>
      <c r="M12" s="157"/>
      <c r="O12" s="479" t="s">
        <v>53</v>
      </c>
      <c r="P12" s="477"/>
      <c r="Q12" s="118">
        <f>T12+V12</f>
        <v>288</v>
      </c>
      <c r="R12" s="58"/>
      <c r="S12" s="59" t="s">
        <v>39</v>
      </c>
      <c r="T12" s="60">
        <f>SUM(P14:V14,P17:V17,P20:V20,P23:V23,P26:V26,V29,U29,T29)</f>
        <v>270</v>
      </c>
      <c r="U12" s="61" t="s">
        <v>40</v>
      </c>
      <c r="V12" s="62">
        <f>SUM(P29:S29)</f>
        <v>18</v>
      </c>
    </row>
    <row r="13" spans="1:22" ht="20.100000000000001" customHeight="1" x14ac:dyDescent="0.3">
      <c r="A13" s="173">
        <v>44467</v>
      </c>
      <c r="B13" s="160" t="s">
        <v>2278</v>
      </c>
      <c r="C13" s="161" t="s">
        <v>2279</v>
      </c>
      <c r="D13" s="162">
        <v>2</v>
      </c>
      <c r="E13" s="162">
        <v>0</v>
      </c>
      <c r="F13" s="162">
        <v>0</v>
      </c>
      <c r="G13" s="162">
        <v>3</v>
      </c>
      <c r="H13" s="162">
        <v>0</v>
      </c>
      <c r="I13" s="303" t="s">
        <v>2300</v>
      </c>
      <c r="J13" s="171" t="s">
        <v>2303</v>
      </c>
      <c r="K13" s="171" t="s">
        <v>2307</v>
      </c>
      <c r="L13" s="170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4">
        <v>44467</v>
      </c>
      <c r="B14" s="196" t="s">
        <v>2282</v>
      </c>
      <c r="C14" s="163" t="s">
        <v>2280</v>
      </c>
      <c r="D14" s="164">
        <v>1</v>
      </c>
      <c r="E14" s="164">
        <v>0</v>
      </c>
      <c r="F14" s="164">
        <v>0</v>
      </c>
      <c r="G14" s="164">
        <v>1</v>
      </c>
      <c r="H14" s="164">
        <v>0</v>
      </c>
      <c r="I14" s="304" t="s">
        <v>2300</v>
      </c>
      <c r="J14" s="172" t="s">
        <v>2304</v>
      </c>
      <c r="K14" s="172" t="s">
        <v>2307</v>
      </c>
      <c r="L14" s="197"/>
      <c r="M14" s="157"/>
      <c r="O14" s="119" t="s">
        <v>22</v>
      </c>
      <c r="P14" s="120">
        <f t="shared" ref="P14:V14" si="1">SUMIF($C$4:$C$67,P13,$D$4:$D$67)+SUMIF($C$77:$C$78,P13,$D$77:$D$78)+SUMIF($C$100:$C$101,P13,$D$100:$D$101)</f>
        <v>15</v>
      </c>
      <c r="Q14" s="120">
        <f t="shared" si="1"/>
        <v>30</v>
      </c>
      <c r="R14" s="120">
        <f t="shared" si="1"/>
        <v>38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7</v>
      </c>
    </row>
    <row r="15" spans="1:22" ht="20.100000000000001" customHeight="1" thickBot="1" x14ac:dyDescent="0.35">
      <c r="A15" s="167">
        <v>44467</v>
      </c>
      <c r="B15" s="158" t="s">
        <v>2282</v>
      </c>
      <c r="C15" s="159" t="s">
        <v>2281</v>
      </c>
      <c r="D15" s="165">
        <v>3</v>
      </c>
      <c r="E15" s="165">
        <v>0</v>
      </c>
      <c r="F15" s="165">
        <v>0</v>
      </c>
      <c r="G15" s="165">
        <v>1</v>
      </c>
      <c r="H15" s="165">
        <v>0</v>
      </c>
      <c r="I15" s="305" t="s">
        <v>2301</v>
      </c>
      <c r="J15" s="166" t="s">
        <v>2305</v>
      </c>
      <c r="K15" s="166" t="s">
        <v>2308</v>
      </c>
      <c r="L15" s="343"/>
      <c r="M15" s="157"/>
      <c r="O15" s="66" t="s">
        <v>25</v>
      </c>
      <c r="P15" s="67">
        <f t="shared" ref="P15:V15" si="2">SUMIF($C$4:$C$67,P13,$G$4:$G$67)+SUMIF($C$77:$C$78,P13,$G$77:$G$78)+SUMIF($C$100:$C$101,P13,$G$100:$G$101)</f>
        <v>11</v>
      </c>
      <c r="Q15" s="67">
        <f t="shared" si="2"/>
        <v>0</v>
      </c>
      <c r="R15" s="67">
        <f t="shared" si="2"/>
        <v>38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7</v>
      </c>
    </row>
    <row r="16" spans="1:22" ht="20.100000000000001" customHeight="1" x14ac:dyDescent="0.3">
      <c r="A16" s="173">
        <v>44467</v>
      </c>
      <c r="B16" s="160" t="s">
        <v>2283</v>
      </c>
      <c r="C16" s="161" t="s">
        <v>2284</v>
      </c>
      <c r="D16" s="162">
        <v>4</v>
      </c>
      <c r="E16" s="162">
        <v>0</v>
      </c>
      <c r="F16" s="162">
        <v>0</v>
      </c>
      <c r="G16" s="162">
        <v>4</v>
      </c>
      <c r="H16" s="162">
        <v>0</v>
      </c>
      <c r="I16" s="303" t="s">
        <v>2302</v>
      </c>
      <c r="J16" s="171" t="s">
        <v>2305</v>
      </c>
      <c r="K16" s="171" t="s">
        <v>2308</v>
      </c>
      <c r="L16" s="170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4">
        <v>44467</v>
      </c>
      <c r="B17" s="196" t="s">
        <v>2283</v>
      </c>
      <c r="C17" s="163" t="s">
        <v>2285</v>
      </c>
      <c r="D17" s="164">
        <v>1</v>
      </c>
      <c r="E17" s="164">
        <v>0</v>
      </c>
      <c r="F17" s="164">
        <v>0</v>
      </c>
      <c r="G17" s="164">
        <v>1</v>
      </c>
      <c r="H17" s="164">
        <v>0</v>
      </c>
      <c r="I17" s="304" t="s">
        <v>2300</v>
      </c>
      <c r="J17" s="172" t="s">
        <v>2305</v>
      </c>
      <c r="K17" s="172" t="s">
        <v>2308</v>
      </c>
      <c r="L17" s="197"/>
      <c r="M17" s="157"/>
      <c r="O17" s="122" t="s">
        <v>22</v>
      </c>
      <c r="P17" s="120">
        <f t="shared" ref="P17:V17" si="3">SUMIF($C$4:$C$67,P16,$D$4:$D$67)+SUMIF($C$77:$C$78,P16,$D$77:$D$78)+SUMIF($C$100:$C$101,P16,$D$100:$D$101)</f>
        <v>130</v>
      </c>
      <c r="Q17" s="120">
        <f t="shared" si="3"/>
        <v>4</v>
      </c>
      <c r="R17" s="120">
        <f t="shared" si="3"/>
        <v>3</v>
      </c>
      <c r="S17" s="120">
        <f t="shared" si="3"/>
        <v>0</v>
      </c>
      <c r="T17" s="120">
        <f t="shared" si="3"/>
        <v>0</v>
      </c>
      <c r="U17" s="120">
        <f t="shared" si="3"/>
        <v>8</v>
      </c>
      <c r="V17" s="121">
        <f t="shared" si="3"/>
        <v>0</v>
      </c>
    </row>
    <row r="18" spans="1:22" ht="20.100000000000001" customHeight="1" thickBot="1" x14ac:dyDescent="0.35">
      <c r="A18" s="167">
        <v>44467</v>
      </c>
      <c r="B18" s="158" t="s">
        <v>2283</v>
      </c>
      <c r="C18" s="159" t="s">
        <v>2286</v>
      </c>
      <c r="D18" s="165">
        <v>1</v>
      </c>
      <c r="E18" s="165">
        <v>0</v>
      </c>
      <c r="F18" s="165">
        <v>0</v>
      </c>
      <c r="G18" s="165">
        <v>1</v>
      </c>
      <c r="H18" s="165">
        <v>0</v>
      </c>
      <c r="I18" s="305" t="s">
        <v>2302</v>
      </c>
      <c r="J18" s="166" t="s">
        <v>2306</v>
      </c>
      <c r="K18" s="166" t="s">
        <v>2308</v>
      </c>
      <c r="L18" s="343"/>
      <c r="M18" s="157"/>
      <c r="O18" s="73" t="s">
        <v>25</v>
      </c>
      <c r="P18" s="74">
        <f t="shared" ref="P18:V18" si="4">SUMIF($C$4:$C$67,P16,$G$4:$G$67)+SUMIF($C$77:$C$78,P16,$G$77:$G$78)+SUMIF($C$100:$C$101,P16,$G$100:$G$101)</f>
        <v>140</v>
      </c>
      <c r="Q18" s="74">
        <f t="shared" si="4"/>
        <v>3</v>
      </c>
      <c r="R18" s="74">
        <f t="shared" si="4"/>
        <v>2</v>
      </c>
      <c r="S18" s="74">
        <f t="shared" si="4"/>
        <v>0</v>
      </c>
      <c r="T18" s="74">
        <f t="shared" si="4"/>
        <v>0</v>
      </c>
      <c r="U18" s="74">
        <f t="shared" si="4"/>
        <v>12</v>
      </c>
      <c r="V18" s="75">
        <f t="shared" si="4"/>
        <v>0</v>
      </c>
    </row>
    <row r="19" spans="1:22" ht="20.100000000000001" customHeight="1" thickBot="1" x14ac:dyDescent="0.35">
      <c r="A19" s="177">
        <v>44467</v>
      </c>
      <c r="B19" s="341" t="s">
        <v>2287</v>
      </c>
      <c r="C19" s="168" t="s">
        <v>2265</v>
      </c>
      <c r="D19" s="169">
        <v>4</v>
      </c>
      <c r="E19" s="169">
        <v>0</v>
      </c>
      <c r="F19" s="169">
        <v>0</v>
      </c>
      <c r="G19" s="169">
        <v>3</v>
      </c>
      <c r="H19" s="169">
        <v>0</v>
      </c>
      <c r="I19" s="309" t="s">
        <v>2300</v>
      </c>
      <c r="J19" s="178" t="s">
        <v>2305</v>
      </c>
      <c r="K19" s="178" t="s">
        <v>2307</v>
      </c>
      <c r="L19" s="342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3">
        <v>44467</v>
      </c>
      <c r="B20" s="160" t="s">
        <v>2288</v>
      </c>
      <c r="C20" s="161" t="s">
        <v>2289</v>
      </c>
      <c r="D20" s="162">
        <v>1</v>
      </c>
      <c r="E20" s="162">
        <v>0</v>
      </c>
      <c r="F20" s="162">
        <v>0</v>
      </c>
      <c r="G20" s="162">
        <v>1</v>
      </c>
      <c r="H20" s="162">
        <v>0</v>
      </c>
      <c r="I20" s="303" t="s">
        <v>2300</v>
      </c>
      <c r="J20" s="171" t="s">
        <v>2306</v>
      </c>
      <c r="K20" s="171" t="s">
        <v>2307</v>
      </c>
      <c r="L20" s="170"/>
      <c r="M20" s="157" t="s">
        <v>127</v>
      </c>
      <c r="O20" s="122" t="s">
        <v>22</v>
      </c>
      <c r="P20" s="120">
        <f t="shared" ref="P20:V20" si="5">SUMIF($C$4:$C$67,P19,$D$4:$D$67)+SUMIF($C$77:$C$78,P19,$D$77:$D$78)+SUMIF($C$100:$C$101,P19,$D$100:$D$101)</f>
        <v>0</v>
      </c>
      <c r="Q20" s="120">
        <f t="shared" si="5"/>
        <v>0</v>
      </c>
      <c r="R20" s="120">
        <f t="shared" si="5"/>
        <v>26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x14ac:dyDescent="0.3">
      <c r="A21" s="174">
        <v>44467</v>
      </c>
      <c r="B21" s="196" t="s">
        <v>2288</v>
      </c>
      <c r="C21" s="163" t="s">
        <v>2290</v>
      </c>
      <c r="D21" s="164">
        <v>1</v>
      </c>
      <c r="E21" s="164">
        <v>0</v>
      </c>
      <c r="F21" s="164">
        <v>0</v>
      </c>
      <c r="G21" s="164">
        <v>1</v>
      </c>
      <c r="H21" s="164">
        <v>0</v>
      </c>
      <c r="I21" s="304" t="s">
        <v>2302</v>
      </c>
      <c r="J21" s="172" t="s">
        <v>2303</v>
      </c>
      <c r="K21" s="172" t="s">
        <v>2307</v>
      </c>
      <c r="L21" s="197"/>
      <c r="M21" s="157"/>
      <c r="O21" s="79" t="s">
        <v>25</v>
      </c>
      <c r="P21" s="80">
        <f t="shared" ref="P21:V21" si="6">SUMIF($C$4:$C$67,P19,$G$4:$G$67)+SUMIF($C$77:$C$78,P19,$G$77:$G$78)+SUMIF($C$100:$C$101,P19,$G$100:$G$101)</f>
        <v>0</v>
      </c>
      <c r="Q21" s="80">
        <f t="shared" si="6"/>
        <v>0</v>
      </c>
      <c r="R21" s="80">
        <f t="shared" si="6"/>
        <v>27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thickBot="1" x14ac:dyDescent="0.35">
      <c r="A22" s="167">
        <v>44467</v>
      </c>
      <c r="B22" s="158" t="s">
        <v>2288</v>
      </c>
      <c r="C22" s="159" t="s">
        <v>42</v>
      </c>
      <c r="D22" s="165">
        <v>1</v>
      </c>
      <c r="E22" s="165">
        <v>0</v>
      </c>
      <c r="F22" s="165">
        <v>0</v>
      </c>
      <c r="G22" s="165">
        <v>1</v>
      </c>
      <c r="H22" s="165">
        <v>0</v>
      </c>
      <c r="I22" s="305" t="s">
        <v>2300</v>
      </c>
      <c r="J22" s="166" t="s">
        <v>2304</v>
      </c>
      <c r="K22" s="166" t="s">
        <v>2307</v>
      </c>
      <c r="L22" s="343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3">
        <v>44467</v>
      </c>
      <c r="B23" s="160" t="s">
        <v>2291</v>
      </c>
      <c r="C23" s="161" t="s">
        <v>2292</v>
      </c>
      <c r="D23" s="162">
        <v>4</v>
      </c>
      <c r="E23" s="162">
        <v>0</v>
      </c>
      <c r="F23" s="162">
        <v>0</v>
      </c>
      <c r="G23" s="162">
        <v>4</v>
      </c>
      <c r="H23" s="162">
        <v>0</v>
      </c>
      <c r="I23" s="303" t="s">
        <v>2300</v>
      </c>
      <c r="J23" s="171" t="s">
        <v>2305</v>
      </c>
      <c r="K23" s="171" t="s">
        <v>2307</v>
      </c>
      <c r="L23" s="170"/>
      <c r="M23" s="157"/>
      <c r="O23" s="122" t="s">
        <v>22</v>
      </c>
      <c r="P23" s="120">
        <f t="shared" ref="P23:V23" si="7">SUMIF($C$4:$C$67,P22,$D$4:$D$67)+SUMIF($C$77:$C$78,P22,$D$77:$D$78)+SUMIF($C$100:$C$101,P22,$D$100:$D$101)</f>
        <v>0</v>
      </c>
      <c r="Q23" s="120">
        <f t="shared" si="7"/>
        <v>4</v>
      </c>
      <c r="R23" s="120">
        <f t="shared" si="7"/>
        <v>5</v>
      </c>
      <c r="S23" s="120">
        <f t="shared" si="7"/>
        <v>0</v>
      </c>
      <c r="T23" s="120">
        <f t="shared" si="7"/>
        <v>0</v>
      </c>
      <c r="U23" s="120">
        <f t="shared" si="7"/>
        <v>0</v>
      </c>
      <c r="V23" s="121">
        <f t="shared" si="7"/>
        <v>0</v>
      </c>
    </row>
    <row r="24" spans="1:22" ht="20.100000000000001" customHeight="1" thickBot="1" x14ac:dyDescent="0.35">
      <c r="A24" s="167">
        <v>44467</v>
      </c>
      <c r="B24" s="158" t="s">
        <v>2291</v>
      </c>
      <c r="C24" s="159" t="s">
        <v>42</v>
      </c>
      <c r="D24" s="165">
        <v>2</v>
      </c>
      <c r="E24" s="165">
        <v>0</v>
      </c>
      <c r="F24" s="165">
        <v>0</v>
      </c>
      <c r="G24" s="165">
        <v>2</v>
      </c>
      <c r="H24" s="165">
        <v>0</v>
      </c>
      <c r="I24" s="305" t="s">
        <v>2300</v>
      </c>
      <c r="J24" s="166" t="s">
        <v>2305</v>
      </c>
      <c r="K24" s="166" t="s">
        <v>2308</v>
      </c>
      <c r="L24" s="343"/>
      <c r="M24" s="157"/>
      <c r="O24" s="73" t="s">
        <v>25</v>
      </c>
      <c r="P24" s="74">
        <f t="shared" ref="P24:V24" si="8">SUMIF($C$4:$C$67,P22,$G$4:$G$67)+SUMIF($C$77:$C$78,P22,$G$77:$G$78)+SUMIF($C$100:$C$101,P22,$G$100:$G$101)</f>
        <v>0</v>
      </c>
      <c r="Q24" s="74">
        <f t="shared" si="8"/>
        <v>4</v>
      </c>
      <c r="R24" s="74">
        <f t="shared" si="8"/>
        <v>5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77">
        <v>44467</v>
      </c>
      <c r="B25" s="341" t="s">
        <v>2293</v>
      </c>
      <c r="C25" s="168" t="s">
        <v>42</v>
      </c>
      <c r="D25" s="169">
        <v>2</v>
      </c>
      <c r="E25" s="169">
        <v>0</v>
      </c>
      <c r="F25" s="169">
        <v>0</v>
      </c>
      <c r="G25" s="169">
        <v>2</v>
      </c>
      <c r="H25" s="169">
        <v>0</v>
      </c>
      <c r="I25" s="309" t="s">
        <v>2300</v>
      </c>
      <c r="J25" s="178" t="s">
        <v>2304</v>
      </c>
      <c r="K25" s="178" t="s">
        <v>2308</v>
      </c>
      <c r="L25" s="342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thickBot="1" x14ac:dyDescent="0.35">
      <c r="A26" s="177">
        <v>44467</v>
      </c>
      <c r="B26" s="341" t="s">
        <v>2294</v>
      </c>
      <c r="C26" s="168" t="s">
        <v>2295</v>
      </c>
      <c r="D26" s="169">
        <v>0</v>
      </c>
      <c r="E26" s="169">
        <v>0</v>
      </c>
      <c r="F26" s="169">
        <v>0</v>
      </c>
      <c r="G26" s="169">
        <v>20</v>
      </c>
      <c r="H26" s="169">
        <v>0</v>
      </c>
      <c r="I26" s="309" t="s">
        <v>2300</v>
      </c>
      <c r="J26" s="178" t="s">
        <v>2305</v>
      </c>
      <c r="K26" s="178" t="s">
        <v>2308</v>
      </c>
      <c r="L26" s="342"/>
      <c r="M26" s="157"/>
      <c r="O26" s="122" t="s">
        <v>22</v>
      </c>
      <c r="P26" s="120">
        <f t="shared" ref="P26:V26" si="9">SUMIF($C$4:$C$67,P25,$D$4:$D$67)+SUMIF($C$77:$C$78,P25,$D$77:$D$78)+SUMIF($C$100:$C$101,P25,$D$100:$D$101)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3">
        <v>44467</v>
      </c>
      <c r="B27" s="160" t="s">
        <v>2296</v>
      </c>
      <c r="C27" s="161" t="s">
        <v>2297</v>
      </c>
      <c r="D27" s="162">
        <v>1</v>
      </c>
      <c r="E27" s="162">
        <v>0</v>
      </c>
      <c r="F27" s="162">
        <v>0</v>
      </c>
      <c r="G27" s="162">
        <v>1</v>
      </c>
      <c r="H27" s="162">
        <v>0</v>
      </c>
      <c r="I27" s="303" t="s">
        <v>2300</v>
      </c>
      <c r="J27" s="171" t="s">
        <v>2305</v>
      </c>
      <c r="K27" s="171" t="s">
        <v>2307</v>
      </c>
      <c r="L27" s="170"/>
      <c r="M27" s="157"/>
      <c r="O27" s="79" t="s">
        <v>25</v>
      </c>
      <c r="P27" s="84">
        <f t="shared" ref="P27:V27" si="10">SUMIF($C$4:$C$67,P25,$G$4:$G$67)+SUMIF($C$77:$C$78,P25,$G$77:$G$78)+SUMIF($C$100:$C$101,P25,$G$100:$G$101)</f>
        <v>0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44467</v>
      </c>
      <c r="B28" s="158" t="s">
        <v>2296</v>
      </c>
      <c r="C28" s="159" t="s">
        <v>2298</v>
      </c>
      <c r="D28" s="165">
        <v>2</v>
      </c>
      <c r="E28" s="165">
        <v>0</v>
      </c>
      <c r="F28" s="165">
        <v>0</v>
      </c>
      <c r="G28" s="165">
        <v>2</v>
      </c>
      <c r="H28" s="165">
        <v>0</v>
      </c>
      <c r="I28" s="305" t="s">
        <v>2301</v>
      </c>
      <c r="J28" s="166" t="s">
        <v>2305</v>
      </c>
      <c r="K28" s="166" t="s">
        <v>2308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44467</v>
      </c>
      <c r="B29" s="160" t="s">
        <v>2299</v>
      </c>
      <c r="C29" s="161" t="s">
        <v>2289</v>
      </c>
      <c r="D29" s="162">
        <v>1</v>
      </c>
      <c r="E29" s="162">
        <v>0</v>
      </c>
      <c r="F29" s="162">
        <v>0</v>
      </c>
      <c r="G29" s="162">
        <v>1</v>
      </c>
      <c r="H29" s="162">
        <v>0</v>
      </c>
      <c r="I29" s="303" t="s">
        <v>2300</v>
      </c>
      <c r="J29" s="171" t="s">
        <v>2305</v>
      </c>
      <c r="K29" s="171" t="s">
        <v>2307</v>
      </c>
      <c r="L29" s="170"/>
      <c r="M29" s="157"/>
      <c r="O29" s="122" t="s">
        <v>22</v>
      </c>
      <c r="P29" s="120">
        <f t="shared" ref="P29:V29" si="11">SUMIF($C$4:$C$67,P28,$D$4:$D$67)+SUMIF($C$77:$C$78,P28,$D$77:$D$78)+SUMIF($C$100:$C$101,P28,$D$100:$D$101)</f>
        <v>13</v>
      </c>
      <c r="Q29" s="120">
        <f t="shared" si="11"/>
        <v>3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4">
        <v>44467</v>
      </c>
      <c r="B30" s="196" t="s">
        <v>2299</v>
      </c>
      <c r="C30" s="163" t="s">
        <v>2265</v>
      </c>
      <c r="D30" s="164">
        <v>1</v>
      </c>
      <c r="E30" s="164">
        <v>0</v>
      </c>
      <c r="F30" s="164">
        <v>0</v>
      </c>
      <c r="G30" s="164">
        <v>1</v>
      </c>
      <c r="H30" s="164">
        <v>0</v>
      </c>
      <c r="I30" s="304" t="s">
        <v>2300</v>
      </c>
      <c r="J30" s="172" t="s">
        <v>2303</v>
      </c>
      <c r="K30" s="172" t="s">
        <v>2307</v>
      </c>
      <c r="L30" s="197"/>
      <c r="M30" s="157"/>
      <c r="O30" s="86" t="s">
        <v>25</v>
      </c>
      <c r="P30" s="87">
        <f t="shared" ref="P30:V30" si="12">SUMIF($C$4:$C$67,P28,$G$4:$G$67)+SUMIF($C$77:$C$78,P28,$G$77:$G$78)+SUMIF($C$100:$C$101,P28,$G$100:$G$101)</f>
        <v>14</v>
      </c>
      <c r="Q30" s="87">
        <f t="shared" si="12"/>
        <v>1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44467</v>
      </c>
      <c r="B31" s="158" t="s">
        <v>2299</v>
      </c>
      <c r="C31" s="159" t="s">
        <v>42</v>
      </c>
      <c r="D31" s="165">
        <v>11</v>
      </c>
      <c r="E31" s="165">
        <v>0</v>
      </c>
      <c r="F31" s="165">
        <v>0</v>
      </c>
      <c r="G31" s="165">
        <v>11</v>
      </c>
      <c r="H31" s="165">
        <v>0</v>
      </c>
      <c r="I31" s="305" t="s">
        <v>2300</v>
      </c>
      <c r="J31" s="166" t="s">
        <v>2305</v>
      </c>
      <c r="K31" s="166" t="s">
        <v>2309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266</v>
      </c>
    </row>
    <row r="32" spans="1:22" ht="20.100000000000001" customHeight="1" thickBot="1" x14ac:dyDescent="0.35">
      <c r="A32" s="177">
        <v>44467</v>
      </c>
      <c r="B32" s="341" t="s">
        <v>2310</v>
      </c>
      <c r="C32" s="168" t="s">
        <v>2311</v>
      </c>
      <c r="D32" s="169">
        <v>1</v>
      </c>
      <c r="E32" s="169">
        <v>0</v>
      </c>
      <c r="F32" s="169">
        <v>0</v>
      </c>
      <c r="G32" s="169">
        <v>1</v>
      </c>
      <c r="H32" s="169">
        <v>0</v>
      </c>
      <c r="I32" s="309" t="s">
        <v>2320</v>
      </c>
      <c r="J32" s="178" t="s">
        <v>2323</v>
      </c>
      <c r="K32" s="346" t="s">
        <v>2327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44467</v>
      </c>
      <c r="B33" s="341" t="s">
        <v>2312</v>
      </c>
      <c r="C33" s="168" t="s">
        <v>2250</v>
      </c>
      <c r="D33" s="169">
        <v>1</v>
      </c>
      <c r="E33" s="169">
        <v>0</v>
      </c>
      <c r="F33" s="169">
        <v>0</v>
      </c>
      <c r="G33" s="169">
        <v>1</v>
      </c>
      <c r="H33" s="169">
        <v>0</v>
      </c>
      <c r="I33" s="309" t="s">
        <v>2321</v>
      </c>
      <c r="J33" s="178" t="s">
        <v>2323</v>
      </c>
      <c r="K33" s="346" t="s">
        <v>2327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7">
        <v>44467</v>
      </c>
      <c r="B34" s="341" t="s">
        <v>2313</v>
      </c>
      <c r="C34" s="168" t="s">
        <v>2314</v>
      </c>
      <c r="D34" s="169">
        <v>16</v>
      </c>
      <c r="E34" s="169">
        <v>0</v>
      </c>
      <c r="F34" s="169">
        <v>0</v>
      </c>
      <c r="G34" s="169">
        <v>16</v>
      </c>
      <c r="H34" s="169">
        <v>0</v>
      </c>
      <c r="I34" s="309" t="s">
        <v>2320</v>
      </c>
      <c r="J34" s="178" t="s">
        <v>2324</v>
      </c>
      <c r="K34" s="346" t="s">
        <v>2327</v>
      </c>
      <c r="L34" s="342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44467</v>
      </c>
      <c r="B35" s="341" t="s">
        <v>2315</v>
      </c>
      <c r="C35" s="168" t="s">
        <v>2286</v>
      </c>
      <c r="D35" s="169">
        <v>1</v>
      </c>
      <c r="E35" s="169">
        <v>0</v>
      </c>
      <c r="F35" s="169">
        <v>0</v>
      </c>
      <c r="G35" s="169">
        <v>1</v>
      </c>
      <c r="H35" s="169">
        <v>0</v>
      </c>
      <c r="I35" s="309" t="s">
        <v>2321</v>
      </c>
      <c r="J35" s="178" t="s">
        <v>2325</v>
      </c>
      <c r="K35" s="346" t="s">
        <v>2327</v>
      </c>
      <c r="L35" s="342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3">
        <v>44467</v>
      </c>
      <c r="B36" s="160" t="s">
        <v>2316</v>
      </c>
      <c r="C36" s="161" t="s">
        <v>2317</v>
      </c>
      <c r="D36" s="162">
        <v>2</v>
      </c>
      <c r="E36" s="162">
        <v>0</v>
      </c>
      <c r="F36" s="162">
        <v>0</v>
      </c>
      <c r="G36" s="162">
        <v>2</v>
      </c>
      <c r="H36" s="162">
        <v>0</v>
      </c>
      <c r="I36" s="303" t="s">
        <v>2320</v>
      </c>
      <c r="J36" s="171" t="s">
        <v>2323</v>
      </c>
      <c r="K36" s="344" t="s">
        <v>2328</v>
      </c>
      <c r="L36" s="170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44467</v>
      </c>
      <c r="B37" s="158" t="s">
        <v>2316</v>
      </c>
      <c r="C37" s="159" t="s">
        <v>2266</v>
      </c>
      <c r="D37" s="165">
        <v>1</v>
      </c>
      <c r="E37" s="165">
        <v>0</v>
      </c>
      <c r="F37" s="165">
        <v>0</v>
      </c>
      <c r="G37" s="165">
        <v>1</v>
      </c>
      <c r="H37" s="165">
        <v>0</v>
      </c>
      <c r="I37" s="305" t="s">
        <v>2322</v>
      </c>
      <c r="J37" s="166" t="s">
        <v>2323</v>
      </c>
      <c r="K37" s="345" t="s">
        <v>2329</v>
      </c>
      <c r="L37" s="343"/>
      <c r="M37" s="194" t="s">
        <v>2323</v>
      </c>
      <c r="N37" s="192">
        <v>0.54513888888888895</v>
      </c>
      <c r="O37" s="335">
        <v>6396</v>
      </c>
      <c r="P37" s="182">
        <f>25+22</f>
        <v>47</v>
      </c>
      <c r="Q37" s="182">
        <f>25+22</f>
        <v>47</v>
      </c>
      <c r="R37" s="182">
        <v>3</v>
      </c>
      <c r="S37" s="182">
        <v>3</v>
      </c>
      <c r="T37" s="180">
        <f>SUM(P37:S37)</f>
        <v>100</v>
      </c>
      <c r="U37" s="183"/>
      <c r="V37" s="184">
        <v>6</v>
      </c>
    </row>
    <row r="38" spans="1:24" s="124" customFormat="1" ht="20.100000000000001" customHeight="1" thickBot="1" x14ac:dyDescent="0.35">
      <c r="A38" s="177">
        <v>44467</v>
      </c>
      <c r="B38" s="341" t="s">
        <v>2318</v>
      </c>
      <c r="C38" s="168" t="s">
        <v>2319</v>
      </c>
      <c r="D38" s="169">
        <v>6</v>
      </c>
      <c r="E38" s="169">
        <v>0</v>
      </c>
      <c r="F38" s="169">
        <v>0</v>
      </c>
      <c r="G38" s="169">
        <v>6</v>
      </c>
      <c r="H38" s="169">
        <v>0</v>
      </c>
      <c r="I38" s="309" t="s">
        <v>2321</v>
      </c>
      <c r="J38" s="178" t="s">
        <v>2326</v>
      </c>
      <c r="K38" s="346" t="s">
        <v>2329</v>
      </c>
      <c r="L38" s="342"/>
      <c r="M38" s="194" t="s">
        <v>2303</v>
      </c>
      <c r="N38" s="192">
        <v>0.53472222222222221</v>
      </c>
      <c r="O38" s="335" t="s">
        <v>141</v>
      </c>
      <c r="P38" s="182">
        <v>59</v>
      </c>
      <c r="Q38" s="182">
        <v>39</v>
      </c>
      <c r="R38" s="182">
        <v>2</v>
      </c>
      <c r="S38" s="182">
        <v>4</v>
      </c>
      <c r="T38" s="180">
        <f t="shared" ref="T38:T45" si="13">SUM(P38:S38)</f>
        <v>104</v>
      </c>
      <c r="U38" s="186"/>
      <c r="V38" s="179">
        <v>9</v>
      </c>
      <c r="W38" s="282"/>
    </row>
    <row r="39" spans="1:24" ht="20.100000000000001" customHeight="1" x14ac:dyDescent="0.3">
      <c r="A39" s="173">
        <v>44467</v>
      </c>
      <c r="B39" s="160" t="s">
        <v>2330</v>
      </c>
      <c r="C39" s="161" t="s">
        <v>2331</v>
      </c>
      <c r="D39" s="162">
        <v>2</v>
      </c>
      <c r="E39" s="162">
        <v>0</v>
      </c>
      <c r="F39" s="162">
        <v>0</v>
      </c>
      <c r="G39" s="162">
        <v>0</v>
      </c>
      <c r="H39" s="162">
        <v>0</v>
      </c>
      <c r="I39" s="303" t="s">
        <v>2333</v>
      </c>
      <c r="J39" s="171" t="s">
        <v>2260</v>
      </c>
      <c r="K39" s="171" t="s">
        <v>2335</v>
      </c>
      <c r="L39" s="170"/>
      <c r="M39" s="194" t="s">
        <v>2350</v>
      </c>
      <c r="N39" s="192">
        <v>0.56597222222222221</v>
      </c>
      <c r="O39" s="335" t="s">
        <v>140</v>
      </c>
      <c r="P39" s="182">
        <v>35</v>
      </c>
      <c r="Q39" s="182">
        <v>31</v>
      </c>
      <c r="R39" s="182">
        <v>0</v>
      </c>
      <c r="S39" s="182">
        <v>0</v>
      </c>
      <c r="T39" s="180">
        <f t="shared" si="13"/>
        <v>66</v>
      </c>
      <c r="U39" s="186"/>
      <c r="V39" s="179">
        <v>4</v>
      </c>
      <c r="X39" s="107"/>
    </row>
    <row r="40" spans="1:24" ht="20.100000000000001" customHeight="1" thickBot="1" x14ac:dyDescent="0.35">
      <c r="A40" s="167">
        <v>44467</v>
      </c>
      <c r="B40" s="158" t="s">
        <v>2330</v>
      </c>
      <c r="C40" s="159" t="s">
        <v>2332</v>
      </c>
      <c r="D40" s="165">
        <v>6</v>
      </c>
      <c r="E40" s="165">
        <v>0</v>
      </c>
      <c r="F40" s="165">
        <v>0</v>
      </c>
      <c r="G40" s="165">
        <v>6</v>
      </c>
      <c r="H40" s="165">
        <v>0</v>
      </c>
      <c r="I40" s="305" t="s">
        <v>2333</v>
      </c>
      <c r="J40" s="166" t="s">
        <v>2334</v>
      </c>
      <c r="K40" s="166" t="s">
        <v>2335</v>
      </c>
      <c r="L40" s="343"/>
      <c r="M40" s="194" t="s">
        <v>2277</v>
      </c>
      <c r="N40" s="192">
        <v>0.5</v>
      </c>
      <c r="O40" s="335" t="s">
        <v>142</v>
      </c>
      <c r="P40" s="182">
        <v>20</v>
      </c>
      <c r="Q40" s="182">
        <v>20</v>
      </c>
      <c r="R40" s="182">
        <v>0</v>
      </c>
      <c r="S40" s="182">
        <v>0</v>
      </c>
      <c r="T40" s="180">
        <f t="shared" si="13"/>
        <v>40</v>
      </c>
      <c r="U40" s="195"/>
      <c r="V40" s="179">
        <v>2</v>
      </c>
      <c r="W40" s="107"/>
      <c r="X40" s="107"/>
    </row>
    <row r="41" spans="1:24" ht="20.100000000000001" customHeight="1" thickBot="1" x14ac:dyDescent="0.35">
      <c r="A41" s="177">
        <v>44467</v>
      </c>
      <c r="B41" s="341" t="s">
        <v>2337</v>
      </c>
      <c r="C41" s="168" t="s">
        <v>2338</v>
      </c>
      <c r="D41" s="169">
        <v>8</v>
      </c>
      <c r="E41" s="169">
        <v>0</v>
      </c>
      <c r="F41" s="169">
        <v>0</v>
      </c>
      <c r="G41" s="169">
        <v>8</v>
      </c>
      <c r="H41" s="169">
        <v>0</v>
      </c>
      <c r="I41" s="309" t="s">
        <v>2345</v>
      </c>
      <c r="J41" s="178" t="s">
        <v>2347</v>
      </c>
      <c r="K41" s="346" t="s">
        <v>2351</v>
      </c>
      <c r="L41" s="342"/>
      <c r="M41" s="194" t="s">
        <v>2377</v>
      </c>
      <c r="N41" s="192">
        <v>0.59027777777777779</v>
      </c>
      <c r="O41" s="335" t="s">
        <v>139</v>
      </c>
      <c r="P41" s="182">
        <v>66</v>
      </c>
      <c r="Q41" s="182">
        <v>79</v>
      </c>
      <c r="R41" s="182">
        <v>9</v>
      </c>
      <c r="S41" s="182">
        <v>7</v>
      </c>
      <c r="T41" s="180">
        <f t="shared" si="13"/>
        <v>161</v>
      </c>
      <c r="U41" s="195"/>
      <c r="V41" s="179">
        <v>9</v>
      </c>
      <c r="W41" s="107"/>
    </row>
    <row r="42" spans="1:24" ht="20.100000000000001" customHeight="1" thickBot="1" x14ac:dyDescent="0.35">
      <c r="A42" s="177">
        <v>44467</v>
      </c>
      <c r="B42" s="341" t="s">
        <v>2339</v>
      </c>
      <c r="C42" s="168" t="s">
        <v>2340</v>
      </c>
      <c r="D42" s="169">
        <v>8</v>
      </c>
      <c r="E42" s="169">
        <v>0</v>
      </c>
      <c r="F42" s="169">
        <v>0</v>
      </c>
      <c r="G42" s="169">
        <v>12</v>
      </c>
      <c r="H42" s="169">
        <v>0</v>
      </c>
      <c r="I42" s="309" t="s">
        <v>2346</v>
      </c>
      <c r="J42" s="178" t="s">
        <v>2348</v>
      </c>
      <c r="K42" s="346" t="s">
        <v>2351</v>
      </c>
      <c r="L42" s="342"/>
      <c r="M42" s="194" t="s">
        <v>2394</v>
      </c>
      <c r="N42" s="192">
        <v>0.62986111111111109</v>
      </c>
      <c r="O42" s="335" t="s">
        <v>143</v>
      </c>
      <c r="P42" s="182">
        <v>30</v>
      </c>
      <c r="Q42" s="182">
        <v>59</v>
      </c>
      <c r="R42" s="182">
        <v>0</v>
      </c>
      <c r="S42" s="182">
        <v>0</v>
      </c>
      <c r="T42" s="180">
        <f t="shared" si="13"/>
        <v>89</v>
      </c>
      <c r="U42" s="186"/>
      <c r="V42" s="179">
        <v>1</v>
      </c>
    </row>
    <row r="43" spans="1:24" ht="20.100000000000001" customHeight="1" x14ac:dyDescent="0.3">
      <c r="A43" s="173">
        <v>44467</v>
      </c>
      <c r="B43" s="160" t="s">
        <v>2341</v>
      </c>
      <c r="C43" s="161" t="s">
        <v>2264</v>
      </c>
      <c r="D43" s="162">
        <v>1</v>
      </c>
      <c r="E43" s="162">
        <v>0</v>
      </c>
      <c r="F43" s="162">
        <v>0</v>
      </c>
      <c r="G43" s="162">
        <v>1</v>
      </c>
      <c r="H43" s="162">
        <v>0</v>
      </c>
      <c r="I43" s="303" t="s">
        <v>2346</v>
      </c>
      <c r="J43" s="171" t="s">
        <v>2347</v>
      </c>
      <c r="K43" s="344" t="s">
        <v>2352</v>
      </c>
      <c r="L43" s="170"/>
      <c r="M43" s="194" t="s">
        <v>2260</v>
      </c>
      <c r="N43" s="192">
        <v>0.62361111111111112</v>
      </c>
      <c r="O43" s="335" t="s">
        <v>2385</v>
      </c>
      <c r="P43" s="182">
        <v>2</v>
      </c>
      <c r="Q43" s="182">
        <v>2</v>
      </c>
      <c r="R43" s="182">
        <v>0</v>
      </c>
      <c r="S43" s="182">
        <v>0</v>
      </c>
      <c r="T43" s="180">
        <f t="shared" si="13"/>
        <v>4</v>
      </c>
      <c r="U43" s="186"/>
      <c r="V43" s="179">
        <v>1</v>
      </c>
    </row>
    <row r="44" spans="1:24" ht="20.100000000000001" customHeight="1" x14ac:dyDescent="0.3">
      <c r="A44" s="174">
        <v>44467</v>
      </c>
      <c r="B44" s="196" t="s">
        <v>2341</v>
      </c>
      <c r="C44" s="163" t="s">
        <v>2265</v>
      </c>
      <c r="D44" s="164">
        <v>10</v>
      </c>
      <c r="E44" s="164">
        <v>0</v>
      </c>
      <c r="F44" s="164">
        <v>0</v>
      </c>
      <c r="G44" s="164">
        <v>10</v>
      </c>
      <c r="H44" s="164">
        <v>0</v>
      </c>
      <c r="I44" s="304" t="s">
        <v>2345</v>
      </c>
      <c r="J44" s="172" t="s">
        <v>2349</v>
      </c>
      <c r="K44" s="38" t="s">
        <v>2353</v>
      </c>
      <c r="L44" s="197"/>
      <c r="M44" s="194" t="s">
        <v>2260</v>
      </c>
      <c r="N44" s="192">
        <v>0.5625</v>
      </c>
      <c r="O44" s="335" t="s">
        <v>2336</v>
      </c>
      <c r="P44" s="182">
        <v>6</v>
      </c>
      <c r="Q44" s="182">
        <v>8</v>
      </c>
      <c r="R44" s="182">
        <v>0</v>
      </c>
      <c r="S44" s="182">
        <v>0</v>
      </c>
      <c r="T44" s="180">
        <f t="shared" si="13"/>
        <v>14</v>
      </c>
      <c r="U44" s="186"/>
      <c r="V44" s="179">
        <v>1</v>
      </c>
    </row>
    <row r="45" spans="1:24" ht="20.100000000000001" customHeight="1" thickBot="1" x14ac:dyDescent="0.35">
      <c r="A45" s="167">
        <v>44467</v>
      </c>
      <c r="B45" s="158" t="s">
        <v>2341</v>
      </c>
      <c r="C45" s="159" t="s">
        <v>2342</v>
      </c>
      <c r="D45" s="165">
        <v>1</v>
      </c>
      <c r="E45" s="165">
        <v>0</v>
      </c>
      <c r="F45" s="165">
        <v>0</v>
      </c>
      <c r="G45" s="165">
        <v>1</v>
      </c>
      <c r="H45" s="165">
        <v>0</v>
      </c>
      <c r="I45" s="305" t="s">
        <v>2345</v>
      </c>
      <c r="J45" s="166" t="s">
        <v>2349</v>
      </c>
      <c r="K45" s="345" t="s">
        <v>2351</v>
      </c>
      <c r="L45" s="343"/>
      <c r="M45" s="194" t="s">
        <v>2260</v>
      </c>
      <c r="N45" s="192">
        <v>0.48125000000000001</v>
      </c>
      <c r="O45" s="335" t="s">
        <v>138</v>
      </c>
      <c r="P45" s="182">
        <v>6</v>
      </c>
      <c r="Q45" s="182">
        <v>7</v>
      </c>
      <c r="R45" s="182">
        <v>3</v>
      </c>
      <c r="S45" s="182">
        <v>4</v>
      </c>
      <c r="T45" s="180">
        <f t="shared" si="13"/>
        <v>20</v>
      </c>
      <c r="U45" s="186"/>
      <c r="V45" s="179">
        <v>3</v>
      </c>
    </row>
    <row r="46" spans="1:24" ht="20.100000000000001" customHeight="1" thickTop="1" x14ac:dyDescent="0.3">
      <c r="A46" s="173">
        <v>44467</v>
      </c>
      <c r="B46" s="160" t="s">
        <v>2343</v>
      </c>
      <c r="C46" s="161" t="s">
        <v>2344</v>
      </c>
      <c r="D46" s="162">
        <v>1</v>
      </c>
      <c r="E46" s="162">
        <v>0</v>
      </c>
      <c r="F46" s="162">
        <v>0</v>
      </c>
      <c r="G46" s="162">
        <v>1</v>
      </c>
      <c r="H46" s="162">
        <v>0</v>
      </c>
      <c r="I46" s="303" t="s">
        <v>2345</v>
      </c>
      <c r="J46" s="171" t="s">
        <v>2349</v>
      </c>
      <c r="K46" s="344" t="s">
        <v>2352</v>
      </c>
      <c r="L46" s="170"/>
      <c r="M46" s="194"/>
      <c r="N46" s="192"/>
      <c r="O46" s="187" t="s">
        <v>126</v>
      </c>
      <c r="P46" s="188">
        <f>SUM(P37:P45)</f>
        <v>271</v>
      </c>
      <c r="Q46" s="188">
        <f>SUM(Q37:Q45)</f>
        <v>292</v>
      </c>
      <c r="R46" s="188">
        <f>SUM(R37:R45)</f>
        <v>17</v>
      </c>
      <c r="S46" s="188">
        <f>SUM(S37:S45)</f>
        <v>18</v>
      </c>
      <c r="T46" s="188">
        <f>SUM(T37:T45)</f>
        <v>598</v>
      </c>
      <c r="U46" s="189"/>
      <c r="V46" s="190"/>
    </row>
    <row r="47" spans="1:24" ht="20.100000000000001" customHeight="1" thickBot="1" x14ac:dyDescent="0.35">
      <c r="A47" s="167">
        <v>44467</v>
      </c>
      <c r="B47" s="158" t="s">
        <v>2343</v>
      </c>
      <c r="C47" s="159" t="s">
        <v>2338</v>
      </c>
      <c r="D47" s="165">
        <v>2</v>
      </c>
      <c r="E47" s="165">
        <v>0</v>
      </c>
      <c r="F47" s="165">
        <v>0</v>
      </c>
      <c r="G47" s="165">
        <v>2</v>
      </c>
      <c r="H47" s="165">
        <v>0</v>
      </c>
      <c r="I47" s="305" t="s">
        <v>2345</v>
      </c>
      <c r="J47" s="166" t="s">
        <v>2350</v>
      </c>
      <c r="K47" s="345" t="s">
        <v>2352</v>
      </c>
      <c r="L47" s="343"/>
      <c r="M47" s="194"/>
      <c r="N47" s="192"/>
      <c r="O47" s="191"/>
      <c r="P47" s="182"/>
      <c r="Q47" s="182"/>
      <c r="R47" s="182"/>
      <c r="S47" s="182"/>
      <c r="T47" s="182">
        <f>SUM(P47:S47)</f>
        <v>0</v>
      </c>
      <c r="U47" s="185"/>
      <c r="V47" s="248"/>
    </row>
    <row r="48" spans="1:24" ht="20.100000000000001" customHeight="1" thickBot="1" x14ac:dyDescent="0.35">
      <c r="A48" s="177">
        <v>44467</v>
      </c>
      <c r="B48" s="341" t="s">
        <v>2354</v>
      </c>
      <c r="C48" s="168" t="s">
        <v>2265</v>
      </c>
      <c r="D48" s="169">
        <v>4</v>
      </c>
      <c r="E48" s="169">
        <v>0</v>
      </c>
      <c r="F48" s="169">
        <v>0</v>
      </c>
      <c r="G48" s="169">
        <v>4</v>
      </c>
      <c r="H48" s="169">
        <v>0</v>
      </c>
      <c r="I48" s="309" t="s">
        <v>2369</v>
      </c>
      <c r="J48" s="178" t="s">
        <v>2372</v>
      </c>
      <c r="K48" s="178" t="s">
        <v>2375</v>
      </c>
      <c r="L48" s="342"/>
      <c r="M48" s="194"/>
      <c r="N48" s="192"/>
      <c r="O48" s="191"/>
      <c r="P48" s="182"/>
      <c r="Q48" s="182"/>
      <c r="R48" s="182"/>
      <c r="S48" s="182"/>
      <c r="T48" s="182">
        <f>SUM(P48:S48)</f>
        <v>0</v>
      </c>
      <c r="U48" s="185"/>
      <c r="V48" s="179"/>
    </row>
    <row r="49" spans="1:22" ht="20.100000000000001" customHeight="1" thickBot="1" x14ac:dyDescent="0.35">
      <c r="A49" s="177">
        <v>44467</v>
      </c>
      <c r="B49" s="341" t="s">
        <v>2355</v>
      </c>
      <c r="C49" s="168" t="s">
        <v>2311</v>
      </c>
      <c r="D49" s="169">
        <v>1</v>
      </c>
      <c r="E49" s="169">
        <v>0</v>
      </c>
      <c r="F49" s="169">
        <v>0</v>
      </c>
      <c r="G49" s="169">
        <v>1</v>
      </c>
      <c r="H49" s="169">
        <v>0</v>
      </c>
      <c r="I49" s="309" t="s">
        <v>2370</v>
      </c>
      <c r="J49" s="178" t="s">
        <v>2373</v>
      </c>
      <c r="K49" s="178" t="s">
        <v>2375</v>
      </c>
      <c r="L49" s="342" t="s">
        <v>2356</v>
      </c>
      <c r="M49" s="194"/>
      <c r="N49" s="192"/>
      <c r="O49" s="191"/>
      <c r="P49" s="182"/>
      <c r="Q49" s="182"/>
      <c r="R49" s="182"/>
      <c r="S49" s="182"/>
      <c r="T49" s="182"/>
      <c r="U49" s="185"/>
      <c r="V49" s="179"/>
    </row>
    <row r="50" spans="1:22" ht="20.100000000000001" customHeight="1" thickBot="1" x14ac:dyDescent="0.35">
      <c r="A50" s="173">
        <v>44467</v>
      </c>
      <c r="B50" s="160" t="s">
        <v>2355</v>
      </c>
      <c r="C50" s="161" t="s">
        <v>2357</v>
      </c>
      <c r="D50" s="162">
        <v>1</v>
      </c>
      <c r="E50" s="162">
        <v>0</v>
      </c>
      <c r="F50" s="162">
        <v>0</v>
      </c>
      <c r="G50" s="162">
        <v>1</v>
      </c>
      <c r="H50" s="162">
        <v>0</v>
      </c>
      <c r="I50" s="303" t="s">
        <v>2370</v>
      </c>
      <c r="J50" s="171" t="s">
        <v>2374</v>
      </c>
      <c r="K50" s="171" t="s">
        <v>2376</v>
      </c>
      <c r="L50" s="170"/>
      <c r="M50" s="194"/>
      <c r="N50" s="192"/>
      <c r="O50" s="191"/>
      <c r="P50" s="182"/>
      <c r="Q50" s="182"/>
      <c r="R50" s="182"/>
      <c r="S50" s="182"/>
      <c r="T50" s="182"/>
      <c r="U50" s="185"/>
      <c r="V50" s="179"/>
    </row>
    <row r="51" spans="1:22" ht="20.100000000000001" customHeight="1" thickTop="1" thickBot="1" x14ac:dyDescent="0.35">
      <c r="A51" s="167">
        <v>44467</v>
      </c>
      <c r="B51" s="158" t="s">
        <v>2355</v>
      </c>
      <c r="C51" s="159" t="s">
        <v>2250</v>
      </c>
      <c r="D51" s="165">
        <v>2</v>
      </c>
      <c r="E51" s="165">
        <v>0</v>
      </c>
      <c r="F51" s="165">
        <v>0</v>
      </c>
      <c r="G51" s="165">
        <v>2</v>
      </c>
      <c r="H51" s="165">
        <v>0</v>
      </c>
      <c r="I51" s="305" t="s">
        <v>2369</v>
      </c>
      <c r="J51" s="166" t="s">
        <v>2372</v>
      </c>
      <c r="K51" s="166" t="s">
        <v>2376</v>
      </c>
      <c r="L51" s="343" t="s">
        <v>2358</v>
      </c>
      <c r="M51" s="194"/>
      <c r="N51" s="107"/>
      <c r="O51" s="187" t="s">
        <v>88</v>
      </c>
      <c r="P51" s="188">
        <f>SUM(P47:P50)</f>
        <v>0</v>
      </c>
      <c r="Q51" s="92">
        <f>SUM(Q47:Q50)</f>
        <v>0</v>
      </c>
      <c r="R51" s="188">
        <f>SUM(R47:R50)</f>
        <v>0</v>
      </c>
      <c r="S51" s="92">
        <f>SUM(S47:S50)</f>
        <v>0</v>
      </c>
      <c r="T51" s="188">
        <f>SUM(T47:T50)</f>
        <v>0</v>
      </c>
      <c r="U51" s="93"/>
      <c r="V51" s="94"/>
    </row>
    <row r="52" spans="1:22" ht="20.100000000000001" customHeight="1" thickBot="1" x14ac:dyDescent="0.35">
      <c r="A52" s="173">
        <v>44467</v>
      </c>
      <c r="B52" s="160" t="s">
        <v>2359</v>
      </c>
      <c r="C52" s="161" t="s">
        <v>42</v>
      </c>
      <c r="D52" s="162">
        <v>10</v>
      </c>
      <c r="E52" s="162">
        <v>0</v>
      </c>
      <c r="F52" s="162">
        <v>0</v>
      </c>
      <c r="G52" s="162">
        <v>10</v>
      </c>
      <c r="H52" s="162">
        <v>0</v>
      </c>
      <c r="I52" s="303" t="s">
        <v>2371</v>
      </c>
      <c r="J52" s="171" t="s">
        <v>2373</v>
      </c>
      <c r="K52" s="171" t="s">
        <v>2375</v>
      </c>
      <c r="L52" s="170"/>
      <c r="M52" s="194"/>
      <c r="N52" s="107"/>
      <c r="O52" s="95" t="s">
        <v>89</v>
      </c>
      <c r="P52" s="97">
        <f>P46+P51</f>
        <v>271</v>
      </c>
      <c r="Q52" s="96">
        <f>Q46+Q51</f>
        <v>292</v>
      </c>
      <c r="R52" s="97">
        <f>R46+R51</f>
        <v>17</v>
      </c>
      <c r="S52" s="96">
        <f>S46+S51</f>
        <v>18</v>
      </c>
      <c r="T52" s="97">
        <f>T46+T51</f>
        <v>598</v>
      </c>
      <c r="U52" s="98">
        <f>SUM(U46:U47)</f>
        <v>0</v>
      </c>
      <c r="V52" s="99"/>
    </row>
    <row r="53" spans="1:22" ht="20.100000000000001" customHeight="1" thickBot="1" x14ac:dyDescent="0.35">
      <c r="A53" s="167">
        <v>44467</v>
      </c>
      <c r="B53" s="158" t="s">
        <v>2359</v>
      </c>
      <c r="C53" s="159" t="s">
        <v>2250</v>
      </c>
      <c r="D53" s="165">
        <v>0</v>
      </c>
      <c r="E53" s="165">
        <v>0</v>
      </c>
      <c r="F53" s="165">
        <v>0</v>
      </c>
      <c r="G53" s="165">
        <v>1</v>
      </c>
      <c r="H53" s="165">
        <v>0</v>
      </c>
      <c r="I53" s="305" t="s">
        <v>2371</v>
      </c>
      <c r="J53" s="166" t="s">
        <v>2374</v>
      </c>
      <c r="K53" s="166" t="s">
        <v>2376</v>
      </c>
      <c r="L53" s="343"/>
      <c r="M53" s="194"/>
      <c r="N53" s="107"/>
      <c r="O53" s="172" t="s">
        <v>90</v>
      </c>
      <c r="P53" s="100"/>
      <c r="Q53" s="153"/>
      <c r="R53" s="153"/>
      <c r="S53" s="153"/>
      <c r="T53" s="153">
        <f>SUM(P53:S53)</f>
        <v>0</v>
      </c>
      <c r="U53" s="152"/>
      <c r="V53" s="152"/>
    </row>
    <row r="54" spans="1:22" ht="20.100000000000001" customHeight="1" x14ac:dyDescent="0.3">
      <c r="A54" s="174">
        <v>44467</v>
      </c>
      <c r="B54" s="196" t="s">
        <v>2360</v>
      </c>
      <c r="C54" s="163" t="s">
        <v>2265</v>
      </c>
      <c r="D54" s="164">
        <v>12</v>
      </c>
      <c r="E54" s="164">
        <v>0</v>
      </c>
      <c r="F54" s="164">
        <v>0</v>
      </c>
      <c r="G54" s="164">
        <v>0</v>
      </c>
      <c r="H54" s="164">
        <v>0</v>
      </c>
      <c r="I54" s="304" t="s">
        <v>2371</v>
      </c>
      <c r="J54" s="172" t="s">
        <v>2374</v>
      </c>
      <c r="K54" s="172" t="s">
        <v>2376</v>
      </c>
      <c r="L54" s="197"/>
      <c r="M54" s="302"/>
      <c r="N54" s="284"/>
      <c r="O54" s="157" t="s">
        <v>1384</v>
      </c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174">
        <v>44467</v>
      </c>
      <c r="B55" s="196" t="s">
        <v>2360</v>
      </c>
      <c r="C55" s="163" t="s">
        <v>2361</v>
      </c>
      <c r="D55" s="164">
        <v>1</v>
      </c>
      <c r="E55" s="164">
        <v>0</v>
      </c>
      <c r="F55" s="164">
        <v>0</v>
      </c>
      <c r="G55" s="164">
        <v>1</v>
      </c>
      <c r="H55" s="164">
        <v>0</v>
      </c>
      <c r="I55" s="304" t="s">
        <v>2369</v>
      </c>
      <c r="J55" s="172" t="s">
        <v>2372</v>
      </c>
      <c r="K55" s="172" t="s">
        <v>2375</v>
      </c>
      <c r="L55" s="197"/>
      <c r="M55" s="302"/>
      <c r="N55" s="284"/>
      <c r="O55" s="157">
        <v>6396</v>
      </c>
      <c r="P55" s="198">
        <v>-22</v>
      </c>
      <c r="Q55" s="198">
        <v>-22</v>
      </c>
      <c r="R55" s="153"/>
      <c r="S55" s="153"/>
      <c r="T55" s="153"/>
      <c r="U55" s="152"/>
      <c r="V55" s="152"/>
    </row>
    <row r="56" spans="1:22" ht="20.100000000000001" customHeight="1" thickBot="1" x14ac:dyDescent="0.35">
      <c r="A56" s="174">
        <v>44467</v>
      </c>
      <c r="B56" s="196" t="s">
        <v>2360</v>
      </c>
      <c r="C56" s="163" t="s">
        <v>2250</v>
      </c>
      <c r="D56" s="164">
        <v>1</v>
      </c>
      <c r="E56" s="164">
        <v>0</v>
      </c>
      <c r="F56" s="164">
        <v>0</v>
      </c>
      <c r="G56" s="164">
        <v>1</v>
      </c>
      <c r="H56" s="164">
        <v>0</v>
      </c>
      <c r="I56" s="304" t="s">
        <v>2371</v>
      </c>
      <c r="J56" s="172" t="s">
        <v>2374</v>
      </c>
      <c r="K56" s="172" t="s">
        <v>2376</v>
      </c>
      <c r="L56" s="197"/>
      <c r="M56" s="194"/>
      <c r="N56" s="284"/>
      <c r="O56" s="157">
        <v>8842</v>
      </c>
      <c r="P56" s="198">
        <v>-31</v>
      </c>
      <c r="Q56" s="198">
        <v>-31</v>
      </c>
      <c r="R56" s="153"/>
      <c r="S56" s="153"/>
      <c r="T56" s="153"/>
      <c r="U56" s="152"/>
      <c r="V56" s="152"/>
    </row>
    <row r="57" spans="1:22" ht="20.100000000000001" customHeight="1" x14ac:dyDescent="0.3">
      <c r="A57" s="173">
        <v>44467</v>
      </c>
      <c r="B57" s="160" t="s">
        <v>2362</v>
      </c>
      <c r="C57" s="161" t="s">
        <v>2363</v>
      </c>
      <c r="D57" s="162">
        <v>6</v>
      </c>
      <c r="E57" s="162">
        <v>0</v>
      </c>
      <c r="F57" s="162">
        <v>0</v>
      </c>
      <c r="G57" s="162">
        <v>3</v>
      </c>
      <c r="H57" s="162">
        <v>0</v>
      </c>
      <c r="I57" s="303" t="s">
        <v>2369</v>
      </c>
      <c r="J57" s="171" t="s">
        <v>2374</v>
      </c>
      <c r="K57" s="171" t="s">
        <v>2376</v>
      </c>
      <c r="L57" s="170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67">
        <v>44467</v>
      </c>
      <c r="B58" s="158" t="s">
        <v>2362</v>
      </c>
      <c r="C58" s="159" t="s">
        <v>2364</v>
      </c>
      <c r="D58" s="165">
        <v>1</v>
      </c>
      <c r="E58" s="165">
        <v>0</v>
      </c>
      <c r="F58" s="165">
        <v>0</v>
      </c>
      <c r="G58" s="165">
        <v>0</v>
      </c>
      <c r="H58" s="165">
        <v>0</v>
      </c>
      <c r="I58" s="305" t="s">
        <v>2371</v>
      </c>
      <c r="J58" s="166" t="s">
        <v>2374</v>
      </c>
      <c r="K58" s="166" t="s">
        <v>2375</v>
      </c>
      <c r="L58" s="343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177">
        <v>44467</v>
      </c>
      <c r="B59" s="341" t="s">
        <v>2365</v>
      </c>
      <c r="C59" s="168" t="s">
        <v>2265</v>
      </c>
      <c r="D59" s="169">
        <v>12</v>
      </c>
      <c r="E59" s="169">
        <v>0</v>
      </c>
      <c r="F59" s="169">
        <v>0</v>
      </c>
      <c r="G59" s="169">
        <v>15</v>
      </c>
      <c r="H59" s="169">
        <v>0</v>
      </c>
      <c r="I59" s="309" t="s">
        <v>2371</v>
      </c>
      <c r="J59" s="178" t="s">
        <v>2374</v>
      </c>
      <c r="K59" s="178" t="s">
        <v>2375</v>
      </c>
      <c r="L59" s="342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>
        <v>44467</v>
      </c>
      <c r="B60" s="341" t="s">
        <v>2366</v>
      </c>
      <c r="C60" s="168" t="s">
        <v>2250</v>
      </c>
      <c r="D60" s="169">
        <v>1</v>
      </c>
      <c r="E60" s="169">
        <v>0</v>
      </c>
      <c r="F60" s="169">
        <v>0</v>
      </c>
      <c r="G60" s="169">
        <v>1</v>
      </c>
      <c r="H60" s="169">
        <v>0</v>
      </c>
      <c r="I60" s="309" t="s">
        <v>2371</v>
      </c>
      <c r="J60" s="178" t="s">
        <v>2374</v>
      </c>
      <c r="K60" s="178" t="s">
        <v>2376</v>
      </c>
      <c r="L60" s="342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173">
        <v>44467</v>
      </c>
      <c r="B61" s="160" t="s">
        <v>2367</v>
      </c>
      <c r="C61" s="161" t="s">
        <v>2331</v>
      </c>
      <c r="D61" s="162">
        <v>2</v>
      </c>
      <c r="E61" s="162">
        <v>0</v>
      </c>
      <c r="F61" s="162">
        <v>0</v>
      </c>
      <c r="G61" s="162">
        <v>2</v>
      </c>
      <c r="H61" s="162">
        <v>0</v>
      </c>
      <c r="I61" s="303" t="s">
        <v>2371</v>
      </c>
      <c r="J61" s="171" t="s">
        <v>2372</v>
      </c>
      <c r="K61" s="171" t="s">
        <v>2375</v>
      </c>
      <c r="L61" s="170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167">
        <v>44467</v>
      </c>
      <c r="B62" s="158" t="s">
        <v>2367</v>
      </c>
      <c r="C62" s="159" t="s">
        <v>2250</v>
      </c>
      <c r="D62" s="165">
        <v>2</v>
      </c>
      <c r="E62" s="165">
        <v>0</v>
      </c>
      <c r="F62" s="165">
        <v>0</v>
      </c>
      <c r="G62" s="165">
        <v>3</v>
      </c>
      <c r="H62" s="165">
        <v>0</v>
      </c>
      <c r="I62" s="305" t="s">
        <v>2369</v>
      </c>
      <c r="J62" s="166" t="s">
        <v>2374</v>
      </c>
      <c r="K62" s="166" t="s">
        <v>2376</v>
      </c>
      <c r="L62" s="343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thickBot="1" x14ac:dyDescent="0.35">
      <c r="A63" s="177">
        <v>44467</v>
      </c>
      <c r="B63" s="341" t="s">
        <v>2368</v>
      </c>
      <c r="C63" s="168" t="s">
        <v>2265</v>
      </c>
      <c r="D63" s="169">
        <v>30</v>
      </c>
      <c r="E63" s="169">
        <v>0</v>
      </c>
      <c r="F63" s="169">
        <v>0</v>
      </c>
      <c r="G63" s="169">
        <v>30</v>
      </c>
      <c r="H63" s="169">
        <v>0</v>
      </c>
      <c r="I63" s="309" t="s">
        <v>2371</v>
      </c>
      <c r="J63" s="178" t="s">
        <v>2372</v>
      </c>
      <c r="K63" s="178" t="s">
        <v>2376</v>
      </c>
      <c r="L63" s="342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thickBot="1" x14ac:dyDescent="0.35">
      <c r="A64" s="177">
        <v>44467</v>
      </c>
      <c r="B64" s="341" t="s">
        <v>2384</v>
      </c>
      <c r="C64" s="168" t="s">
        <v>2280</v>
      </c>
      <c r="D64" s="169">
        <v>2</v>
      </c>
      <c r="E64" s="169">
        <v>0</v>
      </c>
      <c r="F64" s="169">
        <v>0</v>
      </c>
      <c r="G64" s="169">
        <v>2</v>
      </c>
      <c r="H64" s="169">
        <v>0</v>
      </c>
      <c r="I64" s="309" t="s">
        <v>2385</v>
      </c>
      <c r="J64" s="178" t="s">
        <v>2334</v>
      </c>
      <c r="K64" s="346" t="s">
        <v>2386</v>
      </c>
      <c r="L64" s="342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173">
        <v>44467</v>
      </c>
      <c r="B65" s="160" t="s">
        <v>2390</v>
      </c>
      <c r="C65" s="161" t="s">
        <v>2391</v>
      </c>
      <c r="D65" s="162">
        <v>30</v>
      </c>
      <c r="E65" s="162">
        <v>0</v>
      </c>
      <c r="F65" s="162">
        <v>0</v>
      </c>
      <c r="G65" s="162">
        <v>0</v>
      </c>
      <c r="H65" s="162">
        <v>0</v>
      </c>
      <c r="I65" s="303" t="s">
        <v>2392</v>
      </c>
      <c r="J65" s="171" t="s">
        <v>2394</v>
      </c>
      <c r="K65" s="171" t="s">
        <v>2396</v>
      </c>
      <c r="L65" s="170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174">
        <v>44467</v>
      </c>
      <c r="B66" s="196" t="s">
        <v>2390</v>
      </c>
      <c r="C66" s="163" t="s">
        <v>2284</v>
      </c>
      <c r="D66" s="164">
        <v>29</v>
      </c>
      <c r="E66" s="164">
        <v>0</v>
      </c>
      <c r="F66" s="164">
        <v>0</v>
      </c>
      <c r="G66" s="164">
        <v>29</v>
      </c>
      <c r="H66" s="164">
        <v>0</v>
      </c>
      <c r="I66" s="304" t="s">
        <v>2393</v>
      </c>
      <c r="J66" s="172" t="s">
        <v>2395</v>
      </c>
      <c r="K66" s="172" t="s">
        <v>2396</v>
      </c>
      <c r="L66" s="197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thickBot="1" x14ac:dyDescent="0.35">
      <c r="A67" s="167">
        <v>44467</v>
      </c>
      <c r="B67" s="158" t="s">
        <v>2390</v>
      </c>
      <c r="C67" s="159" t="s">
        <v>42</v>
      </c>
      <c r="D67" s="165">
        <v>0</v>
      </c>
      <c r="E67" s="165">
        <v>0</v>
      </c>
      <c r="F67" s="165">
        <v>0</v>
      </c>
      <c r="G67" s="165">
        <v>1</v>
      </c>
      <c r="H67" s="165">
        <v>0</v>
      </c>
      <c r="I67" s="305" t="s">
        <v>2393</v>
      </c>
      <c r="J67" s="166" t="s">
        <v>2394</v>
      </c>
      <c r="K67" s="166" t="s">
        <v>2396</v>
      </c>
      <c r="L67" s="343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x14ac:dyDescent="0.3">
      <c r="A68" s="208" t="s">
        <v>11</v>
      </c>
      <c r="B68" s="209"/>
      <c r="C68" s="210"/>
      <c r="D68" s="211">
        <f>SUM(D4:D67)</f>
        <v>288</v>
      </c>
      <c r="E68" s="211">
        <f>SUM(E4:E67)</f>
        <v>0</v>
      </c>
      <c r="F68" s="211">
        <f>SUM(F4:F67)</f>
        <v>0</v>
      </c>
      <c r="G68" s="211">
        <f>SUM(G4:G67)</f>
        <v>266</v>
      </c>
      <c r="H68" s="211">
        <f>SUM(H4:H67)</f>
        <v>0</v>
      </c>
      <c r="I68" s="310"/>
      <c r="J68" s="150"/>
      <c r="K68" s="150"/>
      <c r="L68" s="212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13" t="s">
        <v>12</v>
      </c>
      <c r="B69" s="214"/>
      <c r="C69" s="215"/>
      <c r="D69" s="216">
        <v>3352</v>
      </c>
      <c r="E69" s="216">
        <v>0</v>
      </c>
      <c r="F69" s="216">
        <v>8</v>
      </c>
      <c r="G69" s="216">
        <v>3344</v>
      </c>
      <c r="H69" s="216">
        <v>0</v>
      </c>
      <c r="I69" s="311"/>
      <c r="J69" s="129"/>
      <c r="K69" s="129"/>
      <c r="L69" s="217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thickBot="1" x14ac:dyDescent="0.35">
      <c r="A70" s="218" t="s">
        <v>13</v>
      </c>
      <c r="B70" s="219"/>
      <c r="C70" s="220"/>
      <c r="D70" s="221">
        <f>D68+D69</f>
        <v>3640</v>
      </c>
      <c r="E70" s="221">
        <f>E68+E69</f>
        <v>0</v>
      </c>
      <c r="F70" s="221">
        <f>F68+F69</f>
        <v>8</v>
      </c>
      <c r="G70" s="221">
        <f>G68+G69</f>
        <v>3610</v>
      </c>
      <c r="H70" s="221">
        <f>H68+H69</f>
        <v>0</v>
      </c>
      <c r="I70" s="312"/>
      <c r="J70" s="130"/>
      <c r="K70" s="130"/>
      <c r="L70" s="222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23" t="s">
        <v>14</v>
      </c>
      <c r="B71" s="224">
        <f t="array" ref="B71">SUM(1/COUNTIF(B4:B67,B4:B67))</f>
        <v>35.999999999999993</v>
      </c>
      <c r="C71" s="225"/>
      <c r="D71" s="152"/>
      <c r="E71" s="152"/>
      <c r="F71" s="152"/>
      <c r="G71" s="152"/>
      <c r="H71" s="152"/>
      <c r="I71" s="313"/>
      <c r="J71" s="131"/>
      <c r="K71" s="131"/>
      <c r="L71" s="135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23"/>
      <c r="B72" s="224"/>
      <c r="C72" s="225"/>
      <c r="D72" s="152"/>
      <c r="E72" s="152"/>
      <c r="F72" s="152"/>
      <c r="G72" s="152"/>
      <c r="H72" s="152"/>
      <c r="I72" s="313"/>
      <c r="J72" s="131"/>
      <c r="K72" s="40"/>
      <c r="L72" s="40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26" t="s">
        <v>15</v>
      </c>
      <c r="B73" s="227"/>
      <c r="C73" s="227"/>
      <c r="D73" s="132"/>
      <c r="E73" s="132"/>
      <c r="F73" s="132"/>
      <c r="G73" s="132"/>
      <c r="H73" s="132"/>
      <c r="I73" s="314"/>
      <c r="J73" s="132"/>
      <c r="K73" s="149"/>
      <c r="L73" s="149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x14ac:dyDescent="0.3">
      <c r="A74" s="228" t="s">
        <v>131</v>
      </c>
      <c r="B74" s="227"/>
      <c r="C74" s="227"/>
      <c r="D74" s="132"/>
      <c r="E74" s="132"/>
      <c r="F74" s="132"/>
      <c r="G74" s="132"/>
      <c r="H74" s="132"/>
      <c r="I74" s="314"/>
      <c r="J74" s="132"/>
      <c r="K74" s="132"/>
      <c r="L74" s="149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thickBot="1" x14ac:dyDescent="0.35">
      <c r="A75" s="229"/>
      <c r="B75" s="227"/>
      <c r="C75" s="230"/>
      <c r="D75" s="132"/>
      <c r="E75" s="132"/>
      <c r="F75" s="132"/>
      <c r="G75" s="132"/>
      <c r="H75" s="132"/>
      <c r="I75" s="315"/>
      <c r="J75" s="133"/>
      <c r="K75" s="133"/>
      <c r="L75" s="231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177" t="s">
        <v>0</v>
      </c>
      <c r="B76" s="178" t="s">
        <v>1</v>
      </c>
      <c r="C76" s="178" t="s">
        <v>2</v>
      </c>
      <c r="D76" s="436" t="s">
        <v>16</v>
      </c>
      <c r="E76" s="232" t="s">
        <v>27</v>
      </c>
      <c r="F76" s="436" t="s">
        <v>18</v>
      </c>
      <c r="G76" s="436" t="s">
        <v>19</v>
      </c>
      <c r="H76" s="436" t="s">
        <v>120</v>
      </c>
      <c r="I76" s="316" t="s">
        <v>8</v>
      </c>
      <c r="J76" s="436" t="s">
        <v>9</v>
      </c>
      <c r="K76" s="475" t="s">
        <v>10</v>
      </c>
      <c r="L76" s="476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331">
        <v>44467</v>
      </c>
      <c r="B77" s="233" t="s">
        <v>2387</v>
      </c>
      <c r="C77" s="233" t="s">
        <v>2388</v>
      </c>
      <c r="D77" s="332">
        <v>0</v>
      </c>
      <c r="E77" s="332">
        <v>53</v>
      </c>
      <c r="F77" s="332">
        <v>53</v>
      </c>
      <c r="G77" s="332">
        <v>0</v>
      </c>
      <c r="H77" s="332">
        <v>0</v>
      </c>
      <c r="I77" s="333" t="s">
        <v>2389</v>
      </c>
      <c r="J77" s="334"/>
      <c r="K77" s="171"/>
      <c r="L77" s="244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352"/>
      <c r="B78" s="353"/>
      <c r="C78" s="353"/>
      <c r="D78" s="354"/>
      <c r="E78" s="354"/>
      <c r="F78" s="354"/>
      <c r="G78" s="354"/>
      <c r="H78" s="354"/>
      <c r="I78" s="355"/>
      <c r="J78" s="356"/>
      <c r="K78" s="166"/>
      <c r="L78" s="246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x14ac:dyDescent="0.3">
      <c r="A79" s="208" t="s">
        <v>20</v>
      </c>
      <c r="B79" s="209"/>
      <c r="C79" s="210"/>
      <c r="D79" s="236">
        <f>SUM(D77:D78)</f>
        <v>0</v>
      </c>
      <c r="E79" s="236">
        <f>SUM(E77:E78)</f>
        <v>53</v>
      </c>
      <c r="F79" s="236">
        <f>SUM(F77:F78)</f>
        <v>53</v>
      </c>
      <c r="G79" s="236">
        <f>SUM(G77:G78)</f>
        <v>0</v>
      </c>
      <c r="H79" s="236">
        <f>SUM(H77:H78)</f>
        <v>0</v>
      </c>
      <c r="I79" s="310"/>
      <c r="J79" s="35"/>
      <c r="K79" s="35"/>
      <c r="L79" s="237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238" t="s">
        <v>12</v>
      </c>
      <c r="B80" s="239"/>
      <c r="C80" s="116"/>
      <c r="D80" s="240">
        <v>9</v>
      </c>
      <c r="E80" s="240">
        <v>232</v>
      </c>
      <c r="F80" s="240">
        <v>250</v>
      </c>
      <c r="G80" s="240">
        <v>2</v>
      </c>
      <c r="H80" s="240">
        <v>0</v>
      </c>
      <c r="I80" s="317"/>
      <c r="J80" s="134"/>
      <c r="K80" s="134"/>
      <c r="L80" s="241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218" t="s">
        <v>13</v>
      </c>
      <c r="B81" s="219"/>
      <c r="C81" s="220"/>
      <c r="D81" s="242">
        <f>SUM(D79:D80)</f>
        <v>9</v>
      </c>
      <c r="E81" s="242">
        <f>SUM(E79:E80)</f>
        <v>285</v>
      </c>
      <c r="F81" s="242">
        <f>SUM(F79:F80)</f>
        <v>303</v>
      </c>
      <c r="G81" s="242">
        <f>SUM(G79:G80)</f>
        <v>2</v>
      </c>
      <c r="H81" s="242">
        <f>SUM(H79:H80)</f>
        <v>0</v>
      </c>
      <c r="I81" s="312"/>
      <c r="J81" s="130"/>
      <c r="K81" s="130"/>
      <c r="L81" s="222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23"/>
      <c r="B82" s="224"/>
      <c r="C82" s="243"/>
      <c r="D82" s="152"/>
      <c r="E82" s="152"/>
      <c r="F82" s="152"/>
      <c r="G82" s="152"/>
      <c r="H82" s="152"/>
      <c r="I82" s="313"/>
      <c r="J82" s="131"/>
      <c r="K82" s="131"/>
      <c r="L82" s="131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26" t="s">
        <v>21</v>
      </c>
      <c r="B83" s="227"/>
      <c r="C83" s="227"/>
      <c r="D83" s="132"/>
      <c r="E83" s="132"/>
      <c r="F83" s="132"/>
      <c r="G83" s="132"/>
      <c r="H83" s="132"/>
      <c r="I83" s="314"/>
      <c r="J83" s="132"/>
      <c r="K83" s="132"/>
      <c r="L83" s="132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226" t="s">
        <v>125</v>
      </c>
      <c r="B84" s="227"/>
      <c r="C84" s="227"/>
      <c r="D84" s="132"/>
      <c r="E84" s="132"/>
      <c r="F84" s="132"/>
      <c r="G84" s="132"/>
      <c r="H84" s="132"/>
      <c r="I84" s="314"/>
      <c r="J84" s="132"/>
      <c r="K84" s="132"/>
      <c r="L84" s="13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229"/>
      <c r="B85" s="227"/>
      <c r="C85" s="230"/>
      <c r="D85" s="132"/>
      <c r="E85" s="132"/>
      <c r="F85" s="132"/>
      <c r="G85" s="132"/>
      <c r="H85" s="132"/>
      <c r="I85" s="315"/>
      <c r="J85" s="133"/>
      <c r="K85" s="133"/>
      <c r="L85" s="2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thickBot="1" x14ac:dyDescent="0.35">
      <c r="A86" s="177" t="s">
        <v>0</v>
      </c>
      <c r="B86" s="178" t="s">
        <v>1</v>
      </c>
      <c r="C86" s="178" t="s">
        <v>2</v>
      </c>
      <c r="D86" s="436" t="s">
        <v>22</v>
      </c>
      <c r="E86" s="436" t="s">
        <v>23</v>
      </c>
      <c r="F86" s="436" t="s">
        <v>24</v>
      </c>
      <c r="G86" s="436" t="s">
        <v>25</v>
      </c>
      <c r="H86" s="436" t="s">
        <v>7</v>
      </c>
      <c r="I86" s="316" t="s">
        <v>8</v>
      </c>
      <c r="J86" s="436" t="s">
        <v>9</v>
      </c>
      <c r="K86" s="475" t="s">
        <v>10</v>
      </c>
      <c r="L86" s="476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173">
        <v>44466</v>
      </c>
      <c r="B87" s="142" t="s">
        <v>2378</v>
      </c>
      <c r="C87" s="161" t="s">
        <v>2292</v>
      </c>
      <c r="D87" s="162">
        <v>11</v>
      </c>
      <c r="E87" s="162">
        <v>0</v>
      </c>
      <c r="F87" s="162">
        <v>0</v>
      </c>
      <c r="G87" s="162">
        <v>14</v>
      </c>
      <c r="H87" s="162">
        <v>0</v>
      </c>
      <c r="I87" s="303" t="s">
        <v>2381</v>
      </c>
      <c r="J87" s="171" t="s">
        <v>2383</v>
      </c>
      <c r="K87" s="171"/>
      <c r="L87" s="143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67">
        <v>44466</v>
      </c>
      <c r="B88" s="297" t="s">
        <v>2379</v>
      </c>
      <c r="C88" s="159" t="s">
        <v>2250</v>
      </c>
      <c r="D88" s="165">
        <v>1</v>
      </c>
      <c r="E88" s="165">
        <v>0</v>
      </c>
      <c r="F88" s="165">
        <v>0</v>
      </c>
      <c r="G88" s="165">
        <v>1</v>
      </c>
      <c r="H88" s="165">
        <v>0</v>
      </c>
      <c r="I88" s="305" t="s">
        <v>2382</v>
      </c>
      <c r="J88" s="166" t="s">
        <v>2383</v>
      </c>
      <c r="K88" s="166"/>
      <c r="L88" s="298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thickBot="1" x14ac:dyDescent="0.35">
      <c r="A89" s="177">
        <v>44466</v>
      </c>
      <c r="B89" s="299" t="s">
        <v>2380</v>
      </c>
      <c r="C89" s="168" t="s">
        <v>2250</v>
      </c>
      <c r="D89" s="169">
        <v>2</v>
      </c>
      <c r="E89" s="169">
        <v>0</v>
      </c>
      <c r="F89" s="169">
        <v>0</v>
      </c>
      <c r="G89" s="169">
        <v>1</v>
      </c>
      <c r="H89" s="169">
        <v>0</v>
      </c>
      <c r="I89" s="309" t="s">
        <v>2381</v>
      </c>
      <c r="J89" s="178" t="s">
        <v>2383</v>
      </c>
      <c r="K89" s="178"/>
      <c r="L89" s="300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174"/>
      <c r="B90" s="144"/>
      <c r="C90" s="163"/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I90" s="304"/>
      <c r="J90" s="172"/>
      <c r="K90" s="172"/>
      <c r="L90" s="145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174"/>
      <c r="B91" s="144"/>
      <c r="C91" s="163"/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304"/>
      <c r="J91" s="172"/>
      <c r="K91" s="172"/>
      <c r="L91" s="145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thickBot="1" x14ac:dyDescent="0.35">
      <c r="A92" s="167"/>
      <c r="B92" s="297"/>
      <c r="C92" s="159"/>
      <c r="D92" s="165"/>
      <c r="E92" s="165"/>
      <c r="F92" s="165"/>
      <c r="G92" s="165"/>
      <c r="H92" s="165"/>
      <c r="I92" s="305"/>
      <c r="J92" s="166"/>
      <c r="K92" s="166"/>
      <c r="L92" s="298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208" t="s">
        <v>20</v>
      </c>
      <c r="B93" s="209"/>
      <c r="C93" s="210"/>
      <c r="D93" s="236">
        <f>SUM(D87:D92)</f>
        <v>14</v>
      </c>
      <c r="E93" s="236">
        <f>SUM(E87:E92)</f>
        <v>0</v>
      </c>
      <c r="F93" s="236">
        <f>SUM(F87:F92)</f>
        <v>0</v>
      </c>
      <c r="G93" s="236">
        <f>SUM(G87:G92)</f>
        <v>16</v>
      </c>
      <c r="H93" s="236">
        <f>SUM(H87:H92)</f>
        <v>0</v>
      </c>
      <c r="I93" s="310"/>
      <c r="J93" s="35"/>
      <c r="K93" s="35"/>
      <c r="L93" s="237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38" t="s">
        <v>12</v>
      </c>
      <c r="B94" s="239"/>
      <c r="C94" s="116"/>
      <c r="D94" s="240">
        <v>167</v>
      </c>
      <c r="E94" s="240">
        <v>0</v>
      </c>
      <c r="F94" s="240">
        <v>0</v>
      </c>
      <c r="G94" s="240">
        <v>161</v>
      </c>
      <c r="H94" s="240">
        <v>0</v>
      </c>
      <c r="I94" s="317"/>
      <c r="J94" s="134"/>
      <c r="K94" s="134"/>
      <c r="L94" s="24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thickBot="1" x14ac:dyDescent="0.35">
      <c r="A95" s="218" t="s">
        <v>13</v>
      </c>
      <c r="B95" s="219"/>
      <c r="C95" s="220"/>
      <c r="D95" s="242">
        <f>SUM(D93:D94)</f>
        <v>181</v>
      </c>
      <c r="E95" s="242">
        <f>SUM(E93:E94)</f>
        <v>0</v>
      </c>
      <c r="F95" s="242">
        <f>SUM(F93:F94)</f>
        <v>0</v>
      </c>
      <c r="G95" s="242">
        <f>SUM(G93:G94)</f>
        <v>177</v>
      </c>
      <c r="H95" s="242">
        <f>SUM(H93:H94)</f>
        <v>0</v>
      </c>
      <c r="I95" s="312"/>
      <c r="J95" s="130"/>
      <c r="K95" s="130"/>
      <c r="L95" s="22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23"/>
      <c r="B96" s="224"/>
      <c r="C96" s="243"/>
      <c r="D96" s="152"/>
      <c r="E96" s="152"/>
      <c r="F96" s="152"/>
      <c r="G96" s="152"/>
      <c r="H96" s="152"/>
      <c r="I96" s="313"/>
      <c r="J96" s="131"/>
      <c r="K96" s="131"/>
      <c r="L96" s="131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x14ac:dyDescent="0.3">
      <c r="A97" s="226" t="s">
        <v>121</v>
      </c>
      <c r="B97" s="227"/>
      <c r="C97" s="227"/>
      <c r="D97" s="132"/>
      <c r="E97" s="132"/>
      <c r="F97" s="132"/>
      <c r="G97" s="132"/>
      <c r="H97" s="132"/>
      <c r="I97" s="314"/>
      <c r="J97" s="132"/>
      <c r="K97" s="132"/>
      <c r="L97" s="13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thickBot="1" x14ac:dyDescent="0.35">
      <c r="A98" s="229"/>
      <c r="B98" s="227"/>
      <c r="C98" s="230"/>
      <c r="D98" s="132"/>
      <c r="E98" s="132"/>
      <c r="F98" s="132"/>
      <c r="G98" s="132"/>
      <c r="H98" s="132"/>
      <c r="I98" s="315"/>
      <c r="J98" s="133"/>
      <c r="K98" s="133"/>
      <c r="L98" s="132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77" t="s">
        <v>0</v>
      </c>
      <c r="B99" s="178" t="s">
        <v>1</v>
      </c>
      <c r="C99" s="178" t="s">
        <v>2</v>
      </c>
      <c r="D99" s="436" t="s">
        <v>26</v>
      </c>
      <c r="E99" s="436" t="s">
        <v>27</v>
      </c>
      <c r="F99" s="436" t="s">
        <v>28</v>
      </c>
      <c r="G99" s="436" t="s">
        <v>25</v>
      </c>
      <c r="H99" s="436" t="s">
        <v>22</v>
      </c>
      <c r="I99" s="316" t="s">
        <v>8</v>
      </c>
      <c r="J99" s="436" t="s">
        <v>9</v>
      </c>
      <c r="K99" s="475" t="s">
        <v>10</v>
      </c>
      <c r="L99" s="476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173"/>
      <c r="B100" s="161"/>
      <c r="C100" s="161"/>
      <c r="D100" s="336"/>
      <c r="E100" s="336"/>
      <c r="F100" s="336"/>
      <c r="G100" s="336"/>
      <c r="H100" s="336"/>
      <c r="I100" s="318"/>
      <c r="J100" s="135"/>
      <c r="K100" s="135"/>
      <c r="L100" s="301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174"/>
      <c r="B101" s="163"/>
      <c r="C101" s="163"/>
      <c r="D101" s="337"/>
      <c r="E101" s="337"/>
      <c r="F101" s="337"/>
      <c r="G101" s="337"/>
      <c r="H101" s="337"/>
      <c r="I101" s="319"/>
      <c r="J101" s="40"/>
      <c r="K101" s="40"/>
      <c r="L101" s="179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208" t="s">
        <v>20</v>
      </c>
      <c r="B102" s="209"/>
      <c r="C102" s="210"/>
      <c r="D102" s="338">
        <f>SUM(D100:D101)</f>
        <v>0</v>
      </c>
      <c r="E102" s="338">
        <f>SUM(E100:E101)</f>
        <v>0</v>
      </c>
      <c r="F102" s="338">
        <f>SUM(F100:F101)</f>
        <v>0</v>
      </c>
      <c r="G102" s="338">
        <f>SUM(G100:G101)</f>
        <v>0</v>
      </c>
      <c r="H102" s="338">
        <f>SUM(H100:H101)</f>
        <v>0</v>
      </c>
      <c r="I102" s="310"/>
      <c r="J102" s="35"/>
      <c r="K102" s="35"/>
      <c r="L102" s="237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38" t="s">
        <v>12</v>
      </c>
      <c r="B103" s="239"/>
      <c r="C103" s="116"/>
      <c r="D103" s="339">
        <v>0</v>
      </c>
      <c r="E103" s="339">
        <v>142</v>
      </c>
      <c r="F103" s="339">
        <v>149</v>
      </c>
      <c r="G103" s="339">
        <v>0</v>
      </c>
      <c r="H103" s="339">
        <v>0</v>
      </c>
      <c r="I103" s="317"/>
      <c r="J103" s="134"/>
      <c r="K103" s="134"/>
      <c r="L103" s="241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thickBot="1" x14ac:dyDescent="0.35">
      <c r="A104" s="218" t="s">
        <v>13</v>
      </c>
      <c r="B104" s="219"/>
      <c r="C104" s="220"/>
      <c r="D104" s="340">
        <f>D102+D103</f>
        <v>0</v>
      </c>
      <c r="E104" s="340">
        <f>E102+E103</f>
        <v>142</v>
      </c>
      <c r="F104" s="340">
        <f>F102+F103</f>
        <v>149</v>
      </c>
      <c r="G104" s="340">
        <f>G102+G103</f>
        <v>0</v>
      </c>
      <c r="H104" s="340">
        <f>H102+H103</f>
        <v>0</v>
      </c>
      <c r="I104" s="312"/>
      <c r="J104" s="130"/>
      <c r="K104" s="130"/>
      <c r="L104" s="22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45"/>
      <c r="B105" s="224"/>
      <c r="C105" s="225"/>
      <c r="D105" s="152"/>
      <c r="E105" s="152"/>
      <c r="F105" s="152"/>
      <c r="G105" s="152"/>
      <c r="H105" s="152"/>
      <c r="I105" s="313"/>
      <c r="J105" s="131"/>
      <c r="K105" s="131"/>
      <c r="L105" s="131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x14ac:dyDescent="0.3">
      <c r="A106" s="226" t="s">
        <v>118</v>
      </c>
      <c r="B106" s="227"/>
      <c r="C106" s="227"/>
      <c r="D106" s="132"/>
      <c r="E106" s="132"/>
      <c r="F106" s="132"/>
      <c r="G106" s="132"/>
      <c r="H106" s="132"/>
      <c r="I106" s="314"/>
      <c r="J106" s="132"/>
      <c r="K106" s="132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thickBot="1" x14ac:dyDescent="0.35">
      <c r="A107" s="229"/>
      <c r="B107" s="227"/>
      <c r="C107" s="230"/>
      <c r="D107" s="132"/>
      <c r="E107" s="132"/>
      <c r="F107" s="132"/>
      <c r="G107" s="132"/>
      <c r="H107" s="132"/>
      <c r="I107" s="315"/>
      <c r="J107" s="133"/>
      <c r="K107" s="133"/>
      <c r="L107" s="132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thickBot="1" x14ac:dyDescent="0.35">
      <c r="A108" s="177" t="s">
        <v>0</v>
      </c>
      <c r="B108" s="178" t="s">
        <v>1</v>
      </c>
      <c r="C108" s="178" t="s">
        <v>2</v>
      </c>
      <c r="D108" s="436" t="s">
        <v>29</v>
      </c>
      <c r="E108" s="436" t="s">
        <v>17</v>
      </c>
      <c r="F108" s="436" t="s">
        <v>30</v>
      </c>
      <c r="G108" s="436" t="s">
        <v>19</v>
      </c>
      <c r="H108" s="436" t="s">
        <v>7</v>
      </c>
      <c r="I108" s="316" t="s">
        <v>8</v>
      </c>
      <c r="J108" s="436" t="s">
        <v>9</v>
      </c>
      <c r="K108" s="436"/>
      <c r="L108" s="437" t="s">
        <v>10</v>
      </c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173"/>
      <c r="B109" s="161"/>
      <c r="C109" s="161"/>
      <c r="D109" s="162"/>
      <c r="E109" s="162"/>
      <c r="F109" s="162"/>
      <c r="G109" s="162"/>
      <c r="H109" s="162"/>
      <c r="I109" s="303"/>
      <c r="J109" s="171"/>
      <c r="K109" s="171"/>
      <c r="L109" s="244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167"/>
      <c r="B110" s="159"/>
      <c r="C110" s="159"/>
      <c r="D110" s="165"/>
      <c r="E110" s="165"/>
      <c r="F110" s="165"/>
      <c r="G110" s="165"/>
      <c r="H110" s="165"/>
      <c r="I110" s="305"/>
      <c r="J110" s="166"/>
      <c r="K110" s="166"/>
      <c r="L110" s="246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x14ac:dyDescent="0.3">
      <c r="A111" s="208" t="s">
        <v>20</v>
      </c>
      <c r="B111" s="210"/>
      <c r="C111" s="210"/>
      <c r="D111" s="236">
        <f>SUM(D109:D110)</f>
        <v>0</v>
      </c>
      <c r="E111" s="236">
        <f>SUM(E109:E110)</f>
        <v>0</v>
      </c>
      <c r="F111" s="236">
        <f>SUM(F109:F110)</f>
        <v>0</v>
      </c>
      <c r="G111" s="236">
        <f>SUM(G109:G110)</f>
        <v>0</v>
      </c>
      <c r="H111" s="236">
        <f>SUM(H109:H110)</f>
        <v>0</v>
      </c>
      <c r="I111" s="310"/>
      <c r="J111" s="35"/>
      <c r="K111" s="35"/>
      <c r="L111" s="237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238" t="s">
        <v>12</v>
      </c>
      <c r="B112" s="116"/>
      <c r="C112" s="116"/>
      <c r="D112" s="240">
        <v>0</v>
      </c>
      <c r="E112" s="240">
        <v>0</v>
      </c>
      <c r="F112" s="240">
        <v>0</v>
      </c>
      <c r="G112" s="240">
        <v>0</v>
      </c>
      <c r="H112" s="240">
        <v>0</v>
      </c>
      <c r="I112" s="317"/>
      <c r="J112" s="134"/>
      <c r="K112" s="134"/>
      <c r="L112" s="241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thickBot="1" x14ac:dyDescent="0.35">
      <c r="A113" s="218" t="s">
        <v>13</v>
      </c>
      <c r="B113" s="220"/>
      <c r="C113" s="220"/>
      <c r="D113" s="242">
        <f>SUM(D111:D112)</f>
        <v>0</v>
      </c>
      <c r="E113" s="242">
        <f>SUM(E111:E112)</f>
        <v>0</v>
      </c>
      <c r="F113" s="242">
        <f>SUM(F111:F112)</f>
        <v>0</v>
      </c>
      <c r="G113" s="242">
        <f>SUM(G111:G112)</f>
        <v>0</v>
      </c>
      <c r="H113" s="242">
        <f>SUM(H111:H112)</f>
        <v>0</v>
      </c>
      <c r="I113" s="312"/>
      <c r="J113" s="130"/>
      <c r="K113" s="130"/>
      <c r="L113" s="247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223"/>
      <c r="B114" s="224"/>
      <c r="C114" s="225"/>
      <c r="D114" s="152"/>
      <c r="E114" s="152"/>
      <c r="F114" s="152"/>
      <c r="G114" s="152"/>
      <c r="H114" s="152"/>
      <c r="I114" s="313"/>
      <c r="J114" s="131"/>
      <c r="K114" s="131"/>
      <c r="L114" s="131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226" t="s">
        <v>31</v>
      </c>
      <c r="B115" s="227"/>
      <c r="C115" s="227"/>
      <c r="D115" s="132"/>
      <c r="E115" s="132"/>
      <c r="F115" s="132"/>
      <c r="G115" s="132"/>
      <c r="H115" s="132"/>
      <c r="I115" s="314"/>
      <c r="J115" s="132"/>
      <c r="K115" s="132"/>
      <c r="L115" s="132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19.5" customHeight="1" x14ac:dyDescent="0.3">
      <c r="A116" s="226" t="s">
        <v>32</v>
      </c>
      <c r="B116" s="227"/>
      <c r="C116" s="227"/>
      <c r="D116" s="132"/>
      <c r="E116" s="132"/>
      <c r="F116" s="132"/>
      <c r="G116" s="132"/>
      <c r="H116" s="132"/>
      <c r="I116" s="314"/>
      <c r="J116" s="132"/>
      <c r="K116" s="132"/>
      <c r="L116" s="132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19.5" customHeight="1" thickBot="1" x14ac:dyDescent="0.35">
      <c r="A117" s="229"/>
      <c r="B117" s="227"/>
      <c r="C117" s="230"/>
      <c r="D117" s="132"/>
      <c r="E117" s="132"/>
      <c r="F117" s="132"/>
      <c r="G117" s="132"/>
      <c r="H117" s="132"/>
      <c r="I117" s="315"/>
      <c r="J117" s="133"/>
      <c r="K117" s="133"/>
      <c r="L117" s="132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19.5" customHeight="1" thickBot="1" x14ac:dyDescent="0.35">
      <c r="A118" s="177" t="s">
        <v>0</v>
      </c>
      <c r="B118" s="178" t="s">
        <v>1</v>
      </c>
      <c r="C118" s="178" t="s">
        <v>2</v>
      </c>
      <c r="D118" s="436" t="s">
        <v>33</v>
      </c>
      <c r="E118" s="436" t="s">
        <v>34</v>
      </c>
      <c r="F118" s="436" t="s">
        <v>35</v>
      </c>
      <c r="G118" s="436" t="s">
        <v>36</v>
      </c>
      <c r="H118" s="436" t="s">
        <v>135</v>
      </c>
      <c r="I118" s="316" t="s">
        <v>8</v>
      </c>
      <c r="J118" s="436" t="s">
        <v>9</v>
      </c>
      <c r="K118" s="436"/>
      <c r="L118" s="437" t="s">
        <v>10</v>
      </c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19.5" customHeight="1" x14ac:dyDescent="0.3">
      <c r="A119" s="174"/>
      <c r="B119" s="163"/>
      <c r="C119" s="163"/>
      <c r="D119" s="164"/>
      <c r="E119" s="164"/>
      <c r="F119" s="164"/>
      <c r="G119" s="164"/>
      <c r="H119" s="164"/>
      <c r="I119" s="319"/>
      <c r="J119" s="172"/>
      <c r="K119" s="204"/>
      <c r="L119" s="248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x14ac:dyDescent="0.3">
      <c r="A120" s="174"/>
      <c r="B120" s="163"/>
      <c r="C120" s="163"/>
      <c r="D120" s="164"/>
      <c r="E120" s="164"/>
      <c r="F120" s="164"/>
      <c r="G120" s="164"/>
      <c r="H120" s="164"/>
      <c r="I120" s="319"/>
      <c r="J120" s="172"/>
      <c r="K120" s="204"/>
      <c r="L120" s="248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thickBot="1" x14ac:dyDescent="0.35">
      <c r="A121" s="174"/>
      <c r="B121" s="163"/>
      <c r="C121" s="163"/>
      <c r="D121" s="164"/>
      <c r="E121" s="164"/>
      <c r="F121" s="164"/>
      <c r="G121" s="164"/>
      <c r="H121" s="164"/>
      <c r="I121" s="319"/>
      <c r="J121" s="172"/>
      <c r="K121" s="204"/>
      <c r="L121" s="248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x14ac:dyDescent="0.3">
      <c r="A122" s="249" t="s">
        <v>20</v>
      </c>
      <c r="B122" s="250"/>
      <c r="C122" s="250"/>
      <c r="D122" s="251">
        <f>SUM(D119:D121)</f>
        <v>0</v>
      </c>
      <c r="E122" s="251">
        <f>SUM(E119:E121)</f>
        <v>0</v>
      </c>
      <c r="F122" s="251">
        <f>SUM(F119:F121)</f>
        <v>0</v>
      </c>
      <c r="G122" s="251">
        <f>SUM(G119:G121)</f>
        <v>0</v>
      </c>
      <c r="H122" s="251">
        <f>SUM(H119:H121)</f>
        <v>0</v>
      </c>
      <c r="I122" s="320"/>
      <c r="J122" s="36"/>
      <c r="K122" s="36"/>
      <c r="L122" s="252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x14ac:dyDescent="0.3">
      <c r="A123" s="253" t="s">
        <v>12</v>
      </c>
      <c r="B123" s="254"/>
      <c r="C123" s="254"/>
      <c r="D123" s="255">
        <v>0</v>
      </c>
      <c r="E123" s="255">
        <v>123</v>
      </c>
      <c r="F123" s="255">
        <v>0</v>
      </c>
      <c r="G123" s="255">
        <v>63</v>
      </c>
      <c r="H123" s="255">
        <v>0</v>
      </c>
      <c r="I123" s="321"/>
      <c r="J123" s="136"/>
      <c r="K123" s="136"/>
      <c r="L123" s="256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thickBot="1" x14ac:dyDescent="0.35">
      <c r="A124" s="257" t="s">
        <v>13</v>
      </c>
      <c r="B124" s="258"/>
      <c r="C124" s="258"/>
      <c r="D124" s="259">
        <f>D122+D123</f>
        <v>0</v>
      </c>
      <c r="E124" s="259">
        <f>E122+E123</f>
        <v>123</v>
      </c>
      <c r="F124" s="259">
        <f>F122+F123</f>
        <v>0</v>
      </c>
      <c r="G124" s="259">
        <f>G122+G123</f>
        <v>63</v>
      </c>
      <c r="H124" s="259">
        <f>H122+H123</f>
        <v>0</v>
      </c>
      <c r="I124" s="322"/>
      <c r="J124" s="137"/>
      <c r="K124" s="137"/>
      <c r="L124" s="260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261"/>
      <c r="B125" s="43"/>
      <c r="C125" s="125"/>
      <c r="D125" s="1"/>
      <c r="E125" s="1"/>
      <c r="F125" s="1"/>
      <c r="G125" s="1"/>
      <c r="H125" s="1"/>
      <c r="I125" s="323"/>
      <c r="J125" s="44"/>
      <c r="K125" s="44"/>
      <c r="L125" s="44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26" t="s">
        <v>37</v>
      </c>
      <c r="B126" s="227"/>
      <c r="C126" s="227"/>
      <c r="D126" s="132"/>
      <c r="E126" s="132"/>
      <c r="F126" s="132"/>
      <c r="G126" s="132"/>
      <c r="H126" s="132"/>
      <c r="I126" s="314"/>
      <c r="J126" s="132"/>
      <c r="K126" s="132"/>
      <c r="L126" s="132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226" t="s">
        <v>117</v>
      </c>
      <c r="B127" s="227"/>
      <c r="C127" s="227"/>
      <c r="D127" s="132"/>
      <c r="E127" s="132"/>
      <c r="F127" s="132"/>
      <c r="G127" s="132"/>
      <c r="H127" s="132"/>
      <c r="I127" s="314"/>
      <c r="J127" s="132"/>
      <c r="K127" s="132"/>
      <c r="L127" s="132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229"/>
      <c r="B128" s="227"/>
      <c r="C128" s="230"/>
      <c r="D128" s="132"/>
      <c r="E128" s="132"/>
      <c r="F128" s="132"/>
      <c r="G128" s="132"/>
      <c r="H128" s="132"/>
      <c r="I128" s="315"/>
      <c r="J128" s="133"/>
      <c r="K128" s="133"/>
      <c r="L128" s="132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thickBot="1" x14ac:dyDescent="0.35">
      <c r="A129" s="177" t="s">
        <v>0</v>
      </c>
      <c r="B129" s="178" t="s">
        <v>1</v>
      </c>
      <c r="C129" s="178" t="s">
        <v>2</v>
      </c>
      <c r="D129" s="436" t="s">
        <v>33</v>
      </c>
      <c r="E129" s="436" t="s">
        <v>27</v>
      </c>
      <c r="F129" s="436" t="s">
        <v>24</v>
      </c>
      <c r="G129" s="436" t="s">
        <v>25</v>
      </c>
      <c r="H129" s="436" t="s">
        <v>7</v>
      </c>
      <c r="I129" s="316" t="s">
        <v>8</v>
      </c>
      <c r="J129" s="436" t="s">
        <v>9</v>
      </c>
      <c r="K129" s="436"/>
      <c r="L129" s="437" t="s">
        <v>10</v>
      </c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173"/>
      <c r="B130" s="161"/>
      <c r="C130" s="161"/>
      <c r="D130" s="162"/>
      <c r="E130" s="162"/>
      <c r="F130" s="162"/>
      <c r="G130" s="162"/>
      <c r="H130" s="162"/>
      <c r="I130" s="303"/>
      <c r="J130" s="171"/>
      <c r="K130" s="171"/>
      <c r="L130" s="234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thickBot="1" x14ac:dyDescent="0.35">
      <c r="A131" s="174"/>
      <c r="B131" s="163"/>
      <c r="C131" s="163"/>
      <c r="D131" s="164"/>
      <c r="E131" s="164"/>
      <c r="F131" s="164"/>
      <c r="G131" s="164"/>
      <c r="H131" s="164"/>
      <c r="I131" s="304"/>
      <c r="J131" s="172"/>
      <c r="K131" s="172"/>
      <c r="L131" s="235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x14ac:dyDescent="0.3">
      <c r="A132" s="249" t="s">
        <v>20</v>
      </c>
      <c r="B132" s="250"/>
      <c r="C132" s="250"/>
      <c r="D132" s="251">
        <f>SUM(D130:D131)</f>
        <v>0</v>
      </c>
      <c r="E132" s="251">
        <f>SUM(E130:E131)</f>
        <v>0</v>
      </c>
      <c r="F132" s="251">
        <f>SUM(F130:F131)</f>
        <v>0</v>
      </c>
      <c r="G132" s="251">
        <f>SUM(G130:G131)</f>
        <v>0</v>
      </c>
      <c r="H132" s="251">
        <f>SUM(H130:H131)</f>
        <v>0</v>
      </c>
      <c r="I132" s="320"/>
      <c r="J132" s="36"/>
      <c r="K132" s="36"/>
      <c r="L132" s="252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253" t="s">
        <v>12</v>
      </c>
      <c r="B133" s="254"/>
      <c r="C133" s="254"/>
      <c r="D133" s="255">
        <v>0</v>
      </c>
      <c r="E133" s="255">
        <v>7</v>
      </c>
      <c r="F133" s="255">
        <v>0</v>
      </c>
      <c r="G133" s="255">
        <v>1</v>
      </c>
      <c r="H133" s="255">
        <v>0</v>
      </c>
      <c r="I133" s="321"/>
      <c r="J133" s="136"/>
      <c r="K133" s="136"/>
      <c r="L133" s="256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thickBot="1" x14ac:dyDescent="0.35">
      <c r="A134" s="257" t="s">
        <v>13</v>
      </c>
      <c r="B134" s="258"/>
      <c r="C134" s="258"/>
      <c r="D134" s="259">
        <f>D132+D133</f>
        <v>0</v>
      </c>
      <c r="E134" s="259">
        <f>E132+E133</f>
        <v>7</v>
      </c>
      <c r="F134" s="259">
        <f>F132+F133</f>
        <v>0</v>
      </c>
      <c r="G134" s="259">
        <f>G132+G133</f>
        <v>1</v>
      </c>
      <c r="H134" s="259">
        <f>H132+H133</f>
        <v>0</v>
      </c>
      <c r="I134" s="322"/>
      <c r="J134" s="137"/>
      <c r="K134" s="137"/>
      <c r="L134" s="260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A135" s="261"/>
      <c r="B135" s="43"/>
      <c r="C135" s="125"/>
      <c r="D135" s="1"/>
      <c r="E135" s="1"/>
      <c r="F135" s="1"/>
      <c r="G135" s="1"/>
      <c r="H135" s="1"/>
      <c r="I135" s="323"/>
      <c r="J135" s="44"/>
      <c r="K135" s="44"/>
      <c r="L135" s="44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26" t="s">
        <v>122</v>
      </c>
      <c r="B136" s="227"/>
      <c r="C136" s="227"/>
      <c r="D136" s="132"/>
      <c r="E136" s="132"/>
      <c r="F136" s="132"/>
      <c r="G136" s="132"/>
      <c r="H136" s="132"/>
      <c r="I136" s="314"/>
      <c r="J136" s="132"/>
      <c r="K136" s="132"/>
      <c r="L136" s="132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226" t="s">
        <v>124</v>
      </c>
      <c r="B137" s="227"/>
      <c r="C137" s="227"/>
      <c r="D137" s="132"/>
      <c r="E137" s="132"/>
      <c r="F137" s="132"/>
      <c r="G137" s="132"/>
      <c r="H137" s="132"/>
      <c r="I137" s="314"/>
      <c r="J137" s="132"/>
      <c r="K137" s="132"/>
      <c r="L137" s="132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229"/>
      <c r="B138" s="227"/>
      <c r="C138" s="230"/>
      <c r="D138" s="132"/>
      <c r="E138" s="132"/>
      <c r="F138" s="132"/>
      <c r="G138" s="132"/>
      <c r="H138" s="132"/>
      <c r="I138" s="315"/>
      <c r="J138" s="133"/>
      <c r="K138" s="133"/>
      <c r="L138" s="132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thickBot="1" x14ac:dyDescent="0.35">
      <c r="A139" s="177" t="s">
        <v>0</v>
      </c>
      <c r="B139" s="178" t="s">
        <v>1</v>
      </c>
      <c r="C139" s="178" t="s">
        <v>2</v>
      </c>
      <c r="D139" s="436" t="s">
        <v>22</v>
      </c>
      <c r="E139" s="436" t="s">
        <v>27</v>
      </c>
      <c r="F139" s="436" t="s">
        <v>24</v>
      </c>
      <c r="G139" s="436" t="s">
        <v>25</v>
      </c>
      <c r="H139" s="436" t="s">
        <v>7</v>
      </c>
      <c r="I139" s="316" t="s">
        <v>8</v>
      </c>
      <c r="J139" s="436" t="s">
        <v>9</v>
      </c>
      <c r="K139" s="436"/>
      <c r="L139" s="437" t="s">
        <v>10</v>
      </c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174"/>
      <c r="B140" s="163"/>
      <c r="C140" s="163"/>
      <c r="D140" s="263"/>
      <c r="E140" s="164"/>
      <c r="F140" s="263"/>
      <c r="G140" s="263"/>
      <c r="H140" s="263"/>
      <c r="I140" s="304"/>
      <c r="J140" s="172"/>
      <c r="K140" s="172"/>
      <c r="L140" s="235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thickBot="1" x14ac:dyDescent="0.35">
      <c r="A141" s="174"/>
      <c r="B141" s="163"/>
      <c r="C141" s="163"/>
      <c r="D141" s="263"/>
      <c r="E141" s="164"/>
      <c r="F141" s="263"/>
      <c r="G141" s="263"/>
      <c r="H141" s="263"/>
      <c r="I141" s="304"/>
      <c r="J141" s="172"/>
      <c r="K141" s="172"/>
      <c r="L141" s="235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A142" s="249" t="s">
        <v>20</v>
      </c>
      <c r="B142" s="250"/>
      <c r="C142" s="250"/>
      <c r="D142" s="251">
        <f>SUM(D140:D141)</f>
        <v>0</v>
      </c>
      <c r="E142" s="251">
        <f>SUM(E140:E141)</f>
        <v>0</v>
      </c>
      <c r="F142" s="251">
        <f>SUM(F140:F141)</f>
        <v>0</v>
      </c>
      <c r="G142" s="251">
        <f>SUM(G140:G141)</f>
        <v>0</v>
      </c>
      <c r="H142" s="251">
        <f>SUM(H140:H141)</f>
        <v>0</v>
      </c>
      <c r="I142" s="320"/>
      <c r="J142" s="36"/>
      <c r="K142" s="36"/>
      <c r="L142" s="252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A143" s="253" t="s">
        <v>12</v>
      </c>
      <c r="B143" s="254"/>
      <c r="C143" s="254"/>
      <c r="D143" s="255">
        <v>9</v>
      </c>
      <c r="E143" s="255">
        <v>0</v>
      </c>
      <c r="F143" s="255">
        <v>0</v>
      </c>
      <c r="G143" s="255">
        <v>11</v>
      </c>
      <c r="H143" s="255">
        <v>0</v>
      </c>
      <c r="I143" s="321"/>
      <c r="J143" s="136"/>
      <c r="K143" s="136"/>
      <c r="L143" s="256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thickBot="1" x14ac:dyDescent="0.35">
      <c r="A144" s="257" t="s">
        <v>13</v>
      </c>
      <c r="B144" s="258"/>
      <c r="C144" s="258"/>
      <c r="D144" s="259">
        <f>D142+D143</f>
        <v>9</v>
      </c>
      <c r="E144" s="259">
        <f>E142+E143</f>
        <v>0</v>
      </c>
      <c r="F144" s="259">
        <f>F142+F143</f>
        <v>0</v>
      </c>
      <c r="G144" s="259">
        <f>G142+G143</f>
        <v>11</v>
      </c>
      <c r="H144" s="259">
        <f>H142+H143</f>
        <v>0</v>
      </c>
      <c r="I144" s="322"/>
      <c r="J144" s="137"/>
      <c r="K144" s="137"/>
      <c r="L144" s="260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x14ac:dyDescent="0.3">
      <c r="A145" s="264"/>
      <c r="B145" s="43"/>
      <c r="C145" s="43"/>
      <c r="D145" s="1"/>
      <c r="E145" s="1"/>
      <c r="F145" s="1"/>
      <c r="G145" s="1"/>
      <c r="H145" s="1"/>
      <c r="I145" s="323"/>
      <c r="J145" s="44"/>
      <c r="K145" s="44"/>
      <c r="L145" s="44"/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A146" s="226" t="s">
        <v>38</v>
      </c>
      <c r="B146" s="45"/>
      <c r="C146" s="45"/>
      <c r="D146" s="46"/>
      <c r="E146" s="46"/>
      <c r="F146" s="46"/>
      <c r="G146" s="46"/>
      <c r="H146" s="46"/>
      <c r="I146" s="324"/>
      <c r="J146" s="46"/>
      <c r="K146" s="46"/>
      <c r="L146" s="46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20.100000000000001" customHeight="1" thickBot="1" x14ac:dyDescent="0.35">
      <c r="A147" s="223"/>
      <c r="B147" s="224"/>
      <c r="C147" s="225"/>
      <c r="D147" s="152"/>
      <c r="E147" s="152"/>
      <c r="F147" s="152"/>
      <c r="G147" s="152"/>
      <c r="H147" s="152"/>
      <c r="I147" s="313"/>
      <c r="J147" s="131"/>
      <c r="K147" s="131"/>
      <c r="L147" s="131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20.100000000000001" customHeight="1" thickBot="1" x14ac:dyDescent="0.35">
      <c r="A148" s="265" t="s">
        <v>0</v>
      </c>
      <c r="B148" s="266" t="s">
        <v>1</v>
      </c>
      <c r="C148" s="266" t="s">
        <v>2</v>
      </c>
      <c r="D148" s="138" t="s">
        <v>3</v>
      </c>
      <c r="E148" s="138" t="s">
        <v>4</v>
      </c>
      <c r="F148" s="138" t="s">
        <v>5</v>
      </c>
      <c r="G148" s="138" t="s">
        <v>6</v>
      </c>
      <c r="H148" s="138" t="s">
        <v>7</v>
      </c>
      <c r="I148" s="325" t="s">
        <v>8</v>
      </c>
      <c r="J148" s="138" t="s">
        <v>9</v>
      </c>
      <c r="K148" s="138"/>
      <c r="L148" s="267" t="s">
        <v>10</v>
      </c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20.100000000000001" customHeight="1" x14ac:dyDescent="0.3">
      <c r="A149" s="268" t="s">
        <v>20</v>
      </c>
      <c r="B149" s="269"/>
      <c r="C149" s="269"/>
      <c r="D149" s="270">
        <f t="shared" ref="D149:H151" si="14">SUM(D68,D79,D102,D111)</f>
        <v>288</v>
      </c>
      <c r="E149" s="270">
        <f t="shared" si="14"/>
        <v>53</v>
      </c>
      <c r="F149" s="270">
        <f t="shared" si="14"/>
        <v>53</v>
      </c>
      <c r="G149" s="270">
        <f t="shared" si="14"/>
        <v>266</v>
      </c>
      <c r="H149" s="270">
        <f t="shared" si="14"/>
        <v>0</v>
      </c>
      <c r="I149" s="326"/>
      <c r="J149" s="37"/>
      <c r="K149" s="37"/>
      <c r="L149" s="271"/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20.100000000000001" customHeight="1" x14ac:dyDescent="0.3">
      <c r="A150" s="272" t="s">
        <v>12</v>
      </c>
      <c r="B150" s="273"/>
      <c r="C150" s="273"/>
      <c r="D150" s="274">
        <f t="shared" si="14"/>
        <v>3361</v>
      </c>
      <c r="E150" s="274">
        <f t="shared" si="14"/>
        <v>374</v>
      </c>
      <c r="F150" s="274">
        <f t="shared" si="14"/>
        <v>407</v>
      </c>
      <c r="G150" s="274">
        <f t="shared" si="14"/>
        <v>3346</v>
      </c>
      <c r="H150" s="274">
        <f t="shared" si="14"/>
        <v>0</v>
      </c>
      <c r="I150" s="327"/>
      <c r="J150" s="139"/>
      <c r="K150" s="139"/>
      <c r="L150" s="275"/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:22" ht="20.100000000000001" customHeight="1" thickBot="1" x14ac:dyDescent="0.35">
      <c r="A151" s="276" t="s">
        <v>13</v>
      </c>
      <c r="B151" s="277"/>
      <c r="C151" s="277"/>
      <c r="D151" s="278">
        <f t="shared" si="14"/>
        <v>3649</v>
      </c>
      <c r="E151" s="278">
        <f t="shared" si="14"/>
        <v>427</v>
      </c>
      <c r="F151" s="278">
        <f t="shared" si="14"/>
        <v>460</v>
      </c>
      <c r="G151" s="278">
        <f t="shared" si="14"/>
        <v>3612</v>
      </c>
      <c r="H151" s="278">
        <f t="shared" si="14"/>
        <v>0</v>
      </c>
      <c r="I151" s="328"/>
      <c r="J151" s="140"/>
      <c r="K151" s="140"/>
      <c r="L151" s="279"/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:22" ht="20.100000000000001" customHeight="1" x14ac:dyDescent="0.3"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5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5" ht="20.100000000000001" customHeight="1" x14ac:dyDescent="0.3">
      <c r="M338" s="194"/>
      <c r="O338" s="157"/>
      <c r="P338" s="281"/>
      <c r="Q338" s="281"/>
      <c r="R338" s="155"/>
      <c r="S338" s="155"/>
      <c r="T338" s="153"/>
      <c r="U338" s="152"/>
      <c r="V338" s="152"/>
    </row>
    <row r="339" spans="1:25" ht="20.100000000000001" customHeight="1" x14ac:dyDescent="0.3">
      <c r="M339" s="194"/>
      <c r="O339" s="157"/>
      <c r="P339" s="281"/>
      <c r="Q339" s="281"/>
      <c r="R339" s="155"/>
      <c r="S339" s="155"/>
      <c r="T339" s="153"/>
      <c r="U339" s="152"/>
      <c r="V339" s="152"/>
    </row>
    <row r="340" spans="1:25" ht="20.100000000000001" customHeight="1" x14ac:dyDescent="0.3">
      <c r="M340" s="194"/>
      <c r="N340" s="146"/>
      <c r="O340" s="157"/>
      <c r="P340" s="198"/>
      <c r="Q340" s="198"/>
      <c r="R340" s="153"/>
      <c r="S340" s="153"/>
      <c r="T340" s="153"/>
      <c r="U340" s="152"/>
      <c r="V340" s="152"/>
    </row>
    <row r="341" spans="1:25" ht="20.100000000000001" customHeight="1" x14ac:dyDescent="0.3">
      <c r="M341" s="194"/>
      <c r="N341" s="146"/>
      <c r="O341" s="157"/>
      <c r="P341" s="198"/>
      <c r="Q341" s="198"/>
      <c r="R341" s="153"/>
      <c r="S341" s="153"/>
      <c r="T341" s="153"/>
      <c r="U341" s="152"/>
      <c r="V341" s="152"/>
    </row>
    <row r="342" spans="1:25" s="146" customFormat="1" ht="20.100000000000001" customHeight="1" x14ac:dyDescent="0.3">
      <c r="A342" s="280"/>
      <c r="B342" s="124"/>
      <c r="C342" s="124"/>
      <c r="D342" s="124"/>
      <c r="E342" s="124"/>
      <c r="F342" s="124"/>
      <c r="G342" s="124"/>
      <c r="H342" s="124"/>
      <c r="I342" s="329"/>
      <c r="J342" s="124"/>
      <c r="K342" s="124"/>
      <c r="L342" s="124"/>
      <c r="M342" s="194"/>
      <c r="N342" s="151"/>
      <c r="O342" s="157"/>
      <c r="P342" s="198"/>
      <c r="Q342" s="198"/>
      <c r="R342" s="153"/>
      <c r="S342" s="153"/>
      <c r="T342" s="153"/>
      <c r="U342" s="152"/>
      <c r="V342" s="152"/>
      <c r="W342" s="151"/>
      <c r="X342" s="151"/>
      <c r="Y342" s="151"/>
    </row>
    <row r="343" spans="1:25" s="146" customFormat="1" ht="20.100000000000001" customHeight="1" x14ac:dyDescent="0.3">
      <c r="A343" s="280"/>
      <c r="B343" s="124"/>
      <c r="C343" s="124"/>
      <c r="D343" s="124"/>
      <c r="E343" s="124"/>
      <c r="F343" s="124"/>
      <c r="G343" s="124"/>
      <c r="H343" s="124"/>
      <c r="I343" s="329"/>
      <c r="J343" s="124"/>
      <c r="K343" s="124"/>
      <c r="L343" s="124"/>
      <c r="M343" s="194"/>
      <c r="N343" s="151"/>
      <c r="O343" s="157"/>
      <c r="P343" s="198"/>
      <c r="Q343" s="198"/>
      <c r="R343" s="153"/>
      <c r="S343" s="153"/>
      <c r="T343" s="153"/>
      <c r="U343" s="152"/>
      <c r="V343" s="152"/>
      <c r="W343" s="151"/>
    </row>
    <row r="344" spans="1:25" ht="20.100000000000001" customHeight="1" x14ac:dyDescent="0.3">
      <c r="M344" s="194"/>
      <c r="O344" s="157"/>
      <c r="P344" s="198"/>
      <c r="Q344" s="198"/>
      <c r="R344" s="153"/>
      <c r="S344" s="153"/>
      <c r="T344" s="155"/>
      <c r="U344" s="56"/>
      <c r="V344" s="56"/>
      <c r="W344" s="146"/>
      <c r="X344" s="146"/>
      <c r="Y344" s="146"/>
    </row>
    <row r="345" spans="1:25" ht="20.100000000000001" customHeight="1" x14ac:dyDescent="0.3">
      <c r="M345" s="194"/>
      <c r="O345" s="157"/>
      <c r="P345" s="198"/>
      <c r="Q345" s="198"/>
      <c r="R345" s="153"/>
      <c r="S345" s="153"/>
      <c r="T345" s="155"/>
      <c r="U345" s="56"/>
      <c r="V345" s="56"/>
      <c r="W345" s="146"/>
      <c r="X345" s="146"/>
      <c r="Y345" s="146"/>
    </row>
    <row r="346" spans="1:25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  <c r="X346" s="146"/>
      <c r="Y346" s="146"/>
    </row>
    <row r="347" spans="1:25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  <c r="Y347" s="146"/>
    </row>
    <row r="348" spans="1:25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  <c r="X348" s="146"/>
      <c r="Y348" s="146"/>
    </row>
    <row r="349" spans="1:25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  <c r="X349" s="146"/>
      <c r="Y349" s="146"/>
    </row>
    <row r="350" spans="1:25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  <c r="X350" s="146"/>
      <c r="Y350" s="146"/>
    </row>
    <row r="351" spans="1:25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X351" s="146"/>
      <c r="Y351" s="146"/>
    </row>
    <row r="352" spans="1:25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P389" s="39"/>
      <c r="Q389" s="39"/>
      <c r="R389" s="39"/>
      <c r="S389" s="39"/>
      <c r="T389" s="153"/>
      <c r="U389" s="152"/>
      <c r="V389" s="152"/>
    </row>
    <row r="390" spans="13:22" ht="20.100000000000001" customHeight="1" x14ac:dyDescent="0.3">
      <c r="M390" s="194"/>
      <c r="P390" s="39"/>
      <c r="Q390" s="39"/>
      <c r="R390" s="39"/>
      <c r="S390" s="39"/>
      <c r="T390" s="153"/>
      <c r="U390" s="152"/>
      <c r="V390" s="152"/>
    </row>
    <row r="391" spans="13:22" ht="20.100000000000001" customHeight="1" x14ac:dyDescent="0.3">
      <c r="M391" s="194"/>
      <c r="P391" s="39"/>
      <c r="Q391" s="39"/>
      <c r="R391" s="39"/>
      <c r="S391" s="39"/>
      <c r="T391" s="153"/>
      <c r="U391" s="152"/>
      <c r="V391" s="152"/>
    </row>
    <row r="392" spans="13:22" ht="20.100000000000001" customHeight="1" x14ac:dyDescent="0.3">
      <c r="M392" s="194"/>
      <c r="P392" s="39"/>
      <c r="Q392" s="39"/>
      <c r="R392" s="39"/>
      <c r="S392" s="39"/>
      <c r="T392" s="153"/>
      <c r="U392" s="152"/>
      <c r="V392" s="152"/>
    </row>
    <row r="393" spans="13:22" ht="20.100000000000001" customHeight="1" x14ac:dyDescent="0.3">
      <c r="M393" s="194"/>
      <c r="P393" s="39"/>
      <c r="Q393" s="39"/>
      <c r="R393" s="39"/>
      <c r="S393" s="39"/>
      <c r="T393" s="153"/>
      <c r="U393" s="152"/>
      <c r="V393" s="152"/>
    </row>
    <row r="394" spans="13:22" ht="20.100000000000001" customHeight="1" x14ac:dyDescent="0.3">
      <c r="M394" s="194"/>
      <c r="P394" s="39"/>
      <c r="Q394" s="39"/>
      <c r="R394" s="39"/>
      <c r="S394" s="39"/>
      <c r="T394" s="153"/>
      <c r="U394" s="152"/>
      <c r="V394" s="152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94"/>
      <c r="P411" s="39"/>
      <c r="Q411" s="39"/>
      <c r="R411" s="39"/>
      <c r="S411" s="39"/>
      <c r="T411" s="39"/>
    </row>
    <row r="412" spans="13:20" ht="20.100000000000001" customHeight="1" x14ac:dyDescent="0.3">
      <c r="M412" s="194"/>
      <c r="P412" s="39"/>
      <c r="Q412" s="39"/>
      <c r="R412" s="39"/>
      <c r="S412" s="39"/>
      <c r="T412" s="39"/>
    </row>
    <row r="413" spans="13:20" ht="20.100000000000001" customHeight="1" x14ac:dyDescent="0.3">
      <c r="M413" s="194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P513" s="39"/>
      <c r="Q513" s="39"/>
      <c r="R513" s="39"/>
      <c r="S513" s="39"/>
      <c r="T513" s="39"/>
    </row>
    <row r="514" spans="13:22" ht="20.100000000000001" customHeight="1" x14ac:dyDescent="0.3">
      <c r="M514" s="151"/>
      <c r="P514" s="39"/>
      <c r="Q514" s="39"/>
      <c r="R514" s="39"/>
      <c r="S514" s="39"/>
      <c r="T514" s="39"/>
    </row>
    <row r="515" spans="13:22" ht="20.100000000000001" customHeight="1" x14ac:dyDescent="0.3">
      <c r="M515" s="151"/>
      <c r="P515" s="39"/>
      <c r="Q515" s="39"/>
      <c r="R515" s="39"/>
      <c r="S515" s="39"/>
      <c r="T515" s="39"/>
    </row>
    <row r="516" spans="13:22" ht="20.100000000000001" customHeight="1" x14ac:dyDescent="0.3">
      <c r="M516" s="151"/>
      <c r="P516" s="39"/>
      <c r="Q516" s="39"/>
      <c r="R516" s="39"/>
      <c r="S516" s="39"/>
      <c r="T516" s="39"/>
    </row>
    <row r="517" spans="13:22" ht="20.100000000000001" customHeight="1" x14ac:dyDescent="0.3">
      <c r="M517" s="151"/>
      <c r="P517" s="39"/>
      <c r="Q517" s="39"/>
      <c r="R517" s="39"/>
      <c r="S517" s="39"/>
      <c r="T517" s="39"/>
    </row>
    <row r="518" spans="13:22" ht="20.100000000000001" customHeight="1" x14ac:dyDescent="0.3">
      <c r="M518" s="151"/>
      <c r="P518" s="39"/>
      <c r="Q518" s="39"/>
      <c r="R518" s="39"/>
      <c r="S518" s="39"/>
      <c r="T518" s="39"/>
    </row>
    <row r="519" spans="13:22" ht="20.100000000000001" customHeight="1" x14ac:dyDescent="0.3">
      <c r="M519" s="151"/>
      <c r="P519" s="39"/>
      <c r="Q519" s="39"/>
      <c r="R519" s="39"/>
      <c r="S519" s="39"/>
      <c r="T519" s="39"/>
    </row>
    <row r="520" spans="13:22" ht="20.100000000000001" customHeight="1" x14ac:dyDescent="0.3">
      <c r="M520" s="151"/>
      <c r="P520" s="39"/>
      <c r="Q520" s="39"/>
      <c r="R520" s="39"/>
      <c r="S520" s="39"/>
      <c r="T520" s="39"/>
    </row>
    <row r="521" spans="13:22" ht="20.100000000000001" customHeight="1" x14ac:dyDescent="0.3">
      <c r="M521" s="151"/>
      <c r="P521" s="39"/>
      <c r="Q521" s="39"/>
      <c r="R521" s="39"/>
      <c r="S521" s="39"/>
      <c r="T521" s="39"/>
    </row>
    <row r="522" spans="13:22" ht="20.100000000000001" customHeight="1" x14ac:dyDescent="0.3">
      <c r="M522" s="151"/>
      <c r="T522" s="39"/>
    </row>
    <row r="523" spans="13:22" ht="20.100000000000001" customHeight="1" x14ac:dyDescent="0.3">
      <c r="M523" s="151"/>
      <c r="T523" s="39"/>
    </row>
    <row r="524" spans="13:22" ht="20.100000000000001" customHeight="1" x14ac:dyDescent="0.3">
      <c r="M524" s="151"/>
      <c r="T524" s="39"/>
    </row>
    <row r="525" spans="13:22" ht="20.100000000000001" customHeight="1" x14ac:dyDescent="0.3">
      <c r="M525" s="151"/>
      <c r="T525" s="39"/>
    </row>
    <row r="526" spans="13:22" ht="20.100000000000001" customHeight="1" x14ac:dyDescent="0.3">
      <c r="M526" s="151"/>
      <c r="T526" s="39"/>
    </row>
    <row r="527" spans="13:22" ht="20.100000000000001" customHeight="1" x14ac:dyDescent="0.3">
      <c r="M527" s="151"/>
      <c r="T527" s="39"/>
    </row>
    <row r="528" spans="13:22" ht="20.100000000000001" customHeight="1" x14ac:dyDescent="0.3">
      <c r="M528" s="151"/>
      <c r="U528" s="152"/>
      <c r="V528" s="152"/>
    </row>
    <row r="529" spans="13:22" ht="20.100000000000001" customHeight="1" x14ac:dyDescent="0.3">
      <c r="M529" s="151"/>
      <c r="U529" s="152"/>
      <c r="V529" s="152"/>
    </row>
    <row r="530" spans="13:22" ht="20.100000000000001" customHeight="1" x14ac:dyDescent="0.3">
      <c r="M530" s="151"/>
      <c r="U530" s="152"/>
      <c r="V530" s="152"/>
    </row>
    <row r="531" spans="13:22" ht="20.100000000000001" customHeight="1" x14ac:dyDescent="0.3">
      <c r="M531" s="151"/>
      <c r="U531" s="152"/>
      <c r="V531" s="152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U538" s="152"/>
      <c r="V538" s="152"/>
    </row>
    <row r="539" spans="13:22" ht="20.100000000000001" customHeight="1" x14ac:dyDescent="0.3">
      <c r="M539" s="151"/>
      <c r="O539" s="156"/>
      <c r="P539" s="155"/>
      <c r="Q539" s="153"/>
      <c r="R539" s="153"/>
      <c r="S539" s="153"/>
      <c r="U539" s="152"/>
      <c r="V539" s="152"/>
    </row>
    <row r="540" spans="13:22" ht="20.100000000000001" customHeight="1" x14ac:dyDescent="0.3">
      <c r="M540" s="151"/>
      <c r="O540" s="156"/>
      <c r="P540" s="155"/>
      <c r="Q540" s="153"/>
      <c r="R540" s="153"/>
      <c r="S540" s="153"/>
      <c r="U540" s="152"/>
      <c r="V540" s="152"/>
    </row>
    <row r="541" spans="13:22" ht="20.100000000000001" customHeight="1" x14ac:dyDescent="0.3">
      <c r="M541" s="151"/>
      <c r="O541" s="156"/>
      <c r="P541" s="155"/>
      <c r="Q541" s="153"/>
      <c r="R541" s="153"/>
      <c r="S541" s="153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U542" s="152"/>
      <c r="V542" s="152"/>
    </row>
    <row r="543" spans="13:22" ht="20.100000000000001" customHeight="1" x14ac:dyDescent="0.3">
      <c r="M543" s="151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51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51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:28" ht="20.100000000000001" customHeight="1" x14ac:dyDescent="0.3">
      <c r="M769" s="157"/>
      <c r="S769" s="153"/>
      <c r="T769" s="154"/>
      <c r="U769" s="152"/>
      <c r="V769" s="152"/>
    </row>
    <row r="770" spans="1:28" ht="20.100000000000001" customHeight="1" x14ac:dyDescent="0.3">
      <c r="M770" s="157"/>
      <c r="T770" s="154"/>
      <c r="U770" s="152"/>
      <c r="V770" s="152"/>
    </row>
    <row r="771" spans="1:28" ht="20.100000000000001" customHeight="1" x14ac:dyDescent="0.3">
      <c r="M771" s="157"/>
      <c r="T771" s="154"/>
      <c r="U771" s="152"/>
      <c r="V771" s="152"/>
    </row>
    <row r="772" spans="1:28" ht="20.100000000000001" customHeight="1" x14ac:dyDescent="0.3">
      <c r="M772" s="157"/>
      <c r="T772" s="154"/>
      <c r="U772" s="152"/>
      <c r="V772" s="152"/>
    </row>
    <row r="773" spans="1:28" ht="20.100000000000001" customHeight="1" x14ac:dyDescent="0.3">
      <c r="M773" s="157"/>
      <c r="T773" s="154"/>
      <c r="U773" s="152"/>
      <c r="V773" s="152"/>
    </row>
    <row r="774" spans="1:28" ht="20.100000000000001" customHeight="1" x14ac:dyDescent="0.3">
      <c r="M774" s="157"/>
      <c r="T774" s="154"/>
      <c r="V774" s="152"/>
    </row>
    <row r="775" spans="1:28" ht="20.100000000000001" customHeight="1" x14ac:dyDescent="0.3">
      <c r="M775" s="157"/>
      <c r="O775" s="146"/>
      <c r="P775" s="146"/>
      <c r="Q775" s="146"/>
      <c r="R775" s="146"/>
      <c r="T775" s="154"/>
      <c r="V775" s="152"/>
    </row>
    <row r="776" spans="1:28" ht="20.100000000000001" customHeight="1" x14ac:dyDescent="0.3">
      <c r="M776" s="157"/>
      <c r="O776" s="146"/>
      <c r="P776" s="146"/>
      <c r="Q776" s="146"/>
      <c r="R776" s="146"/>
      <c r="V776" s="152"/>
      <c r="AA776" s="103"/>
      <c r="AB776" s="103"/>
    </row>
    <row r="777" spans="1:28" s="103" customFormat="1" ht="20.100000000000001" customHeight="1" x14ac:dyDescent="0.3">
      <c r="A777" s="280"/>
      <c r="B777" s="124"/>
      <c r="C777" s="124"/>
      <c r="D777" s="124"/>
      <c r="E777" s="124"/>
      <c r="F777" s="124"/>
      <c r="G777" s="124"/>
      <c r="H777" s="124"/>
      <c r="I777" s="329"/>
      <c r="J777" s="124"/>
      <c r="K777" s="124"/>
      <c r="L777" s="124"/>
      <c r="M777" s="157"/>
      <c r="N777" s="151"/>
      <c r="O777" s="175"/>
      <c r="P777" s="176"/>
      <c r="Q777" s="176"/>
      <c r="R777" s="146"/>
      <c r="S777" s="151"/>
      <c r="T777" s="151"/>
      <c r="U777" s="151"/>
      <c r="V777" s="152"/>
      <c r="W777" s="151"/>
      <c r="X777" s="151"/>
      <c r="Y777" s="151"/>
      <c r="Z777" s="151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51"/>
      <c r="O778" s="175"/>
      <c r="P778" s="176"/>
      <c r="Q778" s="176"/>
      <c r="R778" s="146"/>
      <c r="S778" s="151"/>
      <c r="T778" s="151"/>
      <c r="U778" s="151"/>
      <c r="V778" s="152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51"/>
      <c r="O779" s="175"/>
      <c r="P779" s="176"/>
      <c r="Q779" s="176"/>
      <c r="R779" s="146"/>
      <c r="S779" s="151"/>
      <c r="T779" s="151"/>
      <c r="U779" s="151"/>
      <c r="V779" s="152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51"/>
      <c r="O780" s="175"/>
      <c r="P780" s="176"/>
      <c r="Q780" s="176"/>
      <c r="R780" s="146"/>
      <c r="S780" s="151"/>
      <c r="T780" s="151"/>
      <c r="U780" s="151"/>
      <c r="V780" s="152"/>
      <c r="W780" s="151"/>
      <c r="X780" s="151"/>
      <c r="Y780" s="151"/>
      <c r="Z780" s="151"/>
    </row>
    <row r="781" spans="1:28" s="103" customFormat="1" ht="20.100000000000001" customHeight="1" x14ac:dyDescent="0.3">
      <c r="A781" s="280"/>
      <c r="B781" s="124"/>
      <c r="C781" s="124"/>
      <c r="D781" s="124"/>
      <c r="E781" s="124"/>
      <c r="F781" s="124"/>
      <c r="G781" s="124"/>
      <c r="H781" s="124"/>
      <c r="I781" s="329"/>
      <c r="J781" s="124"/>
      <c r="K781" s="124"/>
      <c r="L781" s="124"/>
      <c r="M781" s="157"/>
      <c r="N781" s="146"/>
      <c r="O781" s="175"/>
      <c r="P781" s="176"/>
      <c r="Q781" s="176"/>
      <c r="R781" s="146"/>
      <c r="S781" s="151"/>
      <c r="T781" s="151"/>
      <c r="U781" s="151"/>
      <c r="V781" s="151"/>
      <c r="W781" s="151"/>
      <c r="X781" s="151"/>
      <c r="Y781" s="151"/>
      <c r="Z781" s="151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46"/>
      <c r="O782" s="175"/>
      <c r="P782" s="176"/>
      <c r="Q782" s="176"/>
      <c r="R782" s="146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75"/>
      <c r="O783" s="175"/>
      <c r="P783" s="176"/>
      <c r="Q783" s="176"/>
      <c r="R783" s="146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75"/>
      <c r="O784" s="146"/>
      <c r="P784" s="146"/>
      <c r="Q784" s="146"/>
      <c r="R784" s="146"/>
      <c r="S784" s="151"/>
      <c r="T784" s="151"/>
      <c r="U784" s="151"/>
      <c r="V784" s="151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75"/>
      <c r="O785" s="146"/>
      <c r="P785" s="146"/>
      <c r="Q785" s="146"/>
      <c r="R785" s="146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75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75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</row>
    <row r="788" spans="1:28" ht="20.100000000000001" customHeight="1" x14ac:dyDescent="0.3">
      <c r="M788" s="157"/>
      <c r="N788" s="175"/>
      <c r="AA788" s="103"/>
      <c r="AB788" s="103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75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46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46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8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8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8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8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  <c r="AA828" s="151"/>
      <c r="AB828" s="151"/>
    </row>
    <row r="831" spans="1:28" ht="20.100000000000001" customHeight="1" x14ac:dyDescent="0.3">
      <c r="AA831" s="103"/>
      <c r="AB831" s="103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spans="1:28" s="103" customFormat="1" ht="20.100000000000001" customHeight="1" x14ac:dyDescent="0.3">
      <c r="A835" s="280"/>
      <c r="B835" s="124"/>
      <c r="C835" s="124"/>
      <c r="D835" s="124"/>
      <c r="E835" s="124"/>
      <c r="F835" s="124"/>
      <c r="G835" s="124"/>
      <c r="H835" s="124"/>
      <c r="I835" s="329"/>
      <c r="J835" s="124"/>
      <c r="K835" s="124"/>
      <c r="L835" s="124"/>
      <c r="M835" s="148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spans="1:28" s="103" customFormat="1" ht="20.100000000000001" customHeight="1" x14ac:dyDescent="0.3">
      <c r="A836" s="280"/>
      <c r="B836" s="124"/>
      <c r="C836" s="124"/>
      <c r="D836" s="124"/>
      <c r="E836" s="124"/>
      <c r="F836" s="124"/>
      <c r="G836" s="124"/>
      <c r="H836" s="124"/>
      <c r="I836" s="329"/>
      <c r="J836" s="124"/>
      <c r="K836" s="124"/>
      <c r="L836" s="124"/>
      <c r="M836" s="148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spans="1:28" s="103" customFormat="1" ht="20.100000000000001" customHeight="1" x14ac:dyDescent="0.3">
      <c r="A837" s="280"/>
      <c r="B837" s="124"/>
      <c r="C837" s="124"/>
      <c r="D837" s="124"/>
      <c r="E837" s="124"/>
      <c r="F837" s="124"/>
      <c r="G837" s="124"/>
      <c r="H837" s="124"/>
      <c r="I837" s="329"/>
      <c r="J837" s="124"/>
      <c r="K837" s="124"/>
      <c r="L837" s="124"/>
      <c r="M837" s="148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  <c r="AA840" s="151"/>
      <c r="AB840" s="151"/>
    </row>
  </sheetData>
  <autoFilter ref="A3:V718"/>
  <mergeCells count="10">
    <mergeCell ref="V35:V36"/>
    <mergeCell ref="K76:L76"/>
    <mergeCell ref="K86:L86"/>
    <mergeCell ref="K99:L99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9:H110 D130:H131 E100:H101 D140:H141 D87:H92 D4:H67">
    <cfRule type="cellIs" dxfId="173" priority="11" operator="greaterThan">
      <formula>0</formula>
    </cfRule>
  </conditionalFormatting>
  <conditionalFormatting sqref="D109:H110 D130:H131 D140:H141 D87:H92">
    <cfRule type="cellIs" dxfId="172" priority="9" operator="greaterThan">
      <formula>0</formula>
    </cfRule>
    <cfRule type="expression" dxfId="171" priority="10">
      <formula>"&gt;0"</formula>
    </cfRule>
  </conditionalFormatting>
  <conditionalFormatting sqref="D119:H121">
    <cfRule type="cellIs" dxfId="170" priority="1" operator="greaterThan">
      <formula>0</formula>
    </cfRule>
    <cfRule type="cellIs" dxfId="169" priority="2" operator="greaterThan">
      <formula>0</formula>
    </cfRule>
    <cfRule type="expression" dxfId="168" priority="6">
      <formula>"&gt;=1"</formula>
    </cfRule>
    <cfRule type="cellIs" dxfId="167" priority="7" operator="greaterThan">
      <formula>1</formula>
    </cfRule>
    <cfRule type="cellIs" dxfId="166" priority="8" operator="greaterThan">
      <formula>1</formula>
    </cfRule>
  </conditionalFormatting>
  <conditionalFormatting sqref="P777:Q783">
    <cfRule type="expression" dxfId="165" priority="3">
      <formula>"&gt;=1"</formula>
    </cfRule>
    <cfRule type="cellIs" dxfId="164" priority="4" operator="greaterThan">
      <formula>1</formula>
    </cfRule>
    <cfRule type="cellIs" dxfId="163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33"/>
  <sheetViews>
    <sheetView zoomScaleNormal="100" workbookViewId="0">
      <pane ySplit="3" topLeftCell="A55" activePane="bottomLeft" state="frozen"/>
      <selection activeCell="M23" sqref="M23"/>
      <selection pane="bottomLeft" activeCell="D63" sqref="D6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41" t="s">
        <v>3</v>
      </c>
      <c r="E3" s="441" t="s">
        <v>4</v>
      </c>
      <c r="F3" s="441" t="s">
        <v>5</v>
      </c>
      <c r="G3" s="441" t="s">
        <v>6</v>
      </c>
      <c r="H3" s="441" t="s">
        <v>120</v>
      </c>
      <c r="I3" s="308" t="s">
        <v>8</v>
      </c>
      <c r="J3" s="441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44468</v>
      </c>
      <c r="B4" s="341" t="s">
        <v>2397</v>
      </c>
      <c r="C4" s="168" t="s">
        <v>42</v>
      </c>
      <c r="D4" s="169">
        <v>10</v>
      </c>
      <c r="E4" s="169">
        <v>0</v>
      </c>
      <c r="F4" s="169">
        <v>0</v>
      </c>
      <c r="G4" s="169">
        <v>5</v>
      </c>
      <c r="H4" s="169">
        <v>0</v>
      </c>
      <c r="I4" s="309" t="s">
        <v>2398</v>
      </c>
      <c r="J4" s="178" t="s">
        <v>2399</v>
      </c>
      <c r="K4" s="178" t="s">
        <v>2400</v>
      </c>
      <c r="L4" s="342"/>
      <c r="M4" s="102"/>
      <c r="O4" s="112" t="s">
        <v>94</v>
      </c>
      <c r="P4" s="113"/>
      <c r="Q4" s="33">
        <f t="shared" ref="Q4:U6" si="0">D142</f>
        <v>186</v>
      </c>
      <c r="R4" s="33">
        <f t="shared" si="0"/>
        <v>0</v>
      </c>
      <c r="S4" s="33">
        <f t="shared" si="0"/>
        <v>0</v>
      </c>
      <c r="T4" s="33">
        <f t="shared" si="0"/>
        <v>180</v>
      </c>
      <c r="U4" s="33">
        <f t="shared" si="0"/>
        <v>0</v>
      </c>
      <c r="V4" s="114"/>
    </row>
    <row r="5" spans="1:22" ht="20.100000000000001" customHeight="1" thickBot="1" x14ac:dyDescent="0.35">
      <c r="A5" s="177">
        <v>44468</v>
      </c>
      <c r="B5" s="341" t="s">
        <v>2402</v>
      </c>
      <c r="C5" s="168" t="s">
        <v>2403</v>
      </c>
      <c r="D5" s="169">
        <v>2</v>
      </c>
      <c r="E5" s="169">
        <v>0</v>
      </c>
      <c r="F5" s="169">
        <v>0</v>
      </c>
      <c r="G5" s="169">
        <v>0</v>
      </c>
      <c r="H5" s="169">
        <v>0</v>
      </c>
      <c r="I5" s="309" t="s">
        <v>2404</v>
      </c>
      <c r="J5" s="178" t="s">
        <v>2405</v>
      </c>
      <c r="K5" s="178" t="s">
        <v>2400</v>
      </c>
      <c r="L5" s="342"/>
      <c r="M5" s="157"/>
      <c r="O5" s="115" t="s">
        <v>49</v>
      </c>
      <c r="P5" s="116"/>
      <c r="Q5" s="34">
        <f t="shared" si="0"/>
        <v>3649</v>
      </c>
      <c r="R5" s="34">
        <f t="shared" si="0"/>
        <v>427</v>
      </c>
      <c r="S5" s="34">
        <f t="shared" si="0"/>
        <v>460</v>
      </c>
      <c r="T5" s="34">
        <f t="shared" si="0"/>
        <v>3612</v>
      </c>
      <c r="U5" s="34">
        <f t="shared" si="0"/>
        <v>0</v>
      </c>
      <c r="V5" s="117"/>
    </row>
    <row r="6" spans="1:22" ht="20.100000000000001" customHeight="1" thickBot="1" x14ac:dyDescent="0.35">
      <c r="A6" s="173">
        <v>44468</v>
      </c>
      <c r="B6" s="160" t="s">
        <v>2419</v>
      </c>
      <c r="C6" s="161" t="s">
        <v>2420</v>
      </c>
      <c r="D6" s="162">
        <v>10</v>
      </c>
      <c r="E6" s="162">
        <v>0</v>
      </c>
      <c r="F6" s="162">
        <v>0</v>
      </c>
      <c r="G6" s="162">
        <v>10</v>
      </c>
      <c r="H6" s="162">
        <v>0</v>
      </c>
      <c r="I6" s="303" t="s">
        <v>2426</v>
      </c>
      <c r="J6" s="171" t="s">
        <v>2428</v>
      </c>
      <c r="K6" s="344" t="s">
        <v>2431</v>
      </c>
      <c r="L6" s="170"/>
      <c r="M6" s="157"/>
      <c r="O6" s="47" t="s">
        <v>50</v>
      </c>
      <c r="P6" s="48"/>
      <c r="Q6" s="2">
        <f t="shared" si="0"/>
        <v>3835</v>
      </c>
      <c r="R6" s="2">
        <f t="shared" si="0"/>
        <v>427</v>
      </c>
      <c r="S6" s="2">
        <f t="shared" si="0"/>
        <v>460</v>
      </c>
      <c r="T6" s="2">
        <f t="shared" si="0"/>
        <v>3792</v>
      </c>
      <c r="U6" s="2">
        <f t="shared" si="0"/>
        <v>0</v>
      </c>
      <c r="V6" s="49"/>
    </row>
    <row r="7" spans="1:22" ht="20.100000000000001" customHeight="1" thickTop="1" thickBot="1" x14ac:dyDescent="0.35">
      <c r="A7" s="167">
        <v>44468</v>
      </c>
      <c r="B7" s="158" t="s">
        <v>2419</v>
      </c>
      <c r="C7" s="159" t="s">
        <v>2410</v>
      </c>
      <c r="D7" s="165">
        <v>4</v>
      </c>
      <c r="E7" s="165">
        <v>0</v>
      </c>
      <c r="F7" s="165">
        <v>0</v>
      </c>
      <c r="G7" s="165">
        <v>4</v>
      </c>
      <c r="H7" s="165">
        <v>0</v>
      </c>
      <c r="I7" s="305" t="s">
        <v>2426</v>
      </c>
      <c r="J7" s="166" t="s">
        <v>2428</v>
      </c>
      <c r="K7" s="345" t="s">
        <v>2432</v>
      </c>
      <c r="L7" s="343"/>
      <c r="M7" s="157"/>
      <c r="O7" s="50" t="s">
        <v>51</v>
      </c>
      <c r="P7" s="51"/>
      <c r="Q7" s="3">
        <f>D84</f>
        <v>181</v>
      </c>
      <c r="R7" s="3">
        <f>E84</f>
        <v>0</v>
      </c>
      <c r="S7" s="3">
        <f>F84</f>
        <v>0</v>
      </c>
      <c r="T7" s="3">
        <f>G84</f>
        <v>177</v>
      </c>
      <c r="U7" s="3">
        <f>H84</f>
        <v>0</v>
      </c>
      <c r="V7" s="52"/>
    </row>
    <row r="8" spans="1:22" ht="20.100000000000001" customHeight="1" thickBot="1" x14ac:dyDescent="0.35">
      <c r="A8" s="173">
        <v>44468</v>
      </c>
      <c r="B8" s="160" t="s">
        <v>2421</v>
      </c>
      <c r="C8" s="161" t="s">
        <v>2422</v>
      </c>
      <c r="D8" s="162">
        <v>4</v>
      </c>
      <c r="E8" s="162">
        <v>0</v>
      </c>
      <c r="F8" s="162">
        <v>0</v>
      </c>
      <c r="G8" s="162">
        <v>3</v>
      </c>
      <c r="H8" s="162">
        <v>0</v>
      </c>
      <c r="I8" s="303" t="s">
        <v>2426</v>
      </c>
      <c r="J8" s="171" t="s">
        <v>2429</v>
      </c>
      <c r="K8" s="344" t="s">
        <v>2432</v>
      </c>
      <c r="L8" s="170"/>
      <c r="M8" s="157"/>
      <c r="O8" s="53" t="s">
        <v>95</v>
      </c>
      <c r="P8" s="54"/>
      <c r="Q8" s="4">
        <f>SUM(Q6:Q7)</f>
        <v>4016</v>
      </c>
      <c r="R8" s="4">
        <f>SUM(R6:R7)</f>
        <v>427</v>
      </c>
      <c r="S8" s="4">
        <f>SUM(S6:S7)</f>
        <v>460</v>
      </c>
      <c r="T8" s="4">
        <f>SUM(T6:T7)</f>
        <v>3969</v>
      </c>
      <c r="U8" s="4">
        <f>SUM(U6:U7)</f>
        <v>0</v>
      </c>
      <c r="V8" s="55"/>
    </row>
    <row r="9" spans="1:22" ht="20.100000000000001" customHeight="1" thickTop="1" x14ac:dyDescent="0.3">
      <c r="A9" s="174">
        <v>44468</v>
      </c>
      <c r="B9" s="196" t="s">
        <v>2421</v>
      </c>
      <c r="C9" s="163" t="s">
        <v>2423</v>
      </c>
      <c r="D9" s="164">
        <v>1</v>
      </c>
      <c r="E9" s="164">
        <v>0</v>
      </c>
      <c r="F9" s="164">
        <v>0</v>
      </c>
      <c r="G9" s="164">
        <v>0</v>
      </c>
      <c r="H9" s="164">
        <v>0</v>
      </c>
      <c r="I9" s="304" t="s">
        <v>2427</v>
      </c>
      <c r="J9" s="172" t="s">
        <v>2430</v>
      </c>
      <c r="K9" s="38" t="s">
        <v>2431</v>
      </c>
      <c r="L9" s="197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x14ac:dyDescent="0.3">
      <c r="A10" s="174">
        <v>44468</v>
      </c>
      <c r="B10" s="196" t="s">
        <v>2421</v>
      </c>
      <c r="C10" s="163" t="s">
        <v>2424</v>
      </c>
      <c r="D10" s="164">
        <v>1</v>
      </c>
      <c r="E10" s="164">
        <v>0</v>
      </c>
      <c r="F10" s="164">
        <v>0</v>
      </c>
      <c r="G10" s="164">
        <v>0</v>
      </c>
      <c r="H10" s="164">
        <v>0</v>
      </c>
      <c r="I10" s="304" t="s">
        <v>2426</v>
      </c>
      <c r="J10" s="172" t="s">
        <v>2428</v>
      </c>
      <c r="K10" s="38" t="s">
        <v>2432</v>
      </c>
      <c r="L10" s="197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67">
        <v>44468</v>
      </c>
      <c r="B11" s="158" t="s">
        <v>2421</v>
      </c>
      <c r="C11" s="159" t="s">
        <v>2425</v>
      </c>
      <c r="D11" s="165">
        <v>0</v>
      </c>
      <c r="E11" s="165">
        <v>0</v>
      </c>
      <c r="F11" s="165">
        <v>0</v>
      </c>
      <c r="G11" s="165">
        <v>4</v>
      </c>
      <c r="H11" s="165">
        <v>0</v>
      </c>
      <c r="I11" s="305" t="s">
        <v>2426</v>
      </c>
      <c r="J11" s="166" t="s">
        <v>2430</v>
      </c>
      <c r="K11" s="345" t="s">
        <v>2432</v>
      </c>
      <c r="L11" s="343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77">
        <v>44468</v>
      </c>
      <c r="B12" s="341" t="s">
        <v>2433</v>
      </c>
      <c r="C12" s="168" t="s">
        <v>2434</v>
      </c>
      <c r="D12" s="169">
        <v>5</v>
      </c>
      <c r="E12" s="169">
        <v>0</v>
      </c>
      <c r="F12" s="169">
        <v>0</v>
      </c>
      <c r="G12" s="169">
        <v>5</v>
      </c>
      <c r="H12" s="169">
        <v>0</v>
      </c>
      <c r="I12" s="309" t="s">
        <v>2453</v>
      </c>
      <c r="J12" s="178" t="s">
        <v>2457</v>
      </c>
      <c r="K12" s="178" t="s">
        <v>2462</v>
      </c>
      <c r="L12" s="342"/>
      <c r="M12" s="157"/>
      <c r="O12" s="479" t="s">
        <v>53</v>
      </c>
      <c r="P12" s="477"/>
      <c r="Q12" s="118">
        <f>T12+V12</f>
        <v>186</v>
      </c>
      <c r="R12" s="58"/>
      <c r="S12" s="59" t="s">
        <v>39</v>
      </c>
      <c r="T12" s="60">
        <f>SUM(P14:V14,P17:V17,P20:V20,P23:V23,P26:V26,V29,U29,T29)</f>
        <v>170</v>
      </c>
      <c r="U12" s="61" t="s">
        <v>40</v>
      </c>
      <c r="V12" s="62">
        <f>SUM(P29:S29)</f>
        <v>16</v>
      </c>
    </row>
    <row r="13" spans="1:22" ht="20.100000000000001" customHeight="1" thickBot="1" x14ac:dyDescent="0.35">
      <c r="A13" s="177">
        <v>44468</v>
      </c>
      <c r="B13" s="341" t="s">
        <v>2435</v>
      </c>
      <c r="C13" s="168" t="s">
        <v>2436</v>
      </c>
      <c r="D13" s="169">
        <v>3</v>
      </c>
      <c r="E13" s="169">
        <v>0</v>
      </c>
      <c r="F13" s="169">
        <v>0</v>
      </c>
      <c r="G13" s="169">
        <v>3</v>
      </c>
      <c r="H13" s="169">
        <v>0</v>
      </c>
      <c r="I13" s="309" t="s">
        <v>2453</v>
      </c>
      <c r="J13" s="178" t="s">
        <v>2458</v>
      </c>
      <c r="K13" s="178" t="s">
        <v>2462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x14ac:dyDescent="0.3">
      <c r="A14" s="173">
        <v>44468</v>
      </c>
      <c r="B14" s="160" t="s">
        <v>2437</v>
      </c>
      <c r="C14" s="161" t="s">
        <v>2410</v>
      </c>
      <c r="D14" s="162">
        <v>4</v>
      </c>
      <c r="E14" s="162">
        <v>0</v>
      </c>
      <c r="F14" s="162">
        <v>0</v>
      </c>
      <c r="G14" s="162">
        <v>4</v>
      </c>
      <c r="H14" s="162">
        <v>0</v>
      </c>
      <c r="I14" s="303" t="s">
        <v>2453</v>
      </c>
      <c r="J14" s="171" t="s">
        <v>2459</v>
      </c>
      <c r="K14" s="171" t="s">
        <v>2463</v>
      </c>
      <c r="L14" s="170"/>
      <c r="M14" s="157"/>
      <c r="O14" s="119" t="s">
        <v>22</v>
      </c>
      <c r="P14" s="120">
        <f t="shared" ref="P14:V14" si="1">SUMIF($C$4:$C$60,P13,$D$4:$D$60)+SUMIF($C$70:$C$71,P13,$D$70:$D$71)+SUMIF($C$89:$C$90,P13,$D$89:$D$90)</f>
        <v>26</v>
      </c>
      <c r="Q14" s="120">
        <f t="shared" si="1"/>
        <v>12</v>
      </c>
      <c r="R14" s="120">
        <f t="shared" si="1"/>
        <v>37</v>
      </c>
      <c r="S14" s="120">
        <f t="shared" si="1"/>
        <v>0</v>
      </c>
      <c r="T14" s="120">
        <f t="shared" si="1"/>
        <v>0</v>
      </c>
      <c r="U14" s="120">
        <f t="shared" si="1"/>
        <v>0</v>
      </c>
      <c r="V14" s="121">
        <f t="shared" si="1"/>
        <v>4</v>
      </c>
    </row>
    <row r="15" spans="1:22" ht="20.100000000000001" customHeight="1" thickBot="1" x14ac:dyDescent="0.35">
      <c r="A15" s="167">
        <v>44468</v>
      </c>
      <c r="B15" s="158" t="s">
        <v>2437</v>
      </c>
      <c r="C15" s="159" t="s">
        <v>2438</v>
      </c>
      <c r="D15" s="165">
        <v>1</v>
      </c>
      <c r="E15" s="165">
        <v>0</v>
      </c>
      <c r="F15" s="165">
        <v>0</v>
      </c>
      <c r="G15" s="165">
        <v>1</v>
      </c>
      <c r="H15" s="165">
        <v>0</v>
      </c>
      <c r="I15" s="305" t="s">
        <v>2454</v>
      </c>
      <c r="J15" s="166" t="s">
        <v>2460</v>
      </c>
      <c r="K15" s="166" t="s">
        <v>2462</v>
      </c>
      <c r="L15" s="343"/>
      <c r="M15" s="157"/>
      <c r="O15" s="66" t="s">
        <v>25</v>
      </c>
      <c r="P15" s="67">
        <f t="shared" ref="P15:V15" si="2">SUMIF($C$4:$C$60,P13,$G$4:$G$60)+SUMIF($C$70:$C$71,P13,$G$70:$G$71)+SUMIF($C$89:$C$90,P13,$G$89:$G$90)</f>
        <v>25</v>
      </c>
      <c r="Q15" s="67">
        <f t="shared" si="2"/>
        <v>15</v>
      </c>
      <c r="R15" s="67">
        <f t="shared" si="2"/>
        <v>43</v>
      </c>
      <c r="S15" s="67">
        <f t="shared" si="2"/>
        <v>0</v>
      </c>
      <c r="T15" s="67">
        <f t="shared" si="2"/>
        <v>0</v>
      </c>
      <c r="U15" s="67">
        <f t="shared" si="2"/>
        <v>0</v>
      </c>
      <c r="V15" s="68">
        <f t="shared" si="2"/>
        <v>4</v>
      </c>
    </row>
    <row r="16" spans="1:22" ht="20.100000000000001" customHeight="1" thickBot="1" x14ac:dyDescent="0.35">
      <c r="A16" s="177">
        <v>44468</v>
      </c>
      <c r="B16" s="341" t="s">
        <v>2439</v>
      </c>
      <c r="C16" s="168" t="s">
        <v>2440</v>
      </c>
      <c r="D16" s="169">
        <v>6</v>
      </c>
      <c r="E16" s="169">
        <v>0</v>
      </c>
      <c r="F16" s="169">
        <v>0</v>
      </c>
      <c r="G16" s="169">
        <v>6</v>
      </c>
      <c r="H16" s="169">
        <v>0</v>
      </c>
      <c r="I16" s="309" t="s">
        <v>2454</v>
      </c>
      <c r="J16" s="178" t="s">
        <v>2461</v>
      </c>
      <c r="K16" s="178" t="s">
        <v>2464</v>
      </c>
      <c r="L16" s="342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44468</v>
      </c>
      <c r="B17" s="160" t="s">
        <v>2441</v>
      </c>
      <c r="C17" s="161" t="s">
        <v>2442</v>
      </c>
      <c r="D17" s="162">
        <v>2</v>
      </c>
      <c r="E17" s="162">
        <v>0</v>
      </c>
      <c r="F17" s="162">
        <v>0</v>
      </c>
      <c r="G17" s="162">
        <v>2</v>
      </c>
      <c r="H17" s="162">
        <v>0</v>
      </c>
      <c r="I17" s="303" t="s">
        <v>2453</v>
      </c>
      <c r="J17" s="171" t="s">
        <v>2461</v>
      </c>
      <c r="K17" s="171" t="s">
        <v>2462</v>
      </c>
      <c r="L17" s="170"/>
      <c r="M17" s="157"/>
      <c r="O17" s="122" t="s">
        <v>22</v>
      </c>
      <c r="P17" s="120">
        <f t="shared" ref="P17:V17" si="3">SUMIF($C$4:$C$60,P16,$D$4:$D$60)+SUMIF($C$70:$C$71,P16,$D$70:$D$71)+SUMIF($C$89:$C$90,P16,$D$89:$D$90)</f>
        <v>66</v>
      </c>
      <c r="Q17" s="120">
        <f t="shared" si="3"/>
        <v>3</v>
      </c>
      <c r="R17" s="120">
        <f t="shared" si="3"/>
        <v>0</v>
      </c>
      <c r="S17" s="120">
        <f t="shared" si="3"/>
        <v>0</v>
      </c>
      <c r="T17" s="120">
        <f t="shared" si="3"/>
        <v>0</v>
      </c>
      <c r="U17" s="120">
        <f t="shared" si="3"/>
        <v>0</v>
      </c>
      <c r="V17" s="121">
        <f t="shared" si="3"/>
        <v>0</v>
      </c>
    </row>
    <row r="18" spans="1:22" ht="20.100000000000001" customHeight="1" thickBot="1" x14ac:dyDescent="0.35">
      <c r="A18" s="167">
        <v>44468</v>
      </c>
      <c r="B18" s="158" t="s">
        <v>2441</v>
      </c>
      <c r="C18" s="159" t="s">
        <v>2443</v>
      </c>
      <c r="D18" s="165">
        <v>1</v>
      </c>
      <c r="E18" s="165">
        <v>0</v>
      </c>
      <c r="F18" s="165">
        <v>0</v>
      </c>
      <c r="G18" s="165">
        <v>1</v>
      </c>
      <c r="H18" s="165">
        <v>0</v>
      </c>
      <c r="I18" s="305" t="s">
        <v>2455</v>
      </c>
      <c r="J18" s="166" t="s">
        <v>2457</v>
      </c>
      <c r="K18" s="166" t="s">
        <v>2465</v>
      </c>
      <c r="L18" s="343"/>
      <c r="M18" s="157"/>
      <c r="O18" s="73" t="s">
        <v>25</v>
      </c>
      <c r="P18" s="74">
        <f t="shared" ref="P18:V18" si="4">SUMIF($C$4:$C$60,P16,$G$4:$G$60)+SUMIF($C$70:$C$71,P16,$G$70:$G$71)+SUMIF($C$89:$C$90,P16,$G$89:$G$90)</f>
        <v>56</v>
      </c>
      <c r="Q18" s="74">
        <f t="shared" si="4"/>
        <v>2</v>
      </c>
      <c r="R18" s="74">
        <f t="shared" si="4"/>
        <v>0</v>
      </c>
      <c r="S18" s="74">
        <f t="shared" si="4"/>
        <v>0</v>
      </c>
      <c r="T18" s="74">
        <f t="shared" si="4"/>
        <v>0</v>
      </c>
      <c r="U18" s="74">
        <f t="shared" si="4"/>
        <v>0</v>
      </c>
      <c r="V18" s="75">
        <f t="shared" si="4"/>
        <v>0</v>
      </c>
    </row>
    <row r="19" spans="1:22" ht="20.100000000000001" customHeight="1" thickBot="1" x14ac:dyDescent="0.35">
      <c r="A19" s="177">
        <v>44468</v>
      </c>
      <c r="B19" s="341" t="s">
        <v>2444</v>
      </c>
      <c r="C19" s="168" t="s">
        <v>2410</v>
      </c>
      <c r="D19" s="169">
        <v>4</v>
      </c>
      <c r="E19" s="169">
        <v>0</v>
      </c>
      <c r="F19" s="169">
        <v>0</v>
      </c>
      <c r="G19" s="169">
        <v>4</v>
      </c>
      <c r="H19" s="169">
        <v>0</v>
      </c>
      <c r="I19" s="309" t="s">
        <v>2453</v>
      </c>
      <c r="J19" s="178" t="s">
        <v>2460</v>
      </c>
      <c r="K19" s="178" t="s">
        <v>2462</v>
      </c>
      <c r="L19" s="342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thickBot="1" x14ac:dyDescent="0.35">
      <c r="A20" s="177">
        <v>44468</v>
      </c>
      <c r="B20" s="341" t="s">
        <v>2445</v>
      </c>
      <c r="C20" s="168" t="s">
        <v>2410</v>
      </c>
      <c r="D20" s="169">
        <v>3</v>
      </c>
      <c r="E20" s="169">
        <v>0</v>
      </c>
      <c r="F20" s="169">
        <v>0</v>
      </c>
      <c r="G20" s="169">
        <v>3</v>
      </c>
      <c r="H20" s="169">
        <v>0</v>
      </c>
      <c r="I20" s="309" t="s">
        <v>2453</v>
      </c>
      <c r="J20" s="178" t="s">
        <v>2457</v>
      </c>
      <c r="K20" s="178" t="s">
        <v>2466</v>
      </c>
      <c r="L20" s="342"/>
      <c r="M20" s="157" t="s">
        <v>127</v>
      </c>
      <c r="O20" s="122" t="s">
        <v>22</v>
      </c>
      <c r="P20" s="120">
        <f t="shared" ref="P20:V20" si="5">SUMIF($C$4:$C$60,P19,$D$4:$D$60)+SUMIF($C$70:$C$71,P19,$D$70:$D$71)+SUMIF($C$89:$C$90,P19,$D$89:$D$90)</f>
        <v>0</v>
      </c>
      <c r="Q20" s="120">
        <f t="shared" si="5"/>
        <v>0</v>
      </c>
      <c r="R20" s="120">
        <f t="shared" si="5"/>
        <v>12</v>
      </c>
      <c r="S20" s="120">
        <f t="shared" si="5"/>
        <v>0</v>
      </c>
      <c r="T20" s="120">
        <f t="shared" si="5"/>
        <v>0</v>
      </c>
      <c r="U20" s="120">
        <f t="shared" si="5"/>
        <v>0</v>
      </c>
      <c r="V20" s="121">
        <f t="shared" si="5"/>
        <v>0</v>
      </c>
    </row>
    <row r="21" spans="1:22" ht="20.100000000000001" customHeight="1" thickBot="1" x14ac:dyDescent="0.35">
      <c r="A21" s="177">
        <v>44468</v>
      </c>
      <c r="B21" s="341" t="s">
        <v>2446</v>
      </c>
      <c r="C21" s="168" t="s">
        <v>2440</v>
      </c>
      <c r="D21" s="169">
        <v>5</v>
      </c>
      <c r="E21" s="169">
        <v>0</v>
      </c>
      <c r="F21" s="169">
        <v>0</v>
      </c>
      <c r="G21" s="169">
        <v>7</v>
      </c>
      <c r="H21" s="169">
        <v>0</v>
      </c>
      <c r="I21" s="309" t="s">
        <v>2454</v>
      </c>
      <c r="J21" s="178" t="s">
        <v>2458</v>
      </c>
      <c r="K21" s="178" t="s">
        <v>2462</v>
      </c>
      <c r="L21" s="342"/>
      <c r="M21" s="157"/>
      <c r="O21" s="79" t="s">
        <v>25</v>
      </c>
      <c r="P21" s="80">
        <f t="shared" ref="P21:V21" si="6">SUMIF($C$4:$C$60,P19,$G$4:$G$60)+SUMIF($C$70:$C$71,P19,$G$70:$G$71)+SUMIF($C$89:$C$90,P19,$G$89:$G$90)</f>
        <v>0</v>
      </c>
      <c r="Q21" s="80">
        <f t="shared" si="6"/>
        <v>0</v>
      </c>
      <c r="R21" s="80">
        <f t="shared" si="6"/>
        <v>7</v>
      </c>
      <c r="S21" s="80">
        <f t="shared" si="6"/>
        <v>0</v>
      </c>
      <c r="T21" s="80">
        <f t="shared" si="6"/>
        <v>0</v>
      </c>
      <c r="U21" s="80">
        <f t="shared" si="6"/>
        <v>0</v>
      </c>
      <c r="V21" s="81">
        <f t="shared" si="6"/>
        <v>0</v>
      </c>
    </row>
    <row r="22" spans="1:22" ht="20.100000000000001" customHeight="1" x14ac:dyDescent="0.3">
      <c r="A22" s="173">
        <v>44468</v>
      </c>
      <c r="B22" s="160" t="s">
        <v>2447</v>
      </c>
      <c r="C22" s="161" t="s">
        <v>2406</v>
      </c>
      <c r="D22" s="162">
        <v>1</v>
      </c>
      <c r="E22" s="162">
        <v>0</v>
      </c>
      <c r="F22" s="162">
        <v>0</v>
      </c>
      <c r="G22" s="162">
        <v>0</v>
      </c>
      <c r="H22" s="162">
        <v>0</v>
      </c>
      <c r="I22" s="303" t="s">
        <v>2453</v>
      </c>
      <c r="J22" s="171" t="s">
        <v>2457</v>
      </c>
      <c r="K22" s="171" t="s">
        <v>2467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4">
        <v>44468</v>
      </c>
      <c r="B23" s="196" t="s">
        <v>2447</v>
      </c>
      <c r="C23" s="163" t="s">
        <v>2434</v>
      </c>
      <c r="D23" s="164">
        <v>6</v>
      </c>
      <c r="E23" s="164">
        <v>0</v>
      </c>
      <c r="F23" s="164">
        <v>0</v>
      </c>
      <c r="G23" s="164">
        <v>9</v>
      </c>
      <c r="H23" s="164">
        <v>0</v>
      </c>
      <c r="I23" s="304" t="s">
        <v>2453</v>
      </c>
      <c r="J23" s="172" t="s">
        <v>2461</v>
      </c>
      <c r="K23" s="172" t="s">
        <v>2462</v>
      </c>
      <c r="L23" s="197"/>
      <c r="M23" s="157"/>
      <c r="O23" s="122" t="s">
        <v>22</v>
      </c>
      <c r="P23" s="120">
        <f t="shared" ref="P23:V23" si="7">SUMIF($C$4:$C$60,P22,$D$4:$D$60)+SUMIF($C$70:$C$71,P22,$D$70:$D$71)+SUMIF($C$89:$C$90,P22,$D$89:$D$90)</f>
        <v>0</v>
      </c>
      <c r="Q23" s="120">
        <f t="shared" si="7"/>
        <v>4</v>
      </c>
      <c r="R23" s="120">
        <f t="shared" si="7"/>
        <v>4</v>
      </c>
      <c r="S23" s="120">
        <f t="shared" si="7"/>
        <v>0</v>
      </c>
      <c r="T23" s="120">
        <f t="shared" si="7"/>
        <v>1</v>
      </c>
      <c r="U23" s="120">
        <f t="shared" si="7"/>
        <v>1</v>
      </c>
      <c r="V23" s="121">
        <f t="shared" si="7"/>
        <v>0</v>
      </c>
    </row>
    <row r="24" spans="1:22" ht="20.100000000000001" customHeight="1" x14ac:dyDescent="0.3">
      <c r="A24" s="174">
        <v>44468</v>
      </c>
      <c r="B24" s="196" t="s">
        <v>2447</v>
      </c>
      <c r="C24" s="163" t="s">
        <v>2448</v>
      </c>
      <c r="D24" s="164">
        <v>2</v>
      </c>
      <c r="E24" s="164">
        <v>0</v>
      </c>
      <c r="F24" s="164">
        <v>0</v>
      </c>
      <c r="G24" s="164">
        <v>2</v>
      </c>
      <c r="H24" s="164">
        <v>0</v>
      </c>
      <c r="I24" s="304" t="s">
        <v>2454</v>
      </c>
      <c r="J24" s="172" t="s">
        <v>2461</v>
      </c>
      <c r="K24" s="172" t="s">
        <v>2462</v>
      </c>
      <c r="L24" s="197"/>
      <c r="M24" s="157"/>
      <c r="O24" s="73" t="s">
        <v>25</v>
      </c>
      <c r="P24" s="74">
        <f t="shared" ref="P24:V24" si="8">SUMIF($C$4:$C$60,P22,$G$4:$G$60)+SUMIF($C$70:$C$71,P22,$G$70:$G$71)+SUMIF($C$89:$C$90,P22,$G$89:$G$90)</f>
        <v>0</v>
      </c>
      <c r="Q24" s="74">
        <f t="shared" si="8"/>
        <v>4</v>
      </c>
      <c r="R24" s="74">
        <f t="shared" si="8"/>
        <v>4</v>
      </c>
      <c r="S24" s="74">
        <f t="shared" si="8"/>
        <v>0</v>
      </c>
      <c r="T24" s="74">
        <f t="shared" si="8"/>
        <v>0</v>
      </c>
      <c r="U24" s="74">
        <f t="shared" si="8"/>
        <v>0</v>
      </c>
      <c r="V24" s="75">
        <f t="shared" si="8"/>
        <v>0</v>
      </c>
    </row>
    <row r="25" spans="1:22" ht="20.100000000000001" customHeight="1" thickBot="1" x14ac:dyDescent="0.35">
      <c r="A25" s="167">
        <v>44468</v>
      </c>
      <c r="B25" s="158" t="s">
        <v>2447</v>
      </c>
      <c r="C25" s="159" t="s">
        <v>2443</v>
      </c>
      <c r="D25" s="165">
        <v>1</v>
      </c>
      <c r="E25" s="165">
        <v>0</v>
      </c>
      <c r="F25" s="165">
        <v>0</v>
      </c>
      <c r="G25" s="165">
        <v>0</v>
      </c>
      <c r="H25" s="165">
        <v>0</v>
      </c>
      <c r="I25" s="305" t="s">
        <v>2453</v>
      </c>
      <c r="J25" s="166" t="s">
        <v>2459</v>
      </c>
      <c r="K25" s="166" t="s">
        <v>2462</v>
      </c>
      <c r="L25" s="343"/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44468</v>
      </c>
      <c r="B26" s="160" t="s">
        <v>2449</v>
      </c>
      <c r="C26" s="161" t="s">
        <v>2422</v>
      </c>
      <c r="D26" s="162">
        <v>0</v>
      </c>
      <c r="E26" s="162">
        <v>0</v>
      </c>
      <c r="F26" s="162">
        <v>0</v>
      </c>
      <c r="G26" s="162">
        <v>1</v>
      </c>
      <c r="H26" s="162">
        <v>0</v>
      </c>
      <c r="I26" s="303" t="s">
        <v>2454</v>
      </c>
      <c r="J26" s="171" t="s">
        <v>2461</v>
      </c>
      <c r="K26" s="171" t="s">
        <v>2463</v>
      </c>
      <c r="L26" s="170"/>
      <c r="M26" s="157"/>
      <c r="O26" s="122" t="s">
        <v>22</v>
      </c>
      <c r="P26" s="120">
        <f t="shared" ref="P26:V26" si="9">SUMIF($C$4:$C$60,P25,$D$4:$D$60)+SUMIF($C$70:$C$71,P25,$D$70:$D$71)+SUMIF($C$89:$C$90,P25,$D$89:$D$90)</f>
        <v>0</v>
      </c>
      <c r="Q26" s="120">
        <f t="shared" si="9"/>
        <v>0</v>
      </c>
      <c r="R26" s="120">
        <f t="shared" si="9"/>
        <v>0</v>
      </c>
      <c r="S26" s="120">
        <f t="shared" si="9"/>
        <v>0</v>
      </c>
      <c r="T26" s="120">
        <f t="shared" si="9"/>
        <v>0</v>
      </c>
      <c r="U26" s="120">
        <f t="shared" si="9"/>
        <v>0</v>
      </c>
      <c r="V26" s="121">
        <f t="shared" si="9"/>
        <v>0</v>
      </c>
    </row>
    <row r="27" spans="1:22" ht="20.100000000000001" customHeight="1" x14ac:dyDescent="0.3">
      <c r="A27" s="174">
        <v>44468</v>
      </c>
      <c r="B27" s="196" t="s">
        <v>2449</v>
      </c>
      <c r="C27" s="163" t="s">
        <v>2440</v>
      </c>
      <c r="D27" s="164">
        <v>7</v>
      </c>
      <c r="E27" s="164">
        <v>0</v>
      </c>
      <c r="F27" s="164">
        <v>0</v>
      </c>
      <c r="G27" s="164">
        <v>8</v>
      </c>
      <c r="H27" s="164">
        <v>0</v>
      </c>
      <c r="I27" s="304" t="s">
        <v>2456</v>
      </c>
      <c r="J27" s="172" t="s">
        <v>2461</v>
      </c>
      <c r="K27" s="172" t="s">
        <v>2466</v>
      </c>
      <c r="L27" s="197"/>
      <c r="M27" s="157"/>
      <c r="O27" s="79" t="s">
        <v>25</v>
      </c>
      <c r="P27" s="84">
        <f t="shared" ref="P27:V27" si="10">SUMIF($C$4:$C$60,P25,$G$4:$G$60)+SUMIF($C$70:$C$71,P25,$G$70:$G$71)+SUMIF($C$89:$C$90,P25,$G$89:$G$90)</f>
        <v>4</v>
      </c>
      <c r="Q27" s="84">
        <f t="shared" si="10"/>
        <v>0</v>
      </c>
      <c r="R27" s="84">
        <f t="shared" si="10"/>
        <v>0</v>
      </c>
      <c r="S27" s="84">
        <f t="shared" si="10"/>
        <v>0</v>
      </c>
      <c r="T27" s="84">
        <f t="shared" si="10"/>
        <v>0</v>
      </c>
      <c r="U27" s="84">
        <f t="shared" si="10"/>
        <v>0</v>
      </c>
      <c r="V27" s="85">
        <f t="shared" si="10"/>
        <v>0</v>
      </c>
    </row>
    <row r="28" spans="1:22" ht="20.100000000000001" customHeight="1" thickBot="1" x14ac:dyDescent="0.35">
      <c r="A28" s="167">
        <v>44468</v>
      </c>
      <c r="B28" s="158" t="s">
        <v>2449</v>
      </c>
      <c r="C28" s="159" t="s">
        <v>2450</v>
      </c>
      <c r="D28" s="165">
        <v>1</v>
      </c>
      <c r="E28" s="165">
        <v>0</v>
      </c>
      <c r="F28" s="165">
        <v>0</v>
      </c>
      <c r="G28" s="165">
        <v>1</v>
      </c>
      <c r="H28" s="165">
        <v>0</v>
      </c>
      <c r="I28" s="305" t="s">
        <v>2456</v>
      </c>
      <c r="J28" s="166" t="s">
        <v>2461</v>
      </c>
      <c r="K28" s="166" t="s">
        <v>2462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x14ac:dyDescent="0.3">
      <c r="A29" s="173">
        <v>44468</v>
      </c>
      <c r="B29" s="160" t="s">
        <v>2451</v>
      </c>
      <c r="C29" s="161" t="s">
        <v>2440</v>
      </c>
      <c r="D29" s="162">
        <v>5</v>
      </c>
      <c r="E29" s="162">
        <v>0</v>
      </c>
      <c r="F29" s="162">
        <v>0</v>
      </c>
      <c r="G29" s="162">
        <v>5</v>
      </c>
      <c r="H29" s="162">
        <v>0</v>
      </c>
      <c r="I29" s="303" t="s">
        <v>2453</v>
      </c>
      <c r="J29" s="171" t="s">
        <v>2461</v>
      </c>
      <c r="K29" s="171" t="s">
        <v>2462</v>
      </c>
      <c r="L29" s="170"/>
      <c r="M29" s="157"/>
      <c r="O29" s="122" t="s">
        <v>22</v>
      </c>
      <c r="P29" s="120">
        <f t="shared" ref="P29:V29" si="11">SUMIF($C$4:$C$60,P28,$D$4:$D$60)+SUMIF($C$70:$C$71,P28,$D$70:$D$71)+SUMIF($C$89:$C$90,P28,$D$89:$D$90)</f>
        <v>6</v>
      </c>
      <c r="Q29" s="120">
        <f t="shared" si="11"/>
        <v>8</v>
      </c>
      <c r="R29" s="120">
        <f t="shared" si="11"/>
        <v>2</v>
      </c>
      <c r="S29" s="120">
        <f t="shared" si="11"/>
        <v>0</v>
      </c>
      <c r="T29" s="120">
        <f t="shared" si="11"/>
        <v>0</v>
      </c>
      <c r="U29" s="120">
        <f t="shared" si="11"/>
        <v>0</v>
      </c>
      <c r="V29" s="121">
        <f t="shared" si="11"/>
        <v>0</v>
      </c>
    </row>
    <row r="30" spans="1:22" ht="20.100000000000001" customHeight="1" thickBot="1" x14ac:dyDescent="0.35">
      <c r="A30" s="174">
        <v>44468</v>
      </c>
      <c r="B30" s="196" t="s">
        <v>2451</v>
      </c>
      <c r="C30" s="163" t="s">
        <v>42</v>
      </c>
      <c r="D30" s="164">
        <v>2</v>
      </c>
      <c r="E30" s="164">
        <v>0</v>
      </c>
      <c r="F30" s="164">
        <v>0</v>
      </c>
      <c r="G30" s="164">
        <v>2</v>
      </c>
      <c r="H30" s="164">
        <v>0</v>
      </c>
      <c r="I30" s="304" t="s">
        <v>2454</v>
      </c>
      <c r="J30" s="172" t="s">
        <v>2458</v>
      </c>
      <c r="K30" s="172" t="s">
        <v>2462</v>
      </c>
      <c r="L30" s="197"/>
      <c r="M30" s="157"/>
      <c r="O30" s="86" t="s">
        <v>25</v>
      </c>
      <c r="P30" s="87">
        <f t="shared" ref="P30:V30" si="12">SUMIF($C$4:$C$60,P28,$G$4:$G$60)+SUMIF($C$70:$C$71,P28,$G$70:$G$71)+SUMIF($C$89:$C$90,P28,$G$89:$G$90)</f>
        <v>5</v>
      </c>
      <c r="Q30" s="87">
        <f t="shared" si="12"/>
        <v>9</v>
      </c>
      <c r="R30" s="87">
        <f t="shared" si="12"/>
        <v>2</v>
      </c>
      <c r="S30" s="87">
        <f t="shared" si="12"/>
        <v>0</v>
      </c>
      <c r="T30" s="87">
        <f t="shared" si="12"/>
        <v>0</v>
      </c>
      <c r="U30" s="87">
        <f t="shared" si="12"/>
        <v>0</v>
      </c>
      <c r="V30" s="88">
        <f t="shared" si="12"/>
        <v>0</v>
      </c>
    </row>
    <row r="31" spans="1:22" ht="20.100000000000001" customHeight="1" thickBot="1" x14ac:dyDescent="0.35">
      <c r="A31" s="167">
        <v>44468</v>
      </c>
      <c r="B31" s="158" t="s">
        <v>2451</v>
      </c>
      <c r="C31" s="159" t="s">
        <v>2403</v>
      </c>
      <c r="D31" s="165">
        <v>1</v>
      </c>
      <c r="E31" s="165">
        <v>0</v>
      </c>
      <c r="F31" s="165">
        <v>0</v>
      </c>
      <c r="G31" s="165">
        <v>1</v>
      </c>
      <c r="H31" s="165">
        <v>0</v>
      </c>
      <c r="I31" s="305" t="s">
        <v>2454</v>
      </c>
      <c r="J31" s="166" t="s">
        <v>2461</v>
      </c>
      <c r="K31" s="166" t="s">
        <v>2463</v>
      </c>
      <c r="L31" s="343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180</v>
      </c>
    </row>
    <row r="32" spans="1:22" ht="20.100000000000001" customHeight="1" x14ac:dyDescent="0.3">
      <c r="A32" s="173">
        <v>44468</v>
      </c>
      <c r="B32" s="160" t="s">
        <v>2452</v>
      </c>
      <c r="C32" s="161" t="s">
        <v>2406</v>
      </c>
      <c r="D32" s="162">
        <v>2</v>
      </c>
      <c r="E32" s="162">
        <v>0</v>
      </c>
      <c r="F32" s="162">
        <v>0</v>
      </c>
      <c r="G32" s="162">
        <v>2</v>
      </c>
      <c r="H32" s="162">
        <v>0</v>
      </c>
      <c r="I32" s="303" t="s">
        <v>2454</v>
      </c>
      <c r="J32" s="171" t="s">
        <v>2461</v>
      </c>
      <c r="K32" s="171" t="s">
        <v>2462</v>
      </c>
      <c r="L32" s="170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x14ac:dyDescent="0.3">
      <c r="A33" s="174">
        <v>44468</v>
      </c>
      <c r="B33" s="196" t="s">
        <v>2452</v>
      </c>
      <c r="C33" s="163" t="s">
        <v>2410</v>
      </c>
      <c r="D33" s="164">
        <v>4</v>
      </c>
      <c r="E33" s="164">
        <v>0</v>
      </c>
      <c r="F33" s="164">
        <v>0</v>
      </c>
      <c r="G33" s="164">
        <v>4</v>
      </c>
      <c r="H33" s="164">
        <v>0</v>
      </c>
      <c r="I33" s="304" t="s">
        <v>2454</v>
      </c>
      <c r="J33" s="172" t="s">
        <v>2459</v>
      </c>
      <c r="K33" s="172" t="s">
        <v>2462</v>
      </c>
      <c r="L33" s="197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67">
        <v>44468</v>
      </c>
      <c r="B34" s="158" t="s">
        <v>2452</v>
      </c>
      <c r="C34" s="159" t="s">
        <v>2403</v>
      </c>
      <c r="D34" s="165">
        <v>1</v>
      </c>
      <c r="E34" s="165">
        <v>0</v>
      </c>
      <c r="F34" s="165">
        <v>0</v>
      </c>
      <c r="G34" s="165">
        <v>1</v>
      </c>
      <c r="H34" s="165">
        <v>0</v>
      </c>
      <c r="I34" s="305" t="s">
        <v>2453</v>
      </c>
      <c r="J34" s="166" t="s">
        <v>2461</v>
      </c>
      <c r="K34" s="166" t="s">
        <v>2462</v>
      </c>
      <c r="L34" s="343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thickBot="1" x14ac:dyDescent="0.35">
      <c r="A35" s="177">
        <v>44468</v>
      </c>
      <c r="B35" s="341" t="s">
        <v>2468</v>
      </c>
      <c r="C35" s="168" t="s">
        <v>2436</v>
      </c>
      <c r="D35" s="169">
        <v>8</v>
      </c>
      <c r="E35" s="169">
        <v>0</v>
      </c>
      <c r="F35" s="169">
        <v>0</v>
      </c>
      <c r="G35" s="169">
        <v>8</v>
      </c>
      <c r="H35" s="169">
        <v>0</v>
      </c>
      <c r="I35" s="309" t="s">
        <v>2479</v>
      </c>
      <c r="J35" s="178" t="s">
        <v>2482</v>
      </c>
      <c r="K35" s="346" t="s">
        <v>2485</v>
      </c>
      <c r="L35" s="342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x14ac:dyDescent="0.3">
      <c r="A36" s="173">
        <v>44468</v>
      </c>
      <c r="B36" s="160" t="s">
        <v>2469</v>
      </c>
      <c r="C36" s="161" t="s">
        <v>2420</v>
      </c>
      <c r="D36" s="162">
        <v>2</v>
      </c>
      <c r="E36" s="162">
        <v>0</v>
      </c>
      <c r="F36" s="162">
        <v>0</v>
      </c>
      <c r="G36" s="162">
        <v>2</v>
      </c>
      <c r="H36" s="162">
        <v>0</v>
      </c>
      <c r="I36" s="303" t="s">
        <v>2480</v>
      </c>
      <c r="J36" s="171" t="s">
        <v>2482</v>
      </c>
      <c r="K36" s="344" t="s">
        <v>2486</v>
      </c>
      <c r="L36" s="170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thickBot="1" x14ac:dyDescent="0.35">
      <c r="A37" s="167">
        <v>44468</v>
      </c>
      <c r="B37" s="158" t="s">
        <v>2469</v>
      </c>
      <c r="C37" s="159" t="s">
        <v>2410</v>
      </c>
      <c r="D37" s="165">
        <v>3</v>
      </c>
      <c r="E37" s="165">
        <v>0</v>
      </c>
      <c r="F37" s="165">
        <v>0</v>
      </c>
      <c r="G37" s="165">
        <v>3</v>
      </c>
      <c r="H37" s="165">
        <v>0</v>
      </c>
      <c r="I37" s="305" t="s">
        <v>2481</v>
      </c>
      <c r="J37" s="166" t="s">
        <v>2482</v>
      </c>
      <c r="K37" s="345" t="s">
        <v>2485</v>
      </c>
      <c r="L37" s="343"/>
      <c r="M37" s="194" t="s">
        <v>2457</v>
      </c>
      <c r="N37" s="192">
        <v>0.55208333333333337</v>
      </c>
      <c r="O37" s="335">
        <v>6396</v>
      </c>
      <c r="P37" s="182">
        <v>68</v>
      </c>
      <c r="Q37" s="182">
        <v>63</v>
      </c>
      <c r="R37" s="182">
        <v>4</v>
      </c>
      <c r="S37" s="182">
        <v>4</v>
      </c>
      <c r="T37" s="180">
        <f>SUM(P37:S37)</f>
        <v>139</v>
      </c>
      <c r="U37" s="183"/>
      <c r="V37" s="184">
        <v>12</v>
      </c>
    </row>
    <row r="38" spans="1:24" s="124" customFormat="1" ht="20.100000000000001" customHeight="1" x14ac:dyDescent="0.3">
      <c r="A38" s="173">
        <v>44468</v>
      </c>
      <c r="B38" s="160" t="s">
        <v>2470</v>
      </c>
      <c r="C38" s="161" t="s">
        <v>2471</v>
      </c>
      <c r="D38" s="162">
        <v>1</v>
      </c>
      <c r="E38" s="162">
        <v>0</v>
      </c>
      <c r="F38" s="162">
        <v>0</v>
      </c>
      <c r="G38" s="162">
        <v>1</v>
      </c>
      <c r="H38" s="162">
        <v>0</v>
      </c>
      <c r="I38" s="303" t="s">
        <v>2481</v>
      </c>
      <c r="J38" s="171" t="s">
        <v>2482</v>
      </c>
      <c r="K38" s="344" t="s">
        <v>2485</v>
      </c>
      <c r="L38" s="170"/>
      <c r="M38" s="194" t="s">
        <v>2482</v>
      </c>
      <c r="N38" s="192">
        <v>0.5625</v>
      </c>
      <c r="O38" s="335" t="s">
        <v>141</v>
      </c>
      <c r="P38" s="182">
        <v>39</v>
      </c>
      <c r="Q38" s="182">
        <v>46</v>
      </c>
      <c r="R38" s="182">
        <v>1</v>
      </c>
      <c r="S38" s="182">
        <v>0</v>
      </c>
      <c r="T38" s="180">
        <f t="shared" ref="T38:T43" si="13">SUM(P38:S38)</f>
        <v>86</v>
      </c>
      <c r="U38" s="186">
        <v>1</v>
      </c>
      <c r="V38" s="179">
        <v>7</v>
      </c>
      <c r="W38" s="282"/>
    </row>
    <row r="39" spans="1:24" ht="20.100000000000001" customHeight="1" thickBot="1" x14ac:dyDescent="0.35">
      <c r="A39" s="167">
        <v>44468</v>
      </c>
      <c r="B39" s="158" t="s">
        <v>2470</v>
      </c>
      <c r="C39" s="159" t="s">
        <v>2472</v>
      </c>
      <c r="D39" s="165">
        <v>4</v>
      </c>
      <c r="E39" s="165">
        <v>0</v>
      </c>
      <c r="F39" s="165">
        <v>0</v>
      </c>
      <c r="G39" s="165">
        <v>4</v>
      </c>
      <c r="H39" s="165">
        <v>0</v>
      </c>
      <c r="I39" s="305" t="s">
        <v>2481</v>
      </c>
      <c r="J39" s="166" t="s">
        <v>2483</v>
      </c>
      <c r="K39" s="345" t="s">
        <v>2485</v>
      </c>
      <c r="L39" s="343"/>
      <c r="M39" s="194" t="s">
        <v>2510</v>
      </c>
      <c r="N39" s="192">
        <v>0.58194444444444449</v>
      </c>
      <c r="O39" s="335" t="s">
        <v>140</v>
      </c>
      <c r="P39" s="182">
        <v>31</v>
      </c>
      <c r="Q39" s="182">
        <v>31</v>
      </c>
      <c r="R39" s="182">
        <v>11</v>
      </c>
      <c r="S39" s="182">
        <v>10</v>
      </c>
      <c r="T39" s="180">
        <f t="shared" si="13"/>
        <v>83</v>
      </c>
      <c r="U39" s="186"/>
      <c r="V39" s="179">
        <v>10</v>
      </c>
      <c r="X39" s="107"/>
    </row>
    <row r="40" spans="1:24" ht="20.100000000000001" customHeight="1" thickBot="1" x14ac:dyDescent="0.35">
      <c r="A40" s="177">
        <v>44468</v>
      </c>
      <c r="B40" s="341" t="s">
        <v>2473</v>
      </c>
      <c r="C40" s="168" t="s">
        <v>2410</v>
      </c>
      <c r="D40" s="169">
        <v>10</v>
      </c>
      <c r="E40" s="169">
        <v>0</v>
      </c>
      <c r="F40" s="169">
        <v>0</v>
      </c>
      <c r="G40" s="169">
        <v>0</v>
      </c>
      <c r="H40" s="169">
        <v>0</v>
      </c>
      <c r="I40" s="309" t="s">
        <v>2479</v>
      </c>
      <c r="J40" s="178" t="s">
        <v>2483</v>
      </c>
      <c r="K40" s="346" t="s">
        <v>2485</v>
      </c>
      <c r="L40" s="342"/>
      <c r="M40" s="194" t="s">
        <v>2401</v>
      </c>
      <c r="N40" s="192">
        <v>0.4236111111111111</v>
      </c>
      <c r="O40" s="335" t="s">
        <v>142</v>
      </c>
      <c r="P40" s="182">
        <v>5</v>
      </c>
      <c r="Q40" s="182">
        <v>10</v>
      </c>
      <c r="R40" s="182">
        <v>0</v>
      </c>
      <c r="S40" s="182">
        <v>2</v>
      </c>
      <c r="T40" s="180">
        <f t="shared" si="13"/>
        <v>17</v>
      </c>
      <c r="U40" s="195"/>
      <c r="V40" s="179">
        <v>2</v>
      </c>
      <c r="W40" s="107"/>
      <c r="X40" s="107"/>
    </row>
    <row r="41" spans="1:24" ht="20.100000000000001" customHeight="1" thickBot="1" x14ac:dyDescent="0.35">
      <c r="A41" s="177">
        <v>44468</v>
      </c>
      <c r="B41" s="341" t="s">
        <v>2474</v>
      </c>
      <c r="C41" s="168" t="s">
        <v>2410</v>
      </c>
      <c r="D41" s="169">
        <v>3</v>
      </c>
      <c r="E41" s="169">
        <v>0</v>
      </c>
      <c r="F41" s="169">
        <v>0</v>
      </c>
      <c r="G41" s="169">
        <v>3</v>
      </c>
      <c r="H41" s="169">
        <v>0</v>
      </c>
      <c r="I41" s="309" t="s">
        <v>2479</v>
      </c>
      <c r="J41" s="178" t="s">
        <v>2483</v>
      </c>
      <c r="K41" s="346" t="s">
        <v>2485</v>
      </c>
      <c r="L41" s="342"/>
      <c r="M41" s="194"/>
      <c r="N41" s="192"/>
      <c r="O41" s="335" t="s">
        <v>139</v>
      </c>
      <c r="P41" s="182">
        <v>0</v>
      </c>
      <c r="Q41" s="182">
        <v>0</v>
      </c>
      <c r="R41" s="182">
        <v>0</v>
      </c>
      <c r="S41" s="182">
        <v>0</v>
      </c>
      <c r="T41" s="180">
        <f t="shared" si="13"/>
        <v>0</v>
      </c>
      <c r="U41" s="195"/>
      <c r="V41" s="179"/>
      <c r="W41" s="107"/>
    </row>
    <row r="42" spans="1:24" ht="20.100000000000001" customHeight="1" thickBot="1" x14ac:dyDescent="0.35">
      <c r="A42" s="177">
        <v>44468</v>
      </c>
      <c r="B42" s="341" t="s">
        <v>2475</v>
      </c>
      <c r="C42" s="168" t="s">
        <v>2407</v>
      </c>
      <c r="D42" s="169">
        <v>6</v>
      </c>
      <c r="E42" s="169">
        <v>0</v>
      </c>
      <c r="F42" s="169">
        <v>0</v>
      </c>
      <c r="G42" s="169">
        <v>9</v>
      </c>
      <c r="H42" s="169">
        <v>0</v>
      </c>
      <c r="I42" s="309" t="s">
        <v>2481</v>
      </c>
      <c r="J42" s="178" t="s">
        <v>2482</v>
      </c>
      <c r="K42" s="346" t="s">
        <v>2485</v>
      </c>
      <c r="L42" s="342"/>
      <c r="M42" s="194" t="s">
        <v>2418</v>
      </c>
      <c r="N42" s="192">
        <v>0.4368055555555555</v>
      </c>
      <c r="O42" s="335" t="s">
        <v>143</v>
      </c>
      <c r="P42" s="182">
        <v>48</v>
      </c>
      <c r="Q42" s="182">
        <v>21</v>
      </c>
      <c r="R42" s="182">
        <v>0</v>
      </c>
      <c r="S42" s="182">
        <v>0</v>
      </c>
      <c r="T42" s="180">
        <f t="shared" si="13"/>
        <v>69</v>
      </c>
      <c r="U42" s="186"/>
      <c r="V42" s="179">
        <v>1</v>
      </c>
    </row>
    <row r="43" spans="1:24" ht="20.100000000000001" customHeight="1" thickBot="1" x14ac:dyDescent="0.35">
      <c r="A43" s="173">
        <v>44468</v>
      </c>
      <c r="B43" s="160" t="s">
        <v>2476</v>
      </c>
      <c r="C43" s="161" t="s">
        <v>2406</v>
      </c>
      <c r="D43" s="162">
        <v>1</v>
      </c>
      <c r="E43" s="162">
        <v>0</v>
      </c>
      <c r="F43" s="162">
        <v>0</v>
      </c>
      <c r="G43" s="162">
        <v>1</v>
      </c>
      <c r="H43" s="162">
        <v>0</v>
      </c>
      <c r="I43" s="303" t="s">
        <v>2479</v>
      </c>
      <c r="J43" s="171" t="s">
        <v>2483</v>
      </c>
      <c r="K43" s="344" t="s">
        <v>2485</v>
      </c>
      <c r="L43" s="170"/>
      <c r="M43" s="194" t="s">
        <v>2429</v>
      </c>
      <c r="N43" s="192">
        <v>0.45555555555555555</v>
      </c>
      <c r="O43" s="335" t="s">
        <v>138</v>
      </c>
      <c r="P43" s="182">
        <v>21</v>
      </c>
      <c r="Q43" s="182">
        <v>20</v>
      </c>
      <c r="R43" s="182">
        <v>0</v>
      </c>
      <c r="S43" s="182">
        <v>0</v>
      </c>
      <c r="T43" s="180">
        <f t="shared" si="13"/>
        <v>41</v>
      </c>
      <c r="U43" s="186"/>
      <c r="V43" s="179">
        <v>2</v>
      </c>
    </row>
    <row r="44" spans="1:24" ht="20.100000000000001" customHeight="1" thickTop="1" x14ac:dyDescent="0.3">
      <c r="A44" s="174">
        <v>44468</v>
      </c>
      <c r="B44" s="196" t="s">
        <v>2476</v>
      </c>
      <c r="C44" s="163" t="s">
        <v>2477</v>
      </c>
      <c r="D44" s="164">
        <v>6</v>
      </c>
      <c r="E44" s="164">
        <v>0</v>
      </c>
      <c r="F44" s="164">
        <v>0</v>
      </c>
      <c r="G44" s="164">
        <v>6</v>
      </c>
      <c r="H44" s="164">
        <v>0</v>
      </c>
      <c r="I44" s="304" t="s">
        <v>2481</v>
      </c>
      <c r="J44" s="172" t="s">
        <v>2482</v>
      </c>
      <c r="K44" s="38" t="s">
        <v>2485</v>
      </c>
      <c r="L44" s="197"/>
      <c r="M44" s="194"/>
      <c r="N44" s="192"/>
      <c r="O44" s="187" t="s">
        <v>126</v>
      </c>
      <c r="P44" s="188">
        <f>SUM(P37:P43)</f>
        <v>212</v>
      </c>
      <c r="Q44" s="188">
        <f>SUM(Q37:Q43)</f>
        <v>191</v>
      </c>
      <c r="R44" s="188">
        <f>SUM(R37:R43)</f>
        <v>16</v>
      </c>
      <c r="S44" s="188">
        <f>SUM(S37:S43)</f>
        <v>16</v>
      </c>
      <c r="T44" s="188">
        <f>SUM(T37:T43)</f>
        <v>435</v>
      </c>
      <c r="U44" s="189"/>
      <c r="V44" s="190"/>
    </row>
    <row r="45" spans="1:24" ht="20.100000000000001" customHeight="1" x14ac:dyDescent="0.3">
      <c r="A45" s="174">
        <v>44468</v>
      </c>
      <c r="B45" s="196" t="s">
        <v>2476</v>
      </c>
      <c r="C45" s="163" t="s">
        <v>2440</v>
      </c>
      <c r="D45" s="164">
        <v>2</v>
      </c>
      <c r="E45" s="164">
        <v>0</v>
      </c>
      <c r="F45" s="164">
        <v>0</v>
      </c>
      <c r="G45" s="164">
        <v>2</v>
      </c>
      <c r="H45" s="164">
        <v>0</v>
      </c>
      <c r="I45" s="304" t="s">
        <v>2481</v>
      </c>
      <c r="J45" s="172" t="s">
        <v>2484</v>
      </c>
      <c r="K45" s="38" t="s">
        <v>2485</v>
      </c>
      <c r="L45" s="197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thickBot="1" x14ac:dyDescent="0.35">
      <c r="A46" s="167">
        <v>44468</v>
      </c>
      <c r="B46" s="158" t="s">
        <v>2476</v>
      </c>
      <c r="C46" s="159" t="s">
        <v>2478</v>
      </c>
      <c r="D46" s="165">
        <v>0</v>
      </c>
      <c r="E46" s="165">
        <v>0</v>
      </c>
      <c r="F46" s="165">
        <v>0</v>
      </c>
      <c r="G46" s="165">
        <v>1</v>
      </c>
      <c r="H46" s="165">
        <v>0</v>
      </c>
      <c r="I46" s="305" t="s">
        <v>2479</v>
      </c>
      <c r="J46" s="166" t="s">
        <v>2484</v>
      </c>
      <c r="K46" s="345" t="s">
        <v>2485</v>
      </c>
      <c r="L46" s="343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77">
        <v>44468</v>
      </c>
      <c r="B47" s="341" t="s">
        <v>2487</v>
      </c>
      <c r="C47" s="168" t="s">
        <v>2488</v>
      </c>
      <c r="D47" s="169">
        <v>2</v>
      </c>
      <c r="E47" s="169">
        <v>0</v>
      </c>
      <c r="F47" s="169">
        <v>0</v>
      </c>
      <c r="G47" s="169">
        <v>3</v>
      </c>
      <c r="H47" s="169">
        <v>0</v>
      </c>
      <c r="I47" s="309" t="s">
        <v>2506</v>
      </c>
      <c r="J47" s="178" t="s">
        <v>2509</v>
      </c>
      <c r="K47" s="178" t="s">
        <v>2512</v>
      </c>
      <c r="L47" s="342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7">
        <v>44468</v>
      </c>
      <c r="B48" s="341" t="s">
        <v>2489</v>
      </c>
      <c r="C48" s="168" t="s">
        <v>2490</v>
      </c>
      <c r="D48" s="169">
        <v>3</v>
      </c>
      <c r="E48" s="169">
        <v>0</v>
      </c>
      <c r="F48" s="169">
        <v>0</v>
      </c>
      <c r="G48" s="169">
        <v>3</v>
      </c>
      <c r="H48" s="169">
        <v>0</v>
      </c>
      <c r="I48" s="309" t="s">
        <v>2507</v>
      </c>
      <c r="J48" s="178" t="s">
        <v>2509</v>
      </c>
      <c r="K48" s="178" t="s">
        <v>2513</v>
      </c>
      <c r="L48" s="342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77">
        <v>44468</v>
      </c>
      <c r="B49" s="341" t="s">
        <v>2491</v>
      </c>
      <c r="C49" s="168" t="s">
        <v>2492</v>
      </c>
      <c r="D49" s="169">
        <v>1</v>
      </c>
      <c r="E49" s="169">
        <v>0</v>
      </c>
      <c r="F49" s="169">
        <v>0</v>
      </c>
      <c r="G49" s="169">
        <v>1</v>
      </c>
      <c r="H49" s="169">
        <v>0</v>
      </c>
      <c r="I49" s="309" t="s">
        <v>2507</v>
      </c>
      <c r="J49" s="178" t="s">
        <v>2510</v>
      </c>
      <c r="K49" s="178" t="s">
        <v>2514</v>
      </c>
      <c r="L49" s="342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7">
        <v>44468</v>
      </c>
      <c r="B50" s="341" t="s">
        <v>2493</v>
      </c>
      <c r="C50" s="168" t="s">
        <v>2494</v>
      </c>
      <c r="D50" s="169">
        <v>4</v>
      </c>
      <c r="E50" s="169">
        <v>0</v>
      </c>
      <c r="F50" s="169">
        <v>0</v>
      </c>
      <c r="G50" s="169">
        <v>4</v>
      </c>
      <c r="H50" s="169">
        <v>0</v>
      </c>
      <c r="I50" s="309" t="s">
        <v>2508</v>
      </c>
      <c r="J50" s="178" t="s">
        <v>2509</v>
      </c>
      <c r="K50" s="178" t="s">
        <v>2515</v>
      </c>
      <c r="L50" s="342"/>
      <c r="M50" s="194"/>
      <c r="N50" s="107"/>
      <c r="O50" s="95" t="s">
        <v>89</v>
      </c>
      <c r="P50" s="97">
        <f>P44+P49</f>
        <v>212</v>
      </c>
      <c r="Q50" s="96">
        <f>Q44+Q49</f>
        <v>191</v>
      </c>
      <c r="R50" s="97">
        <f>R44+R49</f>
        <v>16</v>
      </c>
      <c r="S50" s="96">
        <f>S44+S49</f>
        <v>16</v>
      </c>
      <c r="T50" s="97">
        <f>T44+T49</f>
        <v>435</v>
      </c>
      <c r="U50" s="98">
        <f>SUM(U44:U45)</f>
        <v>0</v>
      </c>
      <c r="V50" s="99"/>
    </row>
    <row r="51" spans="1:22" ht="20.100000000000001" customHeight="1" x14ac:dyDescent="0.3">
      <c r="A51" s="173">
        <v>44468</v>
      </c>
      <c r="B51" s="160" t="s">
        <v>2495</v>
      </c>
      <c r="C51" s="161" t="s">
        <v>2406</v>
      </c>
      <c r="D51" s="162">
        <v>4</v>
      </c>
      <c r="E51" s="162">
        <v>0</v>
      </c>
      <c r="F51" s="162">
        <v>0</v>
      </c>
      <c r="G51" s="162">
        <v>4</v>
      </c>
      <c r="H51" s="162">
        <v>0</v>
      </c>
      <c r="I51" s="303" t="s">
        <v>2508</v>
      </c>
      <c r="J51" s="171" t="s">
        <v>2509</v>
      </c>
      <c r="K51" s="171" t="s">
        <v>2513</v>
      </c>
      <c r="L51" s="170"/>
      <c r="M51" s="194"/>
      <c r="N51" s="107"/>
      <c r="O51" s="172" t="s">
        <v>2517</v>
      </c>
      <c r="P51" s="100">
        <v>-48</v>
      </c>
      <c r="Q51" s="153">
        <v>-21</v>
      </c>
      <c r="R51" s="153"/>
      <c r="S51" s="153"/>
      <c r="T51" s="153">
        <f>SUM(P51:S51)</f>
        <v>-69</v>
      </c>
      <c r="U51" s="152"/>
      <c r="V51" s="152"/>
    </row>
    <row r="52" spans="1:22" ht="20.100000000000001" customHeight="1" thickBot="1" x14ac:dyDescent="0.35">
      <c r="A52" s="167">
        <v>44468</v>
      </c>
      <c r="B52" s="158" t="s">
        <v>2495</v>
      </c>
      <c r="C52" s="159" t="s">
        <v>2496</v>
      </c>
      <c r="D52" s="165">
        <v>6</v>
      </c>
      <c r="E52" s="165">
        <v>0</v>
      </c>
      <c r="F52" s="165">
        <v>0</v>
      </c>
      <c r="G52" s="165">
        <v>6</v>
      </c>
      <c r="H52" s="165">
        <v>0</v>
      </c>
      <c r="I52" s="305" t="s">
        <v>2508</v>
      </c>
      <c r="J52" s="166" t="s">
        <v>2510</v>
      </c>
      <c r="K52" s="166" t="s">
        <v>2513</v>
      </c>
      <c r="L52" s="343"/>
      <c r="M52" s="194"/>
      <c r="N52" s="284"/>
      <c r="O52" s="157" t="s">
        <v>1384</v>
      </c>
      <c r="P52" s="198"/>
      <c r="Q52" s="198"/>
      <c r="R52" s="153"/>
      <c r="S52" s="153"/>
      <c r="T52" s="153"/>
      <c r="U52" s="152"/>
      <c r="V52" s="152"/>
    </row>
    <row r="53" spans="1:22" ht="20.100000000000001" customHeight="1" thickBot="1" x14ac:dyDescent="0.35">
      <c r="A53" s="177">
        <v>44468</v>
      </c>
      <c r="B53" s="341" t="s">
        <v>2497</v>
      </c>
      <c r="C53" s="168" t="s">
        <v>2410</v>
      </c>
      <c r="D53" s="169">
        <v>8</v>
      </c>
      <c r="E53" s="169">
        <v>0</v>
      </c>
      <c r="F53" s="169">
        <v>0</v>
      </c>
      <c r="G53" s="169">
        <v>8</v>
      </c>
      <c r="H53" s="169">
        <v>0</v>
      </c>
      <c r="I53" s="309" t="s">
        <v>2506</v>
      </c>
      <c r="J53" s="178" t="s">
        <v>2510</v>
      </c>
      <c r="K53" s="178" t="s">
        <v>2514</v>
      </c>
      <c r="L53" s="342"/>
      <c r="M53" s="194"/>
      <c r="N53" s="284"/>
      <c r="O53" s="157"/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177">
        <v>44468</v>
      </c>
      <c r="B54" s="341" t="s">
        <v>2498</v>
      </c>
      <c r="C54" s="168" t="s">
        <v>2488</v>
      </c>
      <c r="D54" s="169">
        <v>3</v>
      </c>
      <c r="E54" s="169">
        <v>0</v>
      </c>
      <c r="F54" s="169">
        <v>0</v>
      </c>
      <c r="G54" s="169">
        <v>3</v>
      </c>
      <c r="H54" s="169">
        <v>0</v>
      </c>
      <c r="I54" s="309" t="s">
        <v>2508</v>
      </c>
      <c r="J54" s="178" t="s">
        <v>2511</v>
      </c>
      <c r="K54" s="178" t="s">
        <v>2513</v>
      </c>
      <c r="L54" s="342"/>
      <c r="M54" s="302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173">
        <v>44468</v>
      </c>
      <c r="B55" s="160" t="s">
        <v>2500</v>
      </c>
      <c r="C55" s="161" t="s">
        <v>2406</v>
      </c>
      <c r="D55" s="162">
        <v>2</v>
      </c>
      <c r="E55" s="162">
        <v>0</v>
      </c>
      <c r="F55" s="162">
        <v>0</v>
      </c>
      <c r="G55" s="162">
        <v>2</v>
      </c>
      <c r="H55" s="162">
        <v>0</v>
      </c>
      <c r="I55" s="303" t="s">
        <v>2507</v>
      </c>
      <c r="J55" s="171" t="s">
        <v>2510</v>
      </c>
      <c r="K55" s="171" t="s">
        <v>2513</v>
      </c>
      <c r="L55" s="170"/>
      <c r="M55" s="302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174">
        <v>44468</v>
      </c>
      <c r="B56" s="196" t="s">
        <v>2501</v>
      </c>
      <c r="C56" s="163" t="s">
        <v>2410</v>
      </c>
      <c r="D56" s="164">
        <v>1</v>
      </c>
      <c r="E56" s="164">
        <v>0</v>
      </c>
      <c r="F56" s="164">
        <v>0</v>
      </c>
      <c r="G56" s="164">
        <v>1</v>
      </c>
      <c r="H56" s="164">
        <v>0</v>
      </c>
      <c r="I56" s="304" t="s">
        <v>2508</v>
      </c>
      <c r="J56" s="172" t="s">
        <v>2509</v>
      </c>
      <c r="K56" s="172" t="s">
        <v>2516</v>
      </c>
      <c r="L56" s="197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thickBot="1" x14ac:dyDescent="0.35">
      <c r="A57" s="167">
        <v>44468</v>
      </c>
      <c r="B57" s="158" t="s">
        <v>2501</v>
      </c>
      <c r="C57" s="159" t="s">
        <v>2499</v>
      </c>
      <c r="D57" s="165">
        <v>1</v>
      </c>
      <c r="E57" s="165">
        <v>0</v>
      </c>
      <c r="F57" s="165">
        <v>0</v>
      </c>
      <c r="G57" s="165">
        <v>1</v>
      </c>
      <c r="H57" s="165">
        <v>0</v>
      </c>
      <c r="I57" s="305" t="s">
        <v>2506</v>
      </c>
      <c r="J57" s="166" t="s">
        <v>2509</v>
      </c>
      <c r="K57" s="166" t="s">
        <v>2513</v>
      </c>
      <c r="L57" s="343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thickBot="1" x14ac:dyDescent="0.35">
      <c r="A58" s="177">
        <v>44468</v>
      </c>
      <c r="B58" s="341" t="s">
        <v>2502</v>
      </c>
      <c r="C58" s="168" t="s">
        <v>2503</v>
      </c>
      <c r="D58" s="169">
        <v>1</v>
      </c>
      <c r="E58" s="169">
        <v>0</v>
      </c>
      <c r="F58" s="169">
        <v>0</v>
      </c>
      <c r="G58" s="169">
        <v>1</v>
      </c>
      <c r="H58" s="169">
        <v>0</v>
      </c>
      <c r="I58" s="309" t="s">
        <v>2508</v>
      </c>
      <c r="J58" s="178" t="s">
        <v>2509</v>
      </c>
      <c r="K58" s="178" t="s">
        <v>2514</v>
      </c>
      <c r="L58" s="342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x14ac:dyDescent="0.3">
      <c r="A59" s="173">
        <v>44468</v>
      </c>
      <c r="B59" s="160" t="s">
        <v>2504</v>
      </c>
      <c r="C59" s="161" t="s">
        <v>2406</v>
      </c>
      <c r="D59" s="162">
        <v>2</v>
      </c>
      <c r="E59" s="162">
        <v>0</v>
      </c>
      <c r="F59" s="162">
        <v>0</v>
      </c>
      <c r="G59" s="162">
        <v>2</v>
      </c>
      <c r="H59" s="162">
        <v>0</v>
      </c>
      <c r="I59" s="303" t="s">
        <v>2508</v>
      </c>
      <c r="J59" s="171" t="s">
        <v>2509</v>
      </c>
      <c r="K59" s="171" t="s">
        <v>2513</v>
      </c>
      <c r="L59" s="170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67">
        <v>44468</v>
      </c>
      <c r="B60" s="158" t="s">
        <v>2504</v>
      </c>
      <c r="C60" s="159" t="s">
        <v>2505</v>
      </c>
      <c r="D60" s="165">
        <v>3</v>
      </c>
      <c r="E60" s="165">
        <v>0</v>
      </c>
      <c r="F60" s="165">
        <v>0</v>
      </c>
      <c r="G60" s="165">
        <v>3</v>
      </c>
      <c r="H60" s="165">
        <v>0</v>
      </c>
      <c r="I60" s="305" t="s">
        <v>2507</v>
      </c>
      <c r="J60" s="166" t="s">
        <v>2510</v>
      </c>
      <c r="K60" s="166" t="s">
        <v>2514</v>
      </c>
      <c r="L60" s="343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208" t="s">
        <v>11</v>
      </c>
      <c r="B61" s="209"/>
      <c r="C61" s="210"/>
      <c r="D61" s="211">
        <f>SUM(D4:D60)</f>
        <v>186</v>
      </c>
      <c r="E61" s="211">
        <f>SUM(E4:E60)</f>
        <v>0</v>
      </c>
      <c r="F61" s="211">
        <f>SUM(F4:F60)</f>
        <v>0</v>
      </c>
      <c r="G61" s="211">
        <f>SUM(G4:G60)</f>
        <v>180</v>
      </c>
      <c r="H61" s="211">
        <f>SUM(H4:H60)</f>
        <v>0</v>
      </c>
      <c r="I61" s="310"/>
      <c r="J61" s="150"/>
      <c r="K61" s="150"/>
      <c r="L61" s="212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x14ac:dyDescent="0.3">
      <c r="A62" s="213" t="s">
        <v>12</v>
      </c>
      <c r="B62" s="214"/>
      <c r="C62" s="215"/>
      <c r="D62" s="216">
        <v>3640</v>
      </c>
      <c r="E62" s="216">
        <v>0</v>
      </c>
      <c r="F62" s="216">
        <v>8</v>
      </c>
      <c r="G62" s="216">
        <v>3610</v>
      </c>
      <c r="H62" s="216">
        <v>0</v>
      </c>
      <c r="I62" s="311"/>
      <c r="J62" s="129"/>
      <c r="K62" s="129"/>
      <c r="L62" s="217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thickBot="1" x14ac:dyDescent="0.35">
      <c r="A63" s="218" t="s">
        <v>13</v>
      </c>
      <c r="B63" s="219"/>
      <c r="C63" s="220"/>
      <c r="D63" s="221">
        <f>D61+D62</f>
        <v>3826</v>
      </c>
      <c r="E63" s="221">
        <f>E61+E62</f>
        <v>0</v>
      </c>
      <c r="F63" s="221">
        <f>F61+F62</f>
        <v>8</v>
      </c>
      <c r="G63" s="221">
        <f>G61+G62</f>
        <v>3790</v>
      </c>
      <c r="H63" s="221">
        <f>H61+H62</f>
        <v>0</v>
      </c>
      <c r="I63" s="312"/>
      <c r="J63" s="130"/>
      <c r="K63" s="130"/>
      <c r="L63" s="222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x14ac:dyDescent="0.3">
      <c r="A64" s="223" t="s">
        <v>14</v>
      </c>
      <c r="B64" s="224">
        <f t="array" ref="B64">SUM(1/COUNTIF(B4:B60,B4:B60))</f>
        <v>33</v>
      </c>
      <c r="C64" s="225"/>
      <c r="D64" s="152"/>
      <c r="E64" s="152"/>
      <c r="F64" s="152"/>
      <c r="G64" s="152"/>
      <c r="H64" s="152"/>
      <c r="I64" s="313"/>
      <c r="J64" s="131"/>
      <c r="K64" s="131"/>
      <c r="L64" s="135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x14ac:dyDescent="0.3">
      <c r="A65" s="223"/>
      <c r="B65" s="224"/>
      <c r="C65" s="225"/>
      <c r="D65" s="152"/>
      <c r="E65" s="152"/>
      <c r="F65" s="152"/>
      <c r="G65" s="152"/>
      <c r="H65" s="152"/>
      <c r="I65" s="313"/>
      <c r="J65" s="131"/>
      <c r="K65" s="40"/>
      <c r="L65" s="40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26" t="s">
        <v>15</v>
      </c>
      <c r="B66" s="227"/>
      <c r="C66" s="227"/>
      <c r="D66" s="132"/>
      <c r="E66" s="132"/>
      <c r="F66" s="132"/>
      <c r="G66" s="132"/>
      <c r="H66" s="132"/>
      <c r="I66" s="314"/>
      <c r="J66" s="132"/>
      <c r="K66" s="149"/>
      <c r="L66" s="149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28" t="s">
        <v>131</v>
      </c>
      <c r="B67" s="227"/>
      <c r="C67" s="227"/>
      <c r="D67" s="132"/>
      <c r="E67" s="132"/>
      <c r="F67" s="132"/>
      <c r="G67" s="132"/>
      <c r="H67" s="132"/>
      <c r="I67" s="314"/>
      <c r="J67" s="132"/>
      <c r="K67" s="132"/>
      <c r="L67" s="149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229"/>
      <c r="B68" s="227"/>
      <c r="C68" s="230"/>
      <c r="D68" s="132"/>
      <c r="E68" s="132"/>
      <c r="F68" s="132"/>
      <c r="G68" s="132"/>
      <c r="H68" s="132"/>
      <c r="I68" s="315"/>
      <c r="J68" s="133"/>
      <c r="K68" s="133"/>
      <c r="L68" s="231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thickBot="1" x14ac:dyDescent="0.35">
      <c r="A69" s="177" t="s">
        <v>0</v>
      </c>
      <c r="B69" s="178" t="s">
        <v>1</v>
      </c>
      <c r="C69" s="178" t="s">
        <v>2</v>
      </c>
      <c r="D69" s="439" t="s">
        <v>16</v>
      </c>
      <c r="E69" s="232" t="s">
        <v>27</v>
      </c>
      <c r="F69" s="439" t="s">
        <v>18</v>
      </c>
      <c r="G69" s="439" t="s">
        <v>19</v>
      </c>
      <c r="H69" s="439" t="s">
        <v>120</v>
      </c>
      <c r="I69" s="316" t="s">
        <v>8</v>
      </c>
      <c r="J69" s="439" t="s">
        <v>9</v>
      </c>
      <c r="K69" s="475" t="s">
        <v>10</v>
      </c>
      <c r="L69" s="476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331"/>
      <c r="B70" s="233"/>
      <c r="C70" s="233"/>
      <c r="D70" s="332"/>
      <c r="E70" s="332"/>
      <c r="F70" s="332"/>
      <c r="G70" s="332"/>
      <c r="H70" s="332"/>
      <c r="I70" s="333"/>
      <c r="J70" s="334"/>
      <c r="K70" s="171"/>
      <c r="L70" s="244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thickBot="1" x14ac:dyDescent="0.35">
      <c r="A71" s="352"/>
      <c r="B71" s="353"/>
      <c r="C71" s="353"/>
      <c r="D71" s="354"/>
      <c r="E71" s="354"/>
      <c r="F71" s="354"/>
      <c r="G71" s="354"/>
      <c r="H71" s="354"/>
      <c r="I71" s="355"/>
      <c r="J71" s="356"/>
      <c r="K71" s="166"/>
      <c r="L71" s="246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x14ac:dyDescent="0.3">
      <c r="A72" s="208" t="s">
        <v>20</v>
      </c>
      <c r="B72" s="209"/>
      <c r="C72" s="210"/>
      <c r="D72" s="236">
        <f>SUM(D70:D71)</f>
        <v>0</v>
      </c>
      <c r="E72" s="236">
        <f>SUM(E70:E71)</f>
        <v>0</v>
      </c>
      <c r="F72" s="236">
        <f>SUM(F70:F71)</f>
        <v>0</v>
      </c>
      <c r="G72" s="236">
        <f>SUM(G70:G71)</f>
        <v>0</v>
      </c>
      <c r="H72" s="236">
        <f>SUM(H70:H71)</f>
        <v>0</v>
      </c>
      <c r="I72" s="310"/>
      <c r="J72" s="35"/>
      <c r="K72" s="35"/>
      <c r="L72" s="237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x14ac:dyDescent="0.3">
      <c r="A73" s="238" t="s">
        <v>12</v>
      </c>
      <c r="B73" s="239"/>
      <c r="C73" s="116"/>
      <c r="D73" s="240">
        <v>9</v>
      </c>
      <c r="E73" s="240">
        <v>285</v>
      </c>
      <c r="F73" s="240">
        <v>303</v>
      </c>
      <c r="G73" s="240">
        <v>2</v>
      </c>
      <c r="H73" s="240">
        <v>0</v>
      </c>
      <c r="I73" s="317"/>
      <c r="J73" s="134"/>
      <c r="K73" s="134"/>
      <c r="L73" s="241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218" t="s">
        <v>13</v>
      </c>
      <c r="B74" s="219"/>
      <c r="C74" s="220"/>
      <c r="D74" s="242">
        <f>SUM(D72:D73)</f>
        <v>9</v>
      </c>
      <c r="E74" s="242">
        <f>SUM(E72:E73)</f>
        <v>285</v>
      </c>
      <c r="F74" s="242">
        <f>SUM(F72:F73)</f>
        <v>303</v>
      </c>
      <c r="G74" s="242">
        <f>SUM(G72:G73)</f>
        <v>2</v>
      </c>
      <c r="H74" s="242">
        <f>SUM(H72:H73)</f>
        <v>0</v>
      </c>
      <c r="I74" s="312"/>
      <c r="J74" s="130"/>
      <c r="K74" s="130"/>
      <c r="L74" s="222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223"/>
      <c r="B75" s="224"/>
      <c r="C75" s="243"/>
      <c r="D75" s="152"/>
      <c r="E75" s="152"/>
      <c r="F75" s="152"/>
      <c r="G75" s="152"/>
      <c r="H75" s="152"/>
      <c r="I75" s="313"/>
      <c r="J75" s="131"/>
      <c r="K75" s="131"/>
      <c r="L75" s="131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x14ac:dyDescent="0.3">
      <c r="A76" s="226" t="s">
        <v>21</v>
      </c>
      <c r="B76" s="227"/>
      <c r="C76" s="227"/>
      <c r="D76" s="132"/>
      <c r="E76" s="132"/>
      <c r="F76" s="132"/>
      <c r="G76" s="132"/>
      <c r="H76" s="132"/>
      <c r="I76" s="314"/>
      <c r="J76" s="132"/>
      <c r="K76" s="132"/>
      <c r="L76" s="132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226" t="s">
        <v>125</v>
      </c>
      <c r="B77" s="227"/>
      <c r="C77" s="227"/>
      <c r="D77" s="132"/>
      <c r="E77" s="132"/>
      <c r="F77" s="132"/>
      <c r="G77" s="132"/>
      <c r="H77" s="132"/>
      <c r="I77" s="314"/>
      <c r="J77" s="132"/>
      <c r="K77" s="132"/>
      <c r="L77" s="132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thickBot="1" x14ac:dyDescent="0.35">
      <c r="A78" s="229"/>
      <c r="B78" s="227"/>
      <c r="C78" s="230"/>
      <c r="D78" s="132"/>
      <c r="E78" s="132"/>
      <c r="F78" s="132"/>
      <c r="G78" s="132"/>
      <c r="H78" s="132"/>
      <c r="I78" s="315"/>
      <c r="J78" s="133"/>
      <c r="K78" s="133"/>
      <c r="L78" s="231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77" t="s">
        <v>0</v>
      </c>
      <c r="B79" s="178" t="s">
        <v>1</v>
      </c>
      <c r="C79" s="178" t="s">
        <v>2</v>
      </c>
      <c r="D79" s="439" t="s">
        <v>22</v>
      </c>
      <c r="E79" s="439" t="s">
        <v>23</v>
      </c>
      <c r="F79" s="439" t="s">
        <v>24</v>
      </c>
      <c r="G79" s="439" t="s">
        <v>25</v>
      </c>
      <c r="H79" s="439" t="s">
        <v>7</v>
      </c>
      <c r="I79" s="316" t="s">
        <v>8</v>
      </c>
      <c r="J79" s="439" t="s">
        <v>9</v>
      </c>
      <c r="K79" s="475" t="s">
        <v>10</v>
      </c>
      <c r="L79" s="476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x14ac:dyDescent="0.3">
      <c r="A80" s="174"/>
      <c r="B80" s="144"/>
      <c r="C80" s="163"/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I80" s="304"/>
      <c r="J80" s="172"/>
      <c r="K80" s="172"/>
      <c r="L80" s="145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167"/>
      <c r="B81" s="297"/>
      <c r="C81" s="159"/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I81" s="305"/>
      <c r="J81" s="166"/>
      <c r="K81" s="166"/>
      <c r="L81" s="298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x14ac:dyDescent="0.3">
      <c r="A82" s="208" t="s">
        <v>20</v>
      </c>
      <c r="B82" s="209"/>
      <c r="C82" s="210"/>
      <c r="D82" s="236">
        <f>SUM(D80:D81)</f>
        <v>0</v>
      </c>
      <c r="E82" s="236">
        <f>SUM(E80:E81)</f>
        <v>0</v>
      </c>
      <c r="F82" s="236">
        <f>SUM(F80:F81)</f>
        <v>0</v>
      </c>
      <c r="G82" s="236">
        <f>SUM(G80:G81)</f>
        <v>0</v>
      </c>
      <c r="H82" s="236">
        <f>SUM(H80:H81)</f>
        <v>0</v>
      </c>
      <c r="I82" s="310"/>
      <c r="J82" s="35"/>
      <c r="K82" s="35"/>
      <c r="L82" s="237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238" t="s">
        <v>12</v>
      </c>
      <c r="B83" s="239"/>
      <c r="C83" s="116"/>
      <c r="D83" s="240">
        <v>181</v>
      </c>
      <c r="E83" s="240">
        <v>0</v>
      </c>
      <c r="F83" s="240">
        <v>0</v>
      </c>
      <c r="G83" s="240">
        <v>177</v>
      </c>
      <c r="H83" s="240">
        <v>0</v>
      </c>
      <c r="I83" s="317"/>
      <c r="J83" s="134"/>
      <c r="K83" s="134"/>
      <c r="L83" s="241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thickBot="1" x14ac:dyDescent="0.35">
      <c r="A84" s="218" t="s">
        <v>13</v>
      </c>
      <c r="B84" s="219"/>
      <c r="C84" s="220"/>
      <c r="D84" s="242">
        <f>SUM(D82:D83)</f>
        <v>181</v>
      </c>
      <c r="E84" s="242">
        <f>SUM(E82:E83)</f>
        <v>0</v>
      </c>
      <c r="F84" s="242">
        <f>SUM(F82:F83)</f>
        <v>0</v>
      </c>
      <c r="G84" s="242">
        <f>SUM(G82:G83)</f>
        <v>177</v>
      </c>
      <c r="H84" s="242">
        <f>SUM(H82:H83)</f>
        <v>0</v>
      </c>
      <c r="I84" s="312"/>
      <c r="J84" s="130"/>
      <c r="K84" s="130"/>
      <c r="L84" s="222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x14ac:dyDescent="0.3">
      <c r="A85" s="223"/>
      <c r="B85" s="224"/>
      <c r="C85" s="243"/>
      <c r="D85" s="152"/>
      <c r="E85" s="152"/>
      <c r="F85" s="152"/>
      <c r="G85" s="152"/>
      <c r="H85" s="152"/>
      <c r="I85" s="313"/>
      <c r="J85" s="131"/>
      <c r="K85" s="131"/>
      <c r="L85" s="131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26" t="s">
        <v>121</v>
      </c>
      <c r="B86" s="227"/>
      <c r="C86" s="227"/>
      <c r="D86" s="132"/>
      <c r="E86" s="132"/>
      <c r="F86" s="132"/>
      <c r="G86" s="132"/>
      <c r="H86" s="132"/>
      <c r="I86" s="314"/>
      <c r="J86" s="132"/>
      <c r="K86" s="132"/>
      <c r="L86" s="132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thickBot="1" x14ac:dyDescent="0.35">
      <c r="A87" s="229"/>
      <c r="B87" s="227"/>
      <c r="C87" s="230"/>
      <c r="D87" s="132"/>
      <c r="E87" s="132"/>
      <c r="F87" s="132"/>
      <c r="G87" s="132"/>
      <c r="H87" s="132"/>
      <c r="I87" s="315"/>
      <c r="J87" s="133"/>
      <c r="K87" s="133"/>
      <c r="L87" s="132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177" t="s">
        <v>0</v>
      </c>
      <c r="B88" s="178" t="s">
        <v>1</v>
      </c>
      <c r="C88" s="178" t="s">
        <v>2</v>
      </c>
      <c r="D88" s="439" t="s">
        <v>26</v>
      </c>
      <c r="E88" s="439" t="s">
        <v>27</v>
      </c>
      <c r="F88" s="439" t="s">
        <v>28</v>
      </c>
      <c r="G88" s="439" t="s">
        <v>25</v>
      </c>
      <c r="H88" s="439" t="s">
        <v>22</v>
      </c>
      <c r="I88" s="316" t="s">
        <v>8</v>
      </c>
      <c r="J88" s="439" t="s">
        <v>9</v>
      </c>
      <c r="K88" s="475" t="s">
        <v>10</v>
      </c>
      <c r="L88" s="476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173"/>
      <c r="B89" s="161"/>
      <c r="C89" s="161"/>
      <c r="D89" s="336"/>
      <c r="E89" s="336"/>
      <c r="F89" s="336"/>
      <c r="G89" s="336"/>
      <c r="H89" s="336"/>
      <c r="I89" s="318"/>
      <c r="J89" s="135"/>
      <c r="K89" s="135"/>
      <c r="L89" s="301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thickBot="1" x14ac:dyDescent="0.35">
      <c r="A90" s="174"/>
      <c r="B90" s="163"/>
      <c r="C90" s="163"/>
      <c r="D90" s="337"/>
      <c r="E90" s="337"/>
      <c r="F90" s="337"/>
      <c r="G90" s="337"/>
      <c r="H90" s="337"/>
      <c r="I90" s="319"/>
      <c r="J90" s="40"/>
      <c r="K90" s="40"/>
      <c r="L90" s="179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x14ac:dyDescent="0.3">
      <c r="A91" s="208" t="s">
        <v>20</v>
      </c>
      <c r="B91" s="209"/>
      <c r="C91" s="210"/>
      <c r="D91" s="338">
        <f>SUM(D89:D90)</f>
        <v>0</v>
      </c>
      <c r="E91" s="338">
        <f>SUM(E89:E90)</f>
        <v>0</v>
      </c>
      <c r="F91" s="338">
        <f>SUM(F89:F90)</f>
        <v>0</v>
      </c>
      <c r="G91" s="338">
        <f>SUM(G89:G90)</f>
        <v>0</v>
      </c>
      <c r="H91" s="338">
        <f>SUM(H89:H90)</f>
        <v>0</v>
      </c>
      <c r="I91" s="310"/>
      <c r="J91" s="35"/>
      <c r="K91" s="35"/>
      <c r="L91" s="237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x14ac:dyDescent="0.3">
      <c r="A92" s="238" t="s">
        <v>12</v>
      </c>
      <c r="B92" s="239"/>
      <c r="C92" s="116"/>
      <c r="D92" s="339">
        <v>0</v>
      </c>
      <c r="E92" s="339">
        <v>142</v>
      </c>
      <c r="F92" s="339">
        <v>149</v>
      </c>
      <c r="G92" s="339">
        <v>0</v>
      </c>
      <c r="H92" s="339">
        <v>0</v>
      </c>
      <c r="I92" s="317"/>
      <c r="J92" s="134"/>
      <c r="K92" s="134"/>
      <c r="L92" s="241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thickBot="1" x14ac:dyDescent="0.35">
      <c r="A93" s="218" t="s">
        <v>13</v>
      </c>
      <c r="B93" s="219"/>
      <c r="C93" s="220"/>
      <c r="D93" s="340">
        <f>D91+D92</f>
        <v>0</v>
      </c>
      <c r="E93" s="340">
        <f>E91+E92</f>
        <v>142</v>
      </c>
      <c r="F93" s="340">
        <f>F91+F92</f>
        <v>149</v>
      </c>
      <c r="G93" s="340">
        <f>G91+G92</f>
        <v>0</v>
      </c>
      <c r="H93" s="340">
        <f>H91+H92</f>
        <v>0</v>
      </c>
      <c r="I93" s="312"/>
      <c r="J93" s="130"/>
      <c r="K93" s="130"/>
      <c r="L93" s="222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x14ac:dyDescent="0.3">
      <c r="A94" s="245"/>
      <c r="B94" s="224"/>
      <c r="C94" s="225"/>
      <c r="D94" s="152"/>
      <c r="E94" s="152"/>
      <c r="F94" s="152"/>
      <c r="G94" s="152"/>
      <c r="H94" s="152"/>
      <c r="I94" s="313"/>
      <c r="J94" s="131"/>
      <c r="K94" s="131"/>
      <c r="L94" s="131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26" t="s">
        <v>118</v>
      </c>
      <c r="B95" s="227"/>
      <c r="C95" s="227"/>
      <c r="D95" s="132"/>
      <c r="E95" s="132"/>
      <c r="F95" s="132"/>
      <c r="G95" s="132"/>
      <c r="H95" s="132"/>
      <c r="I95" s="314"/>
      <c r="J95" s="132"/>
      <c r="K95" s="132"/>
      <c r="L95" s="132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thickBot="1" x14ac:dyDescent="0.35">
      <c r="A96" s="229"/>
      <c r="B96" s="227"/>
      <c r="C96" s="230"/>
      <c r="D96" s="132"/>
      <c r="E96" s="132"/>
      <c r="F96" s="132"/>
      <c r="G96" s="132"/>
      <c r="H96" s="132"/>
      <c r="I96" s="315"/>
      <c r="J96" s="133"/>
      <c r="K96" s="133"/>
      <c r="L96" s="132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177" t="s">
        <v>0</v>
      </c>
      <c r="B97" s="178" t="s">
        <v>1</v>
      </c>
      <c r="C97" s="178" t="s">
        <v>2</v>
      </c>
      <c r="D97" s="439" t="s">
        <v>29</v>
      </c>
      <c r="E97" s="439" t="s">
        <v>17</v>
      </c>
      <c r="F97" s="439" t="s">
        <v>30</v>
      </c>
      <c r="G97" s="439" t="s">
        <v>19</v>
      </c>
      <c r="H97" s="439" t="s">
        <v>7</v>
      </c>
      <c r="I97" s="316" t="s">
        <v>8</v>
      </c>
      <c r="J97" s="439" t="s">
        <v>9</v>
      </c>
      <c r="K97" s="439"/>
      <c r="L97" s="440" t="s">
        <v>10</v>
      </c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173"/>
      <c r="B98" s="161"/>
      <c r="C98" s="161"/>
      <c r="D98" s="162"/>
      <c r="E98" s="162"/>
      <c r="F98" s="162"/>
      <c r="G98" s="162"/>
      <c r="H98" s="162"/>
      <c r="I98" s="303"/>
      <c r="J98" s="171"/>
      <c r="K98" s="171"/>
      <c r="L98" s="244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thickBot="1" x14ac:dyDescent="0.35">
      <c r="A99" s="167"/>
      <c r="B99" s="159"/>
      <c r="C99" s="159"/>
      <c r="D99" s="165"/>
      <c r="E99" s="165"/>
      <c r="F99" s="165"/>
      <c r="G99" s="165"/>
      <c r="H99" s="165"/>
      <c r="I99" s="305"/>
      <c r="J99" s="166"/>
      <c r="K99" s="166"/>
      <c r="L99" s="246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x14ac:dyDescent="0.3">
      <c r="A100" s="208" t="s">
        <v>20</v>
      </c>
      <c r="B100" s="210"/>
      <c r="C100" s="210"/>
      <c r="D100" s="236">
        <f>SUM(D98:D99)</f>
        <v>0</v>
      </c>
      <c r="E100" s="236">
        <f>SUM(E98:E99)</f>
        <v>0</v>
      </c>
      <c r="F100" s="236">
        <f>SUM(F98:F99)</f>
        <v>0</v>
      </c>
      <c r="G100" s="236">
        <f>SUM(G98:G99)</f>
        <v>0</v>
      </c>
      <c r="H100" s="236">
        <f>SUM(H98:H99)</f>
        <v>0</v>
      </c>
      <c r="I100" s="310"/>
      <c r="J100" s="35"/>
      <c r="K100" s="35"/>
      <c r="L100" s="237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x14ac:dyDescent="0.3">
      <c r="A101" s="238" t="s">
        <v>12</v>
      </c>
      <c r="B101" s="116"/>
      <c r="C101" s="116"/>
      <c r="D101" s="240">
        <v>0</v>
      </c>
      <c r="E101" s="240">
        <v>0</v>
      </c>
      <c r="F101" s="240">
        <v>0</v>
      </c>
      <c r="G101" s="240">
        <v>0</v>
      </c>
      <c r="H101" s="240">
        <v>0</v>
      </c>
      <c r="I101" s="317"/>
      <c r="J101" s="134"/>
      <c r="K101" s="134"/>
      <c r="L101" s="241"/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thickBot="1" x14ac:dyDescent="0.35">
      <c r="A102" s="218" t="s">
        <v>13</v>
      </c>
      <c r="B102" s="220"/>
      <c r="C102" s="220"/>
      <c r="D102" s="242">
        <f>SUM(D100:D101)</f>
        <v>0</v>
      </c>
      <c r="E102" s="242">
        <f>SUM(E100:E101)</f>
        <v>0</v>
      </c>
      <c r="F102" s="242">
        <f>SUM(F100:F101)</f>
        <v>0</v>
      </c>
      <c r="G102" s="242">
        <f>SUM(G100:G101)</f>
        <v>0</v>
      </c>
      <c r="H102" s="242">
        <f>SUM(H100:H101)</f>
        <v>0</v>
      </c>
      <c r="I102" s="312"/>
      <c r="J102" s="130"/>
      <c r="K102" s="130"/>
      <c r="L102" s="247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x14ac:dyDescent="0.3">
      <c r="A103" s="223"/>
      <c r="B103" s="224"/>
      <c r="C103" s="225"/>
      <c r="D103" s="152"/>
      <c r="E103" s="152"/>
      <c r="F103" s="152"/>
      <c r="G103" s="152"/>
      <c r="H103" s="152"/>
      <c r="I103" s="313"/>
      <c r="J103" s="131"/>
      <c r="K103" s="131"/>
      <c r="L103" s="131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26" t="s">
        <v>31</v>
      </c>
      <c r="B104" s="227"/>
      <c r="C104" s="227"/>
      <c r="D104" s="132"/>
      <c r="E104" s="132"/>
      <c r="F104" s="132"/>
      <c r="G104" s="132"/>
      <c r="H104" s="132"/>
      <c r="I104" s="314"/>
      <c r="J104" s="132"/>
      <c r="K104" s="132"/>
      <c r="L104" s="132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19.5" customHeight="1" x14ac:dyDescent="0.3">
      <c r="A105" s="226" t="s">
        <v>32</v>
      </c>
      <c r="B105" s="227"/>
      <c r="C105" s="227"/>
      <c r="D105" s="132"/>
      <c r="E105" s="132"/>
      <c r="F105" s="132"/>
      <c r="G105" s="132"/>
      <c r="H105" s="132"/>
      <c r="I105" s="314"/>
      <c r="J105" s="132"/>
      <c r="K105" s="132"/>
      <c r="L105" s="132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19.5" customHeight="1" thickBot="1" x14ac:dyDescent="0.35">
      <c r="A106" s="229"/>
      <c r="B106" s="227"/>
      <c r="C106" s="230"/>
      <c r="D106" s="132"/>
      <c r="E106" s="132"/>
      <c r="F106" s="132"/>
      <c r="G106" s="132"/>
      <c r="H106" s="132"/>
      <c r="I106" s="315"/>
      <c r="J106" s="133"/>
      <c r="K106" s="133"/>
      <c r="L106" s="132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19.5" customHeight="1" thickBot="1" x14ac:dyDescent="0.35">
      <c r="A107" s="177" t="s">
        <v>0</v>
      </c>
      <c r="B107" s="178" t="s">
        <v>1</v>
      </c>
      <c r="C107" s="178" t="s">
        <v>2</v>
      </c>
      <c r="D107" s="439" t="s">
        <v>33</v>
      </c>
      <c r="E107" s="439" t="s">
        <v>34</v>
      </c>
      <c r="F107" s="439" t="s">
        <v>35</v>
      </c>
      <c r="G107" s="439" t="s">
        <v>36</v>
      </c>
      <c r="H107" s="439" t="s">
        <v>135</v>
      </c>
      <c r="I107" s="316" t="s">
        <v>8</v>
      </c>
      <c r="J107" s="439" t="s">
        <v>9</v>
      </c>
      <c r="K107" s="439"/>
      <c r="L107" s="440" t="s">
        <v>10</v>
      </c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19.5" customHeight="1" x14ac:dyDescent="0.3">
      <c r="A108" s="174">
        <v>44468</v>
      </c>
      <c r="B108" s="163" t="s">
        <v>2411</v>
      </c>
      <c r="C108" s="163" t="s">
        <v>2406</v>
      </c>
      <c r="D108" s="164">
        <v>0</v>
      </c>
      <c r="E108" s="164">
        <v>6</v>
      </c>
      <c r="F108" s="164">
        <v>0</v>
      </c>
      <c r="G108" s="164">
        <v>15</v>
      </c>
      <c r="H108" s="164">
        <v>0</v>
      </c>
      <c r="I108" s="319" t="s">
        <v>2413</v>
      </c>
      <c r="J108" s="172" t="s">
        <v>2416</v>
      </c>
      <c r="K108" s="204"/>
      <c r="L108" s="248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19.5" customHeight="1" x14ac:dyDescent="0.3">
      <c r="A109" s="174">
        <v>44468</v>
      </c>
      <c r="B109" s="163" t="s">
        <v>2412</v>
      </c>
      <c r="C109" s="163" t="s">
        <v>2407</v>
      </c>
      <c r="D109" s="164">
        <v>0</v>
      </c>
      <c r="E109" s="164">
        <v>1</v>
      </c>
      <c r="F109" s="164">
        <v>0</v>
      </c>
      <c r="G109" s="164">
        <v>0</v>
      </c>
      <c r="H109" s="164">
        <v>0</v>
      </c>
      <c r="I109" s="319" t="s">
        <v>2414</v>
      </c>
      <c r="J109" s="172" t="s">
        <v>2416</v>
      </c>
      <c r="K109" s="204"/>
      <c r="L109" s="248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19.5" customHeight="1" x14ac:dyDescent="0.3">
      <c r="A110" s="174">
        <v>44468</v>
      </c>
      <c r="B110" s="163" t="s">
        <v>2412</v>
      </c>
      <c r="C110" s="163" t="s">
        <v>2408</v>
      </c>
      <c r="D110" s="164">
        <v>0</v>
      </c>
      <c r="E110" s="164">
        <v>4</v>
      </c>
      <c r="F110" s="164">
        <v>0</v>
      </c>
      <c r="G110" s="164">
        <v>0</v>
      </c>
      <c r="H110" s="164">
        <v>0</v>
      </c>
      <c r="I110" s="319" t="s">
        <v>2414</v>
      </c>
      <c r="J110" s="172" t="s">
        <v>2416</v>
      </c>
      <c r="K110" s="204"/>
      <c r="L110" s="248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19.5" customHeight="1" x14ac:dyDescent="0.3">
      <c r="A111" s="174">
        <v>44468</v>
      </c>
      <c r="B111" s="163" t="s">
        <v>2412</v>
      </c>
      <c r="C111" s="163" t="s">
        <v>2409</v>
      </c>
      <c r="D111" s="164">
        <v>0</v>
      </c>
      <c r="E111" s="164">
        <v>5</v>
      </c>
      <c r="F111" s="164">
        <v>0</v>
      </c>
      <c r="G111" s="164">
        <v>1</v>
      </c>
      <c r="H111" s="164">
        <v>0</v>
      </c>
      <c r="I111" s="319" t="s">
        <v>2415</v>
      </c>
      <c r="J111" s="172" t="s">
        <v>2416</v>
      </c>
      <c r="K111" s="204"/>
      <c r="L111" s="248"/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19.5" customHeight="1" x14ac:dyDescent="0.3">
      <c r="A112" s="174">
        <v>44468</v>
      </c>
      <c r="B112" s="163" t="s">
        <v>2411</v>
      </c>
      <c r="C112" s="163" t="s">
        <v>2410</v>
      </c>
      <c r="D112" s="164">
        <v>0</v>
      </c>
      <c r="E112" s="164">
        <v>2</v>
      </c>
      <c r="F112" s="164">
        <v>0</v>
      </c>
      <c r="G112" s="164">
        <v>32</v>
      </c>
      <c r="H112" s="164">
        <v>0</v>
      </c>
      <c r="I112" s="319" t="s">
        <v>2414</v>
      </c>
      <c r="J112" s="172" t="s">
        <v>2417</v>
      </c>
      <c r="K112" s="204"/>
      <c r="L112" s="248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19.5" customHeight="1" x14ac:dyDescent="0.3">
      <c r="A113" s="174">
        <v>44468</v>
      </c>
      <c r="B113" s="163" t="s">
        <v>2412</v>
      </c>
      <c r="C113" s="163" t="s">
        <v>42</v>
      </c>
      <c r="D113" s="164">
        <v>0</v>
      </c>
      <c r="E113" s="164">
        <v>1</v>
      </c>
      <c r="F113" s="164">
        <v>0</v>
      </c>
      <c r="G113" s="164">
        <v>0</v>
      </c>
      <c r="H113" s="164">
        <v>0</v>
      </c>
      <c r="I113" s="319" t="s">
        <v>2414</v>
      </c>
      <c r="J113" s="172" t="s">
        <v>2416</v>
      </c>
      <c r="K113" s="204"/>
      <c r="L113" s="248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19.5" customHeight="1" thickBot="1" x14ac:dyDescent="0.35">
      <c r="A114" s="174">
        <v>44468</v>
      </c>
      <c r="B114" s="163" t="s">
        <v>2412</v>
      </c>
      <c r="C114" s="163" t="s">
        <v>2646</v>
      </c>
      <c r="D114" s="164">
        <v>0</v>
      </c>
      <c r="E114" s="164">
        <v>2</v>
      </c>
      <c r="F114" s="164">
        <v>0</v>
      </c>
      <c r="G114" s="164">
        <v>0</v>
      </c>
      <c r="H114" s="164">
        <v>0</v>
      </c>
      <c r="I114" s="319" t="s">
        <v>2414</v>
      </c>
      <c r="J114" s="172" t="s">
        <v>2416</v>
      </c>
      <c r="K114" s="204"/>
      <c r="L114" s="248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19.5" customHeight="1" x14ac:dyDescent="0.3">
      <c r="A115" s="249" t="s">
        <v>20</v>
      </c>
      <c r="B115" s="250"/>
      <c r="C115" s="250"/>
      <c r="D115" s="251">
        <f>SUM(D108:D114)</f>
        <v>0</v>
      </c>
      <c r="E115" s="251">
        <f>SUM(E108:E114)</f>
        <v>21</v>
      </c>
      <c r="F115" s="251">
        <f>SUM(F108:F114)</f>
        <v>0</v>
      </c>
      <c r="G115" s="251">
        <f>SUM(G108:G114)</f>
        <v>48</v>
      </c>
      <c r="H115" s="251">
        <f>SUM(H108:H114)</f>
        <v>0</v>
      </c>
      <c r="I115" s="320"/>
      <c r="J115" s="36"/>
      <c r="K115" s="36"/>
      <c r="L115" s="252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19.5" customHeight="1" x14ac:dyDescent="0.3">
      <c r="A116" s="253" t="s">
        <v>12</v>
      </c>
      <c r="B116" s="254"/>
      <c r="C116" s="254"/>
      <c r="D116" s="255">
        <v>0</v>
      </c>
      <c r="E116" s="255">
        <v>123</v>
      </c>
      <c r="F116" s="255">
        <v>0</v>
      </c>
      <c r="G116" s="255">
        <v>63</v>
      </c>
      <c r="H116" s="255">
        <v>0</v>
      </c>
      <c r="I116" s="321"/>
      <c r="J116" s="136"/>
      <c r="K116" s="136"/>
      <c r="L116" s="256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19.5" customHeight="1" thickBot="1" x14ac:dyDescent="0.35">
      <c r="A117" s="257" t="s">
        <v>13</v>
      </c>
      <c r="B117" s="258"/>
      <c r="C117" s="258"/>
      <c r="D117" s="259">
        <f>D115+D116</f>
        <v>0</v>
      </c>
      <c r="E117" s="259">
        <f>E115+E116</f>
        <v>144</v>
      </c>
      <c r="F117" s="259">
        <f>F115+F116</f>
        <v>0</v>
      </c>
      <c r="G117" s="259">
        <f>G115+G116</f>
        <v>111</v>
      </c>
      <c r="H117" s="259">
        <f>H115+H116</f>
        <v>0</v>
      </c>
      <c r="I117" s="322"/>
      <c r="J117" s="137"/>
      <c r="K117" s="137"/>
      <c r="L117" s="260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19.5" customHeight="1" x14ac:dyDescent="0.3">
      <c r="A118" s="261"/>
      <c r="B118" s="43"/>
      <c r="C118" s="125"/>
      <c r="D118" s="1"/>
      <c r="E118" s="1"/>
      <c r="F118" s="1"/>
      <c r="G118" s="1"/>
      <c r="H118" s="1"/>
      <c r="I118" s="323"/>
      <c r="J118" s="44"/>
      <c r="K118" s="44"/>
      <c r="L118" s="44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19.5" customHeight="1" x14ac:dyDescent="0.3">
      <c r="A119" s="226" t="s">
        <v>37</v>
      </c>
      <c r="B119" s="227"/>
      <c r="C119" s="227"/>
      <c r="D119" s="132"/>
      <c r="E119" s="132"/>
      <c r="F119" s="132"/>
      <c r="G119" s="132"/>
      <c r="H119" s="132"/>
      <c r="I119" s="314"/>
      <c r="J119" s="132"/>
      <c r="K119" s="132"/>
      <c r="L119" s="13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x14ac:dyDescent="0.3">
      <c r="A120" s="226" t="s">
        <v>117</v>
      </c>
      <c r="B120" s="227"/>
      <c r="C120" s="227"/>
      <c r="D120" s="132"/>
      <c r="E120" s="132"/>
      <c r="F120" s="132"/>
      <c r="G120" s="132"/>
      <c r="H120" s="132"/>
      <c r="I120" s="314"/>
      <c r="J120" s="132"/>
      <c r="K120" s="132"/>
      <c r="L120" s="132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thickBot="1" x14ac:dyDescent="0.35">
      <c r="A121" s="229"/>
      <c r="B121" s="227"/>
      <c r="C121" s="230"/>
      <c r="D121" s="132"/>
      <c r="E121" s="132"/>
      <c r="F121" s="132"/>
      <c r="G121" s="132"/>
      <c r="H121" s="132"/>
      <c r="I121" s="315"/>
      <c r="J121" s="133"/>
      <c r="K121" s="133"/>
      <c r="L121" s="132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thickBot="1" x14ac:dyDescent="0.35">
      <c r="A122" s="177" t="s">
        <v>0</v>
      </c>
      <c r="B122" s="178" t="s">
        <v>1</v>
      </c>
      <c r="C122" s="178" t="s">
        <v>2</v>
      </c>
      <c r="D122" s="439" t="s">
        <v>33</v>
      </c>
      <c r="E122" s="439" t="s">
        <v>27</v>
      </c>
      <c r="F122" s="439" t="s">
        <v>24</v>
      </c>
      <c r="G122" s="439" t="s">
        <v>25</v>
      </c>
      <c r="H122" s="439" t="s">
        <v>7</v>
      </c>
      <c r="I122" s="316" t="s">
        <v>8</v>
      </c>
      <c r="J122" s="439" t="s">
        <v>9</v>
      </c>
      <c r="K122" s="439"/>
      <c r="L122" s="440" t="s">
        <v>10</v>
      </c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x14ac:dyDescent="0.3">
      <c r="A123" s="173"/>
      <c r="B123" s="161"/>
      <c r="C123" s="161"/>
      <c r="D123" s="162"/>
      <c r="E123" s="162"/>
      <c r="F123" s="162"/>
      <c r="G123" s="162"/>
      <c r="H123" s="162"/>
      <c r="I123" s="303"/>
      <c r="J123" s="171"/>
      <c r="K123" s="171"/>
      <c r="L123" s="234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thickBot="1" x14ac:dyDescent="0.35">
      <c r="A124" s="174"/>
      <c r="B124" s="163"/>
      <c r="C124" s="163"/>
      <c r="D124" s="164"/>
      <c r="E124" s="164"/>
      <c r="F124" s="164"/>
      <c r="G124" s="164"/>
      <c r="H124" s="164"/>
      <c r="I124" s="304"/>
      <c r="J124" s="172"/>
      <c r="K124" s="172"/>
      <c r="L124" s="235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x14ac:dyDescent="0.3">
      <c r="A125" s="249" t="s">
        <v>20</v>
      </c>
      <c r="B125" s="250"/>
      <c r="C125" s="250"/>
      <c r="D125" s="251">
        <f>SUM(D123:D124)</f>
        <v>0</v>
      </c>
      <c r="E125" s="251">
        <f>SUM(E123:E124)</f>
        <v>0</v>
      </c>
      <c r="F125" s="251">
        <f>SUM(F123:F124)</f>
        <v>0</v>
      </c>
      <c r="G125" s="251">
        <f>SUM(G123:G124)</f>
        <v>0</v>
      </c>
      <c r="H125" s="251">
        <f>SUM(H123:H124)</f>
        <v>0</v>
      </c>
      <c r="I125" s="320"/>
      <c r="J125" s="36"/>
      <c r="K125" s="36"/>
      <c r="L125" s="25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x14ac:dyDescent="0.3">
      <c r="A126" s="253" t="s">
        <v>12</v>
      </c>
      <c r="B126" s="254"/>
      <c r="C126" s="254"/>
      <c r="D126" s="255">
        <v>0</v>
      </c>
      <c r="E126" s="255">
        <v>7</v>
      </c>
      <c r="F126" s="255">
        <v>0</v>
      </c>
      <c r="G126" s="255">
        <v>1</v>
      </c>
      <c r="H126" s="255">
        <v>0</v>
      </c>
      <c r="I126" s="321"/>
      <c r="J126" s="136"/>
      <c r="K126" s="136"/>
      <c r="L126" s="256"/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thickBot="1" x14ac:dyDescent="0.35">
      <c r="A127" s="257" t="s">
        <v>13</v>
      </c>
      <c r="B127" s="258"/>
      <c r="C127" s="258"/>
      <c r="D127" s="259">
        <f>D125+D126</f>
        <v>0</v>
      </c>
      <c r="E127" s="259">
        <f>E125+E126</f>
        <v>7</v>
      </c>
      <c r="F127" s="259">
        <f>F125+F126</f>
        <v>0</v>
      </c>
      <c r="G127" s="259">
        <f>G125+G126</f>
        <v>1</v>
      </c>
      <c r="H127" s="259">
        <f>H125+H126</f>
        <v>0</v>
      </c>
      <c r="I127" s="322"/>
      <c r="J127" s="137"/>
      <c r="K127" s="137"/>
      <c r="L127" s="260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x14ac:dyDescent="0.3">
      <c r="A128" s="261"/>
      <c r="B128" s="43"/>
      <c r="C128" s="125"/>
      <c r="D128" s="1"/>
      <c r="E128" s="1"/>
      <c r="F128" s="1"/>
      <c r="G128" s="1"/>
      <c r="H128" s="1"/>
      <c r="I128" s="323"/>
      <c r="J128" s="44"/>
      <c r="K128" s="44"/>
      <c r="L128" s="44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26" t="s">
        <v>122</v>
      </c>
      <c r="B129" s="227"/>
      <c r="C129" s="227"/>
      <c r="D129" s="132"/>
      <c r="E129" s="132"/>
      <c r="F129" s="132"/>
      <c r="G129" s="132"/>
      <c r="H129" s="132"/>
      <c r="I129" s="314"/>
      <c r="J129" s="132"/>
      <c r="K129" s="132"/>
      <c r="L129" s="13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26" t="s">
        <v>124</v>
      </c>
      <c r="B130" s="227"/>
      <c r="C130" s="227"/>
      <c r="D130" s="132"/>
      <c r="E130" s="132"/>
      <c r="F130" s="132"/>
      <c r="G130" s="132"/>
      <c r="H130" s="132"/>
      <c r="I130" s="314"/>
      <c r="J130" s="132"/>
      <c r="K130" s="132"/>
      <c r="L130" s="132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thickBot="1" x14ac:dyDescent="0.35">
      <c r="A131" s="229"/>
      <c r="B131" s="227"/>
      <c r="C131" s="230"/>
      <c r="D131" s="132"/>
      <c r="E131" s="132"/>
      <c r="F131" s="132"/>
      <c r="G131" s="132"/>
      <c r="H131" s="132"/>
      <c r="I131" s="315"/>
      <c r="J131" s="133"/>
      <c r="K131" s="133"/>
      <c r="L131" s="132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thickBot="1" x14ac:dyDescent="0.35">
      <c r="A132" s="177" t="s">
        <v>0</v>
      </c>
      <c r="B132" s="178" t="s">
        <v>1</v>
      </c>
      <c r="C132" s="178" t="s">
        <v>2</v>
      </c>
      <c r="D132" s="439" t="s">
        <v>22</v>
      </c>
      <c r="E132" s="439" t="s">
        <v>27</v>
      </c>
      <c r="F132" s="439" t="s">
        <v>24</v>
      </c>
      <c r="G132" s="439" t="s">
        <v>25</v>
      </c>
      <c r="H132" s="439" t="s">
        <v>7</v>
      </c>
      <c r="I132" s="316" t="s">
        <v>8</v>
      </c>
      <c r="J132" s="439" t="s">
        <v>9</v>
      </c>
      <c r="K132" s="439"/>
      <c r="L132" s="440" t="s">
        <v>10</v>
      </c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174"/>
      <c r="B133" s="163"/>
      <c r="C133" s="163"/>
      <c r="D133" s="263"/>
      <c r="E133" s="164"/>
      <c r="F133" s="263"/>
      <c r="G133" s="263"/>
      <c r="H133" s="263"/>
      <c r="I133" s="304"/>
      <c r="J133" s="172"/>
      <c r="K133" s="172"/>
      <c r="L133" s="235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thickBot="1" x14ac:dyDescent="0.35">
      <c r="A134" s="174"/>
      <c r="B134" s="163"/>
      <c r="C134" s="163"/>
      <c r="D134" s="263"/>
      <c r="E134" s="164"/>
      <c r="F134" s="263"/>
      <c r="G134" s="263"/>
      <c r="H134" s="263"/>
      <c r="I134" s="304"/>
      <c r="J134" s="172"/>
      <c r="K134" s="172"/>
      <c r="L134" s="235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x14ac:dyDescent="0.3">
      <c r="A135" s="249" t="s">
        <v>20</v>
      </c>
      <c r="B135" s="250"/>
      <c r="C135" s="250"/>
      <c r="D135" s="251">
        <f>SUM(D133:D134)</f>
        <v>0</v>
      </c>
      <c r="E135" s="251">
        <f>SUM(E133:E134)</f>
        <v>0</v>
      </c>
      <c r="F135" s="251">
        <f>SUM(F133:F134)</f>
        <v>0</v>
      </c>
      <c r="G135" s="251">
        <f>SUM(G133:G134)</f>
        <v>0</v>
      </c>
      <c r="H135" s="251">
        <f>SUM(H133:H134)</f>
        <v>0</v>
      </c>
      <c r="I135" s="320"/>
      <c r="J135" s="36"/>
      <c r="K135" s="36"/>
      <c r="L135" s="252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x14ac:dyDescent="0.3">
      <c r="A136" s="253" t="s">
        <v>12</v>
      </c>
      <c r="B136" s="254"/>
      <c r="C136" s="254"/>
      <c r="D136" s="255">
        <v>9</v>
      </c>
      <c r="E136" s="255">
        <v>0</v>
      </c>
      <c r="F136" s="255">
        <v>0</v>
      </c>
      <c r="G136" s="255">
        <v>11</v>
      </c>
      <c r="H136" s="255">
        <v>0</v>
      </c>
      <c r="I136" s="321"/>
      <c r="J136" s="136"/>
      <c r="K136" s="136"/>
      <c r="L136" s="256"/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thickBot="1" x14ac:dyDescent="0.35">
      <c r="A137" s="257" t="s">
        <v>13</v>
      </c>
      <c r="B137" s="258"/>
      <c r="C137" s="258"/>
      <c r="D137" s="259">
        <f>D135+D136</f>
        <v>9</v>
      </c>
      <c r="E137" s="259">
        <f>E135+E136</f>
        <v>0</v>
      </c>
      <c r="F137" s="259">
        <f>F135+F136</f>
        <v>0</v>
      </c>
      <c r="G137" s="259">
        <f>G135+G136</f>
        <v>11</v>
      </c>
      <c r="H137" s="259">
        <f>H135+H136</f>
        <v>0</v>
      </c>
      <c r="I137" s="322"/>
      <c r="J137" s="137"/>
      <c r="K137" s="137"/>
      <c r="L137" s="260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x14ac:dyDescent="0.3">
      <c r="A138" s="264"/>
      <c r="B138" s="43"/>
      <c r="C138" s="43"/>
      <c r="D138" s="1"/>
      <c r="E138" s="1"/>
      <c r="F138" s="1"/>
      <c r="G138" s="1"/>
      <c r="H138" s="1"/>
      <c r="I138" s="323"/>
      <c r="J138" s="44"/>
      <c r="K138" s="44"/>
      <c r="L138" s="44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26" t="s">
        <v>38</v>
      </c>
      <c r="B139" s="45"/>
      <c r="C139" s="45"/>
      <c r="D139" s="46"/>
      <c r="E139" s="46"/>
      <c r="F139" s="46"/>
      <c r="G139" s="46"/>
      <c r="H139" s="46"/>
      <c r="I139" s="324"/>
      <c r="J139" s="46"/>
      <c r="K139" s="46"/>
      <c r="L139" s="46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20.100000000000001" customHeight="1" thickBot="1" x14ac:dyDescent="0.35">
      <c r="A140" s="223"/>
      <c r="B140" s="224"/>
      <c r="C140" s="225"/>
      <c r="D140" s="152"/>
      <c r="E140" s="152"/>
      <c r="F140" s="152"/>
      <c r="G140" s="152"/>
      <c r="H140" s="152"/>
      <c r="I140" s="313"/>
      <c r="J140" s="131"/>
      <c r="K140" s="131"/>
      <c r="L140" s="131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20.100000000000001" customHeight="1" thickBot="1" x14ac:dyDescent="0.35">
      <c r="A141" s="265" t="s">
        <v>0</v>
      </c>
      <c r="B141" s="266" t="s">
        <v>1</v>
      </c>
      <c r="C141" s="266" t="s">
        <v>2</v>
      </c>
      <c r="D141" s="138" t="s">
        <v>3</v>
      </c>
      <c r="E141" s="138" t="s">
        <v>4</v>
      </c>
      <c r="F141" s="138" t="s">
        <v>5</v>
      </c>
      <c r="G141" s="138" t="s">
        <v>6</v>
      </c>
      <c r="H141" s="138" t="s">
        <v>7</v>
      </c>
      <c r="I141" s="325" t="s">
        <v>8</v>
      </c>
      <c r="J141" s="138" t="s">
        <v>9</v>
      </c>
      <c r="K141" s="138"/>
      <c r="L141" s="267" t="s">
        <v>10</v>
      </c>
      <c r="M141" s="194"/>
      <c r="O141" s="157"/>
      <c r="P141" s="198"/>
      <c r="Q141" s="198"/>
      <c r="R141" s="153"/>
      <c r="S141" s="153"/>
      <c r="T141" s="153"/>
      <c r="U141" s="152"/>
      <c r="V141" s="152"/>
    </row>
    <row r="142" spans="1:22" ht="20.100000000000001" customHeight="1" x14ac:dyDescent="0.3">
      <c r="A142" s="268" t="s">
        <v>20</v>
      </c>
      <c r="B142" s="269"/>
      <c r="C142" s="269"/>
      <c r="D142" s="270">
        <f t="shared" ref="D142:H144" si="14">SUM(D61,D72,D91,D100)</f>
        <v>186</v>
      </c>
      <c r="E142" s="270">
        <f t="shared" si="14"/>
        <v>0</v>
      </c>
      <c r="F142" s="270">
        <f t="shared" si="14"/>
        <v>0</v>
      </c>
      <c r="G142" s="270">
        <f t="shared" si="14"/>
        <v>180</v>
      </c>
      <c r="H142" s="270">
        <f t="shared" si="14"/>
        <v>0</v>
      </c>
      <c r="I142" s="326"/>
      <c r="J142" s="37"/>
      <c r="K142" s="37"/>
      <c r="L142" s="271"/>
      <c r="M142" s="194"/>
      <c r="O142" s="157"/>
      <c r="P142" s="198"/>
      <c r="Q142" s="198"/>
      <c r="R142" s="153"/>
      <c r="S142" s="153"/>
      <c r="T142" s="153"/>
      <c r="U142" s="152"/>
      <c r="V142" s="152"/>
    </row>
    <row r="143" spans="1:22" ht="20.100000000000001" customHeight="1" x14ac:dyDescent="0.3">
      <c r="A143" s="272" t="s">
        <v>12</v>
      </c>
      <c r="B143" s="273"/>
      <c r="C143" s="273"/>
      <c r="D143" s="274">
        <f t="shared" si="14"/>
        <v>3649</v>
      </c>
      <c r="E143" s="274">
        <f t="shared" si="14"/>
        <v>427</v>
      </c>
      <c r="F143" s="274">
        <f t="shared" si="14"/>
        <v>460</v>
      </c>
      <c r="G143" s="274">
        <f t="shared" si="14"/>
        <v>3612</v>
      </c>
      <c r="H143" s="274">
        <f t="shared" si="14"/>
        <v>0</v>
      </c>
      <c r="I143" s="327"/>
      <c r="J143" s="139"/>
      <c r="K143" s="139"/>
      <c r="L143" s="275"/>
      <c r="M143" s="194"/>
      <c r="O143" s="157"/>
      <c r="P143" s="198"/>
      <c r="Q143" s="198"/>
      <c r="R143" s="153"/>
      <c r="S143" s="153"/>
      <c r="T143" s="153"/>
      <c r="U143" s="152"/>
      <c r="V143" s="152"/>
    </row>
    <row r="144" spans="1:22" ht="20.100000000000001" customHeight="1" thickBot="1" x14ac:dyDescent="0.35">
      <c r="A144" s="276" t="s">
        <v>13</v>
      </c>
      <c r="B144" s="277"/>
      <c r="C144" s="277"/>
      <c r="D144" s="278">
        <f t="shared" si="14"/>
        <v>3835</v>
      </c>
      <c r="E144" s="278">
        <f t="shared" si="14"/>
        <v>427</v>
      </c>
      <c r="F144" s="278">
        <f t="shared" si="14"/>
        <v>460</v>
      </c>
      <c r="G144" s="278">
        <f t="shared" si="14"/>
        <v>3792</v>
      </c>
      <c r="H144" s="278">
        <f t="shared" si="14"/>
        <v>0</v>
      </c>
      <c r="I144" s="328"/>
      <c r="J144" s="140"/>
      <c r="K144" s="140"/>
      <c r="L144" s="279"/>
      <c r="M144" s="194"/>
      <c r="O144" s="157"/>
      <c r="P144" s="198"/>
      <c r="Q144" s="198"/>
      <c r="R144" s="153"/>
      <c r="S144" s="153"/>
      <c r="T144" s="153"/>
      <c r="U144" s="152"/>
      <c r="V144" s="152"/>
    </row>
    <row r="145" spans="13:22" ht="20.100000000000001" customHeight="1" x14ac:dyDescent="0.3">
      <c r="M145" s="194"/>
      <c r="O145" s="157"/>
      <c r="P145" s="198"/>
      <c r="Q145" s="198"/>
      <c r="R145" s="153"/>
      <c r="S145" s="153"/>
      <c r="T145" s="153"/>
      <c r="U145" s="152"/>
      <c r="V145" s="152"/>
    </row>
    <row r="146" spans="13:22" ht="20.100000000000001" customHeight="1" x14ac:dyDescent="0.3">
      <c r="M146" s="194"/>
      <c r="O146" s="157"/>
      <c r="P146" s="198"/>
      <c r="Q146" s="198"/>
      <c r="R146" s="153"/>
      <c r="S146" s="153"/>
      <c r="T146" s="153"/>
      <c r="U146" s="152"/>
      <c r="V146" s="152"/>
    </row>
    <row r="147" spans="13:22" ht="20.100000000000001" customHeight="1" x14ac:dyDescent="0.3">
      <c r="M147" s="194"/>
      <c r="O147" s="157"/>
      <c r="P147" s="198"/>
      <c r="Q147" s="198"/>
      <c r="R147" s="153"/>
      <c r="S147" s="153"/>
      <c r="T147" s="153"/>
      <c r="U147" s="152"/>
      <c r="V147" s="152"/>
    </row>
    <row r="148" spans="13:22" ht="20.100000000000001" customHeight="1" x14ac:dyDescent="0.3">
      <c r="M148" s="194"/>
      <c r="O148" s="157"/>
      <c r="P148" s="198"/>
      <c r="Q148" s="198"/>
      <c r="R148" s="153"/>
      <c r="S148" s="153"/>
      <c r="T148" s="153"/>
      <c r="U148" s="152"/>
      <c r="V148" s="152"/>
    </row>
    <row r="149" spans="13:22" ht="20.100000000000001" customHeight="1" x14ac:dyDescent="0.3">
      <c r="M149" s="194"/>
      <c r="O149" s="157"/>
      <c r="P149" s="198"/>
      <c r="Q149" s="198"/>
      <c r="R149" s="153"/>
      <c r="S149" s="153"/>
      <c r="T149" s="153"/>
      <c r="U149" s="152"/>
      <c r="V149" s="152"/>
    </row>
    <row r="150" spans="13:22" ht="20.100000000000001" customHeight="1" x14ac:dyDescent="0.3">
      <c r="M150" s="194"/>
      <c r="O150" s="157"/>
      <c r="P150" s="198"/>
      <c r="Q150" s="198"/>
      <c r="R150" s="153"/>
      <c r="S150" s="153"/>
      <c r="T150" s="153"/>
      <c r="U150" s="152"/>
      <c r="V150" s="152"/>
    </row>
    <row r="151" spans="13:22" ht="20.100000000000001" customHeight="1" x14ac:dyDescent="0.3">
      <c r="M151" s="194"/>
      <c r="O151" s="157"/>
      <c r="P151" s="198"/>
      <c r="Q151" s="198"/>
      <c r="R151" s="153"/>
      <c r="S151" s="153"/>
      <c r="T151" s="153"/>
      <c r="U151" s="152"/>
      <c r="V151" s="152"/>
    </row>
    <row r="152" spans="13:22" ht="20.100000000000001" customHeight="1" x14ac:dyDescent="0.3">
      <c r="M152" s="194"/>
      <c r="O152" s="157"/>
      <c r="P152" s="198"/>
      <c r="Q152" s="198"/>
      <c r="R152" s="153"/>
      <c r="S152" s="153"/>
      <c r="T152" s="153"/>
      <c r="U152" s="152"/>
      <c r="V152" s="152"/>
    </row>
    <row r="153" spans="13:22" ht="20.100000000000001" customHeight="1" x14ac:dyDescent="0.3">
      <c r="M153" s="194"/>
      <c r="O153" s="157"/>
      <c r="P153" s="198"/>
      <c r="Q153" s="198"/>
      <c r="R153" s="153"/>
      <c r="S153" s="153"/>
      <c r="T153" s="153"/>
      <c r="U153" s="152"/>
      <c r="V153" s="152"/>
    </row>
    <row r="154" spans="13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3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3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3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3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3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3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:25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:25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:25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:25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:25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:25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:25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:25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:25" ht="20.100000000000001" customHeight="1" x14ac:dyDescent="0.3">
      <c r="M329" s="194"/>
      <c r="O329" s="157"/>
      <c r="P329" s="281"/>
      <c r="Q329" s="281"/>
      <c r="R329" s="155"/>
      <c r="S329" s="155"/>
      <c r="T329" s="153"/>
      <c r="U329" s="152"/>
      <c r="V329" s="152"/>
    </row>
    <row r="330" spans="1:25" ht="20.100000000000001" customHeight="1" x14ac:dyDescent="0.3">
      <c r="M330" s="194"/>
      <c r="O330" s="157"/>
      <c r="P330" s="281"/>
      <c r="Q330" s="281"/>
      <c r="R330" s="155"/>
      <c r="S330" s="155"/>
      <c r="T330" s="153"/>
      <c r="U330" s="152"/>
      <c r="V330" s="152"/>
    </row>
    <row r="331" spans="1:25" ht="20.100000000000001" customHeight="1" x14ac:dyDescent="0.3">
      <c r="M331" s="194"/>
      <c r="N331" s="146"/>
      <c r="O331" s="157"/>
      <c r="P331" s="198"/>
      <c r="Q331" s="198"/>
      <c r="R331" s="153"/>
      <c r="S331" s="153"/>
      <c r="T331" s="153"/>
      <c r="U331" s="152"/>
      <c r="V331" s="152"/>
    </row>
    <row r="332" spans="1:25" ht="20.100000000000001" customHeight="1" x14ac:dyDescent="0.3">
      <c r="M332" s="194"/>
      <c r="N332" s="146"/>
      <c r="O332" s="157"/>
      <c r="P332" s="198"/>
      <c r="Q332" s="198"/>
      <c r="R332" s="153"/>
      <c r="S332" s="153"/>
      <c r="T332" s="153"/>
      <c r="U332" s="152"/>
      <c r="V332" s="152"/>
    </row>
    <row r="333" spans="1:25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:25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  <c r="X334" s="146"/>
    </row>
    <row r="335" spans="1:25" s="146" customFormat="1" ht="20.100000000000001" customHeight="1" x14ac:dyDescent="0.3">
      <c r="A335" s="280"/>
      <c r="B335" s="124"/>
      <c r="C335" s="124"/>
      <c r="D335" s="124"/>
      <c r="E335" s="124"/>
      <c r="F335" s="124"/>
      <c r="G335" s="124"/>
      <c r="H335" s="124"/>
      <c r="I335" s="329"/>
      <c r="J335" s="124"/>
      <c r="K335" s="124"/>
      <c r="L335" s="124"/>
      <c r="M335" s="194"/>
      <c r="N335" s="151"/>
      <c r="O335" s="157"/>
      <c r="P335" s="198"/>
      <c r="Q335" s="198"/>
      <c r="R335" s="153"/>
      <c r="S335" s="153"/>
      <c r="T335" s="155"/>
      <c r="U335" s="56"/>
      <c r="V335" s="56"/>
      <c r="Y335" s="151"/>
    </row>
    <row r="336" spans="1:25" s="146" customFormat="1" ht="20.100000000000001" customHeight="1" x14ac:dyDescent="0.3">
      <c r="A336" s="280"/>
      <c r="B336" s="124"/>
      <c r="C336" s="124"/>
      <c r="D336" s="124"/>
      <c r="E336" s="124"/>
      <c r="F336" s="124"/>
      <c r="G336" s="124"/>
      <c r="H336" s="124"/>
      <c r="I336" s="329"/>
      <c r="J336" s="124"/>
      <c r="K336" s="124"/>
      <c r="L336" s="124"/>
      <c r="M336" s="194"/>
      <c r="N336" s="151"/>
      <c r="O336" s="157"/>
      <c r="P336" s="198"/>
      <c r="Q336" s="198"/>
      <c r="R336" s="153"/>
      <c r="S336" s="153"/>
      <c r="T336" s="155"/>
      <c r="U336" s="56"/>
      <c r="V336" s="56"/>
    </row>
    <row r="337" spans="13:25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  <c r="X337" s="146"/>
      <c r="Y337" s="146"/>
    </row>
    <row r="338" spans="13:25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  <c r="X338" s="146"/>
      <c r="Y338" s="146"/>
    </row>
    <row r="339" spans="13:25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  <c r="X339" s="146"/>
      <c r="Y339" s="146"/>
    </row>
    <row r="340" spans="13:25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  <c r="X340" s="146"/>
      <c r="Y340" s="146"/>
    </row>
    <row r="341" spans="13:25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  <c r="X341" s="146"/>
      <c r="Y341" s="146"/>
    </row>
    <row r="342" spans="13:25" ht="20.100000000000001" customHeight="1" x14ac:dyDescent="0.3">
      <c r="M342" s="194"/>
      <c r="O342" s="157"/>
      <c r="P342" s="198"/>
      <c r="Q342" s="198"/>
      <c r="R342" s="153"/>
      <c r="S342" s="153"/>
      <c r="T342" s="153"/>
      <c r="U342" s="152"/>
      <c r="V342" s="152"/>
      <c r="X342" s="146"/>
      <c r="Y342" s="146"/>
    </row>
    <row r="343" spans="13:25" ht="20.100000000000001" customHeight="1" x14ac:dyDescent="0.3">
      <c r="M343" s="194"/>
      <c r="O343" s="157"/>
      <c r="P343" s="198"/>
      <c r="Q343" s="198"/>
      <c r="R343" s="153"/>
      <c r="S343" s="153"/>
      <c r="T343" s="153"/>
      <c r="U343" s="152"/>
      <c r="V343" s="152"/>
      <c r="Y343" s="146"/>
    </row>
    <row r="344" spans="13:25" ht="20.100000000000001" customHeight="1" x14ac:dyDescent="0.3">
      <c r="M344" s="194"/>
      <c r="O344" s="157"/>
      <c r="P344" s="198"/>
      <c r="Q344" s="198"/>
      <c r="R344" s="153"/>
      <c r="S344" s="153"/>
      <c r="T344" s="153"/>
      <c r="U344" s="152"/>
      <c r="V344" s="152"/>
      <c r="Y344" s="146"/>
    </row>
    <row r="345" spans="13:25" ht="20.100000000000001" customHeight="1" x14ac:dyDescent="0.3">
      <c r="M345" s="194"/>
      <c r="O345" s="157"/>
      <c r="P345" s="198"/>
      <c r="Q345" s="198"/>
      <c r="R345" s="153"/>
      <c r="S345" s="153"/>
      <c r="T345" s="153"/>
      <c r="U345" s="152"/>
      <c r="V345" s="152"/>
    </row>
    <row r="346" spans="13:25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3:25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</row>
    <row r="348" spans="13:25" ht="20.100000000000001" customHeight="1" x14ac:dyDescent="0.3">
      <c r="M348" s="194"/>
      <c r="O348" s="157"/>
      <c r="P348" s="198"/>
      <c r="Q348" s="198"/>
      <c r="R348" s="153"/>
      <c r="S348" s="153"/>
      <c r="T348" s="153"/>
      <c r="U348" s="152"/>
      <c r="V348" s="152"/>
    </row>
    <row r="349" spans="13:25" ht="20.100000000000001" customHeight="1" x14ac:dyDescent="0.3">
      <c r="M349" s="194"/>
      <c r="O349" s="157"/>
      <c r="P349" s="198"/>
      <c r="Q349" s="198"/>
      <c r="R349" s="153"/>
      <c r="S349" s="153"/>
      <c r="T349" s="153"/>
      <c r="U349" s="152"/>
      <c r="V349" s="152"/>
    </row>
    <row r="350" spans="13:25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</row>
    <row r="351" spans="13:25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</row>
    <row r="352" spans="13:25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</row>
    <row r="353" spans="13:22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</row>
    <row r="354" spans="13:22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</row>
    <row r="355" spans="13:22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</row>
    <row r="356" spans="13:22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</row>
    <row r="357" spans="13:22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</row>
    <row r="358" spans="13:22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2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2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2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2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2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2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2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2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2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2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P380" s="39"/>
      <c r="Q380" s="39"/>
      <c r="R380" s="39"/>
      <c r="S380" s="39"/>
      <c r="T380" s="153"/>
      <c r="U380" s="152"/>
      <c r="V380" s="152"/>
    </row>
    <row r="381" spans="13:22" ht="20.100000000000001" customHeight="1" x14ac:dyDescent="0.3">
      <c r="M381" s="194"/>
      <c r="P381" s="39"/>
      <c r="Q381" s="39"/>
      <c r="R381" s="39"/>
      <c r="S381" s="39"/>
      <c r="T381" s="153"/>
      <c r="U381" s="152"/>
      <c r="V381" s="152"/>
    </row>
    <row r="382" spans="13:22" ht="20.100000000000001" customHeight="1" x14ac:dyDescent="0.3">
      <c r="M382" s="194"/>
      <c r="P382" s="39"/>
      <c r="Q382" s="39"/>
      <c r="R382" s="39"/>
      <c r="S382" s="39"/>
      <c r="T382" s="153"/>
      <c r="U382" s="152"/>
      <c r="V382" s="152"/>
    </row>
    <row r="383" spans="13:22" ht="20.100000000000001" customHeight="1" x14ac:dyDescent="0.3">
      <c r="M383" s="194"/>
      <c r="P383" s="39"/>
      <c r="Q383" s="39"/>
      <c r="R383" s="39"/>
      <c r="S383" s="39"/>
      <c r="T383" s="153"/>
      <c r="U383" s="152"/>
      <c r="V383" s="152"/>
    </row>
    <row r="384" spans="13:22" ht="20.100000000000001" customHeight="1" x14ac:dyDescent="0.3">
      <c r="M384" s="194"/>
      <c r="P384" s="39"/>
      <c r="Q384" s="39"/>
      <c r="R384" s="39"/>
      <c r="S384" s="39"/>
      <c r="T384" s="153"/>
      <c r="U384" s="152"/>
      <c r="V384" s="152"/>
    </row>
    <row r="385" spans="13:22" ht="20.100000000000001" customHeight="1" x14ac:dyDescent="0.3">
      <c r="M385" s="194"/>
      <c r="P385" s="39"/>
      <c r="Q385" s="39"/>
      <c r="R385" s="39"/>
      <c r="S385" s="39"/>
      <c r="T385" s="153"/>
      <c r="U385" s="152"/>
      <c r="V385" s="152"/>
    </row>
    <row r="386" spans="13:22" ht="20.100000000000001" customHeight="1" x14ac:dyDescent="0.3">
      <c r="M386" s="194"/>
      <c r="P386" s="39"/>
      <c r="Q386" s="39"/>
      <c r="R386" s="39"/>
      <c r="S386" s="39"/>
      <c r="T386" s="39"/>
    </row>
    <row r="387" spans="13:22" ht="20.100000000000001" customHeight="1" x14ac:dyDescent="0.3">
      <c r="M387" s="194"/>
      <c r="P387" s="39"/>
      <c r="Q387" s="39"/>
      <c r="R387" s="39"/>
      <c r="S387" s="39"/>
      <c r="T387" s="39"/>
    </row>
    <row r="388" spans="13:22" ht="20.100000000000001" customHeight="1" x14ac:dyDescent="0.3">
      <c r="M388" s="194"/>
      <c r="P388" s="39"/>
      <c r="Q388" s="39"/>
      <c r="R388" s="39"/>
      <c r="S388" s="39"/>
      <c r="T388" s="39"/>
    </row>
    <row r="389" spans="13:22" ht="20.100000000000001" customHeight="1" x14ac:dyDescent="0.3">
      <c r="M389" s="194"/>
      <c r="P389" s="39"/>
      <c r="Q389" s="39"/>
      <c r="R389" s="39"/>
      <c r="S389" s="39"/>
      <c r="T389" s="39"/>
    </row>
    <row r="390" spans="13:22" ht="20.100000000000001" customHeight="1" x14ac:dyDescent="0.3">
      <c r="M390" s="194"/>
      <c r="P390" s="39"/>
      <c r="Q390" s="39"/>
      <c r="R390" s="39"/>
      <c r="S390" s="39"/>
      <c r="T390" s="39"/>
    </row>
    <row r="391" spans="13:22" ht="20.100000000000001" customHeight="1" x14ac:dyDescent="0.3">
      <c r="M391" s="194"/>
      <c r="P391" s="39"/>
      <c r="Q391" s="39"/>
      <c r="R391" s="39"/>
      <c r="S391" s="39"/>
      <c r="T391" s="39"/>
    </row>
    <row r="392" spans="13:22" ht="20.100000000000001" customHeight="1" x14ac:dyDescent="0.3">
      <c r="M392" s="194"/>
      <c r="P392" s="39"/>
      <c r="Q392" s="39"/>
      <c r="R392" s="39"/>
      <c r="S392" s="39"/>
      <c r="T392" s="39"/>
    </row>
    <row r="393" spans="13:22" ht="20.100000000000001" customHeight="1" x14ac:dyDescent="0.3">
      <c r="M393" s="194"/>
      <c r="P393" s="39"/>
      <c r="Q393" s="39"/>
      <c r="R393" s="39"/>
      <c r="S393" s="39"/>
      <c r="T393" s="39"/>
    </row>
    <row r="394" spans="13:22" ht="20.100000000000001" customHeight="1" x14ac:dyDescent="0.3">
      <c r="M394" s="194"/>
      <c r="P394" s="39"/>
      <c r="Q394" s="39"/>
      <c r="R394" s="39"/>
      <c r="S394" s="39"/>
      <c r="T394" s="39"/>
    </row>
    <row r="395" spans="13:22" ht="20.100000000000001" customHeight="1" x14ac:dyDescent="0.3">
      <c r="M395" s="194"/>
      <c r="P395" s="39"/>
      <c r="Q395" s="39"/>
      <c r="R395" s="39"/>
      <c r="S395" s="39"/>
      <c r="T395" s="39"/>
    </row>
    <row r="396" spans="13:22" ht="20.100000000000001" customHeight="1" x14ac:dyDescent="0.3">
      <c r="M396" s="194"/>
      <c r="P396" s="39"/>
      <c r="Q396" s="39"/>
      <c r="R396" s="39"/>
      <c r="S396" s="39"/>
      <c r="T396" s="39"/>
    </row>
    <row r="397" spans="13:22" ht="20.100000000000001" customHeight="1" x14ac:dyDescent="0.3">
      <c r="M397" s="194"/>
      <c r="P397" s="39"/>
      <c r="Q397" s="39"/>
      <c r="R397" s="39"/>
      <c r="S397" s="39"/>
      <c r="T397" s="39"/>
    </row>
    <row r="398" spans="13:22" ht="20.100000000000001" customHeight="1" x14ac:dyDescent="0.3">
      <c r="M398" s="194"/>
      <c r="P398" s="39"/>
      <c r="Q398" s="39"/>
      <c r="R398" s="39"/>
      <c r="S398" s="39"/>
      <c r="T398" s="39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51"/>
      <c r="P407" s="39"/>
      <c r="Q407" s="39"/>
      <c r="R407" s="39"/>
      <c r="S407" s="39"/>
      <c r="T407" s="39"/>
    </row>
    <row r="408" spans="13:20" ht="20.100000000000001" customHeight="1" x14ac:dyDescent="0.3">
      <c r="M408" s="151"/>
      <c r="P408" s="39"/>
      <c r="Q408" s="39"/>
      <c r="R408" s="39"/>
      <c r="S408" s="39"/>
      <c r="T408" s="39"/>
    </row>
    <row r="409" spans="13:20" ht="20.100000000000001" customHeight="1" x14ac:dyDescent="0.3">
      <c r="M409" s="151"/>
      <c r="P409" s="39"/>
      <c r="Q409" s="39"/>
      <c r="R409" s="39"/>
      <c r="S409" s="39"/>
      <c r="T409" s="39"/>
    </row>
    <row r="410" spans="13:20" ht="20.100000000000001" customHeight="1" x14ac:dyDescent="0.3">
      <c r="M410" s="151"/>
      <c r="P410" s="39"/>
      <c r="Q410" s="39"/>
      <c r="R410" s="39"/>
      <c r="S410" s="39"/>
      <c r="T410" s="39"/>
    </row>
    <row r="411" spans="13:20" ht="20.100000000000001" customHeight="1" x14ac:dyDescent="0.3">
      <c r="M411" s="151"/>
      <c r="P411" s="39"/>
      <c r="Q411" s="39"/>
      <c r="R411" s="39"/>
      <c r="S411" s="39"/>
      <c r="T411" s="39"/>
    </row>
    <row r="412" spans="13:20" ht="20.100000000000001" customHeight="1" x14ac:dyDescent="0.3">
      <c r="M412" s="151"/>
      <c r="P412" s="39"/>
      <c r="Q412" s="39"/>
      <c r="R412" s="39"/>
      <c r="S412" s="39"/>
      <c r="T412" s="39"/>
    </row>
    <row r="413" spans="13:20" ht="20.100000000000001" customHeight="1" x14ac:dyDescent="0.3">
      <c r="M413" s="151"/>
      <c r="P413" s="39"/>
      <c r="Q413" s="39"/>
      <c r="R413" s="39"/>
      <c r="S413" s="39"/>
      <c r="T413" s="39"/>
    </row>
    <row r="414" spans="13:20" ht="20.100000000000001" customHeight="1" x14ac:dyDescent="0.3">
      <c r="M414" s="151"/>
      <c r="P414" s="39"/>
      <c r="Q414" s="39"/>
      <c r="R414" s="39"/>
      <c r="S414" s="39"/>
      <c r="T414" s="39"/>
    </row>
    <row r="415" spans="13:20" ht="20.100000000000001" customHeight="1" x14ac:dyDescent="0.3">
      <c r="M415" s="151"/>
      <c r="P415" s="39"/>
      <c r="Q415" s="39"/>
      <c r="R415" s="39"/>
      <c r="S415" s="39"/>
      <c r="T415" s="39"/>
    </row>
    <row r="416" spans="13:20" ht="20.100000000000001" customHeight="1" x14ac:dyDescent="0.3">
      <c r="M416" s="151"/>
      <c r="P416" s="39"/>
      <c r="Q416" s="39"/>
      <c r="R416" s="39"/>
      <c r="S416" s="39"/>
      <c r="T416" s="39"/>
    </row>
    <row r="417" spans="13:20" ht="20.100000000000001" customHeight="1" x14ac:dyDescent="0.3">
      <c r="M417" s="151"/>
      <c r="P417" s="39"/>
      <c r="Q417" s="39"/>
      <c r="R417" s="39"/>
      <c r="S417" s="39"/>
      <c r="T417" s="39"/>
    </row>
    <row r="418" spans="13:20" ht="20.100000000000001" customHeight="1" x14ac:dyDescent="0.3">
      <c r="M418" s="151"/>
      <c r="P418" s="39"/>
      <c r="Q418" s="39"/>
      <c r="R418" s="39"/>
      <c r="S418" s="39"/>
      <c r="T418" s="39"/>
    </row>
    <row r="419" spans="13:20" ht="20.100000000000001" customHeight="1" x14ac:dyDescent="0.3">
      <c r="M419" s="151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2" ht="20.100000000000001" customHeight="1" x14ac:dyDescent="0.3">
      <c r="M513" s="151"/>
      <c r="T513" s="39"/>
    </row>
    <row r="514" spans="13:22" ht="20.100000000000001" customHeight="1" x14ac:dyDescent="0.3">
      <c r="M514" s="151"/>
      <c r="T514" s="39"/>
    </row>
    <row r="515" spans="13:22" ht="20.100000000000001" customHeight="1" x14ac:dyDescent="0.3">
      <c r="M515" s="151"/>
      <c r="T515" s="39"/>
    </row>
    <row r="516" spans="13:22" ht="20.100000000000001" customHeight="1" x14ac:dyDescent="0.3">
      <c r="M516" s="151"/>
      <c r="T516" s="39"/>
    </row>
    <row r="517" spans="13:22" ht="20.100000000000001" customHeight="1" x14ac:dyDescent="0.3">
      <c r="M517" s="151"/>
      <c r="T517" s="39"/>
    </row>
    <row r="518" spans="13:22" ht="20.100000000000001" customHeight="1" x14ac:dyDescent="0.3">
      <c r="M518" s="151"/>
      <c r="T518" s="39"/>
    </row>
    <row r="519" spans="13:22" ht="20.100000000000001" customHeight="1" x14ac:dyDescent="0.3">
      <c r="M519" s="151"/>
      <c r="U519" s="152"/>
      <c r="V519" s="152"/>
    </row>
    <row r="520" spans="13:22" ht="20.100000000000001" customHeight="1" x14ac:dyDescent="0.3">
      <c r="M520" s="151"/>
      <c r="U520" s="152"/>
      <c r="V520" s="152"/>
    </row>
    <row r="521" spans="13:22" ht="20.100000000000001" customHeight="1" x14ac:dyDescent="0.3">
      <c r="M521" s="151"/>
      <c r="U521" s="152"/>
      <c r="V521" s="152"/>
    </row>
    <row r="522" spans="13:22" ht="20.100000000000001" customHeight="1" x14ac:dyDescent="0.3">
      <c r="M522" s="151"/>
      <c r="U522" s="152"/>
      <c r="V522" s="152"/>
    </row>
    <row r="523" spans="13:22" ht="20.100000000000001" customHeight="1" x14ac:dyDescent="0.3">
      <c r="M523" s="151"/>
      <c r="U523" s="152"/>
      <c r="V523" s="152"/>
    </row>
    <row r="524" spans="13:22" ht="20.100000000000001" customHeight="1" x14ac:dyDescent="0.3">
      <c r="M524" s="151"/>
      <c r="U524" s="152"/>
      <c r="V524" s="152"/>
    </row>
    <row r="525" spans="13:22" ht="20.100000000000001" customHeight="1" x14ac:dyDescent="0.3">
      <c r="M525" s="151"/>
      <c r="U525" s="152"/>
      <c r="V525" s="152"/>
    </row>
    <row r="526" spans="13:22" ht="20.100000000000001" customHeight="1" x14ac:dyDescent="0.3">
      <c r="M526" s="151"/>
      <c r="U526" s="152"/>
      <c r="V526" s="152"/>
    </row>
    <row r="527" spans="13:22" ht="20.100000000000001" customHeight="1" x14ac:dyDescent="0.3">
      <c r="M527" s="151"/>
      <c r="U527" s="152"/>
      <c r="V527" s="152"/>
    </row>
    <row r="528" spans="13:22" ht="20.100000000000001" customHeight="1" x14ac:dyDescent="0.3">
      <c r="M528" s="151"/>
      <c r="O528" s="156"/>
      <c r="P528" s="155"/>
      <c r="Q528" s="153"/>
      <c r="R528" s="153"/>
      <c r="S528" s="153"/>
      <c r="U528" s="152"/>
      <c r="V528" s="152"/>
    </row>
    <row r="529" spans="13:22" ht="20.100000000000001" customHeight="1" x14ac:dyDescent="0.3">
      <c r="M529" s="151"/>
      <c r="O529" s="156"/>
      <c r="P529" s="155"/>
      <c r="Q529" s="153"/>
      <c r="R529" s="153"/>
      <c r="S529" s="153"/>
      <c r="U529" s="152"/>
      <c r="V529" s="152"/>
    </row>
    <row r="530" spans="13:22" ht="20.100000000000001" customHeight="1" x14ac:dyDescent="0.3">
      <c r="M530" s="151"/>
      <c r="O530" s="156"/>
      <c r="P530" s="155"/>
      <c r="Q530" s="153"/>
      <c r="R530" s="153"/>
      <c r="S530" s="153"/>
      <c r="U530" s="152"/>
      <c r="V530" s="152"/>
    </row>
    <row r="531" spans="13:22" ht="20.100000000000001" customHeight="1" x14ac:dyDescent="0.3">
      <c r="M531" s="151"/>
      <c r="O531" s="156"/>
      <c r="P531" s="155"/>
      <c r="Q531" s="153"/>
      <c r="R531" s="153"/>
      <c r="S531" s="153"/>
      <c r="U531" s="152"/>
      <c r="V531" s="152"/>
    </row>
    <row r="532" spans="13:22" ht="20.100000000000001" customHeight="1" x14ac:dyDescent="0.3">
      <c r="M532" s="151"/>
      <c r="O532" s="156"/>
      <c r="P532" s="155"/>
      <c r="Q532" s="153"/>
      <c r="R532" s="153"/>
      <c r="S532" s="153"/>
      <c r="U532" s="152"/>
      <c r="V532" s="152"/>
    </row>
    <row r="533" spans="13:22" ht="20.100000000000001" customHeight="1" x14ac:dyDescent="0.3">
      <c r="M533" s="151"/>
      <c r="O533" s="156"/>
      <c r="P533" s="155"/>
      <c r="Q533" s="153"/>
      <c r="R533" s="153"/>
      <c r="S533" s="153"/>
      <c r="U533" s="152"/>
      <c r="V533" s="152"/>
    </row>
    <row r="534" spans="13:22" ht="20.100000000000001" customHeight="1" x14ac:dyDescent="0.3">
      <c r="M534" s="151"/>
      <c r="O534" s="156"/>
      <c r="P534" s="155"/>
      <c r="Q534" s="153"/>
      <c r="R534" s="153"/>
      <c r="S534" s="153"/>
      <c r="T534" s="154"/>
      <c r="U534" s="152"/>
      <c r="V534" s="152"/>
    </row>
    <row r="535" spans="13:22" ht="20.100000000000001" customHeight="1" x14ac:dyDescent="0.3">
      <c r="M535" s="151"/>
      <c r="O535" s="156"/>
      <c r="P535" s="155"/>
      <c r="Q535" s="153"/>
      <c r="R535" s="153"/>
      <c r="S535" s="153"/>
      <c r="T535" s="154"/>
      <c r="U535" s="152"/>
      <c r="V535" s="152"/>
    </row>
    <row r="536" spans="13:22" ht="20.100000000000001" customHeight="1" x14ac:dyDescent="0.3">
      <c r="M536" s="151"/>
      <c r="O536" s="156"/>
      <c r="P536" s="155"/>
      <c r="Q536" s="153"/>
      <c r="R536" s="153"/>
      <c r="S536" s="153"/>
      <c r="T536" s="154"/>
      <c r="U536" s="152"/>
      <c r="V536" s="152"/>
    </row>
    <row r="537" spans="13:22" ht="20.100000000000001" customHeight="1" x14ac:dyDescent="0.3">
      <c r="M537" s="151"/>
      <c r="O537" s="156"/>
      <c r="P537" s="155"/>
      <c r="Q537" s="153"/>
      <c r="R537" s="153"/>
      <c r="S537" s="153"/>
      <c r="T537" s="154"/>
      <c r="U537" s="152"/>
      <c r="V537" s="152"/>
    </row>
    <row r="538" spans="13:22" ht="20.100000000000001" customHeight="1" x14ac:dyDescent="0.3">
      <c r="M538" s="151"/>
      <c r="O538" s="156"/>
      <c r="P538" s="155"/>
      <c r="Q538" s="153"/>
      <c r="R538" s="153"/>
      <c r="S538" s="153"/>
      <c r="T538" s="154"/>
      <c r="U538" s="152"/>
      <c r="V538" s="152"/>
    </row>
    <row r="539" spans="13:22" ht="20.100000000000001" customHeight="1" x14ac:dyDescent="0.3">
      <c r="M539" s="147"/>
      <c r="O539" s="156"/>
      <c r="P539" s="155"/>
      <c r="Q539" s="153"/>
      <c r="R539" s="153"/>
      <c r="S539" s="153"/>
      <c r="T539" s="154"/>
      <c r="U539" s="152"/>
      <c r="V539" s="152"/>
    </row>
    <row r="540" spans="13:22" ht="20.100000000000001" customHeight="1" x14ac:dyDescent="0.3">
      <c r="M540" s="147"/>
      <c r="O540" s="156"/>
      <c r="P540" s="155"/>
      <c r="Q540" s="153"/>
      <c r="R540" s="153"/>
      <c r="S540" s="153"/>
      <c r="T540" s="154"/>
      <c r="U540" s="152"/>
      <c r="V540" s="152"/>
    </row>
    <row r="541" spans="13:22" ht="20.100000000000001" customHeight="1" x14ac:dyDescent="0.3">
      <c r="M541" s="147"/>
      <c r="O541" s="156"/>
      <c r="P541" s="155"/>
      <c r="Q541" s="153"/>
      <c r="R541" s="153"/>
      <c r="S541" s="153"/>
      <c r="T541" s="154"/>
      <c r="U541" s="152"/>
      <c r="V541" s="152"/>
    </row>
    <row r="542" spans="13:22" ht="20.100000000000001" customHeight="1" x14ac:dyDescent="0.3">
      <c r="M542" s="147"/>
      <c r="O542" s="156"/>
      <c r="P542" s="155"/>
      <c r="Q542" s="153"/>
      <c r="R542" s="153"/>
      <c r="S542" s="153"/>
      <c r="T542" s="154"/>
      <c r="U542" s="152"/>
      <c r="V542" s="152"/>
    </row>
    <row r="543" spans="13:22" ht="20.100000000000001" customHeight="1" x14ac:dyDescent="0.3">
      <c r="M543" s="147"/>
      <c r="O543" s="156"/>
      <c r="P543" s="155"/>
      <c r="Q543" s="153"/>
      <c r="R543" s="153"/>
      <c r="S543" s="153"/>
      <c r="T543" s="154"/>
      <c r="U543" s="152"/>
      <c r="V543" s="152"/>
    </row>
    <row r="544" spans="13:22" ht="20.100000000000001" customHeight="1" x14ac:dyDescent="0.3">
      <c r="M544" s="147"/>
      <c r="O544" s="156"/>
      <c r="P544" s="155"/>
      <c r="Q544" s="153"/>
      <c r="R544" s="153"/>
      <c r="S544" s="153"/>
      <c r="T544" s="154"/>
      <c r="U544" s="152"/>
      <c r="V544" s="152"/>
    </row>
    <row r="545" spans="13:22" ht="20.100000000000001" customHeight="1" x14ac:dyDescent="0.3">
      <c r="M545" s="147"/>
      <c r="O545" s="156"/>
      <c r="P545" s="155"/>
      <c r="Q545" s="153"/>
      <c r="R545" s="153"/>
      <c r="S545" s="153"/>
      <c r="T545" s="154"/>
      <c r="U545" s="152"/>
      <c r="V545" s="152"/>
    </row>
    <row r="546" spans="13:22" ht="20.100000000000001" customHeight="1" x14ac:dyDescent="0.3">
      <c r="M546" s="147"/>
      <c r="O546" s="156"/>
      <c r="P546" s="155"/>
      <c r="Q546" s="153"/>
      <c r="R546" s="153"/>
      <c r="S546" s="153"/>
      <c r="T546" s="154"/>
      <c r="U546" s="152"/>
      <c r="V546" s="152"/>
    </row>
    <row r="547" spans="13:22" ht="20.100000000000001" customHeight="1" x14ac:dyDescent="0.3">
      <c r="M547" s="147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47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47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47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47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5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5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5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5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5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5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5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5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5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5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5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5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5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S760" s="153"/>
      <c r="T760" s="154"/>
      <c r="U760" s="152"/>
      <c r="V760" s="152"/>
    </row>
    <row r="761" spans="13:22" ht="20.100000000000001" customHeight="1" x14ac:dyDescent="0.3">
      <c r="M761" s="157"/>
      <c r="T761" s="154"/>
      <c r="U761" s="152"/>
      <c r="V761" s="152"/>
    </row>
    <row r="762" spans="13:22" ht="20.100000000000001" customHeight="1" x14ac:dyDescent="0.3">
      <c r="M762" s="157"/>
      <c r="T762" s="154"/>
      <c r="U762" s="152"/>
      <c r="V762" s="152"/>
    </row>
    <row r="763" spans="13:22" ht="20.100000000000001" customHeight="1" x14ac:dyDescent="0.3">
      <c r="M763" s="157"/>
      <c r="T763" s="154"/>
      <c r="U763" s="152"/>
      <c r="V763" s="152"/>
    </row>
    <row r="764" spans="13:22" ht="20.100000000000001" customHeight="1" x14ac:dyDescent="0.3">
      <c r="M764" s="157"/>
      <c r="T764" s="154"/>
      <c r="U764" s="152"/>
      <c r="V764" s="152"/>
    </row>
    <row r="765" spans="13:22" ht="20.100000000000001" customHeight="1" x14ac:dyDescent="0.3">
      <c r="M765" s="157"/>
      <c r="T765" s="154"/>
      <c r="V765" s="152"/>
    </row>
    <row r="766" spans="13:22" ht="20.100000000000001" customHeight="1" x14ac:dyDescent="0.3">
      <c r="M766" s="157"/>
      <c r="O766" s="146"/>
      <c r="P766" s="146"/>
      <c r="Q766" s="146"/>
      <c r="R766" s="146"/>
      <c r="T766" s="154"/>
      <c r="V766" s="152"/>
    </row>
    <row r="767" spans="13:22" ht="20.100000000000001" customHeight="1" x14ac:dyDescent="0.3">
      <c r="M767" s="157"/>
      <c r="O767" s="146"/>
      <c r="P767" s="146"/>
      <c r="Q767" s="146"/>
      <c r="R767" s="146"/>
      <c r="V767" s="152"/>
    </row>
    <row r="768" spans="13:22" ht="20.100000000000001" customHeight="1" x14ac:dyDescent="0.3">
      <c r="M768" s="157"/>
      <c r="O768" s="175"/>
      <c r="P768" s="176"/>
      <c r="Q768" s="176"/>
      <c r="R768" s="146"/>
      <c r="V768" s="152"/>
    </row>
    <row r="769" spans="1:28" ht="20.100000000000001" customHeight="1" x14ac:dyDescent="0.3">
      <c r="M769" s="157"/>
      <c r="O769" s="175"/>
      <c r="P769" s="176"/>
      <c r="Q769" s="176"/>
      <c r="R769" s="146"/>
      <c r="V769" s="152"/>
      <c r="AA769" s="103"/>
      <c r="AB769" s="103"/>
    </row>
    <row r="770" spans="1:28" s="103" customFormat="1" ht="20.100000000000001" customHeight="1" x14ac:dyDescent="0.3">
      <c r="A770" s="280"/>
      <c r="B770" s="124"/>
      <c r="C770" s="124"/>
      <c r="D770" s="124"/>
      <c r="E770" s="124"/>
      <c r="F770" s="124"/>
      <c r="G770" s="124"/>
      <c r="H770" s="124"/>
      <c r="I770" s="329"/>
      <c r="J770" s="124"/>
      <c r="K770" s="124"/>
      <c r="L770" s="124"/>
      <c r="M770" s="157"/>
      <c r="N770" s="151"/>
      <c r="O770" s="175"/>
      <c r="P770" s="176"/>
      <c r="Q770" s="176"/>
      <c r="R770" s="146"/>
      <c r="S770" s="151"/>
      <c r="T770" s="151"/>
      <c r="U770" s="151"/>
      <c r="V770" s="152"/>
      <c r="W770" s="151"/>
      <c r="X770" s="151"/>
      <c r="Y770" s="151"/>
      <c r="Z770" s="151"/>
    </row>
    <row r="771" spans="1:28" s="103" customFormat="1" ht="20.100000000000001" customHeight="1" x14ac:dyDescent="0.3">
      <c r="A771" s="280"/>
      <c r="B771" s="124"/>
      <c r="C771" s="124"/>
      <c r="D771" s="124"/>
      <c r="E771" s="124"/>
      <c r="F771" s="124"/>
      <c r="G771" s="124"/>
      <c r="H771" s="124"/>
      <c r="I771" s="329"/>
      <c r="J771" s="124"/>
      <c r="K771" s="124"/>
      <c r="L771" s="124"/>
      <c r="M771" s="157"/>
      <c r="N771" s="151"/>
      <c r="O771" s="175"/>
      <c r="P771" s="176"/>
      <c r="Q771" s="176"/>
      <c r="R771" s="146"/>
      <c r="S771" s="151"/>
      <c r="T771" s="151"/>
      <c r="U771" s="151"/>
      <c r="V771" s="152"/>
      <c r="W771" s="151"/>
      <c r="X771" s="151"/>
      <c r="Y771" s="151"/>
      <c r="Z771" s="151"/>
    </row>
    <row r="772" spans="1:28" s="103" customFormat="1" ht="20.100000000000001" customHeight="1" x14ac:dyDescent="0.3">
      <c r="A772" s="280"/>
      <c r="B772" s="124"/>
      <c r="C772" s="124"/>
      <c r="D772" s="124"/>
      <c r="E772" s="124"/>
      <c r="F772" s="124"/>
      <c r="G772" s="124"/>
      <c r="H772" s="124"/>
      <c r="I772" s="329"/>
      <c r="J772" s="124"/>
      <c r="K772" s="124"/>
      <c r="L772" s="124"/>
      <c r="M772" s="157"/>
      <c r="N772" s="146"/>
      <c r="O772" s="175"/>
      <c r="P772" s="176"/>
      <c r="Q772" s="176"/>
      <c r="R772" s="146"/>
      <c r="S772" s="151"/>
      <c r="T772" s="151"/>
      <c r="U772" s="151"/>
      <c r="V772" s="151"/>
      <c r="W772" s="151"/>
      <c r="X772" s="151"/>
      <c r="Y772" s="151"/>
      <c r="Z772" s="151"/>
    </row>
    <row r="773" spans="1:28" s="103" customFormat="1" ht="20.100000000000001" customHeight="1" x14ac:dyDescent="0.3">
      <c r="A773" s="280"/>
      <c r="B773" s="124"/>
      <c r="C773" s="124"/>
      <c r="D773" s="124"/>
      <c r="E773" s="124"/>
      <c r="F773" s="124"/>
      <c r="G773" s="124"/>
      <c r="H773" s="124"/>
      <c r="I773" s="329"/>
      <c r="J773" s="124"/>
      <c r="K773" s="124"/>
      <c r="L773" s="124"/>
      <c r="M773" s="157"/>
      <c r="N773" s="146"/>
      <c r="O773" s="175"/>
      <c r="P773" s="176"/>
      <c r="Q773" s="176"/>
      <c r="R773" s="146"/>
      <c r="S773" s="151"/>
      <c r="T773" s="151"/>
      <c r="U773" s="151"/>
      <c r="V773" s="151"/>
      <c r="W773" s="151"/>
      <c r="X773" s="151"/>
      <c r="Y773" s="151"/>
      <c r="Z773" s="151"/>
    </row>
    <row r="774" spans="1:28" s="103" customFormat="1" ht="20.100000000000001" customHeight="1" x14ac:dyDescent="0.3">
      <c r="A774" s="280"/>
      <c r="B774" s="124"/>
      <c r="C774" s="124"/>
      <c r="D774" s="124"/>
      <c r="E774" s="124"/>
      <c r="F774" s="124"/>
      <c r="G774" s="124"/>
      <c r="H774" s="124"/>
      <c r="I774" s="329"/>
      <c r="J774" s="124"/>
      <c r="K774" s="124"/>
      <c r="L774" s="124"/>
      <c r="M774" s="157"/>
      <c r="N774" s="175"/>
      <c r="O774" s="175"/>
      <c r="P774" s="176"/>
      <c r="Q774" s="176"/>
      <c r="R774" s="146"/>
      <c r="S774" s="151"/>
      <c r="T774" s="151"/>
      <c r="U774" s="151"/>
      <c r="V774" s="151"/>
      <c r="W774" s="151"/>
      <c r="X774" s="151"/>
      <c r="Y774" s="151"/>
      <c r="Z774" s="151"/>
    </row>
    <row r="775" spans="1:28" s="103" customFormat="1" ht="20.100000000000001" customHeight="1" x14ac:dyDescent="0.3">
      <c r="A775" s="280"/>
      <c r="B775" s="124"/>
      <c r="C775" s="124"/>
      <c r="D775" s="124"/>
      <c r="E775" s="124"/>
      <c r="F775" s="124"/>
      <c r="G775" s="124"/>
      <c r="H775" s="124"/>
      <c r="I775" s="329"/>
      <c r="J775" s="124"/>
      <c r="K775" s="124"/>
      <c r="L775" s="124"/>
      <c r="M775" s="157"/>
      <c r="N775" s="175"/>
      <c r="O775" s="146"/>
      <c r="P775" s="146"/>
      <c r="Q775" s="146"/>
      <c r="R775" s="146"/>
      <c r="S775" s="151"/>
      <c r="T775" s="151"/>
      <c r="U775" s="151"/>
      <c r="V775" s="151"/>
      <c r="W775" s="151"/>
      <c r="X775" s="151"/>
      <c r="Y775" s="151"/>
      <c r="Z775" s="151"/>
    </row>
    <row r="776" spans="1:28" s="103" customFormat="1" ht="20.100000000000001" customHeight="1" x14ac:dyDescent="0.3">
      <c r="A776" s="280"/>
      <c r="B776" s="124"/>
      <c r="C776" s="124"/>
      <c r="D776" s="124"/>
      <c r="E776" s="124"/>
      <c r="F776" s="124"/>
      <c r="G776" s="124"/>
      <c r="H776" s="124"/>
      <c r="I776" s="329"/>
      <c r="J776" s="124"/>
      <c r="K776" s="124"/>
      <c r="L776" s="124"/>
      <c r="M776" s="157"/>
      <c r="N776" s="175"/>
      <c r="O776" s="146"/>
      <c r="P776" s="146"/>
      <c r="Q776" s="146"/>
      <c r="R776" s="146"/>
      <c r="S776" s="151"/>
      <c r="T776" s="151"/>
      <c r="U776" s="151"/>
      <c r="V776" s="151"/>
      <c r="W776" s="151"/>
      <c r="X776" s="151"/>
      <c r="Y776" s="151"/>
      <c r="Z776" s="151"/>
    </row>
    <row r="777" spans="1:28" s="103" customFormat="1" ht="20.100000000000001" customHeight="1" x14ac:dyDescent="0.3">
      <c r="A777" s="280"/>
      <c r="B777" s="124"/>
      <c r="C777" s="124"/>
      <c r="D777" s="124"/>
      <c r="E777" s="124"/>
      <c r="F777" s="124"/>
      <c r="G777" s="124"/>
      <c r="H777" s="124"/>
      <c r="I777" s="329"/>
      <c r="J777" s="124"/>
      <c r="K777" s="124"/>
      <c r="L777" s="124"/>
      <c r="M777" s="157"/>
      <c r="N777" s="175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spans="1:28" s="103" customFormat="1" ht="20.100000000000001" customHeight="1" x14ac:dyDescent="0.3">
      <c r="A778" s="280"/>
      <c r="B778" s="124"/>
      <c r="C778" s="124"/>
      <c r="D778" s="124"/>
      <c r="E778" s="124"/>
      <c r="F778" s="124"/>
      <c r="G778" s="124"/>
      <c r="H778" s="124"/>
      <c r="I778" s="329"/>
      <c r="J778" s="124"/>
      <c r="K778" s="124"/>
      <c r="L778" s="124"/>
      <c r="M778" s="157"/>
      <c r="N778" s="175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spans="1:28" s="103" customFormat="1" ht="20.100000000000001" customHeight="1" x14ac:dyDescent="0.3">
      <c r="A779" s="280"/>
      <c r="B779" s="124"/>
      <c r="C779" s="124"/>
      <c r="D779" s="124"/>
      <c r="E779" s="124"/>
      <c r="F779" s="124"/>
      <c r="G779" s="124"/>
      <c r="H779" s="124"/>
      <c r="I779" s="329"/>
      <c r="J779" s="124"/>
      <c r="K779" s="124"/>
      <c r="L779" s="124"/>
      <c r="M779" s="157"/>
      <c r="N779" s="175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spans="1:28" s="103" customFormat="1" ht="20.100000000000001" customHeight="1" x14ac:dyDescent="0.3">
      <c r="A780" s="280"/>
      <c r="B780" s="124"/>
      <c r="C780" s="124"/>
      <c r="D780" s="124"/>
      <c r="E780" s="124"/>
      <c r="F780" s="124"/>
      <c r="G780" s="124"/>
      <c r="H780" s="124"/>
      <c r="I780" s="329"/>
      <c r="J780" s="124"/>
      <c r="K780" s="124"/>
      <c r="L780" s="124"/>
      <c r="M780" s="157"/>
      <c r="N780" s="175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  <c r="AA780" s="151"/>
      <c r="AB780" s="151"/>
    </row>
    <row r="781" spans="1:28" ht="20.100000000000001" customHeight="1" x14ac:dyDescent="0.3">
      <c r="M781" s="157"/>
      <c r="N781" s="146"/>
      <c r="AA781" s="103"/>
      <c r="AB781" s="103"/>
    </row>
    <row r="782" spans="1:28" s="103" customFormat="1" ht="20.100000000000001" customHeight="1" x14ac:dyDescent="0.3">
      <c r="A782" s="280"/>
      <c r="B782" s="124"/>
      <c r="C782" s="124"/>
      <c r="D782" s="124"/>
      <c r="E782" s="124"/>
      <c r="F782" s="124"/>
      <c r="G782" s="124"/>
      <c r="H782" s="124"/>
      <c r="I782" s="329"/>
      <c r="J782" s="124"/>
      <c r="K782" s="124"/>
      <c r="L782" s="124"/>
      <c r="M782" s="157"/>
      <c r="N782" s="146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spans="1:26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spans="1:26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spans="1:26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spans="1:26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spans="1:26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spans="1:26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6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6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6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spans="1:26" s="103" customFormat="1" ht="20.100000000000001" customHeight="1" x14ac:dyDescent="0.3">
      <c r="A794" s="280"/>
      <c r="B794" s="124"/>
      <c r="C794" s="124"/>
      <c r="D794" s="124"/>
      <c r="E794" s="124"/>
      <c r="F794" s="124"/>
      <c r="G794" s="124"/>
      <c r="H794" s="124"/>
      <c r="I794" s="329"/>
      <c r="J794" s="124"/>
      <c r="K794" s="124"/>
      <c r="L794" s="124"/>
      <c r="M794" s="157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spans="1:26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6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6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6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48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6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48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6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48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48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48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48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48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48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48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48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48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48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48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8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8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8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8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8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  <c r="AA821" s="151"/>
      <c r="AB821" s="151"/>
    </row>
    <row r="824" spans="1:28" ht="20.100000000000001" customHeight="1" x14ac:dyDescent="0.3">
      <c r="AA824" s="103"/>
      <c r="AB824" s="103"/>
    </row>
    <row r="825" spans="1:28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8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8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8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8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8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8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8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</row>
  </sheetData>
  <autoFilter ref="A3:V711"/>
  <mergeCells count="10">
    <mergeCell ref="V35:V36"/>
    <mergeCell ref="K69:L69"/>
    <mergeCell ref="K79:L79"/>
    <mergeCell ref="K88:L88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98:H99 D123:H124 E89:H90 D133:H134 D4:H60 D80:H81">
    <cfRule type="cellIs" dxfId="162" priority="11" operator="greaterThan">
      <formula>0</formula>
    </cfRule>
  </conditionalFormatting>
  <conditionalFormatting sqref="D98:H99 D123:H124 D133:H134 D80:H81">
    <cfRule type="cellIs" dxfId="161" priority="9" operator="greaterThan">
      <formula>0</formula>
    </cfRule>
    <cfRule type="expression" dxfId="160" priority="10">
      <formula>"&gt;0"</formula>
    </cfRule>
  </conditionalFormatting>
  <conditionalFormatting sqref="D108:H114">
    <cfRule type="cellIs" dxfId="159" priority="1" operator="greaterThan">
      <formula>0</formula>
    </cfRule>
    <cfRule type="cellIs" dxfId="158" priority="2" operator="greaterThan">
      <formula>0</formula>
    </cfRule>
    <cfRule type="expression" dxfId="157" priority="6">
      <formula>"&gt;=1"</formula>
    </cfRule>
    <cfRule type="cellIs" dxfId="156" priority="7" operator="greaterThan">
      <formula>1</formula>
    </cfRule>
    <cfRule type="cellIs" dxfId="155" priority="8" operator="greaterThan">
      <formula>1</formula>
    </cfRule>
  </conditionalFormatting>
  <conditionalFormatting sqref="P768:Q774">
    <cfRule type="expression" dxfId="154" priority="3">
      <formula>"&gt;=1"</formula>
    </cfRule>
    <cfRule type="cellIs" dxfId="153" priority="4" operator="greaterThan">
      <formula>1</formula>
    </cfRule>
    <cfRule type="cellIs" dxfId="152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S24"/>
  <sheetViews>
    <sheetView workbookViewId="0">
      <selection activeCell="J3" sqref="J3"/>
    </sheetView>
  </sheetViews>
  <sheetFormatPr defaultRowHeight="20.100000000000001" customHeight="1" x14ac:dyDescent="0.3"/>
  <cols>
    <col min="1" max="16384" width="9" style="151"/>
  </cols>
  <sheetData>
    <row r="2" spans="2:19" ht="20.100000000000001" customHeight="1" x14ac:dyDescent="0.3">
      <c r="B2" s="6" t="s">
        <v>96</v>
      </c>
      <c r="C2" s="7"/>
      <c r="D2" s="8"/>
      <c r="E2" s="8"/>
      <c r="F2" s="8"/>
      <c r="G2" s="8"/>
      <c r="H2" s="8"/>
      <c r="I2" s="8"/>
      <c r="J2" s="9"/>
      <c r="K2" s="9"/>
      <c r="L2" s="6" t="s">
        <v>97</v>
      </c>
      <c r="M2" s="7"/>
      <c r="N2" s="8"/>
      <c r="O2" s="8"/>
      <c r="P2" s="8"/>
      <c r="Q2" s="8"/>
      <c r="R2" s="8"/>
      <c r="S2" s="8"/>
    </row>
    <row r="3" spans="2:19" ht="20.100000000000001" customHeight="1" x14ac:dyDescent="0.3">
      <c r="B3" s="8" t="s">
        <v>2115</v>
      </c>
      <c r="C3" s="7"/>
      <c r="D3" s="8"/>
      <c r="E3" s="8"/>
      <c r="F3" s="8"/>
      <c r="G3" s="8"/>
      <c r="H3" s="8"/>
      <c r="I3" s="8"/>
      <c r="J3" s="9"/>
      <c r="K3" s="9"/>
      <c r="L3" s="8" t="s">
        <v>404</v>
      </c>
      <c r="M3" s="7"/>
      <c r="N3" s="8"/>
      <c r="O3" s="8"/>
      <c r="P3" s="8"/>
      <c r="Q3" s="8"/>
      <c r="R3" s="8"/>
      <c r="S3" s="8"/>
    </row>
    <row r="4" spans="2:19" ht="20.100000000000001" customHeight="1" thickBot="1" x14ac:dyDescent="0.35">
      <c r="B4" s="101"/>
      <c r="C4" s="42"/>
      <c r="D4" s="8"/>
      <c r="E4" s="8"/>
      <c r="F4" s="8"/>
      <c r="G4" s="8"/>
      <c r="H4" s="8"/>
      <c r="I4" s="8"/>
      <c r="J4" s="9"/>
      <c r="K4" s="8"/>
      <c r="L4" s="101"/>
      <c r="M4" s="42"/>
      <c r="N4" s="8"/>
      <c r="O4" s="8"/>
      <c r="P4" s="8"/>
      <c r="Q4" s="8"/>
      <c r="R4" s="8"/>
      <c r="S4" s="8"/>
    </row>
    <row r="5" spans="2:19" ht="20.100000000000001" customHeight="1" thickBot="1" x14ac:dyDescent="0.35">
      <c r="B5" s="10" t="s">
        <v>48</v>
      </c>
      <c r="C5" s="11">
        <f>G5+I5</f>
        <v>815</v>
      </c>
      <c r="D5" s="12"/>
      <c r="E5" s="13"/>
      <c r="F5" s="14" t="s">
        <v>39</v>
      </c>
      <c r="G5" s="15">
        <f>SUM(C7:I7,C10:I10,C13:I13,C16:I16,C19,E19:I19,I22,H22,D19,G22)</f>
        <v>745</v>
      </c>
      <c r="H5" s="61" t="s">
        <v>40</v>
      </c>
      <c r="I5" s="16">
        <f>SUM(C22:F22)</f>
        <v>70</v>
      </c>
      <c r="J5" s="17"/>
      <c r="K5" s="44"/>
      <c r="L5" s="10" t="s">
        <v>48</v>
      </c>
      <c r="M5" s="201">
        <f>SUM(Q5,S5)</f>
        <v>3990</v>
      </c>
      <c r="N5" s="12"/>
      <c r="O5" s="13"/>
      <c r="P5" s="14" t="s">
        <v>39</v>
      </c>
      <c r="Q5" s="202">
        <f>SUM(M7:S7,M10:S10,M13:S13,M16:S16,M19,O19:S19,S22,R22,N19,Q22)</f>
        <v>3647</v>
      </c>
      <c r="R5" s="61" t="s">
        <v>40</v>
      </c>
      <c r="S5" s="203">
        <f>SUM(M22:P22)</f>
        <v>343</v>
      </c>
    </row>
    <row r="6" spans="2:19" ht="20.100000000000001" customHeight="1" x14ac:dyDescent="0.3">
      <c r="B6" s="63" t="s">
        <v>54</v>
      </c>
      <c r="C6" s="64" t="s">
        <v>55</v>
      </c>
      <c r="D6" s="64" t="s">
        <v>56</v>
      </c>
      <c r="E6" s="64" t="s">
        <v>57</v>
      </c>
      <c r="F6" s="64" t="s">
        <v>58</v>
      </c>
      <c r="G6" s="64" t="s">
        <v>59</v>
      </c>
      <c r="H6" s="64" t="s">
        <v>60</v>
      </c>
      <c r="I6" s="65" t="s">
        <v>61</v>
      </c>
      <c r="J6" s="77"/>
      <c r="K6" s="77"/>
      <c r="L6" s="63" t="s">
        <v>54</v>
      </c>
      <c r="M6" s="64" t="s">
        <v>55</v>
      </c>
      <c r="N6" s="64" t="s">
        <v>56</v>
      </c>
      <c r="O6" s="64" t="s">
        <v>57</v>
      </c>
      <c r="P6" s="64" t="s">
        <v>58</v>
      </c>
      <c r="Q6" s="64" t="s">
        <v>59</v>
      </c>
      <c r="R6" s="64" t="s">
        <v>60</v>
      </c>
      <c r="S6" s="65" t="s">
        <v>61</v>
      </c>
    </row>
    <row r="7" spans="2:19" ht="20.100000000000001" customHeight="1" x14ac:dyDescent="0.3">
      <c r="B7" s="119" t="s">
        <v>22</v>
      </c>
      <c r="C7" s="120">
        <f>SUM('09.27'!P14,'09.28'!P14,'09.29'!P14,'09.30'!P14)</f>
        <v>92</v>
      </c>
      <c r="D7" s="120">
        <f>SUM('09.27'!Q14,'09.28'!Q14,'09.29'!Q14,'09.30'!Q14)</f>
        <v>45</v>
      </c>
      <c r="E7" s="120">
        <f>SUM('09.27'!R14,'09.28'!R14,'09.29'!R14,'09.30'!R14)</f>
        <v>115</v>
      </c>
      <c r="F7" s="120">
        <f>SUM('09.27'!S14,'09.28'!S14,'09.29'!S14,'09.30'!S14)</f>
        <v>4</v>
      </c>
      <c r="G7" s="120">
        <f>SUM('09.27'!T14,'09.28'!T14,'09.29'!T14,'09.30'!T14)</f>
        <v>15</v>
      </c>
      <c r="H7" s="120">
        <f>SUM('09.27'!U14,'09.28'!U14,'09.29'!U14,'09.30'!U14)</f>
        <v>0</v>
      </c>
      <c r="I7" s="121">
        <f>SUM('09.27'!V14,'09.28'!V14,'09.29'!V14,'09.30'!V14)</f>
        <v>15</v>
      </c>
      <c r="J7" s="18"/>
      <c r="K7" s="19"/>
      <c r="L7" s="119" t="s">
        <v>22</v>
      </c>
      <c r="M7" s="120">
        <f>SUM('09.01'!P14,'09.02'!P14,'09.03'!P14,'09.06'!P14,'09.07'!P14,'09.08'!P14,'09.09'!P14,'09.10'!P14,'09.13'!P14,'09.14'!P14,'09.15'!P14,'09.16'!P14,'09.17'!P14,'09.23'!P14,'09.24'!P14,'09.27'!P14,'09.28'!P14,'09.29'!P14,'09.30'!P14)</f>
        <v>462</v>
      </c>
      <c r="N7" s="120">
        <f>SUM('09.01'!Q14,'09.02'!Q14,'09.03'!Q14,'09.06'!Q14,'09.07'!Q14,'09.08'!Q14,'09.09'!Q14,'09.10'!Q14,'09.13'!Q14,'09.14'!Q14,'09.15'!Q14,'09.16'!Q14,'09.17'!Q14,'09.23'!Q14,'09.24'!Q14,'09.27'!Q14,'09.28'!Q14,'09.29'!Q14,'09.30'!Q14)</f>
        <v>82</v>
      </c>
      <c r="O7" s="120">
        <f>SUM('09.01'!R14,'09.02'!R14,'09.03'!R14,'09.06'!R14,'09.07'!R14,'09.08'!R14,'09.09'!R14,'09.10'!R14,'09.13'!R14,'09.14'!R14,'09.15'!R14,'09.16'!R14,'09.17'!R14,'09.23'!R14,'09.24'!R14,'09.27'!R14,'09.28'!R14,'09.29'!R14,'09.30'!R14)</f>
        <v>499</v>
      </c>
      <c r="P7" s="120">
        <f>SUM('09.01'!S14,'09.02'!S14,'09.03'!S14,'09.06'!S14,'09.07'!S14,'09.08'!S14,'09.09'!S14,'09.10'!S14,'09.13'!S14,'09.14'!S14,'09.15'!S14,'09.16'!S14,'09.17'!S14,'09.23'!S14,'09.24'!S14,'09.27'!S14,'09.28'!S14,'09.29'!S14,'09.30'!S14)</f>
        <v>15</v>
      </c>
      <c r="Q7" s="120">
        <f>SUM('09.01'!T14,'09.02'!T14,'09.03'!T14,'09.06'!T14,'09.07'!T14,'09.08'!T14,'09.09'!T14,'09.10'!T14,'09.13'!T14,'09.14'!T14,'09.15'!T14,'09.16'!T14,'09.17'!T14,'09.23'!T14,'09.24'!T14,'09.27'!T14,'09.28'!T14,'09.29'!T14,'09.30'!T14)</f>
        <v>135</v>
      </c>
      <c r="R7" s="120">
        <f>SUM('09.01'!U14,'09.02'!U14,'09.03'!U14,'09.06'!U14,'09.07'!U14,'09.08'!U14,'09.09'!U14,'09.10'!U14,'09.13'!U14,'09.14'!U14,'09.15'!U14,'09.16'!U14,'09.17'!U14,'09.23'!U14,'09.24'!U14,'09.27'!U14,'09.28'!U14,'09.29'!U14,'09.30'!U14)</f>
        <v>10</v>
      </c>
      <c r="S7" s="121">
        <f>SUM('09.01'!V14,'09.02'!V14,'09.03'!V14,'09.06'!V14,'09.07'!V14,'09.08'!V14,'09.09'!V14,'09.10'!V14,'09.13'!V14,'09.14'!V14,'09.15'!V14,'09.16'!V14,'09.17'!V14,'09.23'!V14,'09.24'!V14,'09.27'!V14,'09.28'!V14,'09.29'!V14,'09.30'!V14)</f>
        <v>37</v>
      </c>
    </row>
    <row r="8" spans="2:19" ht="20.100000000000001" customHeight="1" x14ac:dyDescent="0.3">
      <c r="B8" s="66" t="s">
        <v>25</v>
      </c>
      <c r="C8" s="1">
        <f>SUM('09.27'!P15,'09.28'!P15,'09.29'!P15,'09.30'!P15)</f>
        <v>89</v>
      </c>
      <c r="D8" s="1">
        <f>SUM('09.27'!Q15,'09.28'!Q15,'09.29'!Q15,'09.30'!Q15)</f>
        <v>15</v>
      </c>
      <c r="E8" s="1">
        <f>SUM('09.27'!R15,'09.28'!R15,'09.29'!R15,'09.30'!R15)</f>
        <v>116</v>
      </c>
      <c r="F8" s="1">
        <f>SUM('09.27'!S15,'09.28'!S15,'09.29'!S15,'09.30'!S15)</f>
        <v>2</v>
      </c>
      <c r="G8" s="1">
        <f>SUM('09.27'!T15,'09.28'!T15,'09.29'!T15,'09.30'!T15)</f>
        <v>15</v>
      </c>
      <c r="H8" s="1">
        <f>SUM('09.27'!U15,'09.28'!U15,'09.29'!U15,'09.30'!U15)</f>
        <v>0</v>
      </c>
      <c r="I8" s="20">
        <f>SUM('09.27'!V15,'09.28'!V15,'09.29'!V15,'09.30'!V15)</f>
        <v>15</v>
      </c>
      <c r="J8" s="21"/>
      <c r="K8" s="19"/>
      <c r="L8" s="66" t="s">
        <v>25</v>
      </c>
      <c r="M8" s="1">
        <f>SUM('09.01'!P15,'09.02'!P15,'09.03'!P15,'09.06'!P15,'09.07'!P15,'09.08'!P15,'09.09'!P15,'09.10'!P15,'09.13'!P15,'09.14'!P15,'09.15'!P15,'09.16'!P15,'09.17'!P15,'09.23'!P15,'09.24'!P15,'09.27'!P15,'09.28'!P15,'09.29'!P15,'09.30'!P15)</f>
        <v>451</v>
      </c>
      <c r="N8" s="1">
        <f>SUM('09.01'!Q15,'09.02'!Q15,'09.03'!Q15,'09.06'!Q15,'09.07'!Q15,'09.08'!Q15,'09.09'!Q15,'09.10'!Q15,'09.13'!Q15,'09.14'!Q15,'09.15'!Q15,'09.16'!Q15,'09.17'!Q15,'09.23'!Q15,'09.24'!Q15,'09.27'!Q15,'09.28'!Q15,'09.29'!Q15,'09.30'!Q15)</f>
        <v>55</v>
      </c>
      <c r="O8" s="1">
        <f>SUM('09.01'!R15,'09.02'!R15,'09.03'!R15,'09.06'!R15,'09.07'!R15,'09.08'!R15,'09.09'!R15,'09.10'!R15,'09.13'!R15,'09.14'!R15,'09.15'!R15,'09.16'!R15,'09.17'!R15,'09.23'!R15,'09.24'!R15,'09.27'!R15,'09.28'!R15,'09.29'!R15,'09.30'!R15)</f>
        <v>509</v>
      </c>
      <c r="P8" s="1">
        <f>SUM('09.01'!S15,'09.02'!S15,'09.03'!S15,'09.06'!S15,'09.07'!S15,'09.08'!S15,'09.09'!S15,'09.10'!S15,'09.13'!S15,'09.14'!S15,'09.15'!S15,'09.16'!S15,'09.17'!S15,'09.23'!S15,'09.24'!S15,'09.27'!S15,'09.28'!S15,'09.29'!S15,'09.30'!S15)</f>
        <v>15</v>
      </c>
      <c r="Q8" s="1">
        <f>SUM('09.01'!T15,'09.02'!T15,'09.03'!T15,'09.06'!T15,'09.07'!T15,'09.08'!T15,'09.09'!T15,'09.10'!T15,'09.13'!T15,'09.14'!T15,'09.15'!T15,'09.16'!T15,'09.17'!T15,'09.23'!T15,'09.24'!T15,'09.27'!T15,'09.28'!T15,'09.29'!T15,'09.30'!T15)</f>
        <v>135</v>
      </c>
      <c r="R8" s="1">
        <f>SUM('09.01'!U15,'09.02'!U15,'09.03'!U15,'09.06'!U15,'09.07'!U15,'09.08'!U15,'09.09'!U15,'09.10'!U15,'09.13'!U15,'09.14'!U15,'09.15'!U15,'09.16'!U15,'09.17'!U15,'09.23'!U15,'09.24'!U15,'09.27'!U15,'09.28'!U15,'09.29'!U15,'09.30'!U15)</f>
        <v>8</v>
      </c>
      <c r="S8" s="20">
        <f>SUM('09.01'!V15,'09.02'!V15,'09.03'!V15,'09.06'!V15,'09.07'!V15,'09.08'!V15,'09.09'!V15,'09.10'!V15,'09.13'!V15,'09.14'!V15,'09.15'!V15,'09.16'!V15,'09.17'!V15,'09.23'!V15,'09.24'!V15,'09.27'!V15,'09.28'!V15,'09.29'!V15,'09.30'!V15)</f>
        <v>37</v>
      </c>
    </row>
    <row r="9" spans="2:19" ht="20.100000000000001" customHeight="1" x14ac:dyDescent="0.3">
      <c r="B9" s="69"/>
      <c r="C9" s="70" t="s">
        <v>62</v>
      </c>
      <c r="D9" s="70" t="s">
        <v>63</v>
      </c>
      <c r="E9" s="70" t="s">
        <v>64</v>
      </c>
      <c r="F9" s="70" t="s">
        <v>98</v>
      </c>
      <c r="G9" s="70" t="s">
        <v>99</v>
      </c>
      <c r="H9" s="71" t="s">
        <v>66</v>
      </c>
      <c r="I9" s="72" t="s">
        <v>67</v>
      </c>
      <c r="J9" s="77"/>
      <c r="K9" s="77"/>
      <c r="L9" s="69"/>
      <c r="M9" s="70" t="s">
        <v>62</v>
      </c>
      <c r="N9" s="70" t="s">
        <v>63</v>
      </c>
      <c r="O9" s="70" t="s">
        <v>64</v>
      </c>
      <c r="P9" s="70" t="s">
        <v>98</v>
      </c>
      <c r="Q9" s="70" t="s">
        <v>99</v>
      </c>
      <c r="R9" s="71" t="s">
        <v>66</v>
      </c>
      <c r="S9" s="72" t="s">
        <v>67</v>
      </c>
    </row>
    <row r="10" spans="2:19" ht="20.100000000000001" customHeight="1" x14ac:dyDescent="0.3">
      <c r="B10" s="122" t="s">
        <v>22</v>
      </c>
      <c r="C10" s="120">
        <f>SUM('09.27'!P17,'09.28'!P17,'09.29'!P17,'09.30'!P17)</f>
        <v>310</v>
      </c>
      <c r="D10" s="120">
        <f>SUM('09.27'!Q17,'09.28'!Q17,'09.29'!Q17,'09.30'!Q17)</f>
        <v>18</v>
      </c>
      <c r="E10" s="120">
        <f>SUM('09.27'!R17,'09.28'!R17,'09.29'!R17,'09.30'!R17)</f>
        <v>9</v>
      </c>
      <c r="F10" s="120">
        <f>SUM('09.27'!S17,'09.28'!S17,'09.29'!S17,'09.30'!S17)</f>
        <v>0</v>
      </c>
      <c r="G10" s="120">
        <f>SUM('09.27'!T17,'09.28'!T17,'09.29'!T17,'09.30'!T17)</f>
        <v>0</v>
      </c>
      <c r="H10" s="120">
        <f>SUM('09.27'!U17,'09.28'!U17,'09.29'!U17,'09.30'!U17)</f>
        <v>8</v>
      </c>
      <c r="I10" s="121">
        <f>SUM('09.27'!V17,'09.28'!V17,'09.29'!V17,'09.30'!V17)</f>
        <v>0</v>
      </c>
      <c r="J10" s="18"/>
      <c r="K10" s="19"/>
      <c r="L10" s="122" t="s">
        <v>22</v>
      </c>
      <c r="M10" s="120">
        <f>SUM('09.01'!P17,'09.02'!P17,'09.03'!P17,'09.06'!P17,'09.07'!P17,'09.08'!P17,'09.09'!P17,'09.10'!P17,'09.13'!P17,'09.14'!P17,'09.15'!P17,'09.16'!P17,'09.17'!P17,'09.23'!P17,'09.24'!P17,'09.27'!P17,'09.28'!P17,'09.29'!P17,'09.30'!P17)</f>
        <v>1676</v>
      </c>
      <c r="N10" s="120">
        <f>SUM('09.01'!Q17,'09.02'!Q17,'09.03'!Q17,'09.06'!Q17,'09.07'!Q17,'09.08'!Q17,'09.09'!Q17,'09.10'!Q17,'09.13'!Q17,'09.14'!Q17,'09.15'!Q17,'09.16'!Q17,'09.17'!Q17,'09.23'!Q17,'09.24'!Q17,'09.27'!Q17,'09.28'!Q17,'09.29'!Q17,'09.30'!Q17)</f>
        <v>74</v>
      </c>
      <c r="O10" s="120">
        <f>SUM('09.01'!R17,'09.02'!R17,'09.03'!R17,'09.06'!R17,'09.07'!R17,'09.08'!R17,'09.09'!R17,'09.10'!R17,'09.13'!R17,'09.14'!R17,'09.15'!R17,'09.16'!R17,'09.17'!R17,'09.23'!R17,'09.24'!R17,'09.27'!R17,'09.28'!R17,'09.29'!R17,'09.30'!R17)</f>
        <v>34</v>
      </c>
      <c r="P10" s="120">
        <f>SUM('09.01'!S17,'09.02'!S17,'09.03'!S17,'09.06'!S17,'09.07'!S17,'09.08'!S17,'09.09'!S17,'09.10'!S17,'09.13'!S17,'09.14'!S17,'09.15'!S17,'09.16'!S17,'09.17'!S17,'09.23'!S17,'09.24'!S17,'09.27'!S17,'09.28'!S17,'09.29'!S17,'09.30'!S17)</f>
        <v>0</v>
      </c>
      <c r="Q10" s="120">
        <f>SUM('09.01'!T17,'09.02'!T17,'09.03'!T17,'09.06'!T17,'09.07'!T17,'09.08'!T17,'09.09'!T17,'09.10'!T17,'09.13'!T17,'09.14'!T17,'09.15'!T17,'09.16'!T17,'09.17'!T17,'09.23'!T17,'09.24'!T17,'09.27'!T17,'09.28'!T17,'09.29'!T17,'09.30'!T17)</f>
        <v>0</v>
      </c>
      <c r="R10" s="120">
        <f>SUM('09.01'!U17,'09.02'!U17,'09.03'!U17,'09.06'!U17,'09.07'!U17,'09.08'!U17,'09.09'!U17,'09.10'!U17,'09.13'!U17,'09.14'!U17,'09.15'!U17,'09.16'!U17,'09.17'!U17,'09.23'!U17,'09.24'!U17,'09.27'!U17,'09.28'!U17,'09.29'!U17,'09.30'!U17)</f>
        <v>24</v>
      </c>
      <c r="S10" s="121">
        <f>SUM('09.01'!V17,'09.02'!V17,'09.03'!V17,'09.06'!V17,'09.07'!V17,'09.08'!V17,'09.09'!V17,'09.10'!V17,'09.13'!V17,'09.14'!V17,'09.15'!V17,'09.16'!V17,'09.17'!V17,'09.23'!V17,'09.24'!V17,'09.27'!V17,'09.28'!V17,'09.29'!V17,'09.30'!V17)</f>
        <v>0</v>
      </c>
    </row>
    <row r="11" spans="2:19" ht="20.100000000000001" customHeight="1" x14ac:dyDescent="0.3">
      <c r="B11" s="73" t="s">
        <v>25</v>
      </c>
      <c r="C11" s="22">
        <f>SUM('09.27'!P18,'09.28'!P18,'09.29'!P18,'09.30'!P18)</f>
        <v>316</v>
      </c>
      <c r="D11" s="22">
        <f>SUM('09.27'!Q18,'09.28'!Q18,'09.29'!Q18,'09.30'!Q18)</f>
        <v>17</v>
      </c>
      <c r="E11" s="22">
        <f>SUM('09.27'!R18,'09.28'!R18,'09.29'!R18,'09.30'!R18)</f>
        <v>7</v>
      </c>
      <c r="F11" s="22">
        <f>SUM('09.27'!S18,'09.28'!S18,'09.29'!S18,'09.30'!S18)</f>
        <v>0</v>
      </c>
      <c r="G11" s="22">
        <f>SUM('09.27'!T18,'09.28'!T18,'09.29'!T18,'09.30'!T18)</f>
        <v>0</v>
      </c>
      <c r="H11" s="22">
        <f>SUM('09.27'!U18,'09.28'!U18,'09.29'!U18,'09.30'!U18)</f>
        <v>12</v>
      </c>
      <c r="I11" s="23">
        <f>SUM('09.27'!V18,'09.28'!V18,'09.29'!V18,'09.30'!V18)</f>
        <v>0</v>
      </c>
      <c r="J11" s="21"/>
      <c r="K11" s="19"/>
      <c r="L11" s="79" t="s">
        <v>25</v>
      </c>
      <c r="M11" s="1">
        <f>SUM('09.01'!P18,'09.02'!P18,'09.03'!P18,'09.06'!P18,'09.07'!P18,'09.08'!P18,'09.09'!P18,'09.10'!P18,'09.13'!P18,'09.14'!P18,'09.15'!P18,'09.16'!P18,'09.17'!P18,'09.23'!P18,'09.24'!P18,'09.27'!P18,'09.28'!P18,'09.29'!P18,'09.30'!P18)</f>
        <v>1690</v>
      </c>
      <c r="N11" s="1">
        <f>SUM('09.01'!Q18,'09.02'!Q18,'09.03'!Q18,'09.06'!Q18,'09.07'!Q18,'09.08'!Q18,'09.09'!Q18,'09.10'!Q18,'09.13'!Q18,'09.14'!Q18,'09.15'!Q18,'09.16'!Q18,'09.17'!Q18,'09.23'!Q18,'09.24'!Q18,'09.27'!Q18,'09.28'!Q18,'09.29'!Q18,'09.30'!Q18)</f>
        <v>67</v>
      </c>
      <c r="O11" s="1">
        <f>SUM('09.01'!R18,'09.02'!R18,'09.03'!R18,'09.06'!R18,'09.07'!R18,'09.08'!R18,'09.09'!R18,'09.10'!R18,'09.13'!R18,'09.14'!R18,'09.15'!R18,'09.16'!R18,'09.17'!R18,'09.23'!R18,'09.24'!R18,'09.27'!R18,'09.28'!R18,'09.29'!R18,'09.30'!R18)</f>
        <v>27</v>
      </c>
      <c r="P11" s="1">
        <f>SUM('09.01'!S18,'09.02'!S18,'09.03'!S18,'09.06'!S18,'09.07'!S18,'09.08'!S18,'09.09'!S18,'09.10'!S18,'09.13'!S18,'09.14'!S18,'09.15'!S18,'09.16'!S18,'09.17'!S18,'09.23'!S18,'09.24'!S18,'09.27'!S18,'09.28'!S18,'09.29'!S18,'09.30'!S18)</f>
        <v>0</v>
      </c>
      <c r="Q11" s="1">
        <f>SUM('09.01'!T18,'09.02'!T18,'09.03'!T18,'09.06'!T18,'09.07'!T18,'09.08'!T18,'09.09'!T18,'09.10'!T18,'09.13'!T18,'09.14'!T18,'09.15'!T18,'09.16'!T18,'09.17'!T18,'09.23'!T18,'09.24'!T18,'09.27'!T18,'09.28'!T18,'09.29'!T18,'09.30'!T18)</f>
        <v>0</v>
      </c>
      <c r="R11" s="1">
        <f>SUM('09.01'!U18,'09.02'!U18,'09.03'!U18,'09.06'!U18,'09.07'!U18,'09.08'!U18,'09.09'!U18,'09.10'!U18,'09.13'!U18,'09.14'!U18,'09.15'!U18,'09.16'!U18,'09.17'!U18,'09.23'!U18,'09.24'!U18,'09.27'!U18,'09.28'!U18,'09.29'!U18,'09.30'!U18)</f>
        <v>28</v>
      </c>
      <c r="S11" s="20">
        <f>SUM('09.01'!V18,'09.02'!V18,'09.03'!V18,'09.06'!V18,'09.07'!V18,'09.08'!V18,'09.09'!V18,'09.10'!V18,'09.13'!V18,'09.14'!V18,'09.15'!V18,'09.16'!V18,'09.17'!V18,'09.23'!V18,'09.24'!V18,'09.27'!V18,'09.28'!V18,'09.29'!V18,'09.30'!V18)</f>
        <v>0</v>
      </c>
    </row>
    <row r="12" spans="2:19" ht="20.100000000000001" customHeight="1" x14ac:dyDescent="0.3">
      <c r="B12" s="181"/>
      <c r="C12" s="77" t="s">
        <v>100</v>
      </c>
      <c r="D12" s="77" t="s">
        <v>128</v>
      </c>
      <c r="E12" s="77" t="s">
        <v>101</v>
      </c>
      <c r="F12" s="77" t="s">
        <v>137</v>
      </c>
      <c r="G12" s="44" t="s">
        <v>102</v>
      </c>
      <c r="H12" s="77" t="s">
        <v>110</v>
      </c>
      <c r="I12" s="78" t="s">
        <v>146</v>
      </c>
      <c r="J12" s="44"/>
      <c r="K12" s="44"/>
      <c r="L12" s="82"/>
      <c r="M12" s="70" t="s">
        <v>100</v>
      </c>
      <c r="N12" s="70" t="s">
        <v>128</v>
      </c>
      <c r="O12" s="70" t="s">
        <v>101</v>
      </c>
      <c r="P12" s="70" t="s">
        <v>137</v>
      </c>
      <c r="Q12" s="71" t="s">
        <v>102</v>
      </c>
      <c r="R12" s="70" t="s">
        <v>110</v>
      </c>
      <c r="S12" s="72" t="s">
        <v>146</v>
      </c>
    </row>
    <row r="13" spans="2:19" ht="20.100000000000001" customHeight="1" x14ac:dyDescent="0.3">
      <c r="B13" s="122" t="s">
        <v>22</v>
      </c>
      <c r="C13" s="120">
        <f>SUM('09.27'!P20,'09.28'!P20,'09.29'!P20,'09.30'!P20)</f>
        <v>19</v>
      </c>
      <c r="D13" s="120">
        <f>SUM('09.27'!Q20,'09.28'!Q20,'09.29'!Q20,'09.30'!Q20)</f>
        <v>0</v>
      </c>
      <c r="E13" s="120">
        <f>SUM('09.27'!R20,'09.28'!R20,'09.29'!R20,'09.30'!R20)</f>
        <v>63</v>
      </c>
      <c r="F13" s="120">
        <f>SUM('09.27'!S20,'09.28'!S20,'09.29'!S20,'09.30'!S20)</f>
        <v>0</v>
      </c>
      <c r="G13" s="120">
        <f>SUM('09.27'!T20,'09.28'!T20,'09.29'!T20,'09.30'!T20)</f>
        <v>5</v>
      </c>
      <c r="H13" s="120">
        <f>SUM('09.27'!U20,'09.28'!U20,'09.29'!U20,'09.30'!U20)</f>
        <v>0</v>
      </c>
      <c r="I13" s="121">
        <f>SUM('09.27'!V20,'09.28'!V20,'09.29'!V20,'09.30'!V20)</f>
        <v>0</v>
      </c>
      <c r="J13" s="18"/>
      <c r="K13" s="19"/>
      <c r="L13" s="122" t="s">
        <v>22</v>
      </c>
      <c r="M13" s="120">
        <f>SUM('09.01'!P20,'09.02'!P20,'09.03'!P20,'09.06'!P20,'09.07'!P20,'09.08'!P20,'09.09'!P20,'09.10'!P20,'09.13'!P20,'09.14'!P20,'09.15'!P20,'09.16'!P20,'09.17'!P20,'09.23'!P20,'09.24'!P20,'09.27'!P20,'09.28'!P20,'09.29'!P20,'09.30'!P20)</f>
        <v>92</v>
      </c>
      <c r="N13" s="120">
        <f>SUM('09.01'!Q20,'09.02'!Q20,'09.03'!Q20,'09.06'!Q20,'09.07'!Q20,'09.08'!Q20,'09.09'!Q20,'09.10'!Q20,'09.13'!Q20,'09.14'!Q20,'09.15'!Q20,'09.16'!Q20,'09.17'!Q20,'09.23'!Q20,'09.24'!Q20,'09.27'!Q20,'09.28'!Q20,'09.29'!Q20,'09.30'!Q20)</f>
        <v>0</v>
      </c>
      <c r="O13" s="120">
        <f>SUM('09.01'!R20,'09.02'!R20,'09.03'!R20,'09.06'!R20,'09.07'!R20,'09.08'!R20,'09.09'!R20,'09.10'!R20,'09.13'!R20,'09.14'!R20,'09.15'!R20,'09.16'!R20,'09.17'!R20,'09.23'!R20,'09.24'!R20,'09.27'!R20,'09.28'!R20,'09.29'!R20,'09.30'!R20)</f>
        <v>338</v>
      </c>
      <c r="P13" s="120">
        <f>SUM('09.01'!S20,'09.02'!S20,'09.03'!S20,'09.06'!S20,'09.07'!S20,'09.08'!S20,'09.09'!S20,'09.10'!S20,'09.13'!S20,'09.14'!S20,'09.15'!S20,'09.16'!S20,'09.17'!S20,'09.23'!S20,'09.24'!S20,'09.27'!S20,'09.28'!S20,'09.29'!S20,'09.30'!S20)</f>
        <v>0</v>
      </c>
      <c r="Q13" s="120">
        <f>SUM('09.01'!T20,'09.02'!T20,'09.03'!T20,'09.06'!T20,'09.07'!T20,'09.08'!T20,'09.09'!T20,'09.10'!T20,'09.13'!T20,'09.14'!T20,'09.15'!T20,'09.16'!T20,'09.17'!T20,'09.23'!T20,'09.24'!T20,'09.27'!T20,'09.28'!T20,'09.29'!T20,'09.30'!T20)</f>
        <v>18</v>
      </c>
      <c r="R13" s="120">
        <f>SUM('09.01'!U20,'09.02'!U20,'09.03'!U20,'09.06'!U20,'09.07'!U20,'09.08'!U20,'09.09'!U20,'09.10'!U20,'09.13'!U20,'09.14'!U20,'09.15'!U20,'09.16'!U20,'09.17'!U20,'09.23'!U20,'09.24'!U20,'09.27'!U20,'09.28'!U20,'09.29'!U20,'09.30'!U20)</f>
        <v>0</v>
      </c>
      <c r="S13" s="121">
        <f>SUM('09.01'!V20,'09.02'!V20,'09.03'!V20,'09.06'!V20,'09.07'!V20,'09.08'!V20,'09.09'!V20,'09.10'!V20,'09.13'!V20,'09.14'!V20,'09.15'!V20,'09.16'!V20,'09.17'!V20,'09.23'!V20,'09.24'!V20,'09.27'!V20,'09.28'!V20,'09.29'!V20,'09.30'!V20)</f>
        <v>0</v>
      </c>
    </row>
    <row r="14" spans="2:19" ht="20.100000000000001" customHeight="1" x14ac:dyDescent="0.3">
      <c r="B14" s="79" t="s">
        <v>25</v>
      </c>
      <c r="C14" s="1">
        <f>SUM('09.27'!P21,'09.28'!P21,'09.29'!P21,'09.30'!P21)</f>
        <v>21</v>
      </c>
      <c r="D14" s="1">
        <f>SUM('09.27'!Q21,'09.28'!Q21,'09.29'!Q21,'09.30'!Q21)</f>
        <v>0</v>
      </c>
      <c r="E14" s="1">
        <f>SUM('09.27'!R21,'09.28'!R21,'09.29'!R21,'09.30'!R21)</f>
        <v>59</v>
      </c>
      <c r="F14" s="1">
        <f>SUM('09.27'!S21,'09.28'!S21,'09.29'!S21,'09.30'!S21)</f>
        <v>0</v>
      </c>
      <c r="G14" s="1">
        <f>SUM('09.27'!T21,'09.28'!T21,'09.29'!T21,'09.30'!T21)</f>
        <v>3</v>
      </c>
      <c r="H14" s="1">
        <f>SUM('09.27'!U21,'09.28'!U21,'09.29'!U21,'09.30'!U21)</f>
        <v>0</v>
      </c>
      <c r="I14" s="20">
        <f>SUM('09.27'!V21,'09.28'!V21,'09.29'!V21,'09.30'!V21)</f>
        <v>0</v>
      </c>
      <c r="J14" s="21"/>
      <c r="K14" s="19"/>
      <c r="L14" s="79" t="s">
        <v>25</v>
      </c>
      <c r="M14" s="1">
        <f>SUM('09.01'!P21,'09.02'!P21,'09.03'!P21,'09.06'!P21,'09.07'!P21,'09.08'!P21,'09.09'!P21,'09.10'!P21,'09.13'!P21,'09.14'!P21,'09.15'!P21,'09.16'!P21,'09.17'!P21,'09.23'!P21,'09.24'!P21,'09.27'!P21,'09.28'!P21,'09.29'!P21,'09.30'!P21)</f>
        <v>90</v>
      </c>
      <c r="N14" s="1">
        <f>SUM('09.01'!Q21,'09.02'!Q21,'09.03'!Q21,'09.06'!Q21,'09.07'!Q21,'09.08'!Q21,'09.09'!Q21,'09.10'!Q21,'09.13'!Q21,'09.14'!Q21,'09.15'!Q21,'09.16'!Q21,'09.17'!Q21,'09.23'!Q21,'09.24'!Q21,'09.27'!Q21,'09.28'!Q21,'09.29'!Q21,'09.30'!Q21)</f>
        <v>0</v>
      </c>
      <c r="O14" s="1">
        <f>SUM('09.01'!R21,'09.02'!R21,'09.03'!R21,'09.06'!R21,'09.07'!R21,'09.08'!R21,'09.09'!R21,'09.10'!R21,'09.13'!R21,'09.14'!R21,'09.15'!R21,'09.16'!R21,'09.17'!R21,'09.23'!R21,'09.24'!R21,'09.27'!R21,'09.28'!R21,'09.29'!R21,'09.30'!R21)</f>
        <v>330</v>
      </c>
      <c r="P14" s="1">
        <f>SUM('09.01'!S21,'09.02'!S21,'09.03'!S21,'09.06'!S21,'09.07'!S21,'09.08'!S21,'09.09'!S21,'09.10'!S21,'09.13'!S21,'09.14'!S21,'09.15'!S21,'09.16'!S21,'09.17'!S21,'09.23'!S21,'09.24'!S21,'09.27'!S21,'09.28'!S21,'09.29'!S21,'09.30'!S21)</f>
        <v>0</v>
      </c>
      <c r="Q14" s="1">
        <f>SUM('09.01'!T21,'09.02'!T21,'09.03'!T21,'09.06'!T21,'09.07'!T21,'09.08'!T21,'09.09'!T21,'09.10'!T21,'09.13'!T21,'09.14'!T21,'09.15'!T21,'09.16'!T21,'09.17'!T21,'09.23'!T21,'09.24'!T21,'09.27'!T21,'09.28'!T21,'09.29'!T21,'09.30'!T21)</f>
        <v>15</v>
      </c>
      <c r="R14" s="1">
        <f>SUM('09.01'!U21,'09.02'!U21,'09.03'!U21,'09.06'!U21,'09.07'!U21,'09.08'!U21,'09.09'!U21,'09.10'!U21,'09.13'!U21,'09.14'!U21,'09.15'!U21,'09.16'!U21,'09.17'!U21,'09.23'!U21,'09.24'!U21,'09.27'!U21,'09.28'!U21,'09.29'!U21,'09.30'!U21)</f>
        <v>0</v>
      </c>
      <c r="S14" s="20">
        <f>SUM('09.01'!V21,'09.02'!V21,'09.03'!V21,'09.06'!V21,'09.07'!V21,'09.08'!V21,'09.09'!V21,'09.10'!V21,'09.13'!V21,'09.14'!V21,'09.15'!V21,'09.16'!V21,'09.17'!V21,'09.23'!V21,'09.24'!V21,'09.27'!V21,'09.28'!V21,'09.29'!V21,'09.30'!V21)</f>
        <v>0</v>
      </c>
    </row>
    <row r="15" spans="2:19" ht="20.100000000000001" customHeight="1" x14ac:dyDescent="0.3">
      <c r="B15" s="82"/>
      <c r="C15" s="70" t="s">
        <v>68</v>
      </c>
      <c r="D15" s="70" t="s">
        <v>69</v>
      </c>
      <c r="E15" s="70" t="s">
        <v>70</v>
      </c>
      <c r="F15" s="70" t="s">
        <v>71</v>
      </c>
      <c r="G15" s="70" t="s">
        <v>103</v>
      </c>
      <c r="H15" s="70" t="s">
        <v>73</v>
      </c>
      <c r="I15" s="72" t="s">
        <v>74</v>
      </c>
      <c r="J15" s="24"/>
      <c r="K15" s="77"/>
      <c r="L15" s="82"/>
      <c r="M15" s="70" t="s">
        <v>68</v>
      </c>
      <c r="N15" s="70" t="s">
        <v>69</v>
      </c>
      <c r="O15" s="70" t="s">
        <v>70</v>
      </c>
      <c r="P15" s="70" t="s">
        <v>71</v>
      </c>
      <c r="Q15" s="70" t="s">
        <v>103</v>
      </c>
      <c r="R15" s="70" t="s">
        <v>73</v>
      </c>
      <c r="S15" s="72" t="s">
        <v>74</v>
      </c>
    </row>
    <row r="16" spans="2:19" ht="20.100000000000001" customHeight="1" x14ac:dyDescent="0.3">
      <c r="B16" s="122" t="s">
        <v>22</v>
      </c>
      <c r="C16" s="120">
        <f>SUM('09.27'!P23,'09.28'!P23,'09.29'!P23,'09.30'!P23)</f>
        <v>0</v>
      </c>
      <c r="D16" s="120">
        <f>SUM('09.27'!Q23,'09.28'!Q23,'09.29'!Q23,'09.30'!Q23)</f>
        <v>8</v>
      </c>
      <c r="E16" s="120">
        <f>SUM('09.27'!R23,'09.28'!R23,'09.29'!R23,'09.30'!R23)</f>
        <v>14</v>
      </c>
      <c r="F16" s="120">
        <f>SUM('09.27'!S23,'09.28'!S23,'09.29'!S23,'09.30'!S23)</f>
        <v>0</v>
      </c>
      <c r="G16" s="120">
        <f>SUM('09.27'!T23,'09.28'!T23,'09.29'!T23,'09.30'!T23)</f>
        <v>1</v>
      </c>
      <c r="H16" s="120">
        <f>SUM('09.27'!U23,'09.28'!U23,'09.29'!U23,'09.30'!U23)</f>
        <v>2</v>
      </c>
      <c r="I16" s="121">
        <f>SUM('09.27'!V23,'09.28'!V23,'09.29'!V23,'09.30'!V23)</f>
        <v>0</v>
      </c>
      <c r="J16" s="18"/>
      <c r="K16" s="19"/>
      <c r="L16" s="122" t="s">
        <v>22</v>
      </c>
      <c r="M16" s="120">
        <f>SUM('09.01'!P23,'09.02'!P23,'09.03'!P23,'09.06'!P23,'09.07'!P23,'09.08'!P23,'09.09'!P23,'09.10'!P23,'09.13'!P23,'09.14'!P23,'09.15'!P23,'09.16'!P23,'09.17'!P23,'09.23'!P23,'09.24'!P23,'09.27'!P23,'09.28'!P23,'09.29'!P23,'09.30'!P23)</f>
        <v>1</v>
      </c>
      <c r="N16" s="120">
        <f>SUM('09.01'!Q23,'09.02'!Q23,'09.03'!Q23,'09.06'!Q23,'09.07'!Q23,'09.08'!Q23,'09.09'!Q23,'09.10'!Q23,'09.13'!Q23,'09.14'!Q23,'09.15'!Q23,'09.16'!Q23,'09.17'!Q23,'09.23'!Q23,'09.24'!Q23,'09.27'!Q23,'09.28'!Q23,'09.29'!Q23,'09.30'!Q23)</f>
        <v>38</v>
      </c>
      <c r="O16" s="120">
        <f>SUM('09.01'!R23,'09.02'!R23,'09.03'!R23,'09.06'!R23,'09.07'!R23,'09.08'!R23,'09.09'!R23,'09.10'!R23,'09.13'!R23,'09.14'!R23,'09.15'!R23,'09.16'!R23,'09.17'!R23,'09.23'!R23,'09.24'!R23,'09.27'!R23,'09.28'!R23,'09.29'!R23,'09.30'!R23)</f>
        <v>48</v>
      </c>
      <c r="P16" s="120">
        <f>SUM('09.01'!S23,'09.02'!S23,'09.03'!S23,'09.06'!S23,'09.07'!S23,'09.08'!S23,'09.09'!S23,'09.10'!S23,'09.13'!S23,'09.14'!S23,'09.15'!S23,'09.16'!S23,'09.17'!S23,'09.23'!S23,'09.24'!S23,'09.27'!S23,'09.28'!S23,'09.29'!S23,'09.30'!S23)</f>
        <v>1</v>
      </c>
      <c r="Q16" s="120">
        <f>SUM('09.01'!T23,'09.02'!T23,'09.03'!T23,'09.06'!T23,'09.07'!T23,'09.08'!T23,'09.09'!T23,'09.10'!T23,'09.13'!T23,'09.14'!T23,'09.15'!T23,'09.16'!T23,'09.17'!T23,'09.23'!T23,'09.24'!T23,'09.27'!T23,'09.28'!T23,'09.29'!T23,'09.30'!T23)</f>
        <v>6</v>
      </c>
      <c r="R16" s="120">
        <f>SUM('09.01'!U23,'09.02'!U23,'09.03'!U23,'09.06'!U23,'09.07'!U23,'09.08'!U23,'09.09'!U23,'09.10'!U23,'09.13'!U23,'09.14'!U23,'09.15'!U23,'09.16'!U23,'09.17'!U23,'09.23'!U23,'09.24'!U23,'09.27'!U23,'09.28'!U23,'09.29'!U23,'09.30'!U23)</f>
        <v>25</v>
      </c>
      <c r="S16" s="121">
        <f>SUM('09.01'!V23,'09.02'!V23,'09.03'!V23,'09.06'!V23,'09.07'!V23,'09.08'!V23,'09.09'!V23,'09.10'!V23,'09.13'!V23,'09.14'!V23,'09.15'!V23,'09.16'!V23,'09.17'!V23,'09.23'!V23,'09.24'!V23,'09.27'!V23,'09.28'!V23,'09.29'!V23,'09.30'!V23)</f>
        <v>0</v>
      </c>
    </row>
    <row r="17" spans="2:19" ht="20.100000000000001" customHeight="1" x14ac:dyDescent="0.3">
      <c r="B17" s="79" t="s">
        <v>25</v>
      </c>
      <c r="C17" s="1">
        <f>SUM('09.27'!P24,'09.28'!P24,'09.29'!P24,'09.30'!P24)</f>
        <v>0</v>
      </c>
      <c r="D17" s="1">
        <f>SUM('09.27'!Q24,'09.28'!Q24,'09.29'!Q24,'09.30'!Q24)</f>
        <v>8</v>
      </c>
      <c r="E17" s="1">
        <f>SUM('09.27'!R24,'09.28'!R24,'09.29'!R24,'09.30'!R24)</f>
        <v>14</v>
      </c>
      <c r="F17" s="1">
        <f>SUM('09.27'!S24,'09.28'!S24,'09.29'!S24,'09.30'!S24)</f>
        <v>0</v>
      </c>
      <c r="G17" s="1">
        <f>SUM('09.27'!T24,'09.28'!T24,'09.29'!T24,'09.30'!T24)</f>
        <v>0</v>
      </c>
      <c r="H17" s="1">
        <f>SUM('09.27'!U24,'09.28'!U24,'09.29'!U24,'09.30'!U24)</f>
        <v>1</v>
      </c>
      <c r="I17" s="20">
        <f>SUM('09.27'!V24,'09.28'!V24,'09.29'!V24,'09.30'!V24)</f>
        <v>0</v>
      </c>
      <c r="J17" s="21"/>
      <c r="K17" s="19"/>
      <c r="L17" s="73" t="s">
        <v>25</v>
      </c>
      <c r="M17" s="22">
        <f>SUM('09.01'!P24,'09.02'!P24,'09.03'!P24,'09.06'!P24,'09.07'!P24,'09.08'!P24,'09.09'!P24,'09.10'!P24,'09.13'!P24,'09.14'!P24,'09.15'!P24,'09.16'!P24,'09.17'!P24,'09.23'!P24,'09.24'!P24,'09.27'!P24,'09.28'!P24,'09.29'!P24,'09.30'!P24)</f>
        <v>2</v>
      </c>
      <c r="N17" s="22">
        <f>SUM('09.01'!Q24,'09.02'!Q24,'09.03'!Q24,'09.06'!Q24,'09.07'!Q24,'09.08'!Q24,'09.09'!Q24,'09.10'!Q24,'09.13'!Q24,'09.14'!Q24,'09.15'!Q24,'09.16'!Q24,'09.17'!Q24,'09.23'!Q24,'09.24'!Q24,'09.27'!Q24,'09.28'!Q24,'09.29'!Q24,'09.30'!Q24)</f>
        <v>34</v>
      </c>
      <c r="O17" s="22">
        <f>SUM('09.01'!R24,'09.02'!R24,'09.03'!R24,'09.06'!R24,'09.07'!R24,'09.08'!R24,'09.09'!R24,'09.10'!R24,'09.13'!R24,'09.14'!R24,'09.15'!R24,'09.16'!R24,'09.17'!R24,'09.23'!R24,'09.24'!R24,'09.27'!R24,'09.28'!R24,'09.29'!R24,'09.30'!R24)</f>
        <v>46</v>
      </c>
      <c r="P17" s="22">
        <f>SUM('09.01'!S24,'09.02'!S24,'09.03'!S24,'09.06'!S24,'09.07'!S24,'09.08'!S24,'09.09'!S24,'09.10'!S24,'09.13'!S24,'09.14'!S24,'09.15'!S24,'09.16'!S24,'09.17'!S24,'09.23'!S24,'09.24'!S24,'09.27'!S24,'09.28'!S24,'09.29'!S24,'09.30'!S24)</f>
        <v>1</v>
      </c>
      <c r="Q17" s="22">
        <f>SUM('09.01'!T24,'09.02'!T24,'09.03'!T24,'09.06'!T24,'09.07'!T24,'09.08'!T24,'09.09'!T24,'09.10'!T24,'09.13'!T24,'09.14'!T24,'09.15'!T24,'09.16'!T24,'09.17'!T24,'09.23'!T24,'09.24'!T24,'09.27'!T24,'09.28'!T24,'09.29'!T24,'09.30'!T24)</f>
        <v>4</v>
      </c>
      <c r="R17" s="22">
        <f>SUM('09.01'!U24,'09.02'!U24,'09.03'!U24,'09.06'!U24,'09.07'!U24,'09.08'!U24,'09.09'!U24,'09.10'!U24,'09.13'!U24,'09.14'!U24,'09.15'!U24,'09.16'!U24,'09.17'!U24,'09.23'!U24,'09.24'!U24,'09.27'!U24,'09.28'!U24,'09.29'!U24,'09.30'!U24)</f>
        <v>24</v>
      </c>
      <c r="S17" s="23">
        <f>SUM('09.01'!V24,'09.02'!V24,'09.03'!V24,'09.06'!V24,'09.07'!V24,'09.08'!V24,'09.09'!V24,'09.10'!V24,'09.13'!V24,'09.14'!V24,'09.15'!V24,'09.16'!V24,'09.17'!V24,'09.23'!V24,'09.24'!V24,'09.27'!V24,'09.28'!V24,'09.29'!V24,'09.30'!V24)</f>
        <v>0</v>
      </c>
    </row>
    <row r="18" spans="2:19" ht="20.100000000000001" customHeight="1" x14ac:dyDescent="0.3">
      <c r="B18" s="82"/>
      <c r="C18" s="70" t="s">
        <v>104</v>
      </c>
      <c r="D18" s="70" t="s">
        <v>45</v>
      </c>
      <c r="E18" s="70" t="s">
        <v>77</v>
      </c>
      <c r="F18" s="70" t="s">
        <v>78</v>
      </c>
      <c r="G18" s="70" t="s">
        <v>129</v>
      </c>
      <c r="H18" s="70" t="s">
        <v>130</v>
      </c>
      <c r="I18" s="72" t="s">
        <v>46</v>
      </c>
      <c r="J18" s="77"/>
      <c r="K18" s="25"/>
      <c r="L18" s="181"/>
      <c r="M18" s="77" t="s">
        <v>105</v>
      </c>
      <c r="N18" s="77" t="s">
        <v>45</v>
      </c>
      <c r="O18" s="77" t="s">
        <v>77</v>
      </c>
      <c r="P18" s="77" t="s">
        <v>78</v>
      </c>
      <c r="Q18" s="77" t="s">
        <v>129</v>
      </c>
      <c r="R18" s="77" t="s">
        <v>130</v>
      </c>
      <c r="S18" s="78" t="s">
        <v>46</v>
      </c>
    </row>
    <row r="19" spans="2:19" ht="20.100000000000001" customHeight="1" x14ac:dyDescent="0.3">
      <c r="B19" s="122" t="s">
        <v>22</v>
      </c>
      <c r="C19" s="120">
        <f>SUM('09.27'!P26,'09.28'!P26,'09.29'!P26,'09.30'!P26)</f>
        <v>2</v>
      </c>
      <c r="D19" s="120">
        <f>SUM('09.27'!Q26,'09.28'!Q26,'09.29'!Q26,'09.30'!Q26)</f>
        <v>0</v>
      </c>
      <c r="E19" s="120">
        <f>SUM('09.27'!R26,'09.28'!R26,'09.29'!R26,'09.30'!R26)</f>
        <v>0</v>
      </c>
      <c r="F19" s="120">
        <f>SUM('09.27'!S26,'09.28'!S26,'09.29'!S26,'09.30'!S26)</f>
        <v>0</v>
      </c>
      <c r="G19" s="120">
        <f>SUM('09.27'!T26,'09.28'!T26,'09.29'!T26,'09.30'!T26)</f>
        <v>0</v>
      </c>
      <c r="H19" s="120">
        <f>SUM('09.27'!U26,'09.28'!U26,'09.29'!U26,'09.30'!U26)</f>
        <v>0</v>
      </c>
      <c r="I19" s="121">
        <f>SUM('09.27'!V26,'09.28'!V26,'09.29'!V26,'09.30'!V26)</f>
        <v>0</v>
      </c>
      <c r="J19" s="26"/>
      <c r="K19" s="25"/>
      <c r="L19" s="122" t="s">
        <v>22</v>
      </c>
      <c r="M19" s="120">
        <f>SUM('09.01'!P26,'09.02'!P26,'09.03'!P26,'09.06'!P26,'09.07'!P26,'09.08'!P26,'09.09'!P26,'09.10'!P26,'09.13'!P26,'09.14'!P26,'09.15'!P26,'09.16'!P26,'09.17'!P26,'09.23'!P26,'09.24'!P26,'09.27'!P26,'09.28'!P26,'09.29'!P26,'09.30'!P26)</f>
        <v>31</v>
      </c>
      <c r="N19" s="120">
        <f>SUM('09.01'!Q26,'09.02'!Q26,'09.03'!Q26,'09.06'!Q26,'09.07'!Q26,'09.08'!Q26,'09.09'!Q26,'09.10'!Q26,'09.13'!Q26,'09.14'!Q26,'09.15'!Q26,'09.16'!Q26,'09.17'!Q26,'09.23'!Q26,'09.24'!Q26,'09.27'!Q26,'09.28'!Q26,'09.29'!Q26,'09.30'!Q26)</f>
        <v>0</v>
      </c>
      <c r="O19" s="120">
        <f>SUM('09.01'!R26,'09.02'!R26,'09.03'!R26,'09.06'!R26,'09.07'!R26,'09.08'!R26,'09.09'!R26,'09.10'!R26,'09.13'!R26,'09.14'!R26,'09.15'!R26,'09.16'!R26,'09.17'!R26,'09.23'!R26,'09.24'!R26,'09.27'!R26,'09.28'!R26,'09.29'!R26,'09.30'!R26)</f>
        <v>0</v>
      </c>
      <c r="P19" s="120">
        <f>SUM('09.01'!S26,'09.02'!S26,'09.03'!S26,'09.06'!S26,'09.07'!S26,'09.08'!S26,'09.09'!S26,'09.10'!S26,'09.13'!S26,'09.14'!S26,'09.15'!S26,'09.16'!S26,'09.17'!S26,'09.23'!S26,'09.24'!S26,'09.27'!S26,'09.28'!S26,'09.29'!S26,'09.30'!S26)</f>
        <v>0</v>
      </c>
      <c r="Q19" s="120">
        <f>SUM('09.01'!T26,'09.02'!T26,'09.03'!T26,'09.06'!T26,'09.07'!T26,'09.08'!T26,'09.09'!T26,'09.10'!T26,'09.13'!T26,'09.14'!T26,'09.15'!T26,'09.16'!T26,'09.17'!T26,'09.23'!T26,'09.24'!T26,'09.27'!T26,'09.28'!T26,'09.29'!T26,'09.30'!T26)</f>
        <v>0</v>
      </c>
      <c r="R19" s="120">
        <f>SUM('09.01'!U26,'09.02'!U26,'09.03'!U26,'09.06'!U26,'09.07'!U26,'09.08'!U26,'09.09'!U26,'09.10'!U26,'09.13'!U26,'09.14'!U26,'09.15'!U26,'09.16'!U26,'09.17'!U26,'09.23'!U26,'09.24'!U26,'09.27'!U26,'09.28'!U26,'09.29'!U26,'09.30'!U26)</f>
        <v>0</v>
      </c>
      <c r="S19" s="121">
        <f>SUM('09.01'!V26,'09.02'!V26,'09.03'!V26,'09.06'!V26,'09.07'!V26,'09.08'!V26,'09.09'!V26,'09.10'!V26,'09.13'!V26,'09.14'!V26,'09.15'!V26,'09.16'!V26,'09.17'!V26,'09.23'!V26,'09.24'!V26,'09.27'!V26,'09.28'!V26,'09.29'!V26,'09.30'!V26)</f>
        <v>0</v>
      </c>
    </row>
    <row r="20" spans="2:19" ht="20.100000000000001" customHeight="1" x14ac:dyDescent="0.3">
      <c r="B20" s="73" t="s">
        <v>25</v>
      </c>
      <c r="C20" s="22">
        <f>SUM('09.27'!P27,'09.28'!P27,'09.29'!P27,'09.30'!P27)</f>
        <v>6</v>
      </c>
      <c r="D20" s="22">
        <f>SUM('09.27'!Q27,'09.28'!Q27,'09.29'!Q27,'09.30'!Q27)</f>
        <v>0</v>
      </c>
      <c r="E20" s="22">
        <f>SUM('09.27'!R27,'09.28'!R27,'09.29'!R27,'09.30'!R27)</f>
        <v>0</v>
      </c>
      <c r="F20" s="22">
        <f>SUM('09.27'!S27,'09.28'!S27,'09.29'!S27,'09.30'!S27)</f>
        <v>0</v>
      </c>
      <c r="G20" s="22">
        <f>SUM('09.27'!T27,'09.28'!T27,'09.29'!T27,'09.30'!T27)</f>
        <v>0</v>
      </c>
      <c r="H20" s="22">
        <f>SUM('09.27'!U27,'09.28'!U27,'09.29'!U27,'09.30'!U27)</f>
        <v>0</v>
      </c>
      <c r="I20" s="23">
        <f>SUM('09.27'!V27,'09.28'!V27,'09.29'!V27,'09.30'!V27)</f>
        <v>0</v>
      </c>
      <c r="J20" s="27"/>
      <c r="K20" s="25"/>
      <c r="L20" s="79" t="s">
        <v>25</v>
      </c>
      <c r="M20" s="1">
        <f>SUM('09.01'!P27,'09.02'!P27,'09.03'!P27,'09.06'!P27,'09.07'!P27,'09.08'!P27,'09.09'!P27,'09.10'!P27,'09.13'!P27,'09.14'!P27,'09.15'!P27,'09.16'!P27,'09.17'!P27,'09.23'!P27,'09.24'!P27,'09.27'!P27,'09.28'!P27,'09.29'!P27,'09.30'!P27)</f>
        <v>30</v>
      </c>
      <c r="N20" s="1">
        <f>SUM('09.01'!Q27,'09.02'!Q27,'09.03'!Q27,'09.06'!Q27,'09.07'!Q27,'09.08'!Q27,'09.09'!Q27,'09.10'!Q27,'09.13'!Q27,'09.14'!Q27,'09.15'!Q27,'09.16'!Q27,'09.17'!Q27,'09.23'!Q27,'09.24'!Q27,'09.27'!Q27,'09.28'!Q27,'09.29'!Q27,'09.30'!Q27)</f>
        <v>0</v>
      </c>
      <c r="O20" s="1">
        <f>SUM('09.01'!R27,'09.02'!R27,'09.03'!R27,'09.06'!R27,'09.07'!R27,'09.08'!R27,'09.09'!R27,'09.10'!R27,'09.13'!R27,'09.14'!R27,'09.15'!R27,'09.16'!R27,'09.17'!R27,'09.23'!R27,'09.24'!R27,'09.27'!R27,'09.28'!R27,'09.29'!R27,'09.30'!R27)</f>
        <v>0</v>
      </c>
      <c r="P20" s="1">
        <f>SUM('09.01'!S27,'09.02'!S27,'09.03'!S27,'09.06'!S27,'09.07'!S27,'09.08'!S27,'09.09'!S27,'09.10'!S27,'09.13'!S27,'09.14'!S27,'09.15'!S27,'09.16'!S27,'09.17'!S27,'09.23'!S27,'09.24'!S27,'09.27'!S27,'09.28'!S27,'09.29'!S27,'09.30'!S27)</f>
        <v>0</v>
      </c>
      <c r="Q20" s="1">
        <f>SUM('09.01'!T27,'09.02'!T27,'09.03'!T27,'09.06'!T27,'09.07'!T27,'09.08'!T27,'09.09'!T27,'09.10'!T27,'09.13'!T27,'09.14'!T27,'09.15'!T27,'09.16'!T27,'09.17'!T27,'09.23'!T27,'09.24'!T27,'09.27'!T27,'09.28'!T27,'09.29'!T27,'09.30'!T27)</f>
        <v>0</v>
      </c>
      <c r="R20" s="1">
        <f>SUM('09.01'!U27,'09.02'!U27,'09.03'!U27,'09.06'!U27,'09.07'!U27,'09.08'!U27,'09.09'!U27,'09.10'!U27,'09.13'!U27,'09.14'!U27,'09.15'!U27,'09.16'!U27,'09.17'!U27,'09.23'!U27,'09.24'!U27,'09.27'!U27,'09.28'!U27,'09.29'!U27,'09.30'!U27)</f>
        <v>0</v>
      </c>
      <c r="S20" s="20">
        <f>SUM('09.01'!V27,'09.02'!V27,'09.03'!V27,'09.06'!V27,'09.07'!V27,'09.08'!V27,'09.09'!V27,'09.10'!V27,'09.13'!V27,'09.14'!V27,'09.15'!V27,'09.16'!V27,'09.17'!V27,'09.23'!V27,'09.24'!V27,'09.27'!V27,'09.28'!V27,'09.29'!V27,'09.30'!V27)</f>
        <v>0</v>
      </c>
    </row>
    <row r="21" spans="2:19" ht="20.100000000000001" customHeight="1" x14ac:dyDescent="0.3">
      <c r="B21" s="82"/>
      <c r="C21" s="70" t="s">
        <v>106</v>
      </c>
      <c r="D21" s="70" t="s">
        <v>107</v>
      </c>
      <c r="E21" s="70" t="s">
        <v>108</v>
      </c>
      <c r="F21" s="70" t="s">
        <v>47</v>
      </c>
      <c r="G21" s="70" t="s">
        <v>111</v>
      </c>
      <c r="H21" s="70" t="s">
        <v>112</v>
      </c>
      <c r="I21" s="72" t="s">
        <v>123</v>
      </c>
      <c r="J21" s="28"/>
      <c r="K21" s="29"/>
      <c r="L21" s="82"/>
      <c r="M21" s="70" t="s">
        <v>106</v>
      </c>
      <c r="N21" s="70" t="s">
        <v>107</v>
      </c>
      <c r="O21" s="70" t="s">
        <v>108</v>
      </c>
      <c r="P21" s="70" t="s">
        <v>47</v>
      </c>
      <c r="Q21" s="70" t="s">
        <v>111</v>
      </c>
      <c r="R21" s="70" t="s">
        <v>112</v>
      </c>
      <c r="S21" s="72" t="s">
        <v>123</v>
      </c>
    </row>
    <row r="22" spans="2:19" ht="20.100000000000001" customHeight="1" x14ac:dyDescent="0.3">
      <c r="B22" s="122" t="s">
        <v>22</v>
      </c>
      <c r="C22" s="120">
        <f>SUM('09.27'!P29,'09.28'!P29,'09.29'!P29,'09.30'!P29)</f>
        <v>36</v>
      </c>
      <c r="D22" s="120">
        <f>SUM('09.27'!Q29,'09.28'!Q29,'09.29'!Q29,'09.30'!Q29)</f>
        <v>26</v>
      </c>
      <c r="E22" s="120">
        <f>SUM('09.27'!R29,'09.28'!R29,'09.29'!R29,'09.30'!R29)</f>
        <v>7</v>
      </c>
      <c r="F22" s="120">
        <f>SUM('09.27'!S29,'09.28'!S29,'09.29'!S29,'09.30'!S29)</f>
        <v>1</v>
      </c>
      <c r="G22" s="120">
        <f>SUM('09.27'!T29,'09.28'!T29,'09.29'!T29,'09.30'!T29)</f>
        <v>0</v>
      </c>
      <c r="H22" s="120">
        <f>SUM('09.27'!U29,'09.28'!U29,'09.29'!U29,'09.30'!U29)</f>
        <v>0</v>
      </c>
      <c r="I22" s="121">
        <f>SUM('09.27'!V29,'09.28'!V29,'09.29'!V29,'09.30'!V29)</f>
        <v>0</v>
      </c>
      <c r="J22" s="29"/>
      <c r="K22" s="29"/>
      <c r="L22" s="122" t="s">
        <v>22</v>
      </c>
      <c r="M22" s="120">
        <f>SUM('09.01'!P29,'09.02'!P29,'09.03'!P29,'09.06'!P29,'09.07'!P29,'09.08'!P29,'09.09'!P29,'09.10'!P29,'09.13'!P29,'09.14'!P29,'09.15'!P29,'09.16'!P29,'09.17'!P29,'09.23'!P29,'09.24'!P29,'09.27'!P29,'09.28'!P29,'09.29'!P29,'09.30'!P29)</f>
        <v>182</v>
      </c>
      <c r="N22" s="120">
        <f>SUM('09.01'!Q29,'09.02'!Q29,'09.03'!Q29,'09.06'!Q29,'09.07'!Q29,'09.08'!Q29,'09.09'!Q29,'09.10'!Q29,'09.13'!Q29,'09.14'!Q29,'09.15'!Q29,'09.16'!Q29,'09.17'!Q29,'09.23'!Q29,'09.24'!Q29,'09.27'!Q29,'09.28'!Q29,'09.29'!Q29,'09.30'!Q29)</f>
        <v>119</v>
      </c>
      <c r="O22" s="120">
        <f>SUM('09.01'!R29,'09.02'!R29,'09.03'!R29,'09.06'!R29,'09.07'!R29,'09.08'!R29,'09.09'!R29,'09.10'!R29,'09.13'!R29,'09.14'!R29,'09.15'!R29,'09.16'!R29,'09.17'!R29,'09.23'!R29,'09.24'!R29,'09.27'!R29,'09.28'!R29,'09.29'!R29,'09.30'!R29)</f>
        <v>38</v>
      </c>
      <c r="P22" s="120">
        <f>SUM('09.01'!S29,'09.02'!S29,'09.03'!S29,'09.06'!S29,'09.07'!S29,'09.08'!S29,'09.09'!S29,'09.10'!S29,'09.13'!S29,'09.14'!S29,'09.15'!S29,'09.16'!S29,'09.17'!S29,'09.23'!S29,'09.24'!S29,'09.27'!S29,'09.28'!S29,'09.29'!S29,'09.30'!S29)</f>
        <v>4</v>
      </c>
      <c r="Q22" s="120">
        <f>SUM('09.01'!T29,'09.02'!T29,'09.03'!T29,'09.06'!T29,'09.07'!T29,'09.08'!T29,'09.09'!T29,'09.10'!T29,'09.13'!T29,'09.14'!T29,'09.15'!T29,'09.16'!T29,'09.17'!T29,'09.23'!T29,'09.24'!T29,'09.27'!T29,'09.28'!T29,'09.29'!T29,'09.30'!T29)</f>
        <v>0</v>
      </c>
      <c r="R22" s="120">
        <f>SUM('09.01'!U29,'09.02'!U29,'09.03'!U29,'09.06'!U29,'09.07'!U29,'09.08'!U29,'09.09'!U29,'09.10'!U29,'09.13'!U29,'09.14'!U29,'09.15'!U29,'09.16'!U29,'09.17'!U29,'09.23'!U29,'09.24'!U29,'09.27'!U29,'09.28'!U29,'09.29'!U29,'09.30'!U29)</f>
        <v>1</v>
      </c>
      <c r="S22" s="121">
        <f>SUM('09.01'!V29,'09.02'!V29,'09.03'!V29,'09.06'!V29,'09.07'!V29,'09.08'!V29,'09.09'!V29,'09.10'!V29,'09.13'!V29,'09.14'!V29,'09.15'!V29,'09.16'!V29,'09.17'!V29,'09.23'!V29,'09.24'!V29,'09.27'!V29,'09.28'!V29,'09.29'!V29,'09.30'!V29)</f>
        <v>0</v>
      </c>
    </row>
    <row r="23" spans="2:19" ht="20.100000000000001" customHeight="1" thickBot="1" x14ac:dyDescent="0.35">
      <c r="B23" s="86" t="s">
        <v>25</v>
      </c>
      <c r="C23" s="30">
        <f>SUM('09.27'!P30,'09.28'!P30,'09.29'!P30,'09.30'!P30)</f>
        <v>38</v>
      </c>
      <c r="D23" s="30">
        <f>SUM('09.27'!Q30,'09.28'!Q30,'09.29'!Q30,'09.30'!Q30)</f>
        <v>27</v>
      </c>
      <c r="E23" s="30">
        <f>SUM('09.27'!R30,'09.28'!R30,'09.29'!R30,'09.30'!R30)</f>
        <v>7</v>
      </c>
      <c r="F23" s="30">
        <f>SUM('09.27'!S30,'09.28'!S30,'09.29'!S30,'09.30'!S30)</f>
        <v>1</v>
      </c>
      <c r="G23" s="30">
        <f>SUM('09.27'!T30,'09.28'!T30,'09.29'!T30,'09.30'!T30)</f>
        <v>0</v>
      </c>
      <c r="H23" s="30">
        <f>SUM('09.27'!U30,'09.28'!U30,'09.29'!U30,'09.30'!U30)</f>
        <v>0</v>
      </c>
      <c r="I23" s="31">
        <f>SUM('09.27'!V30,'09.28'!V30,'09.29'!V30,'09.30'!V30)</f>
        <v>0</v>
      </c>
      <c r="J23" s="29"/>
      <c r="K23" s="29"/>
      <c r="L23" s="86" t="s">
        <v>25</v>
      </c>
      <c r="M23" s="30">
        <f>SUM('09.01'!P30,'09.02'!P30,'09.03'!P30,'09.06'!P30,'09.07'!P30,'09.08'!P30,'09.09'!P30,'09.10'!P30,'09.13'!P30,'09.14'!P30,'09.15'!P30,'09.16'!P30,'09.17'!P30,'09.23'!P30,'09.24'!P30,'09.27'!P30,'09.28'!P30,'09.29'!P30,'09.30'!P30)</f>
        <v>184</v>
      </c>
      <c r="N23" s="30">
        <f>SUM('09.01'!Q30,'09.02'!Q30,'09.03'!Q30,'09.06'!Q30,'09.07'!Q30,'09.08'!Q30,'09.09'!Q30,'09.10'!Q30,'09.13'!Q30,'09.14'!Q30,'09.15'!Q30,'09.16'!Q30,'09.17'!Q30,'09.23'!Q30,'09.24'!Q30,'09.27'!Q30,'09.28'!Q30,'09.29'!Q30,'09.30'!Q30)</f>
        <v>123</v>
      </c>
      <c r="O23" s="30">
        <f>SUM('09.01'!R30,'09.02'!R30,'09.03'!R30,'09.06'!R30,'09.07'!R30,'09.08'!R30,'09.09'!R30,'09.10'!R30,'09.13'!R30,'09.14'!R30,'09.15'!R30,'09.16'!R30,'09.17'!R30,'09.23'!R30,'09.24'!R30,'09.27'!R30,'09.28'!R30,'09.29'!R30,'09.30'!R30)</f>
        <v>39</v>
      </c>
      <c r="P23" s="30">
        <f>SUM('09.01'!S30,'09.02'!S30,'09.03'!S30,'09.06'!S30,'09.07'!S30,'09.08'!S30,'09.09'!S30,'09.10'!S30,'09.13'!S30,'09.14'!S30,'09.15'!S30,'09.16'!S30,'09.17'!S30,'09.23'!S30,'09.24'!S30,'09.27'!S30,'09.28'!S30,'09.29'!S30,'09.30'!S30)</f>
        <v>4</v>
      </c>
      <c r="Q23" s="30">
        <f>SUM('09.01'!T30,'09.02'!T30,'09.03'!T30,'09.06'!T30,'09.07'!T30,'09.08'!T30,'09.09'!T30,'09.10'!T30,'09.13'!T30,'09.14'!T30,'09.15'!T30,'09.16'!T30,'09.17'!T30,'09.23'!T30,'09.24'!T30,'09.27'!T30,'09.28'!T30,'09.29'!T30,'09.30'!T30)</f>
        <v>0</v>
      </c>
      <c r="R23" s="30">
        <f>SUM('09.01'!U30,'09.02'!U30,'09.03'!U30,'09.06'!U30,'09.07'!U30,'09.08'!U30,'09.09'!U30,'09.10'!U30,'09.13'!U30,'09.14'!U30,'09.15'!U30,'09.16'!U30,'09.17'!U30,'09.23'!U30,'09.24'!U30,'09.27'!U30,'09.28'!U30,'09.29'!U30,'09.30'!U30)</f>
        <v>1</v>
      </c>
      <c r="S23" s="31">
        <f>SUM('09.01'!V30,'09.02'!V30,'09.03'!V30,'09.06'!V30,'09.07'!V30,'09.08'!V30,'09.09'!V30,'09.10'!V30,'09.13'!V30,'09.14'!V30,'09.15'!V30,'09.16'!V30,'09.17'!V30,'09.23'!V30,'09.24'!V30,'09.27'!V30,'09.28'!V30,'09.29'!V30,'09.30'!V30)</f>
        <v>0</v>
      </c>
    </row>
    <row r="24" spans="2:19" ht="20.100000000000001" customHeight="1" thickBot="1" x14ac:dyDescent="0.35">
      <c r="B24" s="101"/>
      <c r="C24" s="101"/>
      <c r="D24" s="101"/>
      <c r="E24" s="101"/>
      <c r="F24" s="101"/>
      <c r="G24" s="488" t="s">
        <v>79</v>
      </c>
      <c r="H24" s="489"/>
      <c r="I24" s="330">
        <f>SUM(C8:I8,C11:I11,C14:I14,C17:I17,C20:I20,C23:I23)</f>
        <v>789</v>
      </c>
      <c r="J24" s="29"/>
      <c r="K24" s="29"/>
      <c r="L24" s="101"/>
      <c r="M24" s="101"/>
      <c r="N24" s="101"/>
      <c r="O24" s="101"/>
      <c r="P24" s="101"/>
      <c r="Q24" s="490" t="s">
        <v>79</v>
      </c>
      <c r="R24" s="491"/>
      <c r="S24" s="283">
        <f>SUM(M8:S8,M11:S11,M14:S14,M17:S17,M20:S20,M23:S23)</f>
        <v>3949</v>
      </c>
    </row>
  </sheetData>
  <mergeCells count="2">
    <mergeCell ref="G24:H24"/>
    <mergeCell ref="Q24:R24"/>
  </mergeCells>
  <phoneticPr fontId="3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46"/>
  <sheetViews>
    <sheetView tabSelected="1" zoomScaleNormal="100" workbookViewId="0">
      <pane ySplit="3" topLeftCell="A46" activePane="bottomLeft" state="frozen"/>
      <selection activeCell="M23" sqref="M23"/>
      <selection pane="bottomLeft" activeCell="F63" sqref="F63"/>
    </sheetView>
  </sheetViews>
  <sheetFormatPr defaultRowHeight="20.100000000000001" customHeight="1" x14ac:dyDescent="0.3"/>
  <cols>
    <col min="1" max="1" width="10.125" style="280" customWidth="1"/>
    <col min="2" max="2" width="18.625" style="124" customWidth="1"/>
    <col min="3" max="3" width="11.625" style="124" customWidth="1"/>
    <col min="4" max="8" width="8.125" style="124" customWidth="1"/>
    <col min="9" max="9" width="8.875" style="329" customWidth="1"/>
    <col min="10" max="12" width="8.875" style="124" customWidth="1"/>
    <col min="13" max="13" width="7.625" style="148" customWidth="1"/>
    <col min="14" max="14" width="7.625" style="151" customWidth="1"/>
    <col min="15" max="22" width="8.625" style="151" customWidth="1"/>
    <col min="23" max="16384" width="9" style="151"/>
  </cols>
  <sheetData>
    <row r="1" spans="1:22" ht="24.95" customHeight="1" x14ac:dyDescent="0.3">
      <c r="A1" s="205" t="s">
        <v>115</v>
      </c>
      <c r="B1" s="206"/>
      <c r="C1" s="206"/>
      <c r="D1" s="127"/>
      <c r="E1" s="127"/>
      <c r="F1" s="127"/>
      <c r="G1" s="127"/>
      <c r="H1" s="127"/>
      <c r="I1" s="306"/>
      <c r="J1" s="127"/>
      <c r="K1" s="127"/>
      <c r="L1" s="127"/>
      <c r="M1" s="104"/>
      <c r="O1" s="41" t="s">
        <v>91</v>
      </c>
      <c r="P1" s="45"/>
      <c r="Q1" s="45"/>
      <c r="R1" s="46"/>
      <c r="S1" s="46"/>
      <c r="T1" s="46"/>
      <c r="U1" s="46"/>
      <c r="V1" s="46"/>
    </row>
    <row r="2" spans="1:22" ht="20.100000000000001" customHeight="1" thickBot="1" x14ac:dyDescent="0.35">
      <c r="A2" s="167"/>
      <c r="B2" s="158"/>
      <c r="C2" s="159"/>
      <c r="D2" s="207"/>
      <c r="E2" s="207"/>
      <c r="F2" s="207"/>
      <c r="G2" s="207"/>
      <c r="H2" s="207"/>
      <c r="I2" s="307"/>
      <c r="J2" s="128"/>
      <c r="K2" s="128"/>
      <c r="L2" s="128"/>
      <c r="M2" s="40"/>
      <c r="O2" s="41"/>
      <c r="P2" s="45"/>
      <c r="Q2" s="45"/>
      <c r="R2" s="46"/>
      <c r="S2" s="46"/>
      <c r="T2" s="46"/>
      <c r="U2" s="46"/>
      <c r="V2" s="46"/>
    </row>
    <row r="3" spans="1:22" s="101" customFormat="1" ht="20.100000000000001" customHeight="1" thickTop="1" thickBot="1" x14ac:dyDescent="0.35">
      <c r="A3" s="199" t="s">
        <v>0</v>
      </c>
      <c r="B3" s="200" t="s">
        <v>1</v>
      </c>
      <c r="C3" s="200" t="s">
        <v>2</v>
      </c>
      <c r="D3" s="444" t="s">
        <v>3</v>
      </c>
      <c r="E3" s="444" t="s">
        <v>4</v>
      </c>
      <c r="F3" s="444" t="s">
        <v>5</v>
      </c>
      <c r="G3" s="444" t="s">
        <v>6</v>
      </c>
      <c r="H3" s="444" t="s">
        <v>120</v>
      </c>
      <c r="I3" s="308" t="s">
        <v>8</v>
      </c>
      <c r="J3" s="444" t="s">
        <v>9</v>
      </c>
      <c r="K3" s="477" t="s">
        <v>10</v>
      </c>
      <c r="L3" s="478"/>
      <c r="M3" s="44"/>
      <c r="O3" s="108" t="s">
        <v>92</v>
      </c>
      <c r="P3" s="109"/>
      <c r="Q3" s="110" t="s">
        <v>3</v>
      </c>
      <c r="R3" s="110" t="s">
        <v>4</v>
      </c>
      <c r="S3" s="110" t="s">
        <v>5</v>
      </c>
      <c r="T3" s="110" t="s">
        <v>6</v>
      </c>
      <c r="U3" s="141" t="s">
        <v>119</v>
      </c>
      <c r="V3" s="111" t="s">
        <v>93</v>
      </c>
    </row>
    <row r="4" spans="1:22" ht="20.100000000000001" customHeight="1" thickBot="1" x14ac:dyDescent="0.35">
      <c r="A4" s="177">
        <v>44469</v>
      </c>
      <c r="B4" s="341" t="s">
        <v>2532</v>
      </c>
      <c r="C4" s="168" t="s">
        <v>2533</v>
      </c>
      <c r="D4" s="169">
        <v>3</v>
      </c>
      <c r="E4" s="169">
        <v>0</v>
      </c>
      <c r="F4" s="169">
        <v>0</v>
      </c>
      <c r="G4" s="169">
        <v>0</v>
      </c>
      <c r="H4" s="169">
        <v>0</v>
      </c>
      <c r="I4" s="309" t="s">
        <v>2542</v>
      </c>
      <c r="J4" s="178" t="s">
        <v>2543</v>
      </c>
      <c r="K4" s="178" t="s">
        <v>2544</v>
      </c>
      <c r="L4" s="342"/>
      <c r="M4" s="102"/>
      <c r="O4" s="112" t="s">
        <v>94</v>
      </c>
      <c r="P4" s="113"/>
      <c r="Q4" s="33">
        <f>D146</f>
        <v>155</v>
      </c>
      <c r="R4" s="33">
        <f>E146</f>
        <v>94</v>
      </c>
      <c r="S4" s="33">
        <f>F146</f>
        <v>121</v>
      </c>
      <c r="T4" s="33">
        <f>G146</f>
        <v>149</v>
      </c>
      <c r="U4" s="33">
        <f>H146</f>
        <v>0</v>
      </c>
      <c r="V4" s="114"/>
    </row>
    <row r="5" spans="1:22" ht="20.100000000000001" customHeight="1" x14ac:dyDescent="0.3">
      <c r="A5" s="173">
        <v>44469</v>
      </c>
      <c r="B5" s="160" t="s">
        <v>2534</v>
      </c>
      <c r="C5" s="161" t="s">
        <v>2528</v>
      </c>
      <c r="D5" s="162">
        <v>6</v>
      </c>
      <c r="E5" s="162">
        <v>0</v>
      </c>
      <c r="F5" s="162">
        <v>0</v>
      </c>
      <c r="G5" s="162">
        <v>6</v>
      </c>
      <c r="H5" s="162">
        <v>0</v>
      </c>
      <c r="I5" s="303" t="s">
        <v>2542</v>
      </c>
      <c r="J5" s="171" t="s">
        <v>2543</v>
      </c>
      <c r="K5" s="171" t="s">
        <v>2544</v>
      </c>
      <c r="L5" s="170"/>
      <c r="M5" s="157"/>
      <c r="O5" s="115" t="s">
        <v>49</v>
      </c>
      <c r="P5" s="116"/>
      <c r="Q5" s="34">
        <f>D147</f>
        <v>3835</v>
      </c>
      <c r="R5" s="34">
        <f>E147</f>
        <v>427</v>
      </c>
      <c r="S5" s="34">
        <f>F147</f>
        <v>460</v>
      </c>
      <c r="T5" s="34">
        <f>G147</f>
        <v>3792</v>
      </c>
      <c r="U5" s="34">
        <f>H147</f>
        <v>0</v>
      </c>
      <c r="V5" s="117"/>
    </row>
    <row r="6" spans="1:22" ht="20.100000000000001" customHeight="1" thickBot="1" x14ac:dyDescent="0.35">
      <c r="A6" s="167">
        <v>44469</v>
      </c>
      <c r="B6" s="158" t="s">
        <v>2534</v>
      </c>
      <c r="C6" s="159" t="s">
        <v>42</v>
      </c>
      <c r="D6" s="165">
        <v>5</v>
      </c>
      <c r="E6" s="165">
        <v>0</v>
      </c>
      <c r="F6" s="165">
        <v>0</v>
      </c>
      <c r="G6" s="165">
        <v>5</v>
      </c>
      <c r="H6" s="165">
        <v>0</v>
      </c>
      <c r="I6" s="305" t="s">
        <v>2542</v>
      </c>
      <c r="J6" s="166" t="s">
        <v>2543</v>
      </c>
      <c r="K6" s="166" t="s">
        <v>2545</v>
      </c>
      <c r="L6" s="343"/>
      <c r="M6" s="157"/>
      <c r="O6" s="47" t="s">
        <v>50</v>
      </c>
      <c r="P6" s="48"/>
      <c r="Q6" s="2">
        <f>D148</f>
        <v>3990</v>
      </c>
      <c r="R6" s="2">
        <f>E148</f>
        <v>521</v>
      </c>
      <c r="S6" s="2">
        <f>F148</f>
        <v>581</v>
      </c>
      <c r="T6" s="2">
        <f>G148</f>
        <v>3941</v>
      </c>
      <c r="U6" s="2">
        <f>H148</f>
        <v>0</v>
      </c>
      <c r="V6" s="49"/>
    </row>
    <row r="7" spans="1:22" ht="20.100000000000001" customHeight="1" thickTop="1" x14ac:dyDescent="0.3">
      <c r="A7" s="173">
        <v>44469</v>
      </c>
      <c r="B7" s="160" t="s">
        <v>2535</v>
      </c>
      <c r="C7" s="161" t="s">
        <v>2536</v>
      </c>
      <c r="D7" s="162">
        <v>1</v>
      </c>
      <c r="E7" s="162">
        <v>0</v>
      </c>
      <c r="F7" s="162">
        <v>0</v>
      </c>
      <c r="G7" s="162">
        <v>1</v>
      </c>
      <c r="H7" s="162">
        <v>0</v>
      </c>
      <c r="I7" s="303" t="s">
        <v>2542</v>
      </c>
      <c r="J7" s="171" t="s">
        <v>2543</v>
      </c>
      <c r="K7" s="171" t="s">
        <v>2544</v>
      </c>
      <c r="L7" s="170"/>
      <c r="M7" s="157"/>
      <c r="O7" s="50" t="s">
        <v>51</v>
      </c>
      <c r="P7" s="51"/>
      <c r="Q7" s="3">
        <f>D88</f>
        <v>234</v>
      </c>
      <c r="R7" s="3">
        <f>E88</f>
        <v>0</v>
      </c>
      <c r="S7" s="3">
        <f>F88</f>
        <v>0</v>
      </c>
      <c r="T7" s="3">
        <f>G88</f>
        <v>230</v>
      </c>
      <c r="U7" s="3">
        <f>H88</f>
        <v>0</v>
      </c>
      <c r="V7" s="52"/>
    </row>
    <row r="8" spans="1:22" ht="20.100000000000001" customHeight="1" thickBot="1" x14ac:dyDescent="0.35">
      <c r="A8" s="167">
        <v>44469</v>
      </c>
      <c r="B8" s="158" t="s">
        <v>2535</v>
      </c>
      <c r="C8" s="159" t="s">
        <v>2537</v>
      </c>
      <c r="D8" s="165">
        <v>2</v>
      </c>
      <c r="E8" s="165">
        <v>0</v>
      </c>
      <c r="F8" s="165">
        <v>0</v>
      </c>
      <c r="G8" s="165">
        <v>2</v>
      </c>
      <c r="H8" s="165">
        <v>0</v>
      </c>
      <c r="I8" s="305" t="s">
        <v>2542</v>
      </c>
      <c r="J8" s="166" t="s">
        <v>2543</v>
      </c>
      <c r="K8" s="166" t="s">
        <v>2545</v>
      </c>
      <c r="L8" s="343"/>
      <c r="M8" s="157"/>
      <c r="O8" s="53" t="s">
        <v>95</v>
      </c>
      <c r="P8" s="54"/>
      <c r="Q8" s="4">
        <f>SUM(Q6:Q7)</f>
        <v>4224</v>
      </c>
      <c r="R8" s="4">
        <f>SUM(R6:R7)</f>
        <v>521</v>
      </c>
      <c r="S8" s="4">
        <f>SUM(S6:S7)</f>
        <v>581</v>
      </c>
      <c r="T8" s="4">
        <f>SUM(T6:T7)</f>
        <v>4171</v>
      </c>
      <c r="U8" s="4">
        <f>SUM(U6:U7)</f>
        <v>0</v>
      </c>
      <c r="V8" s="55"/>
    </row>
    <row r="9" spans="1:22" ht="20.100000000000001" customHeight="1" x14ac:dyDescent="0.3">
      <c r="A9" s="173">
        <v>44469</v>
      </c>
      <c r="B9" s="160" t="s">
        <v>2538</v>
      </c>
      <c r="C9" s="161" t="s">
        <v>2539</v>
      </c>
      <c r="D9" s="162">
        <v>1</v>
      </c>
      <c r="E9" s="162">
        <v>0</v>
      </c>
      <c r="F9" s="162">
        <v>0</v>
      </c>
      <c r="G9" s="162">
        <v>1</v>
      </c>
      <c r="H9" s="162">
        <v>0</v>
      </c>
      <c r="I9" s="303" t="s">
        <v>2542</v>
      </c>
      <c r="J9" s="171" t="s">
        <v>2543</v>
      </c>
      <c r="K9" s="171" t="s">
        <v>2546</v>
      </c>
      <c r="L9" s="170"/>
      <c r="M9" s="157"/>
      <c r="O9" s="43"/>
      <c r="P9" s="43"/>
      <c r="Q9" s="5"/>
      <c r="R9" s="5"/>
      <c r="S9" s="5"/>
      <c r="T9" s="5"/>
      <c r="U9" s="5"/>
      <c r="V9" s="56"/>
    </row>
    <row r="10" spans="1:22" ht="20.100000000000001" customHeight="1" thickBot="1" x14ac:dyDescent="0.35">
      <c r="A10" s="167">
        <v>44469</v>
      </c>
      <c r="B10" s="158" t="s">
        <v>2538</v>
      </c>
      <c r="C10" s="159" t="s">
        <v>2540</v>
      </c>
      <c r="D10" s="165">
        <v>6</v>
      </c>
      <c r="E10" s="165">
        <v>0</v>
      </c>
      <c r="F10" s="165">
        <v>0</v>
      </c>
      <c r="G10" s="165">
        <v>6</v>
      </c>
      <c r="H10" s="165">
        <v>0</v>
      </c>
      <c r="I10" s="305" t="s">
        <v>2542</v>
      </c>
      <c r="J10" s="166" t="s">
        <v>2543</v>
      </c>
      <c r="K10" s="166" t="s">
        <v>2544</v>
      </c>
      <c r="L10" s="343"/>
      <c r="M10" s="157"/>
      <c r="O10" s="41" t="s">
        <v>52</v>
      </c>
      <c r="P10" s="46"/>
      <c r="Q10" s="46"/>
      <c r="R10" s="46"/>
      <c r="S10" s="46"/>
      <c r="T10" s="46"/>
      <c r="U10" s="46"/>
      <c r="V10" s="57"/>
    </row>
    <row r="11" spans="1:22" ht="20.100000000000001" customHeight="1" thickBot="1" x14ac:dyDescent="0.35">
      <c r="A11" s="173">
        <v>44469</v>
      </c>
      <c r="B11" s="160" t="s">
        <v>2541</v>
      </c>
      <c r="C11" s="161" t="s">
        <v>2540</v>
      </c>
      <c r="D11" s="162">
        <v>10</v>
      </c>
      <c r="E11" s="162">
        <v>0</v>
      </c>
      <c r="F11" s="162">
        <v>0</v>
      </c>
      <c r="G11" s="162">
        <v>10</v>
      </c>
      <c r="H11" s="162">
        <v>0</v>
      </c>
      <c r="I11" s="303" t="s">
        <v>2542</v>
      </c>
      <c r="J11" s="171" t="s">
        <v>2543</v>
      </c>
      <c r="K11" s="171" t="s">
        <v>2545</v>
      </c>
      <c r="L11" s="170"/>
      <c r="M11" s="157"/>
      <c r="O11" s="42"/>
      <c r="P11" s="46"/>
      <c r="Q11" s="46"/>
      <c r="R11" s="46"/>
      <c r="S11" s="46"/>
      <c r="T11" s="46"/>
      <c r="U11" s="46"/>
      <c r="V11" s="56"/>
    </row>
    <row r="12" spans="1:22" ht="20.100000000000001" customHeight="1" thickBot="1" x14ac:dyDescent="0.35">
      <c r="A12" s="167">
        <v>44469</v>
      </c>
      <c r="B12" s="158" t="s">
        <v>2541</v>
      </c>
      <c r="C12" s="159" t="s">
        <v>42</v>
      </c>
      <c r="D12" s="165">
        <v>11</v>
      </c>
      <c r="E12" s="165">
        <v>0</v>
      </c>
      <c r="F12" s="165">
        <v>0</v>
      </c>
      <c r="G12" s="165">
        <v>11</v>
      </c>
      <c r="H12" s="165">
        <v>0</v>
      </c>
      <c r="I12" s="305" t="s">
        <v>2542</v>
      </c>
      <c r="J12" s="166" t="s">
        <v>2543</v>
      </c>
      <c r="K12" s="166" t="s">
        <v>2545</v>
      </c>
      <c r="L12" s="343"/>
      <c r="M12" s="157"/>
      <c r="O12" s="479" t="s">
        <v>53</v>
      </c>
      <c r="P12" s="477"/>
      <c r="Q12" s="118">
        <f>T12+V12</f>
        <v>155</v>
      </c>
      <c r="R12" s="58"/>
      <c r="S12" s="59" t="s">
        <v>39</v>
      </c>
      <c r="T12" s="60">
        <f>SUM(P14:V14,P17:V17,P20:V20,P23:V23,P26:V26,V29,U29,T29)</f>
        <v>145</v>
      </c>
      <c r="U12" s="61" t="s">
        <v>40</v>
      </c>
      <c r="V12" s="62">
        <f>SUM(P29:S29)</f>
        <v>10</v>
      </c>
    </row>
    <row r="13" spans="1:22" ht="20.100000000000001" customHeight="1" thickBot="1" x14ac:dyDescent="0.35">
      <c r="A13" s="177">
        <v>44469</v>
      </c>
      <c r="B13" s="341" t="s">
        <v>2547</v>
      </c>
      <c r="C13" s="168" t="s">
        <v>2522</v>
      </c>
      <c r="D13" s="169">
        <v>8</v>
      </c>
      <c r="E13" s="169">
        <v>0</v>
      </c>
      <c r="F13" s="169">
        <v>0</v>
      </c>
      <c r="G13" s="169">
        <v>8</v>
      </c>
      <c r="H13" s="169">
        <v>0</v>
      </c>
      <c r="I13" s="309" t="s">
        <v>2555</v>
      </c>
      <c r="J13" s="178" t="s">
        <v>2557</v>
      </c>
      <c r="K13" s="346" t="s">
        <v>2561</v>
      </c>
      <c r="L13" s="342"/>
      <c r="M13" s="157"/>
      <c r="O13" s="63" t="s">
        <v>54</v>
      </c>
      <c r="P13" s="64" t="s">
        <v>55</v>
      </c>
      <c r="Q13" s="64" t="s">
        <v>56</v>
      </c>
      <c r="R13" s="64" t="s">
        <v>57</v>
      </c>
      <c r="S13" s="64" t="s">
        <v>58</v>
      </c>
      <c r="T13" s="64" t="s">
        <v>59</v>
      </c>
      <c r="U13" s="64" t="s">
        <v>60</v>
      </c>
      <c r="V13" s="65" t="s">
        <v>61</v>
      </c>
    </row>
    <row r="14" spans="1:22" ht="20.100000000000001" customHeight="1" thickBot="1" x14ac:dyDescent="0.35">
      <c r="A14" s="167">
        <v>44469</v>
      </c>
      <c r="B14" s="158" t="s">
        <v>2548</v>
      </c>
      <c r="C14" s="159" t="s">
        <v>2549</v>
      </c>
      <c r="D14" s="165">
        <v>8</v>
      </c>
      <c r="E14" s="165">
        <v>0</v>
      </c>
      <c r="F14" s="165">
        <v>0</v>
      </c>
      <c r="G14" s="165">
        <v>8</v>
      </c>
      <c r="H14" s="165">
        <v>0</v>
      </c>
      <c r="I14" s="305" t="s">
        <v>2555</v>
      </c>
      <c r="J14" s="166" t="s">
        <v>2558</v>
      </c>
      <c r="K14" s="345" t="s">
        <v>2562</v>
      </c>
      <c r="L14" s="343"/>
      <c r="M14" s="157"/>
      <c r="O14" s="119" t="s">
        <v>22</v>
      </c>
      <c r="P14" s="120">
        <f>SUMIF($C$4:$C$51,P13,$D$4:$D$51)+SUMIF($C$61:$C$65,P13,$D$61:$D$65)+SUMIF($C$93:$C$94,P13,$D$93:$D$94)</f>
        <v>26</v>
      </c>
      <c r="Q14" s="120">
        <f>SUMIF($C$4:$C$51,Q13,$D$4:$D$51)+SUMIF($C$61:$C$65,Q13,$D$61:$D$65)+SUMIF($C$93:$C$94,Q13,$D$93:$D$94)</f>
        <v>3</v>
      </c>
      <c r="R14" s="120">
        <f>SUMIF($C$4:$C$51,R13,$D$4:$D$51)+SUMIF($C$61:$C$65,R13,$D$61:$D$65)+SUMIF($C$93:$C$94,R13,$D$93:$D$94)</f>
        <v>22</v>
      </c>
      <c r="S14" s="120">
        <f>SUMIF($C$4:$C$51,S13,$D$4:$D$51)+SUMIF($C$61:$C$65,S13,$D$61:$D$65)+SUMIF($C$93:$C$94,S13,$D$93:$D$94)</f>
        <v>4</v>
      </c>
      <c r="T14" s="120">
        <f>SUMIF($C$4:$C$51,T13,$D$4:$D$51)+SUMIF($C$61:$C$65,T13,$D$61:$D$65)+SUMIF($C$93:$C$94,T13,$D$93:$D$94)</f>
        <v>0</v>
      </c>
      <c r="U14" s="120">
        <f>SUMIF($C$4:$C$51,U13,$D$4:$D$51)+SUMIF($C$61:$C$65,U13,$D$61:$D$65)+SUMIF($C$93:$C$94,U13,$D$93:$D$94)</f>
        <v>0</v>
      </c>
      <c r="V14" s="121">
        <f>SUMIF($C$4:$C$51,V13,$D$4:$D$51)+SUMIF($C$61:$C$65,V13,$D$61:$D$65)+SUMIF($C$93:$C$94,V13,$D$93:$D$94)</f>
        <v>0</v>
      </c>
    </row>
    <row r="15" spans="1:22" ht="20.100000000000001" customHeight="1" x14ac:dyDescent="0.3">
      <c r="A15" s="173">
        <v>44469</v>
      </c>
      <c r="B15" s="160" t="s">
        <v>2550</v>
      </c>
      <c r="C15" s="161" t="s">
        <v>2536</v>
      </c>
      <c r="D15" s="162">
        <v>2</v>
      </c>
      <c r="E15" s="162">
        <v>0</v>
      </c>
      <c r="F15" s="162">
        <v>0</v>
      </c>
      <c r="G15" s="162">
        <v>2</v>
      </c>
      <c r="H15" s="162">
        <v>0</v>
      </c>
      <c r="I15" s="303" t="s">
        <v>2555</v>
      </c>
      <c r="J15" s="171" t="s">
        <v>2559</v>
      </c>
      <c r="K15" s="344" t="s">
        <v>2561</v>
      </c>
      <c r="L15" s="170"/>
      <c r="M15" s="157"/>
      <c r="O15" s="66" t="s">
        <v>25</v>
      </c>
      <c r="P15" s="67">
        <f>SUMIF($C$4:$C$51,P13,$G$4:$G$51)+SUMIF($C$61:$C$65,P13,$G$61:$G$65)+SUMIF($C$93:$C$94,P13,$G$93:$G$94)</f>
        <v>27</v>
      </c>
      <c r="Q15" s="67">
        <f>SUMIF($C$4:$C$51,Q13,$G$4:$G$51)+SUMIF($C$61:$C$65,Q13,$G$61:$G$65)+SUMIF($C$93:$C$94,Q13,$G$93:$G$94)</f>
        <v>0</v>
      </c>
      <c r="R15" s="67">
        <f>SUMIF($C$4:$C$51,R13,$G$4:$G$51)+SUMIF($C$61:$C$65,R13,$G$61:$G$65)+SUMIF($C$93:$C$94,R13,$G$93:$G$94)</f>
        <v>15</v>
      </c>
      <c r="S15" s="67">
        <f>SUMIF($C$4:$C$51,S13,$G$4:$G$51)+SUMIF($C$61:$C$65,S13,$G$61:$G$65)+SUMIF($C$93:$C$94,S13,$G$93:$G$94)</f>
        <v>2</v>
      </c>
      <c r="T15" s="67">
        <f>SUMIF($C$4:$C$51,T13,$G$4:$G$51)+SUMIF($C$61:$C$65,T13,$G$61:$G$65)+SUMIF($C$93:$C$94,T13,$G$93:$G$94)</f>
        <v>0</v>
      </c>
      <c r="U15" s="67">
        <f>SUMIF($C$4:$C$51,U13,$G$4:$G$51)+SUMIF($C$61:$C$65,U13,$G$61:$G$65)+SUMIF($C$93:$C$94,U13,$G$93:$G$94)</f>
        <v>0</v>
      </c>
      <c r="V15" s="68">
        <f>SUMIF($C$4:$C$51,V13,$G$4:$G$51)+SUMIF($C$61:$C$65,V13,$G$61:$G$65)+SUMIF($C$93:$C$94,V13,$G$93:$G$94)</f>
        <v>0</v>
      </c>
    </row>
    <row r="16" spans="1:22" ht="20.100000000000001" customHeight="1" thickBot="1" x14ac:dyDescent="0.35">
      <c r="A16" s="167">
        <v>44469</v>
      </c>
      <c r="B16" s="158" t="s">
        <v>2550</v>
      </c>
      <c r="C16" s="159" t="s">
        <v>2540</v>
      </c>
      <c r="D16" s="165">
        <v>3</v>
      </c>
      <c r="E16" s="165">
        <v>0</v>
      </c>
      <c r="F16" s="165">
        <v>0</v>
      </c>
      <c r="G16" s="165">
        <v>3</v>
      </c>
      <c r="H16" s="165">
        <v>0</v>
      </c>
      <c r="I16" s="305" t="s">
        <v>2555</v>
      </c>
      <c r="J16" s="166" t="s">
        <v>2558</v>
      </c>
      <c r="K16" s="345" t="s">
        <v>2561</v>
      </c>
      <c r="L16" s="343"/>
      <c r="M16" s="157"/>
      <c r="O16" s="69"/>
      <c r="P16" s="70" t="s">
        <v>62</v>
      </c>
      <c r="Q16" s="70" t="s">
        <v>63</v>
      </c>
      <c r="R16" s="70" t="s">
        <v>64</v>
      </c>
      <c r="S16" s="70" t="s">
        <v>65</v>
      </c>
      <c r="T16" s="70" t="s">
        <v>116</v>
      </c>
      <c r="U16" s="71" t="s">
        <v>66</v>
      </c>
      <c r="V16" s="72" t="s">
        <v>67</v>
      </c>
    </row>
    <row r="17" spans="1:22" ht="20.100000000000001" customHeight="1" x14ac:dyDescent="0.3">
      <c r="A17" s="173">
        <v>44469</v>
      </c>
      <c r="B17" s="160" t="s">
        <v>2551</v>
      </c>
      <c r="C17" s="161" t="s">
        <v>2549</v>
      </c>
      <c r="D17" s="162">
        <v>0</v>
      </c>
      <c r="E17" s="162">
        <v>0</v>
      </c>
      <c r="F17" s="162">
        <v>0</v>
      </c>
      <c r="G17" s="162">
        <v>1</v>
      </c>
      <c r="H17" s="162">
        <v>0</v>
      </c>
      <c r="I17" s="303" t="s">
        <v>2556</v>
      </c>
      <c r="J17" s="171" t="s">
        <v>2560</v>
      </c>
      <c r="K17" s="344" t="s">
        <v>2561</v>
      </c>
      <c r="L17" s="170"/>
      <c r="M17" s="157"/>
      <c r="O17" s="122" t="s">
        <v>22</v>
      </c>
      <c r="P17" s="120">
        <f>SUMIF($C$4:$C$51,P16,$D$4:$D$51)+SUMIF($C$61:$C$65,P16,$D$61:$D$65)+SUMIF($C$93:$C$94,P16,$D$93:$D$94)</f>
        <v>52</v>
      </c>
      <c r="Q17" s="120">
        <f>SUMIF($C$4:$C$51,Q16,$D$4:$D$51)+SUMIF($C$61:$C$65,Q16,$D$61:$D$65)+SUMIF($C$93:$C$94,Q16,$D$93:$D$94)</f>
        <v>8</v>
      </c>
      <c r="R17" s="120">
        <f>SUMIF($C$4:$C$51,R16,$D$4:$D$51)+SUMIF($C$61:$C$65,R16,$D$61:$D$65)+SUMIF($C$93:$C$94,R16,$D$93:$D$94)</f>
        <v>0</v>
      </c>
      <c r="S17" s="120">
        <f>SUMIF($C$4:$C$51,S16,$D$4:$D$51)+SUMIF($C$61:$C$65,S16,$D$61:$D$65)+SUMIF($C$93:$C$94,S16,$D$93:$D$94)</f>
        <v>0</v>
      </c>
      <c r="T17" s="120">
        <f>SUMIF($C$4:$C$51,T16,$D$4:$D$51)+SUMIF($C$61:$C$65,T16,$D$61:$D$65)+SUMIF($C$93:$C$94,T16,$D$93:$D$94)</f>
        <v>0</v>
      </c>
      <c r="U17" s="120">
        <f>SUMIF($C$4:$C$51,U16,$D$4:$D$51)+SUMIF($C$61:$C$65,U16,$D$61:$D$65)+SUMIF($C$93:$C$94,U16,$D$93:$D$94)</f>
        <v>0</v>
      </c>
      <c r="V17" s="121">
        <f>SUMIF($C$4:$C$51,V16,$D$4:$D$51)+SUMIF($C$61:$C$65,V16,$D$61:$D$65)+SUMIF($C$93:$C$94,V16,$D$93:$D$94)</f>
        <v>0</v>
      </c>
    </row>
    <row r="18" spans="1:22" ht="20.100000000000001" customHeight="1" thickBot="1" x14ac:dyDescent="0.35">
      <c r="A18" s="167">
        <v>44469</v>
      </c>
      <c r="B18" s="158" t="s">
        <v>2551</v>
      </c>
      <c r="C18" s="159" t="s">
        <v>2521</v>
      </c>
      <c r="D18" s="165">
        <v>6</v>
      </c>
      <c r="E18" s="165">
        <v>0</v>
      </c>
      <c r="F18" s="165">
        <v>0</v>
      </c>
      <c r="G18" s="165">
        <v>6</v>
      </c>
      <c r="H18" s="165">
        <v>0</v>
      </c>
      <c r="I18" s="305" t="s">
        <v>2556</v>
      </c>
      <c r="J18" s="166" t="s">
        <v>2557</v>
      </c>
      <c r="K18" s="345" t="s">
        <v>2562</v>
      </c>
      <c r="L18" s="343"/>
      <c r="M18" s="157"/>
      <c r="O18" s="73" t="s">
        <v>25</v>
      </c>
      <c r="P18" s="74">
        <f>SUMIF($C$4:$C$51,P16,$G$4:$G$51)+SUMIF($C$61:$C$65,P16,$G$61:$G$65)+SUMIF($C$93:$C$94,P16,$G$93:$G$94)</f>
        <v>52</v>
      </c>
      <c r="Q18" s="74">
        <f>SUMIF($C$4:$C$51,Q16,$G$4:$G$51)+SUMIF($C$61:$C$65,Q16,$G$61:$G$65)+SUMIF($C$93:$C$94,Q16,$G$93:$G$94)</f>
        <v>9</v>
      </c>
      <c r="R18" s="74">
        <f>SUMIF($C$4:$C$51,R16,$G$4:$G$51)+SUMIF($C$61:$C$65,R16,$G$61:$G$65)+SUMIF($C$93:$C$94,R16,$G$93:$G$94)</f>
        <v>0</v>
      </c>
      <c r="S18" s="74">
        <f>SUMIF($C$4:$C$51,S16,$G$4:$G$51)+SUMIF($C$61:$C$65,S16,$G$61:$G$65)+SUMIF($C$93:$C$94,S16,$G$93:$G$94)</f>
        <v>0</v>
      </c>
      <c r="T18" s="74">
        <f>SUMIF($C$4:$C$51,T16,$G$4:$G$51)+SUMIF($C$61:$C$65,T16,$G$61:$G$65)+SUMIF($C$93:$C$94,T16,$G$93:$G$94)</f>
        <v>0</v>
      </c>
      <c r="U18" s="74">
        <f>SUMIF($C$4:$C$51,U16,$G$4:$G$51)+SUMIF($C$61:$C$65,U16,$G$61:$G$65)+SUMIF($C$93:$C$94,U16,$G$93:$G$94)</f>
        <v>0</v>
      </c>
      <c r="V18" s="75">
        <f>SUMIF($C$4:$C$51,V16,$G$4:$G$51)+SUMIF($C$61:$C$65,V16,$G$61:$G$65)+SUMIF($C$93:$C$94,V16,$G$93:$G$94)</f>
        <v>0</v>
      </c>
    </row>
    <row r="19" spans="1:22" ht="20.100000000000001" customHeight="1" x14ac:dyDescent="0.3">
      <c r="A19" s="173">
        <v>44469</v>
      </c>
      <c r="B19" s="160" t="s">
        <v>2552</v>
      </c>
      <c r="C19" s="161" t="s">
        <v>2549</v>
      </c>
      <c r="D19" s="162">
        <v>2</v>
      </c>
      <c r="E19" s="162">
        <v>0</v>
      </c>
      <c r="F19" s="162">
        <v>0</v>
      </c>
      <c r="G19" s="162">
        <v>2</v>
      </c>
      <c r="H19" s="162">
        <v>0</v>
      </c>
      <c r="I19" s="303" t="s">
        <v>2555</v>
      </c>
      <c r="J19" s="171" t="s">
        <v>2557</v>
      </c>
      <c r="K19" s="344" t="s">
        <v>2562</v>
      </c>
      <c r="L19" s="170"/>
      <c r="M19" s="157"/>
      <c r="O19" s="76"/>
      <c r="P19" s="125" t="s">
        <v>2646</v>
      </c>
      <c r="Q19" s="77" t="s">
        <v>128</v>
      </c>
      <c r="R19" s="77" t="s">
        <v>42</v>
      </c>
      <c r="S19" s="77" t="s">
        <v>136</v>
      </c>
      <c r="T19" s="44" t="s">
        <v>2645</v>
      </c>
      <c r="U19" s="77" t="s">
        <v>110</v>
      </c>
      <c r="V19" s="78" t="s">
        <v>146</v>
      </c>
    </row>
    <row r="20" spans="1:22" ht="20.100000000000001" customHeight="1" x14ac:dyDescent="0.3">
      <c r="A20" s="174">
        <v>44469</v>
      </c>
      <c r="B20" s="196" t="s">
        <v>2552</v>
      </c>
      <c r="C20" s="163" t="s">
        <v>2553</v>
      </c>
      <c r="D20" s="164">
        <v>4</v>
      </c>
      <c r="E20" s="164">
        <v>0</v>
      </c>
      <c r="F20" s="164">
        <v>0</v>
      </c>
      <c r="G20" s="164">
        <v>4</v>
      </c>
      <c r="H20" s="164">
        <v>0</v>
      </c>
      <c r="I20" s="304" t="s">
        <v>2555</v>
      </c>
      <c r="J20" s="172" t="s">
        <v>2558</v>
      </c>
      <c r="K20" s="38" t="s">
        <v>2562</v>
      </c>
      <c r="L20" s="197"/>
      <c r="M20" s="157" t="s">
        <v>127</v>
      </c>
      <c r="O20" s="122" t="s">
        <v>22</v>
      </c>
      <c r="P20" s="120">
        <f>SUMIF($C$4:$C$51,P19,$D$4:$D$51)+SUMIF($C$61:$C$65,P19,$D$61:$D$65)+SUMIF($C$93:$C$94,P19,$D$93:$D$94)</f>
        <v>10</v>
      </c>
      <c r="Q20" s="120">
        <f>SUMIF($C$4:$C$51,Q19,$D$4:$D$51)+SUMIF($C$61:$C$65,Q19,$D$61:$D$65)+SUMIF($C$93:$C$94,Q19,$D$93:$D$94)</f>
        <v>0</v>
      </c>
      <c r="R20" s="120">
        <f>SUMIF($C$4:$C$51,R19,$D$4:$D$51)+SUMIF($C$61:$C$65,R19,$D$61:$D$65)+SUMIF($C$93:$C$94,R19,$D$93:$D$94)</f>
        <v>16</v>
      </c>
      <c r="S20" s="120">
        <f>SUMIF($C$4:$C$51,S19,$D$4:$D$51)+SUMIF($C$61:$C$65,S19,$D$61:$D$65)+SUMIF($C$93:$C$94,S19,$D$93:$D$94)</f>
        <v>0</v>
      </c>
      <c r="T20" s="120">
        <f>SUMIF($C$4:$C$51,T19,$D$4:$D$51)+SUMIF($C$61:$C$65,T19,$D$61:$D$65)+SUMIF($C$93:$C$94,T19,$D$93:$D$94)</f>
        <v>3</v>
      </c>
      <c r="U20" s="120">
        <f>SUMIF($C$4:$C$51,U19,$D$4:$D$51)+SUMIF($C$61:$C$65,U19,$D$61:$D$65)+SUMIF($C$93:$C$94,U19,$D$93:$D$94)</f>
        <v>0</v>
      </c>
      <c r="V20" s="121">
        <f>SUMIF($C$4:$C$51,V19,$D$4:$D$51)+SUMIF($C$61:$C$65,V19,$D$61:$D$65)+SUMIF($C$93:$C$94,V19,$D$93:$D$94)</f>
        <v>0</v>
      </c>
    </row>
    <row r="21" spans="1:22" ht="20.100000000000001" customHeight="1" thickBot="1" x14ac:dyDescent="0.35">
      <c r="A21" s="167">
        <v>44469</v>
      </c>
      <c r="B21" s="158" t="s">
        <v>2552</v>
      </c>
      <c r="C21" s="159" t="s">
        <v>2554</v>
      </c>
      <c r="D21" s="165">
        <v>1</v>
      </c>
      <c r="E21" s="165">
        <v>0</v>
      </c>
      <c r="F21" s="165">
        <v>0</v>
      </c>
      <c r="G21" s="165">
        <v>1</v>
      </c>
      <c r="H21" s="165">
        <v>0</v>
      </c>
      <c r="I21" s="305" t="s">
        <v>2555</v>
      </c>
      <c r="J21" s="166" t="s">
        <v>2557</v>
      </c>
      <c r="K21" s="345" t="s">
        <v>2561</v>
      </c>
      <c r="L21" s="343"/>
      <c r="M21" s="157"/>
      <c r="O21" s="79" t="s">
        <v>25</v>
      </c>
      <c r="P21" s="80">
        <f>SUMIF($C$4:$C$51,P19,$G$4:$G$51)+SUMIF($C$61:$C$65,P19,$G$61:$G$65)+SUMIF($C$93:$C$94,P19,$G$93:$G$94)</f>
        <v>10</v>
      </c>
      <c r="Q21" s="80">
        <f>SUMIF($C$4:$C$51,Q19,$G$4:$G$51)+SUMIF($C$61:$C$65,Q19,$G$61:$G$65)+SUMIF($C$93:$C$94,Q19,$G$93:$G$94)</f>
        <v>0</v>
      </c>
      <c r="R21" s="80">
        <f>SUMIF($C$4:$C$51,R19,$G$4:$G$51)+SUMIF($C$61:$C$65,R19,$G$61:$G$65)+SUMIF($C$93:$C$94,R19,$G$93:$G$94)</f>
        <v>16</v>
      </c>
      <c r="S21" s="80">
        <f>SUMIF($C$4:$C$51,S19,$G$4:$G$51)+SUMIF($C$61:$C$65,S19,$G$61:$G$65)+SUMIF($C$93:$C$94,S19,$G$93:$G$94)</f>
        <v>0</v>
      </c>
      <c r="T21" s="80">
        <f>SUMIF($C$4:$C$51,T19,$G$4:$G$51)+SUMIF($C$61:$C$65,T19,$G$61:$G$65)+SUMIF($C$93:$C$94,T19,$G$93:$G$94)</f>
        <v>3</v>
      </c>
      <c r="U21" s="80">
        <f>SUMIF($C$4:$C$51,U19,$G$4:$G$51)+SUMIF($C$61:$C$65,U19,$G$61:$G$65)+SUMIF($C$93:$C$94,U19,$G$93:$G$94)</f>
        <v>0</v>
      </c>
      <c r="V21" s="81">
        <f>SUMIF($C$4:$C$51,V19,$G$4:$G$51)+SUMIF($C$61:$C$65,V19,$G$61:$G$65)+SUMIF($C$93:$C$94,V19,$G$93:$G$94)</f>
        <v>0</v>
      </c>
    </row>
    <row r="22" spans="1:22" ht="20.100000000000001" customHeight="1" x14ac:dyDescent="0.3">
      <c r="A22" s="173">
        <v>44469</v>
      </c>
      <c r="B22" s="160" t="s">
        <v>2563</v>
      </c>
      <c r="C22" s="161" t="s">
        <v>2564</v>
      </c>
      <c r="D22" s="162">
        <v>4</v>
      </c>
      <c r="E22" s="162">
        <v>0</v>
      </c>
      <c r="F22" s="162">
        <v>0</v>
      </c>
      <c r="G22" s="162">
        <v>2</v>
      </c>
      <c r="H22" s="162">
        <v>0</v>
      </c>
      <c r="I22" s="303" t="s">
        <v>2576</v>
      </c>
      <c r="J22" s="171" t="s">
        <v>2579</v>
      </c>
      <c r="K22" s="171" t="s">
        <v>2581</v>
      </c>
      <c r="L22" s="170"/>
      <c r="M22" s="157"/>
      <c r="O22" s="82"/>
      <c r="P22" s="70" t="s">
        <v>68</v>
      </c>
      <c r="Q22" s="70" t="s">
        <v>69</v>
      </c>
      <c r="R22" s="83" t="s">
        <v>70</v>
      </c>
      <c r="S22" s="70" t="s">
        <v>71</v>
      </c>
      <c r="T22" s="70" t="s">
        <v>72</v>
      </c>
      <c r="U22" s="70" t="s">
        <v>73</v>
      </c>
      <c r="V22" s="72" t="s">
        <v>74</v>
      </c>
    </row>
    <row r="23" spans="1:22" ht="20.100000000000001" customHeight="1" x14ac:dyDescent="0.3">
      <c r="A23" s="174">
        <v>44469</v>
      </c>
      <c r="B23" s="196" t="s">
        <v>2563</v>
      </c>
      <c r="C23" s="163" t="s">
        <v>2553</v>
      </c>
      <c r="D23" s="164">
        <v>1</v>
      </c>
      <c r="E23" s="164">
        <v>0</v>
      </c>
      <c r="F23" s="164">
        <v>0</v>
      </c>
      <c r="G23" s="164">
        <v>1</v>
      </c>
      <c r="H23" s="164">
        <v>0</v>
      </c>
      <c r="I23" s="304" t="s">
        <v>2577</v>
      </c>
      <c r="J23" s="172" t="s">
        <v>2579</v>
      </c>
      <c r="K23" s="172" t="s">
        <v>2582</v>
      </c>
      <c r="L23" s="197"/>
      <c r="M23" s="157"/>
      <c r="O23" s="122" t="s">
        <v>22</v>
      </c>
      <c r="P23" s="120">
        <f>SUMIF($C$4:$C$51,P22,$D$4:$D$51)+SUMIF($C$61:$C$65,P22,$D$61:$D$65)+SUMIF($C$93:$C$94,P22,$D$93:$D$94)</f>
        <v>0</v>
      </c>
      <c r="Q23" s="120">
        <f>SUMIF($C$4:$C$51,Q22,$D$4:$D$51)+SUMIF($C$61:$C$65,Q22,$D$61:$D$65)+SUMIF($C$93:$C$94,Q22,$D$93:$D$94)</f>
        <v>0</v>
      </c>
      <c r="R23" s="120">
        <f>SUMIF($C$4:$C$51,R22,$D$4:$D$51)+SUMIF($C$61:$C$65,R22,$D$61:$D$65)+SUMIF($C$93:$C$94,R22,$D$93:$D$94)</f>
        <v>0</v>
      </c>
      <c r="S23" s="120">
        <f>SUMIF($C$4:$C$51,S22,$D$4:$D$51)+SUMIF($C$61:$C$65,S22,$D$61:$D$65)+SUMIF($C$93:$C$94,S22,$D$93:$D$94)</f>
        <v>0</v>
      </c>
      <c r="T23" s="120">
        <f>SUMIF($C$4:$C$51,T22,$D$4:$D$51)+SUMIF($C$61:$C$65,T22,$D$61:$D$65)+SUMIF($C$93:$C$94,T22,$D$93:$D$94)</f>
        <v>0</v>
      </c>
      <c r="U23" s="120">
        <f>SUMIF($C$4:$C$51,U22,$D$4:$D$51)+SUMIF($C$61:$C$65,U22,$D$61:$D$65)+SUMIF($C$93:$C$94,U22,$D$93:$D$94)</f>
        <v>1</v>
      </c>
      <c r="V23" s="121">
        <f>SUMIF($C$4:$C$51,V22,$D$4:$D$51)+SUMIF($C$61:$C$65,V22,$D$61:$D$65)+SUMIF($C$93:$C$94,V22,$D$93:$D$94)</f>
        <v>0</v>
      </c>
    </row>
    <row r="24" spans="1:22" ht="20.100000000000001" customHeight="1" thickBot="1" x14ac:dyDescent="0.35">
      <c r="A24" s="167">
        <v>44469</v>
      </c>
      <c r="B24" s="158" t="s">
        <v>2563</v>
      </c>
      <c r="C24" s="159" t="s">
        <v>2565</v>
      </c>
      <c r="D24" s="165">
        <v>1</v>
      </c>
      <c r="E24" s="165">
        <v>0</v>
      </c>
      <c r="F24" s="165">
        <v>0</v>
      </c>
      <c r="G24" s="165">
        <v>1</v>
      </c>
      <c r="H24" s="165">
        <v>0</v>
      </c>
      <c r="I24" s="305" t="s">
        <v>2576</v>
      </c>
      <c r="J24" s="166" t="s">
        <v>2579</v>
      </c>
      <c r="K24" s="166" t="s">
        <v>2581</v>
      </c>
      <c r="L24" s="343" t="s">
        <v>2566</v>
      </c>
      <c r="M24" s="157"/>
      <c r="O24" s="73" t="s">
        <v>25</v>
      </c>
      <c r="P24" s="74">
        <f>SUMIF($C$4:$C$51,P22,$G$4:$G$51)+SUMIF($C$61:$C$65,P22,$G$61:$G$65)+SUMIF($C$93:$C$94,P22,$G$93:$G$94)</f>
        <v>0</v>
      </c>
      <c r="Q24" s="74">
        <f>SUMIF($C$4:$C$51,Q22,$G$4:$G$51)+SUMIF($C$61:$C$65,Q22,$G$61:$G$65)+SUMIF($C$93:$C$94,Q22,$G$93:$G$94)</f>
        <v>0</v>
      </c>
      <c r="R24" s="74">
        <f>SUMIF($C$4:$C$51,R22,$G$4:$G$51)+SUMIF($C$61:$C$65,R22,$G$61:$G$65)+SUMIF($C$93:$C$94,R22,$G$93:$G$94)</f>
        <v>0</v>
      </c>
      <c r="S24" s="74">
        <f>SUMIF($C$4:$C$51,S22,$G$4:$G$51)+SUMIF($C$61:$C$65,S22,$G$61:$G$65)+SUMIF($C$93:$C$94,S22,$G$93:$G$94)</f>
        <v>0</v>
      </c>
      <c r="T24" s="74">
        <f>SUMIF($C$4:$C$51,T22,$G$4:$G$51)+SUMIF($C$61:$C$65,T22,$G$61:$G$65)+SUMIF($C$93:$C$94,T22,$G$93:$G$94)</f>
        <v>0</v>
      </c>
      <c r="U24" s="74">
        <f>SUMIF($C$4:$C$51,U22,$G$4:$G$51)+SUMIF($C$61:$C$65,U22,$G$61:$G$65)+SUMIF($C$93:$C$94,U22,$G$93:$G$94)</f>
        <v>1</v>
      </c>
      <c r="V24" s="75">
        <f>SUMIF($C$4:$C$51,V22,$G$4:$G$51)+SUMIF($C$61:$C$65,V22,$G$61:$G$65)+SUMIF($C$93:$C$94,V22,$G$93:$G$94)</f>
        <v>0</v>
      </c>
    </row>
    <row r="25" spans="1:22" ht="20.100000000000001" customHeight="1" thickBot="1" x14ac:dyDescent="0.35">
      <c r="A25" s="177">
        <v>44469</v>
      </c>
      <c r="B25" s="341" t="s">
        <v>2563</v>
      </c>
      <c r="C25" s="168" t="s">
        <v>2567</v>
      </c>
      <c r="D25" s="169">
        <v>1</v>
      </c>
      <c r="E25" s="169">
        <v>0</v>
      </c>
      <c r="F25" s="169">
        <v>0</v>
      </c>
      <c r="G25" s="169">
        <v>1</v>
      </c>
      <c r="H25" s="169">
        <v>0</v>
      </c>
      <c r="I25" s="309" t="s">
        <v>2578</v>
      </c>
      <c r="J25" s="178" t="s">
        <v>2579</v>
      </c>
      <c r="K25" s="178" t="s">
        <v>2581</v>
      </c>
      <c r="L25" s="342" t="s">
        <v>2568</v>
      </c>
      <c r="M25" s="157"/>
      <c r="O25" s="82"/>
      <c r="P25" s="77" t="s">
        <v>75</v>
      </c>
      <c r="Q25" s="126" t="s">
        <v>76</v>
      </c>
      <c r="R25" s="77" t="s">
        <v>77</v>
      </c>
      <c r="S25" s="77" t="s">
        <v>78</v>
      </c>
      <c r="T25" s="77" t="s">
        <v>129</v>
      </c>
      <c r="U25" s="77" t="s">
        <v>130</v>
      </c>
      <c r="V25" s="78" t="s">
        <v>46</v>
      </c>
    </row>
    <row r="26" spans="1:22" ht="20.100000000000001" customHeight="1" x14ac:dyDescent="0.3">
      <c r="A26" s="173">
        <v>44469</v>
      </c>
      <c r="B26" s="160" t="s">
        <v>2569</v>
      </c>
      <c r="C26" s="161" t="s">
        <v>2549</v>
      </c>
      <c r="D26" s="162">
        <v>1</v>
      </c>
      <c r="E26" s="162">
        <v>0</v>
      </c>
      <c r="F26" s="162">
        <v>0</v>
      </c>
      <c r="G26" s="162">
        <v>1</v>
      </c>
      <c r="H26" s="162">
        <v>0</v>
      </c>
      <c r="I26" s="303" t="s">
        <v>2577</v>
      </c>
      <c r="J26" s="171" t="s">
        <v>2579</v>
      </c>
      <c r="K26" s="171" t="s">
        <v>2581</v>
      </c>
      <c r="L26" s="170"/>
      <c r="M26" s="157"/>
      <c r="O26" s="122" t="s">
        <v>22</v>
      </c>
      <c r="P26" s="120">
        <f>SUMIF($C$4:$C$51,P25,$D$4:$D$51)+SUMIF($C$61:$C$65,P25,$D$61:$D$65)+SUMIF($C$93:$C$94,P25,$D$93:$D$94)</f>
        <v>0</v>
      </c>
      <c r="Q26" s="120">
        <f>SUMIF($C$4:$C$51,Q25,$D$4:$D$51)+SUMIF($C$61:$C$65,Q25,$D$61:$D$65)+SUMIF($C$93:$C$94,Q25,$D$93:$D$94)</f>
        <v>0</v>
      </c>
      <c r="R26" s="120">
        <f>SUMIF($C$4:$C$51,R25,$D$4:$D$51)+SUMIF($C$61:$C$65,R25,$D$61:$D$65)+SUMIF($C$93:$C$94,R25,$D$93:$D$94)</f>
        <v>0</v>
      </c>
      <c r="S26" s="120">
        <f>SUMIF($C$4:$C$51,S25,$D$4:$D$51)+SUMIF($C$61:$C$65,S25,$D$61:$D$65)+SUMIF($C$93:$C$94,S25,$D$93:$D$94)</f>
        <v>0</v>
      </c>
      <c r="T26" s="120">
        <f>SUMIF($C$4:$C$51,T25,$D$4:$D$51)+SUMIF($C$61:$C$65,T25,$D$61:$D$65)+SUMIF($C$93:$C$94,T25,$D$93:$D$94)</f>
        <v>0</v>
      </c>
      <c r="U26" s="120">
        <f>SUMIF($C$4:$C$51,U25,$D$4:$D$51)+SUMIF($C$61:$C$65,U25,$D$61:$D$65)+SUMIF($C$93:$C$94,U25,$D$93:$D$94)</f>
        <v>0</v>
      </c>
      <c r="V26" s="121">
        <f>SUMIF($C$4:$C$51,V25,$D$4:$D$51)+SUMIF($C$61:$C$65,V25,$D$61:$D$65)+SUMIF($C$93:$C$94,V25,$D$93:$D$94)</f>
        <v>0</v>
      </c>
    </row>
    <row r="27" spans="1:22" ht="20.100000000000001" customHeight="1" x14ac:dyDescent="0.3">
      <c r="A27" s="174">
        <v>44469</v>
      </c>
      <c r="B27" s="196" t="s">
        <v>2569</v>
      </c>
      <c r="C27" s="163" t="s">
        <v>2570</v>
      </c>
      <c r="D27" s="164">
        <v>8</v>
      </c>
      <c r="E27" s="164">
        <v>0</v>
      </c>
      <c r="F27" s="164">
        <v>0</v>
      </c>
      <c r="G27" s="164">
        <v>1</v>
      </c>
      <c r="H27" s="164">
        <v>0</v>
      </c>
      <c r="I27" s="304" t="s">
        <v>2577</v>
      </c>
      <c r="J27" s="172" t="s">
        <v>2580</v>
      </c>
      <c r="K27" s="172" t="s">
        <v>2581</v>
      </c>
      <c r="L27" s="197"/>
      <c r="M27" s="157"/>
      <c r="O27" s="79" t="s">
        <v>25</v>
      </c>
      <c r="P27" s="84">
        <f>SUMIF($C$4:$C$51,P25,$G$4:$G$51)+SUMIF($C$61:$C$65,P25,$G$61:$G$65)+SUMIF($C$93:$C$94,P25,$G$93:$G$94)</f>
        <v>0</v>
      </c>
      <c r="Q27" s="84">
        <f>SUMIF($C$4:$C$51,Q25,$G$4:$G$51)+SUMIF($C$61:$C$65,Q25,$G$61:$G$65)+SUMIF($C$93:$C$94,Q25,$G$93:$G$94)</f>
        <v>0</v>
      </c>
      <c r="R27" s="84">
        <f>SUMIF($C$4:$C$51,R25,$G$4:$G$51)+SUMIF($C$61:$C$65,R25,$G$61:$G$65)+SUMIF($C$93:$C$94,R25,$G$93:$G$94)</f>
        <v>0</v>
      </c>
      <c r="S27" s="84">
        <f>SUMIF($C$4:$C$51,S25,$G$4:$G$51)+SUMIF($C$61:$C$65,S25,$G$61:$G$65)+SUMIF($C$93:$C$94,S25,$G$93:$G$94)</f>
        <v>0</v>
      </c>
      <c r="T27" s="84">
        <f>SUMIF($C$4:$C$51,T25,$G$4:$G$51)+SUMIF($C$61:$C$65,T25,$G$61:$G$65)+SUMIF($C$93:$C$94,T25,$G$93:$G$94)</f>
        <v>0</v>
      </c>
      <c r="U27" s="84">
        <f>SUMIF($C$4:$C$51,U25,$G$4:$G$51)+SUMIF($C$61:$C$65,U25,$G$61:$G$65)+SUMIF($C$93:$C$94,U25,$G$93:$G$94)</f>
        <v>0</v>
      </c>
      <c r="V27" s="85">
        <f>SUMIF($C$4:$C$51,V25,$G$4:$G$51)+SUMIF($C$61:$C$65,V25,$G$61:$G$65)+SUMIF($C$93:$C$94,V25,$G$93:$G$94)</f>
        <v>0</v>
      </c>
    </row>
    <row r="28" spans="1:22" ht="20.100000000000001" customHeight="1" thickBot="1" x14ac:dyDescent="0.35">
      <c r="A28" s="167">
        <v>44469</v>
      </c>
      <c r="B28" s="158" t="s">
        <v>2569</v>
      </c>
      <c r="C28" s="159" t="s">
        <v>2571</v>
      </c>
      <c r="D28" s="165">
        <v>1</v>
      </c>
      <c r="E28" s="165">
        <v>0</v>
      </c>
      <c r="F28" s="165">
        <v>0</v>
      </c>
      <c r="G28" s="165">
        <v>1</v>
      </c>
      <c r="H28" s="165">
        <v>0</v>
      </c>
      <c r="I28" s="305" t="s">
        <v>2578</v>
      </c>
      <c r="J28" s="166" t="s">
        <v>2579</v>
      </c>
      <c r="K28" s="166" t="s">
        <v>2581</v>
      </c>
      <c r="L28" s="343"/>
      <c r="M28" s="157"/>
      <c r="O28" s="82"/>
      <c r="P28" s="70" t="s">
        <v>109</v>
      </c>
      <c r="Q28" s="70" t="s">
        <v>113</v>
      </c>
      <c r="R28" s="70" t="s">
        <v>114</v>
      </c>
      <c r="S28" s="70" t="s">
        <v>47</v>
      </c>
      <c r="T28" s="70" t="s">
        <v>133</v>
      </c>
      <c r="U28" s="70" t="s">
        <v>44</v>
      </c>
      <c r="V28" s="72" t="s">
        <v>134</v>
      </c>
    </row>
    <row r="29" spans="1:22" ht="20.100000000000001" customHeight="1" thickBot="1" x14ac:dyDescent="0.35">
      <c r="A29" s="177">
        <v>44469</v>
      </c>
      <c r="B29" s="341" t="s">
        <v>2572</v>
      </c>
      <c r="C29" s="168" t="s">
        <v>2522</v>
      </c>
      <c r="D29" s="169">
        <v>8</v>
      </c>
      <c r="E29" s="169">
        <v>0</v>
      </c>
      <c r="F29" s="169">
        <v>0</v>
      </c>
      <c r="G29" s="169">
        <v>8</v>
      </c>
      <c r="H29" s="169">
        <v>0</v>
      </c>
      <c r="I29" s="309" t="s">
        <v>2577</v>
      </c>
      <c r="J29" s="178" t="s">
        <v>2579</v>
      </c>
      <c r="K29" s="178" t="s">
        <v>2581</v>
      </c>
      <c r="L29" s="342"/>
      <c r="M29" s="157"/>
      <c r="O29" s="122" t="s">
        <v>22</v>
      </c>
      <c r="P29" s="120">
        <f>SUMIF($C$4:$C$51,P28,$D$4:$D$51)+SUMIF($C$61:$C$65,P28,$D$61:$D$65)+SUMIF($C$93:$C$94,P28,$D$93:$D$94)</f>
        <v>5</v>
      </c>
      <c r="Q29" s="120">
        <f>SUMIF($C$4:$C$51,Q28,$D$4:$D$51)+SUMIF($C$61:$C$65,Q28,$D$61:$D$65)+SUMIF($C$93:$C$94,Q28,$D$93:$D$94)</f>
        <v>3</v>
      </c>
      <c r="R29" s="120">
        <f>SUMIF($C$4:$C$51,R28,$D$4:$D$51)+SUMIF($C$61:$C$65,R28,$D$61:$D$65)+SUMIF($C$93:$C$94,R28,$D$93:$D$94)</f>
        <v>1</v>
      </c>
      <c r="S29" s="120">
        <f>SUMIF($C$4:$C$51,S28,$D$4:$D$51)+SUMIF($C$61:$C$65,S28,$D$61:$D$65)+SUMIF($C$93:$C$94,S28,$D$93:$D$94)</f>
        <v>1</v>
      </c>
      <c r="T29" s="120">
        <f>SUMIF($C$4:$C$51,T28,$D$4:$D$51)+SUMIF($C$61:$C$65,T28,$D$61:$D$65)+SUMIF($C$93:$C$94,T28,$D$93:$D$94)</f>
        <v>0</v>
      </c>
      <c r="U29" s="120">
        <f>SUMIF($C$4:$C$51,U28,$D$4:$D$51)+SUMIF($C$61:$C$65,U28,$D$61:$D$65)+SUMIF($C$93:$C$94,U28,$D$93:$D$94)</f>
        <v>0</v>
      </c>
      <c r="V29" s="121">
        <f>SUMIF($C$4:$C$51,V28,$D$4:$D$51)+SUMIF($C$61:$C$65,V28,$D$61:$D$65)+SUMIF($C$93:$C$94,V28,$D$93:$D$94)</f>
        <v>0</v>
      </c>
    </row>
    <row r="30" spans="1:22" ht="20.100000000000001" customHeight="1" thickBot="1" x14ac:dyDescent="0.35">
      <c r="A30" s="177">
        <v>44469</v>
      </c>
      <c r="B30" s="341" t="s">
        <v>2573</v>
      </c>
      <c r="C30" s="168" t="s">
        <v>2574</v>
      </c>
      <c r="D30" s="169">
        <v>2</v>
      </c>
      <c r="E30" s="169">
        <v>0</v>
      </c>
      <c r="F30" s="169">
        <v>0</v>
      </c>
      <c r="G30" s="169">
        <v>3</v>
      </c>
      <c r="H30" s="169">
        <v>0</v>
      </c>
      <c r="I30" s="309" t="s">
        <v>2577</v>
      </c>
      <c r="J30" s="178" t="s">
        <v>2579</v>
      </c>
      <c r="K30" s="178" t="s">
        <v>2583</v>
      </c>
      <c r="L30" s="342"/>
      <c r="M30" s="157"/>
      <c r="O30" s="86" t="s">
        <v>25</v>
      </c>
      <c r="P30" s="87">
        <f>SUMIF($C$4:$C$51,P28,$G$4:$G$51)+SUMIF($C$61:$C$65,P28,$G$61:$G$65)+SUMIF($C$93:$C$94,P28,$G$93:$G$94)</f>
        <v>6</v>
      </c>
      <c r="Q30" s="87">
        <f>SUMIF($C$4:$C$51,Q28,$G$4:$G$51)+SUMIF($C$61:$C$65,Q28,$G$61:$G$65)+SUMIF($C$93:$C$94,Q28,$G$93:$G$94)</f>
        <v>6</v>
      </c>
      <c r="R30" s="87">
        <f>SUMIF($C$4:$C$51,R28,$G$4:$G$51)+SUMIF($C$61:$C$65,R28,$G$61:$G$65)+SUMIF($C$93:$C$94,R28,$G$93:$G$94)</f>
        <v>1</v>
      </c>
      <c r="S30" s="87">
        <f>SUMIF($C$4:$C$51,S28,$G$4:$G$51)+SUMIF($C$61:$C$65,S28,$G$61:$G$65)+SUMIF($C$93:$C$94,S28,$G$93:$G$94)</f>
        <v>1</v>
      </c>
      <c r="T30" s="87">
        <f>SUMIF($C$4:$C$51,T28,$G$4:$G$51)+SUMIF($C$61:$C$65,T28,$G$61:$G$65)+SUMIF($C$93:$C$94,T28,$G$93:$G$94)</f>
        <v>0</v>
      </c>
      <c r="U30" s="87">
        <f>SUMIF($C$4:$C$51,U28,$G$4:$G$51)+SUMIF($C$61:$C$65,U28,$G$61:$G$65)+SUMIF($C$93:$C$94,U28,$G$93:$G$94)</f>
        <v>0</v>
      </c>
      <c r="V30" s="88">
        <f>SUMIF($C$4:$C$51,V28,$G$4:$G$51)+SUMIF($C$61:$C$65,V28,$G$61:$G$65)+SUMIF($C$93:$C$94,V28,$G$93:$G$94)</f>
        <v>0</v>
      </c>
    </row>
    <row r="31" spans="1:22" ht="20.100000000000001" customHeight="1" thickBot="1" x14ac:dyDescent="0.35">
      <c r="A31" s="177">
        <v>44469</v>
      </c>
      <c r="B31" s="341" t="s">
        <v>2575</v>
      </c>
      <c r="C31" s="168" t="s">
        <v>2549</v>
      </c>
      <c r="D31" s="169">
        <v>2</v>
      </c>
      <c r="E31" s="169">
        <v>0</v>
      </c>
      <c r="F31" s="169">
        <v>0</v>
      </c>
      <c r="G31" s="169">
        <v>2</v>
      </c>
      <c r="H31" s="169">
        <v>0</v>
      </c>
      <c r="I31" s="309" t="s">
        <v>2578</v>
      </c>
      <c r="J31" s="178" t="s">
        <v>2579</v>
      </c>
      <c r="K31" s="178" t="s">
        <v>2582</v>
      </c>
      <c r="L31" s="342"/>
      <c r="M31" s="157"/>
      <c r="O31" s="152"/>
      <c r="P31" s="152"/>
      <c r="Q31" s="152"/>
      <c r="R31" s="152"/>
      <c r="S31" s="152"/>
      <c r="T31" s="480" t="s">
        <v>79</v>
      </c>
      <c r="U31" s="481"/>
      <c r="V31" s="123">
        <f>SUM(P15:V15,P18:V18,P21:V21,P24:V24,P27:V27,P30:V30)</f>
        <v>149</v>
      </c>
    </row>
    <row r="32" spans="1:22" ht="20.100000000000001" customHeight="1" thickBot="1" x14ac:dyDescent="0.35">
      <c r="A32" s="177">
        <v>44469</v>
      </c>
      <c r="B32" s="341" t="s">
        <v>2586</v>
      </c>
      <c r="C32" s="168" t="s">
        <v>2521</v>
      </c>
      <c r="D32" s="169">
        <v>5</v>
      </c>
      <c r="E32" s="169">
        <v>0</v>
      </c>
      <c r="F32" s="169">
        <v>0</v>
      </c>
      <c r="G32" s="169">
        <v>5</v>
      </c>
      <c r="H32" s="169">
        <v>0</v>
      </c>
      <c r="I32" s="309" t="s">
        <v>2591</v>
      </c>
      <c r="J32" s="178" t="s">
        <v>2593</v>
      </c>
      <c r="K32" s="346" t="s">
        <v>2595</v>
      </c>
      <c r="L32" s="342"/>
      <c r="M32" s="157"/>
      <c r="O32" s="77"/>
      <c r="P32" s="152"/>
      <c r="Q32" s="152"/>
      <c r="R32" s="152"/>
      <c r="S32" s="152"/>
      <c r="T32" s="44"/>
      <c r="U32" s="44"/>
      <c r="V32" s="180"/>
    </row>
    <row r="33" spans="1:24" ht="20.100000000000001" customHeight="1" thickBot="1" x14ac:dyDescent="0.35">
      <c r="A33" s="177">
        <v>44469</v>
      </c>
      <c r="B33" s="341" t="s">
        <v>2587</v>
      </c>
      <c r="C33" s="168" t="s">
        <v>2646</v>
      </c>
      <c r="D33" s="169">
        <v>3</v>
      </c>
      <c r="E33" s="169">
        <v>0</v>
      </c>
      <c r="F33" s="169">
        <v>0</v>
      </c>
      <c r="G33" s="169">
        <v>3</v>
      </c>
      <c r="H33" s="169">
        <v>0</v>
      </c>
      <c r="I33" s="309" t="s">
        <v>2585</v>
      </c>
      <c r="J33" s="178" t="s">
        <v>2593</v>
      </c>
      <c r="K33" s="346" t="s">
        <v>2596</v>
      </c>
      <c r="L33" s="342"/>
      <c r="M33" s="157"/>
      <c r="O33" s="89" t="s">
        <v>80</v>
      </c>
      <c r="P33" s="89"/>
      <c r="Q33" s="89"/>
      <c r="R33" s="89"/>
      <c r="S33" s="89"/>
      <c r="T33" s="89"/>
      <c r="U33" s="89"/>
      <c r="V33" s="46"/>
    </row>
    <row r="34" spans="1:24" ht="20.100000000000001" customHeight="1" thickBot="1" x14ac:dyDescent="0.35">
      <c r="A34" s="173">
        <v>44469</v>
      </c>
      <c r="B34" s="160" t="s">
        <v>2587</v>
      </c>
      <c r="C34" s="161" t="s">
        <v>2646</v>
      </c>
      <c r="D34" s="162">
        <v>7</v>
      </c>
      <c r="E34" s="162">
        <v>0</v>
      </c>
      <c r="F34" s="162">
        <v>0</v>
      </c>
      <c r="G34" s="162">
        <v>7</v>
      </c>
      <c r="H34" s="162">
        <v>0</v>
      </c>
      <c r="I34" s="303" t="s">
        <v>2592</v>
      </c>
      <c r="J34" s="171" t="s">
        <v>2593</v>
      </c>
      <c r="K34" s="344" t="s">
        <v>2597</v>
      </c>
      <c r="L34" s="170"/>
      <c r="M34" s="157"/>
      <c r="O34" s="152"/>
      <c r="P34" s="152"/>
      <c r="Q34" s="152"/>
      <c r="R34" s="152"/>
      <c r="S34" s="152"/>
      <c r="T34" s="152"/>
      <c r="U34" s="152"/>
      <c r="V34" s="152"/>
    </row>
    <row r="35" spans="1:24" ht="20.100000000000001" customHeight="1" x14ac:dyDescent="0.3">
      <c r="A35" s="174">
        <v>44469</v>
      </c>
      <c r="B35" s="196" t="s">
        <v>2587</v>
      </c>
      <c r="C35" s="163" t="s">
        <v>2645</v>
      </c>
      <c r="D35" s="164">
        <v>2</v>
      </c>
      <c r="E35" s="164">
        <v>0</v>
      </c>
      <c r="F35" s="164">
        <v>0</v>
      </c>
      <c r="G35" s="164">
        <v>2</v>
      </c>
      <c r="H35" s="164">
        <v>0</v>
      </c>
      <c r="I35" s="304" t="s">
        <v>2592</v>
      </c>
      <c r="J35" s="172" t="s">
        <v>2594</v>
      </c>
      <c r="K35" s="38" t="s">
        <v>2597</v>
      </c>
      <c r="L35" s="197"/>
      <c r="M35" s="157"/>
      <c r="N35" s="282"/>
      <c r="O35" s="482"/>
      <c r="P35" s="90" t="s">
        <v>81</v>
      </c>
      <c r="Q35" s="90"/>
      <c r="R35" s="90" t="s">
        <v>82</v>
      </c>
      <c r="S35" s="90"/>
      <c r="T35" s="484" t="s">
        <v>83</v>
      </c>
      <c r="U35" s="486" t="s">
        <v>84</v>
      </c>
      <c r="V35" s="473" t="s">
        <v>85</v>
      </c>
    </row>
    <row r="36" spans="1:24" ht="20.100000000000001" customHeight="1" thickBot="1" x14ac:dyDescent="0.35">
      <c r="A36" s="167">
        <v>44469</v>
      </c>
      <c r="B36" s="158" t="s">
        <v>2587</v>
      </c>
      <c r="C36" s="159" t="s">
        <v>2588</v>
      </c>
      <c r="D36" s="165">
        <v>1</v>
      </c>
      <c r="E36" s="165">
        <v>0</v>
      </c>
      <c r="F36" s="165">
        <v>0</v>
      </c>
      <c r="G36" s="165">
        <v>2</v>
      </c>
      <c r="H36" s="165">
        <v>0</v>
      </c>
      <c r="I36" s="305" t="s">
        <v>2592</v>
      </c>
      <c r="J36" s="166" t="s">
        <v>2593</v>
      </c>
      <c r="K36" s="345" t="s">
        <v>2596</v>
      </c>
      <c r="L36" s="343"/>
      <c r="M36" s="105"/>
      <c r="N36" s="106"/>
      <c r="O36" s="483"/>
      <c r="P36" s="91" t="s">
        <v>86</v>
      </c>
      <c r="Q36" s="91" t="s">
        <v>87</v>
      </c>
      <c r="R36" s="91" t="s">
        <v>86</v>
      </c>
      <c r="S36" s="91" t="s">
        <v>87</v>
      </c>
      <c r="T36" s="485"/>
      <c r="U36" s="487"/>
      <c r="V36" s="474"/>
    </row>
    <row r="37" spans="1:24" ht="20.100000000000001" customHeight="1" x14ac:dyDescent="0.3">
      <c r="A37" s="173">
        <v>44469</v>
      </c>
      <c r="B37" s="160" t="s">
        <v>2589</v>
      </c>
      <c r="C37" s="161" t="s">
        <v>2645</v>
      </c>
      <c r="D37" s="162">
        <v>1</v>
      </c>
      <c r="E37" s="162">
        <v>0</v>
      </c>
      <c r="F37" s="162">
        <v>0</v>
      </c>
      <c r="G37" s="162">
        <v>1</v>
      </c>
      <c r="H37" s="162">
        <v>0</v>
      </c>
      <c r="I37" s="303" t="s">
        <v>2585</v>
      </c>
      <c r="J37" s="171" t="s">
        <v>2593</v>
      </c>
      <c r="K37" s="344" t="s">
        <v>2596</v>
      </c>
      <c r="L37" s="170"/>
      <c r="M37" s="194" t="s">
        <v>2584</v>
      </c>
      <c r="N37" s="192">
        <v>0.53125</v>
      </c>
      <c r="O37" s="335">
        <v>6396</v>
      </c>
      <c r="P37" s="182">
        <v>19</v>
      </c>
      <c r="Q37" s="182">
        <v>27</v>
      </c>
      <c r="R37" s="182">
        <v>2</v>
      </c>
      <c r="S37" s="182">
        <v>2</v>
      </c>
      <c r="T37" s="180">
        <f>SUM(P37:S37)</f>
        <v>50</v>
      </c>
      <c r="U37" s="183"/>
      <c r="V37" s="184">
        <v>5</v>
      </c>
    </row>
    <row r="38" spans="1:24" s="124" customFormat="1" ht="20.100000000000001" customHeight="1" thickBot="1" x14ac:dyDescent="0.35">
      <c r="A38" s="167">
        <v>44469</v>
      </c>
      <c r="B38" s="158" t="s">
        <v>2589</v>
      </c>
      <c r="C38" s="159" t="s">
        <v>2590</v>
      </c>
      <c r="D38" s="165">
        <v>2</v>
      </c>
      <c r="E38" s="165">
        <v>0</v>
      </c>
      <c r="F38" s="165">
        <v>0</v>
      </c>
      <c r="G38" s="165">
        <v>5</v>
      </c>
      <c r="H38" s="165">
        <v>0</v>
      </c>
      <c r="I38" s="305" t="s">
        <v>2592</v>
      </c>
      <c r="J38" s="166" t="s">
        <v>2593</v>
      </c>
      <c r="K38" s="345" t="s">
        <v>2595</v>
      </c>
      <c r="L38" s="343"/>
      <c r="M38" s="194" t="s">
        <v>2613</v>
      </c>
      <c r="N38" s="192">
        <v>0.56666666666666665</v>
      </c>
      <c r="O38" s="335" t="s">
        <v>141</v>
      </c>
      <c r="P38" s="182">
        <v>24</v>
      </c>
      <c r="Q38" s="182">
        <v>24</v>
      </c>
      <c r="R38" s="182">
        <v>2</v>
      </c>
      <c r="S38" s="182">
        <v>2</v>
      </c>
      <c r="T38" s="180">
        <f t="shared" ref="T38:T43" si="0">SUM(P38:S38)</f>
        <v>52</v>
      </c>
      <c r="U38" s="186"/>
      <c r="V38" s="179">
        <v>6</v>
      </c>
      <c r="W38" s="282"/>
    </row>
    <row r="39" spans="1:24" ht="20.100000000000001" customHeight="1" x14ac:dyDescent="0.3">
      <c r="A39" s="173">
        <v>44469</v>
      </c>
      <c r="B39" s="160" t="s">
        <v>2599</v>
      </c>
      <c r="C39" s="161" t="s">
        <v>2600</v>
      </c>
      <c r="D39" s="162">
        <v>2</v>
      </c>
      <c r="E39" s="162">
        <v>0</v>
      </c>
      <c r="F39" s="162">
        <v>0</v>
      </c>
      <c r="G39" s="162">
        <v>2</v>
      </c>
      <c r="H39" s="162">
        <v>0</v>
      </c>
      <c r="I39" s="303" t="s">
        <v>2610</v>
      </c>
      <c r="J39" s="171" t="s">
        <v>2613</v>
      </c>
      <c r="K39" s="171" t="s">
        <v>2616</v>
      </c>
      <c r="L39" s="170"/>
      <c r="M39" s="194" t="s">
        <v>2557</v>
      </c>
      <c r="N39" s="192">
        <v>0.53472222222222221</v>
      </c>
      <c r="O39" s="335" t="s">
        <v>140</v>
      </c>
      <c r="P39" s="182">
        <v>34</v>
      </c>
      <c r="Q39" s="182">
        <v>33</v>
      </c>
      <c r="R39" s="182">
        <v>1</v>
      </c>
      <c r="S39" s="182">
        <v>1</v>
      </c>
      <c r="T39" s="180">
        <f t="shared" si="0"/>
        <v>69</v>
      </c>
      <c r="U39" s="186"/>
      <c r="V39" s="179">
        <v>5</v>
      </c>
      <c r="X39" s="107"/>
    </row>
    <row r="40" spans="1:24" ht="20.100000000000001" customHeight="1" thickBot="1" x14ac:dyDescent="0.35">
      <c r="A40" s="167">
        <v>44469</v>
      </c>
      <c r="B40" s="158" t="s">
        <v>2599</v>
      </c>
      <c r="C40" s="159" t="s">
        <v>2601</v>
      </c>
      <c r="D40" s="165">
        <v>1</v>
      </c>
      <c r="E40" s="165">
        <v>0</v>
      </c>
      <c r="F40" s="165">
        <v>0</v>
      </c>
      <c r="G40" s="165">
        <v>1</v>
      </c>
      <c r="H40" s="165">
        <v>0</v>
      </c>
      <c r="I40" s="305" t="s">
        <v>2611</v>
      </c>
      <c r="J40" s="166" t="s">
        <v>2614</v>
      </c>
      <c r="K40" s="166" t="s">
        <v>2617</v>
      </c>
      <c r="L40" s="343"/>
      <c r="M40" s="194" t="s">
        <v>2543</v>
      </c>
      <c r="N40" s="192">
        <v>0.52222222222222225</v>
      </c>
      <c r="O40" s="335" t="s">
        <v>142</v>
      </c>
      <c r="P40" s="182">
        <v>40</v>
      </c>
      <c r="Q40" s="182">
        <v>43</v>
      </c>
      <c r="R40" s="182">
        <v>2</v>
      </c>
      <c r="S40" s="182">
        <v>2</v>
      </c>
      <c r="T40" s="180">
        <f t="shared" si="0"/>
        <v>87</v>
      </c>
      <c r="U40" s="195"/>
      <c r="V40" s="179">
        <v>5</v>
      </c>
      <c r="W40" s="107"/>
      <c r="X40" s="107"/>
    </row>
    <row r="41" spans="1:24" ht="20.100000000000001" customHeight="1" thickBot="1" x14ac:dyDescent="0.35">
      <c r="A41" s="177">
        <v>44469</v>
      </c>
      <c r="B41" s="341" t="s">
        <v>2602</v>
      </c>
      <c r="C41" s="168" t="s">
        <v>2603</v>
      </c>
      <c r="D41" s="169">
        <v>1</v>
      </c>
      <c r="E41" s="169">
        <v>0</v>
      </c>
      <c r="F41" s="169">
        <v>0</v>
      </c>
      <c r="G41" s="169">
        <v>1</v>
      </c>
      <c r="H41" s="169">
        <v>0</v>
      </c>
      <c r="I41" s="309" t="s">
        <v>2610</v>
      </c>
      <c r="J41" s="178" t="s">
        <v>2613</v>
      </c>
      <c r="K41" s="178" t="s">
        <v>2617</v>
      </c>
      <c r="L41" s="342"/>
      <c r="M41" s="194" t="s">
        <v>2529</v>
      </c>
      <c r="N41" s="192">
        <v>0.44444444444444442</v>
      </c>
      <c r="O41" s="335" t="s">
        <v>139</v>
      </c>
      <c r="P41" s="182">
        <v>51</v>
      </c>
      <c r="Q41" s="182">
        <v>51</v>
      </c>
      <c r="R41" s="182">
        <v>0</v>
      </c>
      <c r="S41" s="182">
        <v>0</v>
      </c>
      <c r="T41" s="180">
        <f t="shared" si="0"/>
        <v>102</v>
      </c>
      <c r="U41" s="195"/>
      <c r="V41" s="179">
        <v>1</v>
      </c>
      <c r="W41" s="107"/>
    </row>
    <row r="42" spans="1:24" ht="20.100000000000001" customHeight="1" x14ac:dyDescent="0.3">
      <c r="A42" s="173">
        <v>44469</v>
      </c>
      <c r="B42" s="160" t="s">
        <v>2604</v>
      </c>
      <c r="C42" s="161" t="s">
        <v>2605</v>
      </c>
      <c r="D42" s="162">
        <v>3</v>
      </c>
      <c r="E42" s="162">
        <v>0</v>
      </c>
      <c r="F42" s="162">
        <v>0</v>
      </c>
      <c r="G42" s="162">
        <v>3</v>
      </c>
      <c r="H42" s="162">
        <v>0</v>
      </c>
      <c r="I42" s="303" t="s">
        <v>2610</v>
      </c>
      <c r="J42" s="171" t="s">
        <v>2614</v>
      </c>
      <c r="K42" s="171" t="s">
        <v>2618</v>
      </c>
      <c r="L42" s="170"/>
      <c r="M42" s="194" t="s">
        <v>2594</v>
      </c>
      <c r="N42" s="192">
        <v>0.54166666666666663</v>
      </c>
      <c r="O42" s="335" t="s">
        <v>143</v>
      </c>
      <c r="P42" s="182">
        <v>20</v>
      </c>
      <c r="Q42" s="182">
        <v>20</v>
      </c>
      <c r="R42" s="182">
        <v>7</v>
      </c>
      <c r="S42" s="182">
        <v>3</v>
      </c>
      <c r="T42" s="180">
        <f t="shared" si="0"/>
        <v>50</v>
      </c>
      <c r="U42" s="186"/>
      <c r="V42" s="179">
        <v>4</v>
      </c>
    </row>
    <row r="43" spans="1:24" ht="20.100000000000001" customHeight="1" thickBot="1" x14ac:dyDescent="0.35">
      <c r="A43" s="174">
        <v>44469</v>
      </c>
      <c r="B43" s="196" t="s">
        <v>2604</v>
      </c>
      <c r="C43" s="163" t="s">
        <v>2521</v>
      </c>
      <c r="D43" s="164">
        <v>1</v>
      </c>
      <c r="E43" s="164">
        <v>0</v>
      </c>
      <c r="F43" s="164">
        <v>0</v>
      </c>
      <c r="G43" s="164">
        <v>1</v>
      </c>
      <c r="H43" s="164">
        <v>0</v>
      </c>
      <c r="I43" s="304" t="s">
        <v>2611</v>
      </c>
      <c r="J43" s="172" t="s">
        <v>2613</v>
      </c>
      <c r="K43" s="172" t="s">
        <v>2617</v>
      </c>
      <c r="L43" s="197"/>
      <c r="M43" s="194" t="s">
        <v>2619</v>
      </c>
      <c r="N43" s="192">
        <v>0.60763888888888895</v>
      </c>
      <c r="O43" s="335" t="s">
        <v>138</v>
      </c>
      <c r="P43" s="182">
        <v>33</v>
      </c>
      <c r="Q43" s="182">
        <v>33</v>
      </c>
      <c r="R43" s="182">
        <v>0</v>
      </c>
      <c r="S43" s="182">
        <v>0</v>
      </c>
      <c r="T43" s="180">
        <f t="shared" si="0"/>
        <v>66</v>
      </c>
      <c r="U43" s="186"/>
      <c r="V43" s="179"/>
    </row>
    <row r="44" spans="1:24" ht="20.100000000000001" customHeight="1" thickTop="1" x14ac:dyDescent="0.3">
      <c r="A44" s="174">
        <v>44469</v>
      </c>
      <c r="B44" s="196" t="s">
        <v>2604</v>
      </c>
      <c r="C44" s="163" t="s">
        <v>2540</v>
      </c>
      <c r="D44" s="164">
        <v>1</v>
      </c>
      <c r="E44" s="164">
        <v>0</v>
      </c>
      <c r="F44" s="164">
        <v>0</v>
      </c>
      <c r="G44" s="164">
        <v>1</v>
      </c>
      <c r="H44" s="164">
        <v>0</v>
      </c>
      <c r="I44" s="304" t="s">
        <v>2611</v>
      </c>
      <c r="J44" s="172" t="s">
        <v>2613</v>
      </c>
      <c r="K44" s="172" t="s">
        <v>2616</v>
      </c>
      <c r="L44" s="197"/>
      <c r="M44" s="194"/>
      <c r="N44" s="192"/>
      <c r="O44" s="187" t="s">
        <v>126</v>
      </c>
      <c r="P44" s="188">
        <f>SUM(P37:P43)</f>
        <v>221</v>
      </c>
      <c r="Q44" s="188">
        <f>SUM(Q37:Q43)</f>
        <v>231</v>
      </c>
      <c r="R44" s="188">
        <f>SUM(R37:R43)</f>
        <v>14</v>
      </c>
      <c r="S44" s="188">
        <f>SUM(S37:S43)</f>
        <v>10</v>
      </c>
      <c r="T44" s="188">
        <f>SUM(T37:T43)</f>
        <v>476</v>
      </c>
      <c r="U44" s="189"/>
      <c r="V44" s="190"/>
    </row>
    <row r="45" spans="1:24" ht="20.100000000000001" customHeight="1" thickBot="1" x14ac:dyDescent="0.35">
      <c r="A45" s="167">
        <v>44469</v>
      </c>
      <c r="B45" s="158" t="s">
        <v>2604</v>
      </c>
      <c r="C45" s="159" t="s">
        <v>2606</v>
      </c>
      <c r="D45" s="165">
        <v>1</v>
      </c>
      <c r="E45" s="165">
        <v>0</v>
      </c>
      <c r="F45" s="165">
        <v>0</v>
      </c>
      <c r="G45" s="165">
        <v>1</v>
      </c>
      <c r="H45" s="165">
        <v>0</v>
      </c>
      <c r="I45" s="305" t="s">
        <v>2611</v>
      </c>
      <c r="J45" s="166" t="s">
        <v>2613</v>
      </c>
      <c r="K45" s="166" t="s">
        <v>2618</v>
      </c>
      <c r="L45" s="343"/>
      <c r="M45" s="194"/>
      <c r="N45" s="192"/>
      <c r="O45" s="191"/>
      <c r="P45" s="182"/>
      <c r="Q45" s="182"/>
      <c r="R45" s="182"/>
      <c r="S45" s="182"/>
      <c r="T45" s="182">
        <f>SUM(P45:S45)</f>
        <v>0</v>
      </c>
      <c r="U45" s="185"/>
      <c r="V45" s="248"/>
    </row>
    <row r="46" spans="1:24" ht="20.100000000000001" customHeight="1" x14ac:dyDescent="0.3">
      <c r="A46" s="173">
        <v>44469</v>
      </c>
      <c r="B46" s="160" t="s">
        <v>2607</v>
      </c>
      <c r="C46" s="161" t="s">
        <v>2549</v>
      </c>
      <c r="D46" s="162">
        <v>2</v>
      </c>
      <c r="E46" s="162">
        <v>0</v>
      </c>
      <c r="F46" s="162">
        <v>0</v>
      </c>
      <c r="G46" s="162">
        <v>2</v>
      </c>
      <c r="H46" s="162">
        <v>0</v>
      </c>
      <c r="I46" s="303" t="s">
        <v>2610</v>
      </c>
      <c r="J46" s="171" t="s">
        <v>2613</v>
      </c>
      <c r="K46" s="171" t="s">
        <v>2617</v>
      </c>
      <c r="L46" s="170"/>
      <c r="M46" s="194"/>
      <c r="N46" s="192"/>
      <c r="O46" s="191"/>
      <c r="P46" s="182"/>
      <c r="Q46" s="182"/>
      <c r="R46" s="182"/>
      <c r="S46" s="182"/>
      <c r="T46" s="182">
        <f>SUM(P46:S46)</f>
        <v>0</v>
      </c>
      <c r="U46" s="185"/>
      <c r="V46" s="179"/>
    </row>
    <row r="47" spans="1:24" ht="20.100000000000001" customHeight="1" thickBot="1" x14ac:dyDescent="0.35">
      <c r="A47" s="167">
        <v>44469</v>
      </c>
      <c r="B47" s="158" t="s">
        <v>2607</v>
      </c>
      <c r="C47" s="159" t="s">
        <v>2540</v>
      </c>
      <c r="D47" s="165">
        <v>5</v>
      </c>
      <c r="E47" s="165">
        <v>0</v>
      </c>
      <c r="F47" s="165">
        <v>0</v>
      </c>
      <c r="G47" s="165">
        <v>5</v>
      </c>
      <c r="H47" s="165">
        <v>0</v>
      </c>
      <c r="I47" s="305" t="s">
        <v>2610</v>
      </c>
      <c r="J47" s="166" t="s">
        <v>2613</v>
      </c>
      <c r="K47" s="166" t="s">
        <v>2618</v>
      </c>
      <c r="L47" s="343"/>
      <c r="M47" s="194"/>
      <c r="N47" s="192"/>
      <c r="O47" s="191"/>
      <c r="P47" s="182"/>
      <c r="Q47" s="182"/>
      <c r="R47" s="182"/>
      <c r="S47" s="182"/>
      <c r="T47" s="182"/>
      <c r="U47" s="185"/>
      <c r="V47" s="179"/>
    </row>
    <row r="48" spans="1:24" ht="20.100000000000001" customHeight="1" thickBot="1" x14ac:dyDescent="0.35">
      <c r="A48" s="173">
        <v>44469</v>
      </c>
      <c r="B48" s="160" t="s">
        <v>2608</v>
      </c>
      <c r="C48" s="161" t="s">
        <v>2605</v>
      </c>
      <c r="D48" s="162">
        <v>1</v>
      </c>
      <c r="E48" s="162">
        <v>0</v>
      </c>
      <c r="F48" s="162">
        <v>0</v>
      </c>
      <c r="G48" s="162">
        <v>1</v>
      </c>
      <c r="H48" s="162">
        <v>0</v>
      </c>
      <c r="I48" s="303" t="s">
        <v>2610</v>
      </c>
      <c r="J48" s="171" t="s">
        <v>2613</v>
      </c>
      <c r="K48" s="171" t="s">
        <v>2617</v>
      </c>
      <c r="L48" s="170"/>
      <c r="M48" s="194"/>
      <c r="N48" s="192"/>
      <c r="O48" s="191"/>
      <c r="P48" s="182"/>
      <c r="Q48" s="182"/>
      <c r="R48" s="182"/>
      <c r="S48" s="182"/>
      <c r="T48" s="182"/>
      <c r="U48" s="185"/>
      <c r="V48" s="179"/>
    </row>
    <row r="49" spans="1:22" ht="20.100000000000001" customHeight="1" thickTop="1" thickBot="1" x14ac:dyDescent="0.35">
      <c r="A49" s="167">
        <v>44469</v>
      </c>
      <c r="B49" s="158" t="s">
        <v>2608</v>
      </c>
      <c r="C49" s="159" t="s">
        <v>2540</v>
      </c>
      <c r="D49" s="165">
        <v>4</v>
      </c>
      <c r="E49" s="165">
        <v>0</v>
      </c>
      <c r="F49" s="165">
        <v>0</v>
      </c>
      <c r="G49" s="165">
        <v>4</v>
      </c>
      <c r="H49" s="165">
        <v>0</v>
      </c>
      <c r="I49" s="305" t="s">
        <v>2612</v>
      </c>
      <c r="J49" s="166" t="s">
        <v>2615</v>
      </c>
      <c r="K49" s="166" t="s">
        <v>2618</v>
      </c>
      <c r="L49" s="343"/>
      <c r="M49" s="194"/>
      <c r="N49" s="107"/>
      <c r="O49" s="187" t="s">
        <v>88</v>
      </c>
      <c r="P49" s="188">
        <f>SUM(P45:P48)</f>
        <v>0</v>
      </c>
      <c r="Q49" s="92">
        <f>SUM(Q45:Q48)</f>
        <v>0</v>
      </c>
      <c r="R49" s="188">
        <f>SUM(R45:R48)</f>
        <v>0</v>
      </c>
      <c r="S49" s="92">
        <f>SUM(S45:S48)</f>
        <v>0</v>
      </c>
      <c r="T49" s="188">
        <f>SUM(T45:T48)</f>
        <v>0</v>
      </c>
      <c r="U49" s="93"/>
      <c r="V49" s="94"/>
    </row>
    <row r="50" spans="1:22" ht="20.100000000000001" customHeight="1" thickBot="1" x14ac:dyDescent="0.35">
      <c r="A50" s="173">
        <v>44469</v>
      </c>
      <c r="B50" s="160" t="s">
        <v>2609</v>
      </c>
      <c r="C50" s="161" t="s">
        <v>2549</v>
      </c>
      <c r="D50" s="162">
        <v>3</v>
      </c>
      <c r="E50" s="162">
        <v>0</v>
      </c>
      <c r="F50" s="162">
        <v>0</v>
      </c>
      <c r="G50" s="162">
        <v>3</v>
      </c>
      <c r="H50" s="162">
        <v>0</v>
      </c>
      <c r="I50" s="303" t="s">
        <v>2611</v>
      </c>
      <c r="J50" s="171" t="s">
        <v>2613</v>
      </c>
      <c r="K50" s="171" t="s">
        <v>2618</v>
      </c>
      <c r="L50" s="170"/>
      <c r="M50" s="194"/>
      <c r="N50" s="107"/>
      <c r="O50" s="95" t="s">
        <v>89</v>
      </c>
      <c r="P50" s="97">
        <f>P44+P49</f>
        <v>221</v>
      </c>
      <c r="Q50" s="96">
        <f>Q44+Q49</f>
        <v>231</v>
      </c>
      <c r="R50" s="97">
        <f>R44+R49</f>
        <v>14</v>
      </c>
      <c r="S50" s="96">
        <f>S44+S49</f>
        <v>10</v>
      </c>
      <c r="T50" s="97">
        <f>T44+T49</f>
        <v>476</v>
      </c>
      <c r="U50" s="98">
        <f>SUM(U44:U45)</f>
        <v>0</v>
      </c>
      <c r="V50" s="99"/>
    </row>
    <row r="51" spans="1:22" ht="20.100000000000001" customHeight="1" thickBot="1" x14ac:dyDescent="0.35">
      <c r="A51" s="167">
        <v>44469</v>
      </c>
      <c r="B51" s="158" t="s">
        <v>2609</v>
      </c>
      <c r="C51" s="159" t="s">
        <v>2540</v>
      </c>
      <c r="D51" s="165">
        <v>1</v>
      </c>
      <c r="E51" s="165">
        <v>0</v>
      </c>
      <c r="F51" s="165">
        <v>0</v>
      </c>
      <c r="G51" s="165">
        <v>1</v>
      </c>
      <c r="H51" s="165">
        <v>0</v>
      </c>
      <c r="I51" s="305" t="s">
        <v>2612</v>
      </c>
      <c r="J51" s="166" t="s">
        <v>2614</v>
      </c>
      <c r="K51" s="166" t="s">
        <v>2617</v>
      </c>
      <c r="L51" s="343"/>
      <c r="M51" s="194"/>
      <c r="N51" s="107"/>
      <c r="O51" s="172" t="s">
        <v>2598</v>
      </c>
      <c r="P51" s="100">
        <v>-2</v>
      </c>
      <c r="Q51" s="153">
        <v>-2</v>
      </c>
      <c r="R51" s="153"/>
      <c r="S51" s="153"/>
      <c r="T51" s="153">
        <f>SUM(P51:S51)</f>
        <v>-4</v>
      </c>
      <c r="U51" s="152"/>
      <c r="V51" s="152"/>
    </row>
    <row r="52" spans="1:22" ht="20.100000000000001" customHeight="1" x14ac:dyDescent="0.3">
      <c r="A52" s="208" t="s">
        <v>11</v>
      </c>
      <c r="B52" s="209"/>
      <c r="C52" s="210"/>
      <c r="D52" s="211">
        <f>SUM(D4:D51)</f>
        <v>155</v>
      </c>
      <c r="E52" s="211">
        <f>SUM(E4:E51)</f>
        <v>0</v>
      </c>
      <c r="F52" s="211">
        <f>SUM(F4:F51)</f>
        <v>0</v>
      </c>
      <c r="G52" s="211">
        <f>SUM(G4:G51)</f>
        <v>149</v>
      </c>
      <c r="H52" s="211">
        <f>SUM(H4:H51)</f>
        <v>0</v>
      </c>
      <c r="I52" s="310"/>
      <c r="J52" s="150"/>
      <c r="K52" s="150"/>
      <c r="L52" s="212"/>
      <c r="M52" s="194"/>
      <c r="N52" s="284"/>
      <c r="O52" s="157" t="s">
        <v>2530</v>
      </c>
      <c r="P52" s="198">
        <v>-84</v>
      </c>
      <c r="Q52" s="198">
        <v>-84</v>
      </c>
      <c r="R52" s="153"/>
      <c r="S52" s="153"/>
      <c r="T52" s="153"/>
      <c r="U52" s="152"/>
      <c r="V52" s="152"/>
    </row>
    <row r="53" spans="1:22" ht="20.100000000000001" customHeight="1" x14ac:dyDescent="0.3">
      <c r="A53" s="213" t="s">
        <v>12</v>
      </c>
      <c r="B53" s="214"/>
      <c r="C53" s="215"/>
      <c r="D53" s="216">
        <v>3826</v>
      </c>
      <c r="E53" s="216">
        <v>0</v>
      </c>
      <c r="F53" s="216">
        <v>8</v>
      </c>
      <c r="G53" s="216">
        <v>3790</v>
      </c>
      <c r="H53" s="216">
        <v>0</v>
      </c>
      <c r="I53" s="311"/>
      <c r="J53" s="129"/>
      <c r="K53" s="129"/>
      <c r="L53" s="217"/>
      <c r="M53" s="194"/>
      <c r="N53" s="284"/>
      <c r="O53" s="157"/>
      <c r="P53" s="198"/>
      <c r="Q53" s="198"/>
      <c r="R53" s="153"/>
      <c r="S53" s="153"/>
      <c r="T53" s="153"/>
      <c r="U53" s="152"/>
      <c r="V53" s="152"/>
    </row>
    <row r="54" spans="1:22" ht="20.100000000000001" customHeight="1" thickBot="1" x14ac:dyDescent="0.35">
      <c r="A54" s="218" t="s">
        <v>13</v>
      </c>
      <c r="B54" s="219"/>
      <c r="C54" s="220"/>
      <c r="D54" s="221">
        <f>D52+D53</f>
        <v>3981</v>
      </c>
      <c r="E54" s="221">
        <f>E52+E53</f>
        <v>0</v>
      </c>
      <c r="F54" s="221">
        <f>F52+F53</f>
        <v>8</v>
      </c>
      <c r="G54" s="221">
        <f>G52+G53</f>
        <v>3939</v>
      </c>
      <c r="H54" s="221">
        <f>H52+H53</f>
        <v>0</v>
      </c>
      <c r="I54" s="312"/>
      <c r="J54" s="130"/>
      <c r="K54" s="130"/>
      <c r="L54" s="222"/>
      <c r="M54" s="302"/>
      <c r="N54" s="284"/>
      <c r="O54" s="157"/>
      <c r="P54" s="198"/>
      <c r="Q54" s="198"/>
      <c r="R54" s="153"/>
      <c r="S54" s="153"/>
      <c r="T54" s="153"/>
      <c r="U54" s="152"/>
      <c r="V54" s="152"/>
    </row>
    <row r="55" spans="1:22" ht="20.100000000000001" customHeight="1" x14ac:dyDescent="0.3">
      <c r="A55" s="223" t="s">
        <v>14</v>
      </c>
      <c r="B55" s="224">
        <f t="array" ref="B55">SUM(1/COUNTIF(B4:B51,B4:B51))</f>
        <v>24.000000000000004</v>
      </c>
      <c r="C55" s="225"/>
      <c r="D55" s="152"/>
      <c r="E55" s="152"/>
      <c r="F55" s="152"/>
      <c r="G55" s="152"/>
      <c r="H55" s="152"/>
      <c r="I55" s="313"/>
      <c r="J55" s="131"/>
      <c r="K55" s="131"/>
      <c r="L55" s="135"/>
      <c r="M55" s="302"/>
      <c r="N55" s="284"/>
      <c r="O55" s="157"/>
      <c r="P55" s="198"/>
      <c r="Q55" s="198"/>
      <c r="R55" s="153"/>
      <c r="S55" s="153"/>
      <c r="T55" s="153"/>
      <c r="U55" s="152"/>
      <c r="V55" s="152"/>
    </row>
    <row r="56" spans="1:22" ht="20.100000000000001" customHeight="1" x14ac:dyDescent="0.3">
      <c r="A56" s="223"/>
      <c r="B56" s="224"/>
      <c r="C56" s="225"/>
      <c r="D56" s="152"/>
      <c r="E56" s="152"/>
      <c r="F56" s="152"/>
      <c r="G56" s="152"/>
      <c r="H56" s="152"/>
      <c r="I56" s="313"/>
      <c r="J56" s="131"/>
      <c r="K56" s="40"/>
      <c r="L56" s="40"/>
      <c r="M56" s="194"/>
      <c r="N56" s="284"/>
      <c r="O56" s="157"/>
      <c r="P56" s="198"/>
      <c r="Q56" s="198"/>
      <c r="R56" s="153"/>
      <c r="S56" s="153"/>
      <c r="T56" s="153"/>
      <c r="U56" s="152"/>
      <c r="V56" s="152"/>
    </row>
    <row r="57" spans="1:22" ht="20.100000000000001" customHeight="1" x14ac:dyDescent="0.3">
      <c r="A57" s="226" t="s">
        <v>15</v>
      </c>
      <c r="B57" s="227"/>
      <c r="C57" s="227"/>
      <c r="D57" s="132"/>
      <c r="E57" s="132"/>
      <c r="F57" s="132"/>
      <c r="G57" s="132"/>
      <c r="H57" s="132"/>
      <c r="I57" s="314"/>
      <c r="J57" s="132"/>
      <c r="K57" s="149"/>
      <c r="L57" s="149"/>
      <c r="M57" s="194"/>
      <c r="N57" s="284"/>
      <c r="O57" s="157"/>
      <c r="P57" s="198"/>
      <c r="Q57" s="198"/>
      <c r="R57" s="153"/>
      <c r="S57" s="153"/>
      <c r="T57" s="153"/>
      <c r="U57" s="152"/>
      <c r="V57" s="152"/>
    </row>
    <row r="58" spans="1:22" ht="20.100000000000001" customHeight="1" x14ac:dyDescent="0.3">
      <c r="A58" s="228" t="s">
        <v>131</v>
      </c>
      <c r="B58" s="227"/>
      <c r="C58" s="227"/>
      <c r="D58" s="132"/>
      <c r="E58" s="132"/>
      <c r="F58" s="132"/>
      <c r="G58" s="132"/>
      <c r="H58" s="132"/>
      <c r="I58" s="314"/>
      <c r="J58" s="132"/>
      <c r="K58" s="132"/>
      <c r="L58" s="149"/>
      <c r="M58" s="194"/>
      <c r="N58" s="284"/>
      <c r="O58" s="157"/>
      <c r="P58" s="198"/>
      <c r="Q58" s="198"/>
      <c r="R58" s="153"/>
      <c r="S58" s="153"/>
      <c r="T58" s="153"/>
      <c r="U58" s="152"/>
      <c r="V58" s="152"/>
    </row>
    <row r="59" spans="1:22" ht="20.100000000000001" customHeight="1" thickBot="1" x14ac:dyDescent="0.35">
      <c r="A59" s="229"/>
      <c r="B59" s="227"/>
      <c r="C59" s="230"/>
      <c r="D59" s="132"/>
      <c r="E59" s="132"/>
      <c r="F59" s="132"/>
      <c r="G59" s="132"/>
      <c r="H59" s="132"/>
      <c r="I59" s="315"/>
      <c r="J59" s="133"/>
      <c r="K59" s="133"/>
      <c r="L59" s="231"/>
      <c r="M59" s="194"/>
      <c r="N59" s="284"/>
      <c r="O59" s="157"/>
      <c r="P59" s="198"/>
      <c r="Q59" s="198"/>
      <c r="R59" s="153"/>
      <c r="S59" s="153"/>
      <c r="T59" s="153"/>
      <c r="U59" s="152"/>
      <c r="V59" s="152"/>
    </row>
    <row r="60" spans="1:22" ht="20.100000000000001" customHeight="1" thickBot="1" x14ac:dyDescent="0.35">
      <c r="A60" s="177" t="s">
        <v>0</v>
      </c>
      <c r="B60" s="178" t="s">
        <v>1</v>
      </c>
      <c r="C60" s="178" t="s">
        <v>2</v>
      </c>
      <c r="D60" s="442" t="s">
        <v>16</v>
      </c>
      <c r="E60" s="232" t="s">
        <v>27</v>
      </c>
      <c r="F60" s="442" t="s">
        <v>18</v>
      </c>
      <c r="G60" s="442" t="s">
        <v>19</v>
      </c>
      <c r="H60" s="442" t="s">
        <v>120</v>
      </c>
      <c r="I60" s="316" t="s">
        <v>8</v>
      </c>
      <c r="J60" s="442" t="s">
        <v>9</v>
      </c>
      <c r="K60" s="475" t="s">
        <v>10</v>
      </c>
      <c r="L60" s="476"/>
      <c r="M60" s="194"/>
      <c r="N60" s="284"/>
      <c r="O60" s="157"/>
      <c r="P60" s="198"/>
      <c r="Q60" s="198"/>
      <c r="R60" s="153"/>
      <c r="S60" s="153"/>
      <c r="T60" s="153"/>
      <c r="U60" s="152"/>
      <c r="V60" s="152"/>
    </row>
    <row r="61" spans="1:22" ht="20.100000000000001" customHeight="1" x14ac:dyDescent="0.3">
      <c r="A61" s="331">
        <v>44469</v>
      </c>
      <c r="B61" s="233" t="s">
        <v>2527</v>
      </c>
      <c r="C61" s="233" t="s">
        <v>2528</v>
      </c>
      <c r="D61" s="332">
        <v>0</v>
      </c>
      <c r="E61" s="332">
        <v>84</v>
      </c>
      <c r="F61" s="332">
        <v>84</v>
      </c>
      <c r="G61" s="332">
        <v>0</v>
      </c>
      <c r="H61" s="332">
        <v>0</v>
      </c>
      <c r="I61" s="333" t="s">
        <v>2531</v>
      </c>
      <c r="J61" s="334" t="s">
        <v>2623</v>
      </c>
      <c r="K61" s="171"/>
      <c r="L61" s="244"/>
      <c r="M61" s="194"/>
      <c r="N61" s="284"/>
      <c r="O61" s="157"/>
      <c r="P61" s="198"/>
      <c r="Q61" s="198"/>
      <c r="R61" s="153"/>
      <c r="S61" s="153"/>
      <c r="T61" s="153"/>
      <c r="U61" s="152"/>
      <c r="V61" s="152"/>
    </row>
    <row r="62" spans="1:22" ht="20.100000000000001" customHeight="1" thickBot="1" x14ac:dyDescent="0.35">
      <c r="A62" s="352">
        <v>44469</v>
      </c>
      <c r="B62" s="353" t="s">
        <v>2620</v>
      </c>
      <c r="C62" s="353" t="s">
        <v>2621</v>
      </c>
      <c r="D62" s="354">
        <v>0</v>
      </c>
      <c r="E62" s="354">
        <v>0</v>
      </c>
      <c r="F62" s="354">
        <v>20</v>
      </c>
      <c r="G62" s="354">
        <v>0</v>
      </c>
      <c r="H62" s="354">
        <v>0</v>
      </c>
      <c r="I62" s="355" t="s">
        <v>2622</v>
      </c>
      <c r="J62" s="356" t="s">
        <v>403</v>
      </c>
      <c r="K62" s="166"/>
      <c r="L62" s="246"/>
      <c r="M62" s="194"/>
      <c r="N62" s="284"/>
      <c r="O62" s="157"/>
      <c r="P62" s="198"/>
      <c r="Q62" s="198"/>
      <c r="R62" s="153"/>
      <c r="S62" s="153"/>
      <c r="T62" s="153"/>
      <c r="U62" s="152"/>
      <c r="V62" s="152"/>
    </row>
    <row r="63" spans="1:22" ht="20.100000000000001" customHeight="1" thickBot="1" x14ac:dyDescent="0.35">
      <c r="A63" s="352">
        <v>44469</v>
      </c>
      <c r="B63" s="353" t="s">
        <v>2651</v>
      </c>
      <c r="C63" s="353" t="s">
        <v>2652</v>
      </c>
      <c r="D63" s="354">
        <v>0</v>
      </c>
      <c r="E63" s="354">
        <v>2</v>
      </c>
      <c r="F63" s="354">
        <v>2</v>
      </c>
      <c r="G63" s="354">
        <v>0</v>
      </c>
      <c r="H63" s="354">
        <v>0</v>
      </c>
      <c r="I63" s="355" t="s">
        <v>2653</v>
      </c>
      <c r="J63" s="356" t="s">
        <v>2654</v>
      </c>
      <c r="K63" s="166"/>
      <c r="L63" s="246"/>
      <c r="M63" s="194"/>
      <c r="N63" s="284"/>
      <c r="O63" s="157"/>
      <c r="P63" s="198"/>
      <c r="Q63" s="198"/>
      <c r="R63" s="153"/>
      <c r="S63" s="153"/>
      <c r="T63" s="153"/>
      <c r="U63" s="152"/>
      <c r="V63" s="152"/>
    </row>
    <row r="64" spans="1:22" ht="20.100000000000001" customHeight="1" thickBot="1" x14ac:dyDescent="0.35">
      <c r="A64" s="352">
        <v>44445</v>
      </c>
      <c r="B64" s="353" t="s">
        <v>2648</v>
      </c>
      <c r="C64" s="353" t="s">
        <v>2649</v>
      </c>
      <c r="D64" s="354"/>
      <c r="E64" s="354">
        <v>5</v>
      </c>
      <c r="F64" s="354">
        <v>5</v>
      </c>
      <c r="G64" s="354"/>
      <c r="H64" s="354">
        <v>0</v>
      </c>
      <c r="I64" s="355" t="s">
        <v>2655</v>
      </c>
      <c r="J64" s="356"/>
      <c r="K64" s="166"/>
      <c r="L64" s="246"/>
      <c r="M64" s="194"/>
      <c r="N64" s="284"/>
      <c r="O64" s="157"/>
      <c r="P64" s="198"/>
      <c r="Q64" s="198"/>
      <c r="R64" s="153"/>
      <c r="S64" s="153"/>
      <c r="T64" s="153"/>
      <c r="U64" s="152"/>
      <c r="V64" s="152"/>
    </row>
    <row r="65" spans="1:22" ht="20.100000000000001" customHeight="1" thickBot="1" x14ac:dyDescent="0.35">
      <c r="A65" s="347">
        <v>44445</v>
      </c>
      <c r="B65" s="348" t="s">
        <v>2648</v>
      </c>
      <c r="C65" s="348" t="s">
        <v>2650</v>
      </c>
      <c r="D65" s="349"/>
      <c r="E65" s="349">
        <v>3</v>
      </c>
      <c r="F65" s="349">
        <v>10</v>
      </c>
      <c r="G65" s="349"/>
      <c r="H65" s="349">
        <v>0</v>
      </c>
      <c r="I65" s="357" t="s">
        <v>2656</v>
      </c>
      <c r="J65" s="350"/>
      <c r="K65" s="178"/>
      <c r="L65" s="351"/>
      <c r="M65" s="194"/>
      <c r="N65" s="284"/>
      <c r="O65" s="157"/>
      <c r="P65" s="198"/>
      <c r="Q65" s="198"/>
      <c r="R65" s="153"/>
      <c r="S65" s="153"/>
      <c r="T65" s="153"/>
      <c r="U65" s="152"/>
      <c r="V65" s="152"/>
    </row>
    <row r="66" spans="1:22" ht="20.100000000000001" customHeight="1" x14ac:dyDescent="0.3">
      <c r="A66" s="208" t="s">
        <v>20</v>
      </c>
      <c r="B66" s="209"/>
      <c r="C66" s="210"/>
      <c r="D66" s="236">
        <f>SUM(D61:D65)</f>
        <v>0</v>
      </c>
      <c r="E66" s="236">
        <f>SUM(E61:E65)</f>
        <v>94</v>
      </c>
      <c r="F66" s="236">
        <f>SUM(F61:F65)</f>
        <v>121</v>
      </c>
      <c r="G66" s="236">
        <f>SUM(G61:G65)</f>
        <v>0</v>
      </c>
      <c r="H66" s="236">
        <f>SUM(H61:H65)</f>
        <v>0</v>
      </c>
      <c r="I66" s="310"/>
      <c r="J66" s="35"/>
      <c r="K66" s="35"/>
      <c r="L66" s="237"/>
      <c r="M66" s="194"/>
      <c r="N66" s="284"/>
      <c r="O66" s="157"/>
      <c r="P66" s="198"/>
      <c r="Q66" s="198"/>
      <c r="R66" s="153"/>
      <c r="S66" s="153"/>
      <c r="T66" s="153"/>
      <c r="U66" s="152"/>
      <c r="V66" s="152"/>
    </row>
    <row r="67" spans="1:22" ht="20.100000000000001" customHeight="1" x14ac:dyDescent="0.3">
      <c r="A67" s="238" t="s">
        <v>12</v>
      </c>
      <c r="B67" s="239"/>
      <c r="C67" s="116"/>
      <c r="D67" s="240">
        <v>9</v>
      </c>
      <c r="E67" s="240">
        <v>285</v>
      </c>
      <c r="F67" s="240">
        <v>303</v>
      </c>
      <c r="G67" s="240">
        <v>2</v>
      </c>
      <c r="H67" s="240">
        <v>0</v>
      </c>
      <c r="I67" s="317"/>
      <c r="J67" s="134"/>
      <c r="K67" s="134"/>
      <c r="L67" s="241"/>
      <c r="M67" s="194"/>
      <c r="N67" s="284"/>
      <c r="O67" s="157"/>
      <c r="P67" s="198"/>
      <c r="Q67" s="198"/>
      <c r="R67" s="153"/>
      <c r="S67" s="153"/>
      <c r="T67" s="153"/>
      <c r="U67" s="152"/>
      <c r="V67" s="152"/>
    </row>
    <row r="68" spans="1:22" ht="20.100000000000001" customHeight="1" thickBot="1" x14ac:dyDescent="0.35">
      <c r="A68" s="218" t="s">
        <v>13</v>
      </c>
      <c r="B68" s="219"/>
      <c r="C68" s="220"/>
      <c r="D68" s="242">
        <f>SUM(D66:D67)</f>
        <v>9</v>
      </c>
      <c r="E68" s="242">
        <f>SUM(E66:E67)</f>
        <v>379</v>
      </c>
      <c r="F68" s="242">
        <f>SUM(F66:F67)</f>
        <v>424</v>
      </c>
      <c r="G68" s="242">
        <f>SUM(G66:G67)</f>
        <v>2</v>
      </c>
      <c r="H68" s="242">
        <f>SUM(H66:H67)</f>
        <v>0</v>
      </c>
      <c r="I68" s="312"/>
      <c r="J68" s="130"/>
      <c r="K68" s="130"/>
      <c r="L68" s="222"/>
      <c r="M68" s="194"/>
      <c r="N68" s="284"/>
      <c r="O68" s="157"/>
      <c r="P68" s="198"/>
      <c r="Q68" s="198"/>
      <c r="R68" s="153"/>
      <c r="S68" s="153"/>
      <c r="T68" s="153"/>
      <c r="U68" s="152"/>
      <c r="V68" s="152"/>
    </row>
    <row r="69" spans="1:22" ht="20.100000000000001" customHeight="1" x14ac:dyDescent="0.3">
      <c r="A69" s="223"/>
      <c r="B69" s="224"/>
      <c r="C69" s="243"/>
      <c r="D69" s="152"/>
      <c r="E69" s="152"/>
      <c r="F69" s="152"/>
      <c r="G69" s="152"/>
      <c r="H69" s="152"/>
      <c r="I69" s="313"/>
      <c r="J69" s="131"/>
      <c r="K69" s="131"/>
      <c r="L69" s="131"/>
      <c r="M69" s="194"/>
      <c r="N69" s="284"/>
      <c r="O69" s="157"/>
      <c r="P69" s="198"/>
      <c r="Q69" s="198"/>
      <c r="R69" s="153"/>
      <c r="S69" s="153"/>
      <c r="T69" s="153"/>
      <c r="U69" s="152"/>
      <c r="V69" s="152"/>
    </row>
    <row r="70" spans="1:22" ht="20.100000000000001" customHeight="1" x14ac:dyDescent="0.3">
      <c r="A70" s="226" t="s">
        <v>21</v>
      </c>
      <c r="B70" s="227"/>
      <c r="C70" s="227"/>
      <c r="D70" s="132"/>
      <c r="E70" s="132"/>
      <c r="F70" s="132"/>
      <c r="G70" s="132"/>
      <c r="H70" s="132"/>
      <c r="I70" s="314"/>
      <c r="J70" s="132"/>
      <c r="K70" s="132"/>
      <c r="L70" s="132"/>
      <c r="M70" s="194"/>
      <c r="N70" s="284"/>
      <c r="O70" s="157"/>
      <c r="P70" s="198"/>
      <c r="Q70" s="198"/>
      <c r="R70" s="153"/>
      <c r="S70" s="153"/>
      <c r="T70" s="153"/>
      <c r="U70" s="152"/>
      <c r="V70" s="152"/>
    </row>
    <row r="71" spans="1:22" ht="20.100000000000001" customHeight="1" x14ac:dyDescent="0.3">
      <c r="A71" s="226" t="s">
        <v>125</v>
      </c>
      <c r="B71" s="227"/>
      <c r="C71" s="227"/>
      <c r="D71" s="132"/>
      <c r="E71" s="132"/>
      <c r="F71" s="132"/>
      <c r="G71" s="132"/>
      <c r="H71" s="132"/>
      <c r="I71" s="314"/>
      <c r="J71" s="132"/>
      <c r="K71" s="132"/>
      <c r="L71" s="132"/>
      <c r="M71" s="194"/>
      <c r="N71" s="284"/>
      <c r="O71" s="157"/>
      <c r="P71" s="198"/>
      <c r="Q71" s="198"/>
      <c r="R71" s="153"/>
      <c r="S71" s="153"/>
      <c r="T71" s="153"/>
      <c r="U71" s="152"/>
      <c r="V71" s="152"/>
    </row>
    <row r="72" spans="1:22" ht="20.100000000000001" customHeight="1" thickBot="1" x14ac:dyDescent="0.35">
      <c r="A72" s="229"/>
      <c r="B72" s="227"/>
      <c r="C72" s="230"/>
      <c r="D72" s="132"/>
      <c r="E72" s="132"/>
      <c r="F72" s="132"/>
      <c r="G72" s="132"/>
      <c r="H72" s="132"/>
      <c r="I72" s="315"/>
      <c r="J72" s="133"/>
      <c r="K72" s="133"/>
      <c r="L72" s="231"/>
      <c r="M72" s="194"/>
      <c r="N72" s="284"/>
      <c r="O72" s="157"/>
      <c r="P72" s="198"/>
      <c r="Q72" s="198"/>
      <c r="R72" s="153"/>
      <c r="S72" s="153"/>
      <c r="T72" s="153"/>
      <c r="U72" s="152"/>
      <c r="V72" s="152"/>
    </row>
    <row r="73" spans="1:22" ht="20.100000000000001" customHeight="1" thickBot="1" x14ac:dyDescent="0.35">
      <c r="A73" s="177" t="s">
        <v>0</v>
      </c>
      <c r="B73" s="178" t="s">
        <v>1</v>
      </c>
      <c r="C73" s="178" t="s">
        <v>2</v>
      </c>
      <c r="D73" s="442" t="s">
        <v>22</v>
      </c>
      <c r="E73" s="442" t="s">
        <v>23</v>
      </c>
      <c r="F73" s="442" t="s">
        <v>24</v>
      </c>
      <c r="G73" s="442" t="s">
        <v>25</v>
      </c>
      <c r="H73" s="442" t="s">
        <v>7</v>
      </c>
      <c r="I73" s="316" t="s">
        <v>8</v>
      </c>
      <c r="J73" s="442" t="s">
        <v>9</v>
      </c>
      <c r="K73" s="475" t="s">
        <v>10</v>
      </c>
      <c r="L73" s="476"/>
      <c r="M73" s="194"/>
      <c r="N73" s="284"/>
      <c r="O73" s="157"/>
      <c r="P73" s="198"/>
      <c r="Q73" s="198"/>
      <c r="R73" s="153"/>
      <c r="S73" s="153"/>
      <c r="T73" s="153"/>
      <c r="U73" s="152"/>
      <c r="V73" s="152"/>
    </row>
    <row r="74" spans="1:22" ht="20.100000000000001" customHeight="1" thickBot="1" x14ac:dyDescent="0.35">
      <c r="A74" s="177">
        <v>44468</v>
      </c>
      <c r="B74" s="299" t="s">
        <v>2518</v>
      </c>
      <c r="C74" s="168" t="s">
        <v>2519</v>
      </c>
      <c r="D74" s="169">
        <v>10</v>
      </c>
      <c r="E74" s="169">
        <v>0</v>
      </c>
      <c r="F74" s="169">
        <v>0</v>
      </c>
      <c r="G74" s="169">
        <v>10</v>
      </c>
      <c r="H74" s="169">
        <v>0</v>
      </c>
      <c r="I74" s="309" t="s">
        <v>2523</v>
      </c>
      <c r="J74" s="178" t="s">
        <v>2526</v>
      </c>
      <c r="K74" s="178"/>
      <c r="L74" s="300"/>
      <c r="M74" s="194"/>
      <c r="N74" s="284"/>
      <c r="O74" s="157"/>
      <c r="P74" s="198"/>
      <c r="Q74" s="198"/>
      <c r="R74" s="153"/>
      <c r="S74" s="153"/>
      <c r="T74" s="153"/>
      <c r="U74" s="152"/>
      <c r="V74" s="152"/>
    </row>
    <row r="75" spans="1:22" ht="20.100000000000001" customHeight="1" x14ac:dyDescent="0.3">
      <c r="A75" s="173">
        <v>44468</v>
      </c>
      <c r="B75" s="142" t="s">
        <v>2520</v>
      </c>
      <c r="C75" s="161" t="s">
        <v>2521</v>
      </c>
      <c r="D75" s="162">
        <v>6</v>
      </c>
      <c r="E75" s="162">
        <v>0</v>
      </c>
      <c r="F75" s="162">
        <v>0</v>
      </c>
      <c r="G75" s="162">
        <v>7</v>
      </c>
      <c r="H75" s="162">
        <v>0</v>
      </c>
      <c r="I75" s="303" t="s">
        <v>2524</v>
      </c>
      <c r="J75" s="171" t="s">
        <v>2526</v>
      </c>
      <c r="K75" s="171"/>
      <c r="L75" s="143"/>
      <c r="M75" s="194"/>
      <c r="N75" s="284"/>
      <c r="O75" s="157"/>
      <c r="P75" s="198"/>
      <c r="Q75" s="198"/>
      <c r="R75" s="153"/>
      <c r="S75" s="153"/>
      <c r="T75" s="153"/>
      <c r="U75" s="152"/>
      <c r="V75" s="152"/>
    </row>
    <row r="76" spans="1:22" ht="20.100000000000001" customHeight="1" thickBot="1" x14ac:dyDescent="0.35">
      <c r="A76" s="167">
        <v>44468</v>
      </c>
      <c r="B76" s="297" t="s">
        <v>2520</v>
      </c>
      <c r="C76" s="159" t="s">
        <v>2522</v>
      </c>
      <c r="D76" s="165">
        <v>1</v>
      </c>
      <c r="E76" s="165">
        <v>0</v>
      </c>
      <c r="F76" s="165">
        <v>0</v>
      </c>
      <c r="G76" s="165">
        <v>1</v>
      </c>
      <c r="H76" s="165">
        <v>0</v>
      </c>
      <c r="I76" s="305" t="s">
        <v>2525</v>
      </c>
      <c r="J76" s="166" t="s">
        <v>2526</v>
      </c>
      <c r="K76" s="166"/>
      <c r="L76" s="298"/>
      <c r="M76" s="194"/>
      <c r="N76" s="284"/>
      <c r="O76" s="157"/>
      <c r="P76" s="198"/>
      <c r="Q76" s="198"/>
      <c r="R76" s="153"/>
      <c r="S76" s="153"/>
      <c r="T76" s="153"/>
      <c r="U76" s="152"/>
      <c r="V76" s="152"/>
    </row>
    <row r="77" spans="1:22" ht="20.100000000000001" customHeight="1" x14ac:dyDescent="0.3">
      <c r="A77" s="173">
        <v>44442</v>
      </c>
      <c r="B77" s="142" t="s">
        <v>2624</v>
      </c>
      <c r="C77" s="161" t="s">
        <v>2625</v>
      </c>
      <c r="D77" s="162">
        <v>2</v>
      </c>
      <c r="E77" s="162">
        <v>0</v>
      </c>
      <c r="F77" s="162">
        <v>0</v>
      </c>
      <c r="G77" s="162">
        <v>2</v>
      </c>
      <c r="H77" s="162">
        <v>0</v>
      </c>
      <c r="I77" s="303" t="s">
        <v>2626</v>
      </c>
      <c r="J77" s="171" t="s">
        <v>2627</v>
      </c>
      <c r="K77" s="171"/>
      <c r="L77" s="143"/>
      <c r="M77" s="194"/>
      <c r="N77" s="284"/>
      <c r="O77" s="157"/>
      <c r="P77" s="198"/>
      <c r="Q77" s="198"/>
      <c r="R77" s="153"/>
      <c r="S77" s="153"/>
      <c r="T77" s="153"/>
      <c r="U77" s="152"/>
      <c r="V77" s="152"/>
    </row>
    <row r="78" spans="1:22" ht="20.100000000000001" customHeight="1" x14ac:dyDescent="0.3">
      <c r="A78" s="174">
        <v>44442</v>
      </c>
      <c r="B78" s="144" t="s">
        <v>2624</v>
      </c>
      <c r="C78" s="163" t="s">
        <v>2628</v>
      </c>
      <c r="D78" s="164">
        <v>2</v>
      </c>
      <c r="E78" s="164">
        <v>0</v>
      </c>
      <c r="F78" s="164">
        <v>0</v>
      </c>
      <c r="G78" s="164">
        <v>2</v>
      </c>
      <c r="H78" s="164">
        <v>0</v>
      </c>
      <c r="I78" s="304" t="s">
        <v>2626</v>
      </c>
      <c r="J78" s="172" t="s">
        <v>2630</v>
      </c>
      <c r="K78" s="172"/>
      <c r="L78" s="145"/>
      <c r="M78" s="194"/>
      <c r="N78" s="284"/>
      <c r="O78" s="157"/>
      <c r="P78" s="198"/>
      <c r="Q78" s="198"/>
      <c r="R78" s="153"/>
      <c r="S78" s="153"/>
      <c r="T78" s="153"/>
      <c r="U78" s="152"/>
      <c r="V78" s="152"/>
    </row>
    <row r="79" spans="1:22" ht="20.100000000000001" customHeight="1" thickBot="1" x14ac:dyDescent="0.35">
      <c r="A79" s="167">
        <v>44442</v>
      </c>
      <c r="B79" s="297" t="s">
        <v>2624</v>
      </c>
      <c r="C79" s="159" t="s">
        <v>2629</v>
      </c>
      <c r="D79" s="165">
        <v>0</v>
      </c>
      <c r="E79" s="165">
        <v>0</v>
      </c>
      <c r="F79" s="165">
        <v>0</v>
      </c>
      <c r="G79" s="165">
        <v>1</v>
      </c>
      <c r="H79" s="165">
        <v>0</v>
      </c>
      <c r="I79" s="305" t="s">
        <v>2626</v>
      </c>
      <c r="J79" s="166" t="s">
        <v>2630</v>
      </c>
      <c r="K79" s="166"/>
      <c r="L79" s="298"/>
      <c r="M79" s="194"/>
      <c r="N79" s="284"/>
      <c r="O79" s="157"/>
      <c r="P79" s="198"/>
      <c r="Q79" s="198"/>
      <c r="R79" s="153"/>
      <c r="S79" s="153"/>
      <c r="T79" s="153"/>
      <c r="U79" s="152"/>
      <c r="V79" s="152"/>
    </row>
    <row r="80" spans="1:22" ht="20.100000000000001" customHeight="1" thickBot="1" x14ac:dyDescent="0.35">
      <c r="A80" s="177">
        <v>44469</v>
      </c>
      <c r="B80" s="299" t="s">
        <v>2631</v>
      </c>
      <c r="C80" s="168" t="s">
        <v>2632</v>
      </c>
      <c r="D80" s="169">
        <v>10</v>
      </c>
      <c r="E80" s="169">
        <v>0</v>
      </c>
      <c r="F80" s="169">
        <v>0</v>
      </c>
      <c r="G80" s="169">
        <v>10</v>
      </c>
      <c r="H80" s="169">
        <v>0</v>
      </c>
      <c r="I80" s="309" t="s">
        <v>2636</v>
      </c>
      <c r="J80" s="178" t="s">
        <v>285</v>
      </c>
      <c r="K80" s="178"/>
      <c r="L80" s="300"/>
      <c r="M80" s="194"/>
      <c r="N80" s="284"/>
      <c r="O80" s="157"/>
      <c r="P80" s="198"/>
      <c r="Q80" s="198"/>
      <c r="R80" s="153"/>
      <c r="S80" s="153"/>
      <c r="T80" s="153"/>
      <c r="U80" s="152"/>
      <c r="V80" s="152"/>
    </row>
    <row r="81" spans="1:22" ht="20.100000000000001" customHeight="1" thickBot="1" x14ac:dyDescent="0.35">
      <c r="A81" s="177">
        <v>44469</v>
      </c>
      <c r="B81" s="299" t="s">
        <v>2633</v>
      </c>
      <c r="C81" s="168" t="s">
        <v>2634</v>
      </c>
      <c r="D81" s="169">
        <v>10</v>
      </c>
      <c r="E81" s="169">
        <v>0</v>
      </c>
      <c r="F81" s="169">
        <v>0</v>
      </c>
      <c r="G81" s="169">
        <v>9</v>
      </c>
      <c r="H81" s="169">
        <v>0</v>
      </c>
      <c r="I81" s="309" t="s">
        <v>2637</v>
      </c>
      <c r="J81" s="178" t="s">
        <v>285</v>
      </c>
      <c r="K81" s="178"/>
      <c r="L81" s="300"/>
      <c r="M81" s="194"/>
      <c r="N81" s="284"/>
      <c r="O81" s="157"/>
      <c r="P81" s="198"/>
      <c r="Q81" s="198"/>
      <c r="R81" s="153"/>
      <c r="S81" s="153"/>
      <c r="T81" s="153"/>
      <c r="U81" s="152"/>
      <c r="V81" s="152"/>
    </row>
    <row r="82" spans="1:22" ht="20.100000000000001" customHeight="1" thickBot="1" x14ac:dyDescent="0.35">
      <c r="A82" s="177">
        <v>44469</v>
      </c>
      <c r="B82" s="299" t="s">
        <v>2635</v>
      </c>
      <c r="C82" s="168" t="s">
        <v>62</v>
      </c>
      <c r="D82" s="169">
        <v>2</v>
      </c>
      <c r="E82" s="169">
        <v>0</v>
      </c>
      <c r="F82" s="169">
        <v>0</v>
      </c>
      <c r="G82" s="169">
        <v>2</v>
      </c>
      <c r="H82" s="169">
        <v>0</v>
      </c>
      <c r="I82" s="309" t="s">
        <v>2637</v>
      </c>
      <c r="J82" s="178" t="s">
        <v>285</v>
      </c>
      <c r="K82" s="178"/>
      <c r="L82" s="300"/>
      <c r="M82" s="194"/>
      <c r="N82" s="284"/>
      <c r="O82" s="157"/>
      <c r="P82" s="198"/>
      <c r="Q82" s="198"/>
      <c r="R82" s="153"/>
      <c r="S82" s="153"/>
      <c r="T82" s="153"/>
      <c r="U82" s="152"/>
      <c r="V82" s="152"/>
    </row>
    <row r="83" spans="1:22" ht="20.100000000000001" customHeight="1" x14ac:dyDescent="0.3">
      <c r="A83" s="174">
        <v>44442</v>
      </c>
      <c r="B83" s="144" t="s">
        <v>2638</v>
      </c>
      <c r="C83" s="163" t="s">
        <v>2643</v>
      </c>
      <c r="D83" s="164">
        <v>-1</v>
      </c>
      <c r="E83" s="164">
        <v>0</v>
      </c>
      <c r="F83" s="164">
        <v>0</v>
      </c>
      <c r="G83" s="164">
        <v>1</v>
      </c>
      <c r="H83" s="164">
        <v>0</v>
      </c>
      <c r="I83" s="304" t="s">
        <v>2644</v>
      </c>
      <c r="J83" s="172" t="s">
        <v>155</v>
      </c>
      <c r="K83" s="172"/>
      <c r="L83" s="145"/>
      <c r="M83" s="194"/>
      <c r="N83" s="284"/>
      <c r="O83" s="157"/>
      <c r="P83" s="198"/>
      <c r="Q83" s="198"/>
      <c r="R83" s="153"/>
      <c r="S83" s="153"/>
      <c r="T83" s="153"/>
      <c r="U83" s="152"/>
      <c r="V83" s="152"/>
    </row>
    <row r="84" spans="1:22" ht="20.100000000000001" customHeight="1" x14ac:dyDescent="0.3">
      <c r="A84" s="174">
        <v>44469</v>
      </c>
      <c r="B84" s="144" t="s">
        <v>2638</v>
      </c>
      <c r="C84" s="163" t="s">
        <v>2639</v>
      </c>
      <c r="D84" s="164">
        <v>10</v>
      </c>
      <c r="E84" s="164">
        <v>0</v>
      </c>
      <c r="F84" s="164">
        <v>0</v>
      </c>
      <c r="G84" s="164">
        <v>8</v>
      </c>
      <c r="H84" s="164">
        <v>0</v>
      </c>
      <c r="I84" s="304" t="s">
        <v>1026</v>
      </c>
      <c r="J84" s="172" t="s">
        <v>2642</v>
      </c>
      <c r="K84" s="172"/>
      <c r="L84" s="145"/>
      <c r="M84" s="194"/>
      <c r="N84" s="284"/>
      <c r="O84" s="157"/>
      <c r="P84" s="198"/>
      <c r="Q84" s="198"/>
      <c r="R84" s="153"/>
      <c r="S84" s="153"/>
      <c r="T84" s="153"/>
      <c r="U84" s="152"/>
      <c r="V84" s="152"/>
    </row>
    <row r="85" spans="1:22" ht="20.100000000000001" customHeight="1" thickBot="1" x14ac:dyDescent="0.35">
      <c r="A85" s="174">
        <v>44469</v>
      </c>
      <c r="B85" s="144" t="s">
        <v>2638</v>
      </c>
      <c r="C85" s="163" t="s">
        <v>2640</v>
      </c>
      <c r="D85" s="164">
        <v>1</v>
      </c>
      <c r="E85" s="164">
        <v>0</v>
      </c>
      <c r="F85" s="164">
        <v>0</v>
      </c>
      <c r="G85" s="164">
        <v>0</v>
      </c>
      <c r="H85" s="164">
        <v>0</v>
      </c>
      <c r="I85" s="304" t="s">
        <v>2641</v>
      </c>
      <c r="J85" s="172" t="s">
        <v>2642</v>
      </c>
      <c r="K85" s="172"/>
      <c r="L85" s="145"/>
      <c r="M85" s="194"/>
      <c r="N85" s="284"/>
      <c r="O85" s="157"/>
      <c r="P85" s="198"/>
      <c r="Q85" s="198"/>
      <c r="R85" s="153"/>
      <c r="S85" s="153"/>
      <c r="T85" s="153"/>
      <c r="U85" s="152"/>
      <c r="V85" s="152"/>
    </row>
    <row r="86" spans="1:22" ht="20.100000000000001" customHeight="1" x14ac:dyDescent="0.3">
      <c r="A86" s="208" t="s">
        <v>20</v>
      </c>
      <c r="B86" s="209"/>
      <c r="C86" s="210"/>
      <c r="D86" s="236">
        <f>SUM(D74:D85)</f>
        <v>53</v>
      </c>
      <c r="E86" s="236">
        <f>SUM(E74:E85)</f>
        <v>0</v>
      </c>
      <c r="F86" s="236">
        <f>SUM(F74:F85)</f>
        <v>0</v>
      </c>
      <c r="G86" s="236">
        <f>SUM(G74:G85)</f>
        <v>53</v>
      </c>
      <c r="H86" s="236">
        <f>SUM(H74:H85)</f>
        <v>0</v>
      </c>
      <c r="I86" s="310"/>
      <c r="J86" s="35"/>
      <c r="K86" s="35"/>
      <c r="L86" s="237"/>
      <c r="M86" s="194"/>
      <c r="N86" s="284"/>
      <c r="O86" s="157"/>
      <c r="P86" s="198"/>
      <c r="Q86" s="198"/>
      <c r="R86" s="153"/>
      <c r="S86" s="153"/>
      <c r="T86" s="153"/>
      <c r="U86" s="152"/>
      <c r="V86" s="152"/>
    </row>
    <row r="87" spans="1:22" ht="20.100000000000001" customHeight="1" x14ac:dyDescent="0.3">
      <c r="A87" s="238" t="s">
        <v>12</v>
      </c>
      <c r="B87" s="239"/>
      <c r="C87" s="116"/>
      <c r="D87" s="240">
        <v>181</v>
      </c>
      <c r="E87" s="240">
        <v>0</v>
      </c>
      <c r="F87" s="240">
        <v>0</v>
      </c>
      <c r="G87" s="240">
        <v>177</v>
      </c>
      <c r="H87" s="240">
        <v>0</v>
      </c>
      <c r="I87" s="317"/>
      <c r="J87" s="134"/>
      <c r="K87" s="134"/>
      <c r="L87" s="241"/>
      <c r="M87" s="194"/>
      <c r="N87" s="284"/>
      <c r="O87" s="157"/>
      <c r="P87" s="198"/>
      <c r="Q87" s="198"/>
      <c r="R87" s="153"/>
      <c r="S87" s="153"/>
      <c r="T87" s="153"/>
      <c r="U87" s="152"/>
      <c r="V87" s="152"/>
    </row>
    <row r="88" spans="1:22" ht="20.100000000000001" customHeight="1" thickBot="1" x14ac:dyDescent="0.35">
      <c r="A88" s="218" t="s">
        <v>13</v>
      </c>
      <c r="B88" s="219"/>
      <c r="C88" s="220"/>
      <c r="D88" s="242">
        <f>SUM(D86:D87)</f>
        <v>234</v>
      </c>
      <c r="E88" s="242">
        <f>SUM(E86:E87)</f>
        <v>0</v>
      </c>
      <c r="F88" s="242">
        <f>SUM(F86:F87)</f>
        <v>0</v>
      </c>
      <c r="G88" s="242">
        <f>SUM(G86:G87)</f>
        <v>230</v>
      </c>
      <c r="H88" s="242">
        <f>SUM(H86:H87)</f>
        <v>0</v>
      </c>
      <c r="I88" s="312"/>
      <c r="J88" s="130"/>
      <c r="K88" s="130"/>
      <c r="L88" s="222"/>
      <c r="M88" s="194"/>
      <c r="N88" s="284"/>
      <c r="O88" s="157"/>
      <c r="P88" s="198"/>
      <c r="Q88" s="198"/>
      <c r="R88" s="153"/>
      <c r="S88" s="153"/>
      <c r="T88" s="153"/>
      <c r="U88" s="152"/>
      <c r="V88" s="152"/>
    </row>
    <row r="89" spans="1:22" ht="20.100000000000001" customHeight="1" x14ac:dyDescent="0.3">
      <c r="A89" s="223"/>
      <c r="B89" s="224"/>
      <c r="C89" s="243"/>
      <c r="D89" s="152"/>
      <c r="E89" s="152"/>
      <c r="F89" s="152"/>
      <c r="G89" s="152"/>
      <c r="H89" s="152"/>
      <c r="I89" s="313"/>
      <c r="J89" s="131"/>
      <c r="K89" s="131"/>
      <c r="L89" s="131"/>
      <c r="M89" s="194"/>
      <c r="N89" s="284"/>
      <c r="O89" s="157"/>
      <c r="P89" s="198"/>
      <c r="Q89" s="198"/>
      <c r="R89" s="153"/>
      <c r="S89" s="153"/>
      <c r="T89" s="153"/>
      <c r="U89" s="152"/>
      <c r="V89" s="152"/>
    </row>
    <row r="90" spans="1:22" ht="20.100000000000001" customHeight="1" x14ac:dyDescent="0.3">
      <c r="A90" s="226" t="s">
        <v>121</v>
      </c>
      <c r="B90" s="227"/>
      <c r="C90" s="227"/>
      <c r="D90" s="132"/>
      <c r="E90" s="132"/>
      <c r="F90" s="132"/>
      <c r="G90" s="132"/>
      <c r="H90" s="132"/>
      <c r="I90" s="314"/>
      <c r="J90" s="132"/>
      <c r="K90" s="132"/>
      <c r="L90" s="132"/>
      <c r="M90" s="194"/>
      <c r="N90" s="284"/>
      <c r="O90" s="157"/>
      <c r="P90" s="198"/>
      <c r="Q90" s="198"/>
      <c r="R90" s="153"/>
      <c r="S90" s="153"/>
      <c r="T90" s="153"/>
      <c r="U90" s="152"/>
      <c r="V90" s="152"/>
    </row>
    <row r="91" spans="1:22" ht="20.100000000000001" customHeight="1" thickBot="1" x14ac:dyDescent="0.35">
      <c r="A91" s="229"/>
      <c r="B91" s="227"/>
      <c r="C91" s="230"/>
      <c r="D91" s="132"/>
      <c r="E91" s="132"/>
      <c r="F91" s="132"/>
      <c r="G91" s="132"/>
      <c r="H91" s="132"/>
      <c r="I91" s="315"/>
      <c r="J91" s="133"/>
      <c r="K91" s="133"/>
      <c r="L91" s="132"/>
      <c r="M91" s="194"/>
      <c r="N91" s="284"/>
      <c r="O91" s="157"/>
      <c r="P91" s="198"/>
      <c r="Q91" s="198"/>
      <c r="R91" s="153"/>
      <c r="S91" s="153"/>
      <c r="T91" s="153"/>
      <c r="U91" s="152"/>
      <c r="V91" s="152"/>
    </row>
    <row r="92" spans="1:22" ht="20.100000000000001" customHeight="1" thickBot="1" x14ac:dyDescent="0.35">
      <c r="A92" s="177" t="s">
        <v>0</v>
      </c>
      <c r="B92" s="178" t="s">
        <v>1</v>
      </c>
      <c r="C92" s="178" t="s">
        <v>2</v>
      </c>
      <c r="D92" s="442" t="s">
        <v>26</v>
      </c>
      <c r="E92" s="442" t="s">
        <v>27</v>
      </c>
      <c r="F92" s="442" t="s">
        <v>28</v>
      </c>
      <c r="G92" s="442" t="s">
        <v>25</v>
      </c>
      <c r="H92" s="442" t="s">
        <v>22</v>
      </c>
      <c r="I92" s="316" t="s">
        <v>8</v>
      </c>
      <c r="J92" s="442" t="s">
        <v>9</v>
      </c>
      <c r="K92" s="475" t="s">
        <v>10</v>
      </c>
      <c r="L92" s="476"/>
      <c r="M92" s="194"/>
      <c r="N92" s="284"/>
      <c r="O92" s="157"/>
      <c r="P92" s="198"/>
      <c r="Q92" s="198"/>
      <c r="R92" s="153"/>
      <c r="S92" s="153"/>
      <c r="T92" s="153"/>
      <c r="U92" s="152"/>
      <c r="V92" s="152"/>
    </row>
    <row r="93" spans="1:22" ht="20.100000000000001" customHeight="1" x14ac:dyDescent="0.3">
      <c r="A93" s="173"/>
      <c r="B93" s="161"/>
      <c r="C93" s="161"/>
      <c r="D93" s="336"/>
      <c r="E93" s="336"/>
      <c r="F93" s="336"/>
      <c r="G93" s="336"/>
      <c r="H93" s="336"/>
      <c r="I93" s="318"/>
      <c r="J93" s="135"/>
      <c r="K93" s="135"/>
      <c r="L93" s="301"/>
      <c r="M93" s="194"/>
      <c r="N93" s="284"/>
      <c r="O93" s="157"/>
      <c r="P93" s="198"/>
      <c r="Q93" s="198"/>
      <c r="R93" s="153"/>
      <c r="S93" s="153"/>
      <c r="T93" s="153"/>
      <c r="U93" s="152"/>
      <c r="V93" s="152"/>
    </row>
    <row r="94" spans="1:22" ht="20.100000000000001" customHeight="1" thickBot="1" x14ac:dyDescent="0.35">
      <c r="A94" s="174"/>
      <c r="B94" s="163"/>
      <c r="C94" s="163"/>
      <c r="D94" s="337"/>
      <c r="E94" s="337"/>
      <c r="F94" s="337"/>
      <c r="G94" s="337"/>
      <c r="H94" s="337"/>
      <c r="I94" s="319"/>
      <c r="J94" s="40"/>
      <c r="K94" s="40"/>
      <c r="L94" s="179"/>
      <c r="M94" s="194"/>
      <c r="N94" s="284"/>
      <c r="O94" s="157"/>
      <c r="P94" s="198"/>
      <c r="Q94" s="198"/>
      <c r="R94" s="153"/>
      <c r="S94" s="153"/>
      <c r="T94" s="153"/>
      <c r="U94" s="152"/>
      <c r="V94" s="152"/>
    </row>
    <row r="95" spans="1:22" ht="20.100000000000001" customHeight="1" x14ac:dyDescent="0.3">
      <c r="A95" s="208" t="s">
        <v>20</v>
      </c>
      <c r="B95" s="209"/>
      <c r="C95" s="210"/>
      <c r="D95" s="338">
        <f>SUM(D93:D94)</f>
        <v>0</v>
      </c>
      <c r="E95" s="338">
        <f>SUM(E93:E94)</f>
        <v>0</v>
      </c>
      <c r="F95" s="338">
        <f>SUM(F93:F94)</f>
        <v>0</v>
      </c>
      <c r="G95" s="338">
        <f>SUM(G93:G94)</f>
        <v>0</v>
      </c>
      <c r="H95" s="338">
        <f>SUM(H93:H94)</f>
        <v>0</v>
      </c>
      <c r="I95" s="310"/>
      <c r="J95" s="35"/>
      <c r="K95" s="35"/>
      <c r="L95" s="237"/>
      <c r="M95" s="194"/>
      <c r="N95" s="284"/>
      <c r="O95" s="157"/>
      <c r="P95" s="198"/>
      <c r="Q95" s="198"/>
      <c r="R95" s="153"/>
      <c r="S95" s="153"/>
      <c r="T95" s="153"/>
      <c r="U95" s="152"/>
      <c r="V95" s="152"/>
    </row>
    <row r="96" spans="1:22" ht="20.100000000000001" customHeight="1" x14ac:dyDescent="0.3">
      <c r="A96" s="238" t="s">
        <v>12</v>
      </c>
      <c r="B96" s="239"/>
      <c r="C96" s="116"/>
      <c r="D96" s="339">
        <v>0</v>
      </c>
      <c r="E96" s="339">
        <v>142</v>
      </c>
      <c r="F96" s="339">
        <v>149</v>
      </c>
      <c r="G96" s="339">
        <v>0</v>
      </c>
      <c r="H96" s="339">
        <v>0</v>
      </c>
      <c r="I96" s="317"/>
      <c r="J96" s="134"/>
      <c r="K96" s="134"/>
      <c r="L96" s="241"/>
      <c r="M96" s="194"/>
      <c r="N96" s="284"/>
      <c r="O96" s="157"/>
      <c r="P96" s="198"/>
      <c r="Q96" s="198"/>
      <c r="R96" s="153"/>
      <c r="S96" s="153"/>
      <c r="T96" s="153"/>
      <c r="U96" s="152"/>
      <c r="V96" s="152"/>
    </row>
    <row r="97" spans="1:22" ht="20.100000000000001" customHeight="1" thickBot="1" x14ac:dyDescent="0.35">
      <c r="A97" s="218" t="s">
        <v>13</v>
      </c>
      <c r="B97" s="219"/>
      <c r="C97" s="220"/>
      <c r="D97" s="340">
        <f>D95+D96</f>
        <v>0</v>
      </c>
      <c r="E97" s="340">
        <f>E95+E96</f>
        <v>142</v>
      </c>
      <c r="F97" s="340">
        <f>F95+F96</f>
        <v>149</v>
      </c>
      <c r="G97" s="340">
        <f>G95+G96</f>
        <v>0</v>
      </c>
      <c r="H97" s="340">
        <f>H95+H96</f>
        <v>0</v>
      </c>
      <c r="I97" s="312"/>
      <c r="J97" s="130"/>
      <c r="K97" s="130"/>
      <c r="L97" s="222"/>
      <c r="M97" s="194"/>
      <c r="N97" s="284"/>
      <c r="O97" s="157"/>
      <c r="P97" s="198"/>
      <c r="Q97" s="198"/>
      <c r="R97" s="153"/>
      <c r="S97" s="153"/>
      <c r="T97" s="153"/>
      <c r="U97" s="152"/>
      <c r="V97" s="152"/>
    </row>
    <row r="98" spans="1:22" ht="20.100000000000001" customHeight="1" x14ac:dyDescent="0.3">
      <c r="A98" s="245"/>
      <c r="B98" s="224"/>
      <c r="C98" s="225"/>
      <c r="D98" s="152"/>
      <c r="E98" s="152"/>
      <c r="F98" s="152"/>
      <c r="G98" s="152"/>
      <c r="H98" s="152"/>
      <c r="I98" s="313"/>
      <c r="J98" s="131"/>
      <c r="K98" s="131"/>
      <c r="L98" s="131"/>
      <c r="M98" s="194"/>
      <c r="N98" s="284"/>
      <c r="O98" s="157"/>
      <c r="P98" s="198"/>
      <c r="Q98" s="198"/>
      <c r="R98" s="153"/>
      <c r="S98" s="153"/>
      <c r="T98" s="153"/>
      <c r="U98" s="152"/>
      <c r="V98" s="152"/>
    </row>
    <row r="99" spans="1:22" ht="20.100000000000001" customHeight="1" x14ac:dyDescent="0.3">
      <c r="A99" s="226" t="s">
        <v>118</v>
      </c>
      <c r="B99" s="227"/>
      <c r="C99" s="227"/>
      <c r="D99" s="132"/>
      <c r="E99" s="132"/>
      <c r="F99" s="132"/>
      <c r="G99" s="132"/>
      <c r="H99" s="132"/>
      <c r="I99" s="314"/>
      <c r="J99" s="132"/>
      <c r="K99" s="132"/>
      <c r="L99" s="132"/>
      <c r="M99" s="194"/>
      <c r="N99" s="284"/>
      <c r="O99" s="157"/>
      <c r="P99" s="198"/>
      <c r="Q99" s="198"/>
      <c r="R99" s="153"/>
      <c r="S99" s="153"/>
      <c r="T99" s="153"/>
      <c r="U99" s="152"/>
      <c r="V99" s="152"/>
    </row>
    <row r="100" spans="1:22" ht="20.100000000000001" customHeight="1" thickBot="1" x14ac:dyDescent="0.35">
      <c r="A100" s="229"/>
      <c r="B100" s="227"/>
      <c r="C100" s="230"/>
      <c r="D100" s="132"/>
      <c r="E100" s="132"/>
      <c r="F100" s="132"/>
      <c r="G100" s="132"/>
      <c r="H100" s="132"/>
      <c r="I100" s="315"/>
      <c r="J100" s="133"/>
      <c r="K100" s="133"/>
      <c r="L100" s="132"/>
      <c r="M100" s="194"/>
      <c r="N100" s="284"/>
      <c r="O100" s="157"/>
      <c r="P100" s="198"/>
      <c r="Q100" s="198"/>
      <c r="R100" s="153"/>
      <c r="S100" s="153"/>
      <c r="T100" s="153"/>
      <c r="U100" s="152"/>
      <c r="V100" s="152"/>
    </row>
    <row r="101" spans="1:22" ht="20.100000000000001" customHeight="1" thickBot="1" x14ac:dyDescent="0.35">
      <c r="A101" s="177" t="s">
        <v>0</v>
      </c>
      <c r="B101" s="178" t="s">
        <v>1</v>
      </c>
      <c r="C101" s="178" t="s">
        <v>2</v>
      </c>
      <c r="D101" s="442" t="s">
        <v>29</v>
      </c>
      <c r="E101" s="442" t="s">
        <v>17</v>
      </c>
      <c r="F101" s="442" t="s">
        <v>30</v>
      </c>
      <c r="G101" s="442" t="s">
        <v>19</v>
      </c>
      <c r="H101" s="442" t="s">
        <v>7</v>
      </c>
      <c r="I101" s="316" t="s">
        <v>8</v>
      </c>
      <c r="J101" s="442" t="s">
        <v>9</v>
      </c>
      <c r="K101" s="442"/>
      <c r="L101" s="443" t="s">
        <v>10</v>
      </c>
      <c r="M101" s="194"/>
      <c r="N101" s="284"/>
      <c r="O101" s="157"/>
      <c r="P101" s="198"/>
      <c r="Q101" s="198"/>
      <c r="R101" s="153"/>
      <c r="S101" s="153"/>
      <c r="T101" s="153"/>
      <c r="U101" s="152"/>
      <c r="V101" s="152"/>
    </row>
    <row r="102" spans="1:22" ht="20.100000000000001" customHeight="1" x14ac:dyDescent="0.3">
      <c r="A102" s="173"/>
      <c r="B102" s="161"/>
      <c r="C102" s="161"/>
      <c r="D102" s="162"/>
      <c r="E102" s="162"/>
      <c r="F102" s="162"/>
      <c r="G102" s="162"/>
      <c r="H102" s="162"/>
      <c r="I102" s="303"/>
      <c r="J102" s="171"/>
      <c r="K102" s="171"/>
      <c r="L102" s="244"/>
      <c r="M102" s="194"/>
      <c r="N102" s="284"/>
      <c r="O102" s="157"/>
      <c r="P102" s="198"/>
      <c r="Q102" s="198"/>
      <c r="R102" s="153"/>
      <c r="S102" s="153"/>
      <c r="T102" s="153"/>
      <c r="U102" s="152"/>
      <c r="V102" s="152"/>
    </row>
    <row r="103" spans="1:22" ht="20.100000000000001" customHeight="1" thickBot="1" x14ac:dyDescent="0.35">
      <c r="A103" s="167"/>
      <c r="B103" s="159"/>
      <c r="C103" s="159"/>
      <c r="D103" s="165"/>
      <c r="E103" s="165"/>
      <c r="F103" s="165"/>
      <c r="G103" s="165"/>
      <c r="H103" s="165"/>
      <c r="I103" s="305"/>
      <c r="J103" s="166"/>
      <c r="K103" s="166"/>
      <c r="L103" s="246"/>
      <c r="M103" s="194"/>
      <c r="N103" s="284"/>
      <c r="O103" s="157"/>
      <c r="P103" s="198"/>
      <c r="Q103" s="198"/>
      <c r="R103" s="153"/>
      <c r="S103" s="153"/>
      <c r="T103" s="153"/>
      <c r="U103" s="152"/>
      <c r="V103" s="152"/>
    </row>
    <row r="104" spans="1:22" ht="20.100000000000001" customHeight="1" x14ac:dyDescent="0.3">
      <c r="A104" s="208" t="s">
        <v>20</v>
      </c>
      <c r="B104" s="210"/>
      <c r="C104" s="210"/>
      <c r="D104" s="236">
        <f>SUM(D102:D103)</f>
        <v>0</v>
      </c>
      <c r="E104" s="236">
        <f>SUM(E102:E103)</f>
        <v>0</v>
      </c>
      <c r="F104" s="236">
        <f>SUM(F102:F103)</f>
        <v>0</v>
      </c>
      <c r="G104" s="236">
        <f>SUM(G102:G103)</f>
        <v>0</v>
      </c>
      <c r="H104" s="236">
        <f>SUM(H102:H103)</f>
        <v>0</v>
      </c>
      <c r="I104" s="310"/>
      <c r="J104" s="35"/>
      <c r="K104" s="35"/>
      <c r="L104" s="237"/>
      <c r="M104" s="194"/>
      <c r="N104" s="284"/>
      <c r="O104" s="157"/>
      <c r="P104" s="198"/>
      <c r="Q104" s="198"/>
      <c r="R104" s="153"/>
      <c r="S104" s="153"/>
      <c r="T104" s="153"/>
      <c r="U104" s="152"/>
      <c r="V104" s="152"/>
    </row>
    <row r="105" spans="1:22" ht="20.100000000000001" customHeight="1" x14ac:dyDescent="0.3">
      <c r="A105" s="238" t="s">
        <v>12</v>
      </c>
      <c r="B105" s="116"/>
      <c r="C105" s="116"/>
      <c r="D105" s="240">
        <v>0</v>
      </c>
      <c r="E105" s="240">
        <v>0</v>
      </c>
      <c r="F105" s="240">
        <v>0</v>
      </c>
      <c r="G105" s="240">
        <v>0</v>
      </c>
      <c r="H105" s="240">
        <v>0</v>
      </c>
      <c r="I105" s="317"/>
      <c r="J105" s="134"/>
      <c r="K105" s="134"/>
      <c r="L105" s="241"/>
      <c r="M105" s="194"/>
      <c r="N105" s="284"/>
      <c r="O105" s="157"/>
      <c r="P105" s="198"/>
      <c r="Q105" s="198"/>
      <c r="R105" s="153"/>
      <c r="S105" s="153"/>
      <c r="T105" s="153"/>
      <c r="U105" s="152"/>
      <c r="V105" s="152"/>
    </row>
    <row r="106" spans="1:22" ht="20.100000000000001" customHeight="1" thickBot="1" x14ac:dyDescent="0.35">
      <c r="A106" s="218" t="s">
        <v>13</v>
      </c>
      <c r="B106" s="220"/>
      <c r="C106" s="220"/>
      <c r="D106" s="242">
        <f>SUM(D104:D105)</f>
        <v>0</v>
      </c>
      <c r="E106" s="242">
        <f>SUM(E104:E105)</f>
        <v>0</v>
      </c>
      <c r="F106" s="242">
        <f>SUM(F104:F105)</f>
        <v>0</v>
      </c>
      <c r="G106" s="242">
        <f>SUM(G104:G105)</f>
        <v>0</v>
      </c>
      <c r="H106" s="242">
        <f>SUM(H104:H105)</f>
        <v>0</v>
      </c>
      <c r="I106" s="312"/>
      <c r="J106" s="130"/>
      <c r="K106" s="130"/>
      <c r="L106" s="247"/>
      <c r="M106" s="194"/>
      <c r="N106" s="284"/>
      <c r="O106" s="157"/>
      <c r="P106" s="198"/>
      <c r="Q106" s="198"/>
      <c r="R106" s="153"/>
      <c r="S106" s="153"/>
      <c r="T106" s="153"/>
      <c r="U106" s="152"/>
      <c r="V106" s="152"/>
    </row>
    <row r="107" spans="1:22" ht="20.100000000000001" customHeight="1" x14ac:dyDescent="0.3">
      <c r="A107" s="223"/>
      <c r="B107" s="224"/>
      <c r="C107" s="225"/>
      <c r="D107" s="152"/>
      <c r="E107" s="152"/>
      <c r="F107" s="152"/>
      <c r="G107" s="152"/>
      <c r="H107" s="152"/>
      <c r="I107" s="313"/>
      <c r="J107" s="131"/>
      <c r="K107" s="131"/>
      <c r="L107" s="131"/>
      <c r="M107" s="194"/>
      <c r="N107" s="284"/>
      <c r="O107" s="157"/>
      <c r="P107" s="198"/>
      <c r="Q107" s="198"/>
      <c r="R107" s="153"/>
      <c r="S107" s="153"/>
      <c r="T107" s="153"/>
      <c r="U107" s="152"/>
      <c r="V107" s="152"/>
    </row>
    <row r="108" spans="1:22" ht="20.100000000000001" customHeight="1" x14ac:dyDescent="0.3">
      <c r="A108" s="226" t="s">
        <v>31</v>
      </c>
      <c r="B108" s="227"/>
      <c r="C108" s="227"/>
      <c r="D108" s="132"/>
      <c r="E108" s="132"/>
      <c r="F108" s="132"/>
      <c r="G108" s="132"/>
      <c r="H108" s="132"/>
      <c r="I108" s="314"/>
      <c r="J108" s="132"/>
      <c r="K108" s="132"/>
      <c r="L108" s="132"/>
      <c r="M108" s="194"/>
      <c r="N108" s="284"/>
      <c r="O108" s="157"/>
      <c r="P108" s="198"/>
      <c r="Q108" s="198"/>
      <c r="R108" s="153"/>
      <c r="S108" s="153"/>
      <c r="T108" s="153"/>
      <c r="U108" s="152"/>
      <c r="V108" s="152"/>
    </row>
    <row r="109" spans="1:22" ht="20.100000000000001" customHeight="1" x14ac:dyDescent="0.3">
      <c r="A109" s="226" t="s">
        <v>32</v>
      </c>
      <c r="B109" s="227"/>
      <c r="C109" s="227"/>
      <c r="D109" s="132"/>
      <c r="E109" s="132"/>
      <c r="F109" s="132"/>
      <c r="G109" s="132"/>
      <c r="H109" s="132"/>
      <c r="I109" s="314"/>
      <c r="J109" s="132"/>
      <c r="K109" s="132"/>
      <c r="L109" s="132"/>
      <c r="M109" s="194"/>
      <c r="N109" s="284"/>
      <c r="O109" s="157"/>
      <c r="P109" s="198"/>
      <c r="Q109" s="198"/>
      <c r="R109" s="153"/>
      <c r="S109" s="153"/>
      <c r="T109" s="153"/>
      <c r="U109" s="152"/>
      <c r="V109" s="152"/>
    </row>
    <row r="110" spans="1:22" ht="20.100000000000001" customHeight="1" thickBot="1" x14ac:dyDescent="0.35">
      <c r="A110" s="229"/>
      <c r="B110" s="227"/>
      <c r="C110" s="230"/>
      <c r="D110" s="132"/>
      <c r="E110" s="132"/>
      <c r="F110" s="132"/>
      <c r="G110" s="132"/>
      <c r="H110" s="132"/>
      <c r="I110" s="315"/>
      <c r="J110" s="133"/>
      <c r="K110" s="133"/>
      <c r="L110" s="132"/>
      <c r="M110" s="194"/>
      <c r="N110" s="284"/>
      <c r="O110" s="157"/>
      <c r="P110" s="198"/>
      <c r="Q110" s="198"/>
      <c r="R110" s="153"/>
      <c r="S110" s="153"/>
      <c r="T110" s="153"/>
      <c r="U110" s="152"/>
      <c r="V110" s="152"/>
    </row>
    <row r="111" spans="1:22" ht="20.100000000000001" customHeight="1" thickBot="1" x14ac:dyDescent="0.35">
      <c r="A111" s="177" t="s">
        <v>0</v>
      </c>
      <c r="B111" s="178" t="s">
        <v>1</v>
      </c>
      <c r="C111" s="178" t="s">
        <v>2</v>
      </c>
      <c r="D111" s="442" t="s">
        <v>33</v>
      </c>
      <c r="E111" s="442" t="s">
        <v>34</v>
      </c>
      <c r="F111" s="442" t="s">
        <v>35</v>
      </c>
      <c r="G111" s="442" t="s">
        <v>36</v>
      </c>
      <c r="H111" s="442" t="s">
        <v>135</v>
      </c>
      <c r="I111" s="316" t="s">
        <v>8</v>
      </c>
      <c r="J111" s="442" t="s">
        <v>9</v>
      </c>
      <c r="K111" s="442"/>
      <c r="L111" s="443" t="s">
        <v>10</v>
      </c>
      <c r="M111" s="194"/>
      <c r="N111" s="284"/>
      <c r="O111" s="157"/>
      <c r="P111" s="198"/>
      <c r="Q111" s="198"/>
      <c r="R111" s="153"/>
      <c r="S111" s="153"/>
      <c r="T111" s="153"/>
      <c r="U111" s="152"/>
      <c r="V111" s="152"/>
    </row>
    <row r="112" spans="1:22" ht="20.100000000000001" customHeight="1" x14ac:dyDescent="0.3">
      <c r="A112" s="174">
        <v>44468</v>
      </c>
      <c r="B112" s="163" t="s">
        <v>410</v>
      </c>
      <c r="C112" s="163" t="s">
        <v>188</v>
      </c>
      <c r="D112" s="164">
        <v>0</v>
      </c>
      <c r="E112" s="164">
        <v>6</v>
      </c>
      <c r="F112" s="164">
        <v>0</v>
      </c>
      <c r="G112" s="164">
        <v>15</v>
      </c>
      <c r="H112" s="164">
        <v>0</v>
      </c>
      <c r="I112" s="319" t="s">
        <v>244</v>
      </c>
      <c r="J112" s="172" t="s">
        <v>198</v>
      </c>
      <c r="K112" s="204"/>
      <c r="L112" s="248"/>
      <c r="M112" s="194"/>
      <c r="N112" s="284"/>
      <c r="O112" s="157"/>
      <c r="P112" s="198"/>
      <c r="Q112" s="198"/>
      <c r="R112" s="153"/>
      <c r="S112" s="153"/>
      <c r="T112" s="153"/>
      <c r="U112" s="152"/>
      <c r="V112" s="152"/>
    </row>
    <row r="113" spans="1:22" ht="20.100000000000001" customHeight="1" x14ac:dyDescent="0.3">
      <c r="A113" s="174">
        <v>44468</v>
      </c>
      <c r="B113" s="163" t="s">
        <v>410</v>
      </c>
      <c r="C113" s="163" t="s">
        <v>56</v>
      </c>
      <c r="D113" s="164">
        <v>0</v>
      </c>
      <c r="E113" s="164">
        <v>1</v>
      </c>
      <c r="F113" s="164">
        <v>0</v>
      </c>
      <c r="G113" s="164">
        <v>0</v>
      </c>
      <c r="H113" s="164">
        <v>0</v>
      </c>
      <c r="I113" s="319" t="s">
        <v>244</v>
      </c>
      <c r="J113" s="172" t="s">
        <v>198</v>
      </c>
      <c r="K113" s="204"/>
      <c r="L113" s="248"/>
      <c r="M113" s="194"/>
      <c r="N113" s="284"/>
      <c r="O113" s="157"/>
      <c r="P113" s="198"/>
      <c r="Q113" s="198"/>
      <c r="R113" s="153"/>
      <c r="S113" s="153"/>
      <c r="T113" s="153"/>
      <c r="U113" s="152"/>
      <c r="V113" s="152"/>
    </row>
    <row r="114" spans="1:22" ht="20.100000000000001" customHeight="1" x14ac:dyDescent="0.3">
      <c r="A114" s="174">
        <v>44468</v>
      </c>
      <c r="B114" s="163" t="s">
        <v>410</v>
      </c>
      <c r="C114" s="163" t="s">
        <v>57</v>
      </c>
      <c r="D114" s="164">
        <v>0</v>
      </c>
      <c r="E114" s="164">
        <v>4</v>
      </c>
      <c r="F114" s="164">
        <v>0</v>
      </c>
      <c r="G114" s="164">
        <v>0</v>
      </c>
      <c r="H114" s="164">
        <v>0</v>
      </c>
      <c r="I114" s="319" t="s">
        <v>244</v>
      </c>
      <c r="J114" s="172" t="s">
        <v>198</v>
      </c>
      <c r="K114" s="204"/>
      <c r="L114" s="248"/>
      <c r="M114" s="194"/>
      <c r="N114" s="284"/>
      <c r="O114" s="157"/>
      <c r="P114" s="198"/>
      <c r="Q114" s="198"/>
      <c r="R114" s="153"/>
      <c r="S114" s="153"/>
      <c r="T114" s="153"/>
      <c r="U114" s="152"/>
      <c r="V114" s="152"/>
    </row>
    <row r="115" spans="1:22" ht="20.100000000000001" customHeight="1" x14ac:dyDescent="0.3">
      <c r="A115" s="174">
        <v>44468</v>
      </c>
      <c r="B115" s="163" t="s">
        <v>410</v>
      </c>
      <c r="C115" s="163" t="s">
        <v>61</v>
      </c>
      <c r="D115" s="164">
        <v>0</v>
      </c>
      <c r="E115" s="164">
        <v>5</v>
      </c>
      <c r="F115" s="164">
        <v>0</v>
      </c>
      <c r="G115" s="164">
        <v>1</v>
      </c>
      <c r="H115" s="164">
        <v>0</v>
      </c>
      <c r="I115" s="319" t="s">
        <v>244</v>
      </c>
      <c r="J115" s="172" t="s">
        <v>198</v>
      </c>
      <c r="K115" s="204"/>
      <c r="L115" s="248"/>
      <c r="M115" s="194"/>
      <c r="N115" s="284"/>
      <c r="O115" s="157"/>
      <c r="P115" s="198"/>
      <c r="Q115" s="198"/>
      <c r="R115" s="153"/>
      <c r="S115" s="153"/>
      <c r="T115" s="153"/>
      <c r="U115" s="152"/>
      <c r="V115" s="152"/>
    </row>
    <row r="116" spans="1:22" ht="20.100000000000001" customHeight="1" x14ac:dyDescent="0.3">
      <c r="A116" s="174">
        <v>44468</v>
      </c>
      <c r="B116" s="163" t="s">
        <v>410</v>
      </c>
      <c r="C116" s="163" t="s">
        <v>62</v>
      </c>
      <c r="D116" s="164">
        <v>0</v>
      </c>
      <c r="E116" s="164">
        <v>2</v>
      </c>
      <c r="F116" s="164">
        <v>0</v>
      </c>
      <c r="G116" s="164">
        <v>32</v>
      </c>
      <c r="H116" s="164">
        <v>0</v>
      </c>
      <c r="I116" s="319" t="s">
        <v>244</v>
      </c>
      <c r="J116" s="172" t="s">
        <v>198</v>
      </c>
      <c r="K116" s="204"/>
      <c r="L116" s="248"/>
      <c r="M116" s="194"/>
      <c r="N116" s="284"/>
      <c r="O116" s="157"/>
      <c r="P116" s="198"/>
      <c r="Q116" s="198"/>
      <c r="R116" s="153"/>
      <c r="S116" s="153"/>
      <c r="T116" s="153"/>
      <c r="U116" s="152"/>
      <c r="V116" s="152"/>
    </row>
    <row r="117" spans="1:22" ht="20.100000000000001" customHeight="1" x14ac:dyDescent="0.3">
      <c r="A117" s="174">
        <v>44468</v>
      </c>
      <c r="B117" s="163" t="s">
        <v>410</v>
      </c>
      <c r="C117" s="163" t="s">
        <v>42</v>
      </c>
      <c r="D117" s="164">
        <v>0</v>
      </c>
      <c r="E117" s="164">
        <v>1</v>
      </c>
      <c r="F117" s="164">
        <v>0</v>
      </c>
      <c r="G117" s="164">
        <v>0</v>
      </c>
      <c r="H117" s="164">
        <v>0</v>
      </c>
      <c r="I117" s="319" t="s">
        <v>244</v>
      </c>
      <c r="J117" s="172" t="s">
        <v>198</v>
      </c>
      <c r="K117" s="204"/>
      <c r="L117" s="248"/>
      <c r="M117" s="194"/>
      <c r="N117" s="284"/>
      <c r="O117" s="157"/>
      <c r="P117" s="198"/>
      <c r="Q117" s="198"/>
      <c r="R117" s="153"/>
      <c r="S117" s="153"/>
      <c r="T117" s="153"/>
      <c r="U117" s="152"/>
      <c r="V117" s="152"/>
    </row>
    <row r="118" spans="1:22" ht="19.5" customHeight="1" thickBot="1" x14ac:dyDescent="0.35">
      <c r="A118" s="174">
        <v>44468</v>
      </c>
      <c r="B118" s="163" t="s">
        <v>410</v>
      </c>
      <c r="C118" s="163" t="s">
        <v>2646</v>
      </c>
      <c r="D118" s="164">
        <v>0</v>
      </c>
      <c r="E118" s="164">
        <v>2</v>
      </c>
      <c r="F118" s="164">
        <v>0</v>
      </c>
      <c r="G118" s="164">
        <v>0</v>
      </c>
      <c r="H118" s="164">
        <v>0</v>
      </c>
      <c r="I118" s="319" t="s">
        <v>244</v>
      </c>
      <c r="J118" s="172" t="s">
        <v>198</v>
      </c>
      <c r="K118" s="204"/>
      <c r="L118" s="248"/>
      <c r="M118" s="194"/>
      <c r="N118" s="284"/>
      <c r="O118" s="157"/>
      <c r="P118" s="198"/>
      <c r="Q118" s="198"/>
      <c r="R118" s="153"/>
      <c r="S118" s="153"/>
      <c r="T118" s="153"/>
      <c r="U118" s="152"/>
      <c r="V118" s="152"/>
    </row>
    <row r="119" spans="1:22" ht="19.5" customHeight="1" x14ac:dyDescent="0.3">
      <c r="A119" s="249" t="s">
        <v>20</v>
      </c>
      <c r="B119" s="250"/>
      <c r="C119" s="250"/>
      <c r="D119" s="251">
        <f>SUM(D112:D118)</f>
        <v>0</v>
      </c>
      <c r="E119" s="251">
        <f>SUM(E112:E118)</f>
        <v>21</v>
      </c>
      <c r="F119" s="251">
        <f>SUM(F112:F118)</f>
        <v>0</v>
      </c>
      <c r="G119" s="251">
        <f>SUM(G112:G118)</f>
        <v>48</v>
      </c>
      <c r="H119" s="251">
        <f>SUM(H112:H118)</f>
        <v>0</v>
      </c>
      <c r="I119" s="320"/>
      <c r="J119" s="36"/>
      <c r="K119" s="36"/>
      <c r="L119" s="252"/>
      <c r="M119" s="194"/>
      <c r="N119" s="284"/>
      <c r="O119" s="157"/>
      <c r="P119" s="198"/>
      <c r="Q119" s="198"/>
      <c r="R119" s="153"/>
      <c r="S119" s="153"/>
      <c r="T119" s="153"/>
      <c r="U119" s="152"/>
      <c r="V119" s="152"/>
    </row>
    <row r="120" spans="1:22" ht="19.5" customHeight="1" x14ac:dyDescent="0.3">
      <c r="A120" s="253" t="s">
        <v>12</v>
      </c>
      <c r="B120" s="254"/>
      <c r="C120" s="254"/>
      <c r="D120" s="255">
        <v>0</v>
      </c>
      <c r="E120" s="255">
        <v>123</v>
      </c>
      <c r="F120" s="255">
        <v>0</v>
      </c>
      <c r="G120" s="255">
        <v>63</v>
      </c>
      <c r="H120" s="255">
        <v>0</v>
      </c>
      <c r="I120" s="321"/>
      <c r="J120" s="136"/>
      <c r="K120" s="136"/>
      <c r="L120" s="256"/>
      <c r="M120" s="194"/>
      <c r="N120" s="284"/>
      <c r="O120" s="157"/>
      <c r="P120" s="198"/>
      <c r="Q120" s="198"/>
      <c r="R120" s="153"/>
      <c r="S120" s="153"/>
      <c r="T120" s="153"/>
      <c r="U120" s="152"/>
      <c r="V120" s="152"/>
    </row>
    <row r="121" spans="1:22" ht="19.5" customHeight="1" thickBot="1" x14ac:dyDescent="0.35">
      <c r="A121" s="257" t="s">
        <v>13</v>
      </c>
      <c r="B121" s="258"/>
      <c r="C121" s="258"/>
      <c r="D121" s="259">
        <f>D119+D120</f>
        <v>0</v>
      </c>
      <c r="E121" s="259">
        <f>E119+E120</f>
        <v>144</v>
      </c>
      <c r="F121" s="259">
        <f>F119+F120</f>
        <v>0</v>
      </c>
      <c r="G121" s="259">
        <f>G119+G120</f>
        <v>111</v>
      </c>
      <c r="H121" s="259">
        <f>H119+H120</f>
        <v>0</v>
      </c>
      <c r="I121" s="322"/>
      <c r="J121" s="137"/>
      <c r="K121" s="137"/>
      <c r="L121" s="260"/>
      <c r="M121" s="194"/>
      <c r="N121" s="284"/>
      <c r="O121" s="157"/>
      <c r="P121" s="198"/>
      <c r="Q121" s="198"/>
      <c r="R121" s="153"/>
      <c r="S121" s="153"/>
      <c r="T121" s="153"/>
      <c r="U121" s="152"/>
      <c r="V121" s="152"/>
    </row>
    <row r="122" spans="1:22" ht="19.5" customHeight="1" x14ac:dyDescent="0.3">
      <c r="A122" s="261"/>
      <c r="B122" s="43"/>
      <c r="C122" s="125"/>
      <c r="D122" s="1"/>
      <c r="E122" s="1"/>
      <c r="F122" s="1"/>
      <c r="G122" s="1"/>
      <c r="H122" s="1"/>
      <c r="I122" s="323"/>
      <c r="J122" s="44"/>
      <c r="K122" s="44"/>
      <c r="L122" s="44"/>
      <c r="M122" s="194"/>
      <c r="N122" s="284"/>
      <c r="O122" s="157"/>
      <c r="P122" s="198"/>
      <c r="Q122" s="198"/>
      <c r="R122" s="153"/>
      <c r="S122" s="153"/>
      <c r="T122" s="153"/>
      <c r="U122" s="152"/>
      <c r="V122" s="152"/>
    </row>
    <row r="123" spans="1:22" ht="19.5" customHeight="1" x14ac:dyDescent="0.3">
      <c r="A123" s="226" t="s">
        <v>37</v>
      </c>
      <c r="B123" s="227"/>
      <c r="C123" s="227"/>
      <c r="D123" s="132"/>
      <c r="E123" s="132"/>
      <c r="F123" s="132"/>
      <c r="G123" s="132"/>
      <c r="H123" s="132"/>
      <c r="I123" s="314"/>
      <c r="J123" s="132"/>
      <c r="K123" s="132"/>
      <c r="L123" s="132"/>
      <c r="M123" s="194"/>
      <c r="N123" s="284"/>
      <c r="O123" s="157"/>
      <c r="P123" s="198"/>
      <c r="Q123" s="198"/>
      <c r="R123" s="153"/>
      <c r="S123" s="153"/>
      <c r="T123" s="153"/>
      <c r="U123" s="152"/>
      <c r="V123" s="152"/>
    </row>
    <row r="124" spans="1:22" ht="19.5" customHeight="1" x14ac:dyDescent="0.3">
      <c r="A124" s="226" t="s">
        <v>117</v>
      </c>
      <c r="B124" s="227"/>
      <c r="C124" s="227"/>
      <c r="D124" s="132"/>
      <c r="E124" s="132"/>
      <c r="F124" s="132"/>
      <c r="G124" s="132"/>
      <c r="H124" s="132"/>
      <c r="I124" s="314"/>
      <c r="J124" s="132"/>
      <c r="K124" s="132"/>
      <c r="L124" s="132"/>
      <c r="M124" s="194"/>
      <c r="N124" s="284"/>
      <c r="O124" s="157"/>
      <c r="P124" s="198"/>
      <c r="Q124" s="198"/>
      <c r="R124" s="153"/>
      <c r="S124" s="153"/>
      <c r="T124" s="153"/>
      <c r="U124" s="152"/>
      <c r="V124" s="152"/>
    </row>
    <row r="125" spans="1:22" ht="19.5" customHeight="1" thickBot="1" x14ac:dyDescent="0.35">
      <c r="A125" s="229"/>
      <c r="B125" s="227"/>
      <c r="C125" s="230"/>
      <c r="D125" s="132"/>
      <c r="E125" s="132"/>
      <c r="F125" s="132"/>
      <c r="G125" s="132"/>
      <c r="H125" s="132"/>
      <c r="I125" s="315"/>
      <c r="J125" s="133"/>
      <c r="K125" s="133"/>
      <c r="L125" s="132"/>
      <c r="M125" s="194"/>
      <c r="N125" s="284"/>
      <c r="O125" s="157"/>
      <c r="P125" s="198"/>
      <c r="Q125" s="198"/>
      <c r="R125" s="153"/>
      <c r="S125" s="153"/>
      <c r="T125" s="153"/>
      <c r="U125" s="152"/>
      <c r="V125" s="152"/>
    </row>
    <row r="126" spans="1:22" ht="19.5" customHeight="1" thickBot="1" x14ac:dyDescent="0.35">
      <c r="A126" s="177" t="s">
        <v>0</v>
      </c>
      <c r="B126" s="178" t="s">
        <v>1</v>
      </c>
      <c r="C126" s="178" t="s">
        <v>2</v>
      </c>
      <c r="D126" s="442" t="s">
        <v>33</v>
      </c>
      <c r="E126" s="442" t="s">
        <v>27</v>
      </c>
      <c r="F126" s="442" t="s">
        <v>24</v>
      </c>
      <c r="G126" s="442" t="s">
        <v>25</v>
      </c>
      <c r="H126" s="442" t="s">
        <v>7</v>
      </c>
      <c r="I126" s="316" t="s">
        <v>8</v>
      </c>
      <c r="J126" s="442" t="s">
        <v>9</v>
      </c>
      <c r="K126" s="442"/>
      <c r="L126" s="443" t="s">
        <v>10</v>
      </c>
      <c r="M126" s="194"/>
      <c r="N126" s="284"/>
      <c r="O126" s="157"/>
      <c r="P126" s="198"/>
      <c r="Q126" s="198"/>
      <c r="R126" s="153"/>
      <c r="S126" s="153"/>
      <c r="T126" s="153"/>
      <c r="U126" s="152"/>
      <c r="V126" s="152"/>
    </row>
    <row r="127" spans="1:22" ht="19.5" customHeight="1" x14ac:dyDescent="0.3">
      <c r="A127" s="173"/>
      <c r="B127" s="161"/>
      <c r="C127" s="161"/>
      <c r="D127" s="162"/>
      <c r="E127" s="162"/>
      <c r="F127" s="162"/>
      <c r="G127" s="162"/>
      <c r="H127" s="162"/>
      <c r="I127" s="303"/>
      <c r="J127" s="171"/>
      <c r="K127" s="171"/>
      <c r="L127" s="234"/>
      <c r="M127" s="194"/>
      <c r="N127" s="284"/>
      <c r="O127" s="157"/>
      <c r="P127" s="198"/>
      <c r="Q127" s="198"/>
      <c r="R127" s="153"/>
      <c r="S127" s="153"/>
      <c r="T127" s="153"/>
      <c r="U127" s="152"/>
      <c r="V127" s="152"/>
    </row>
    <row r="128" spans="1:22" ht="19.5" customHeight="1" thickBot="1" x14ac:dyDescent="0.35">
      <c r="A128" s="174"/>
      <c r="B128" s="163"/>
      <c r="C128" s="163"/>
      <c r="D128" s="164"/>
      <c r="E128" s="164"/>
      <c r="F128" s="164"/>
      <c r="G128" s="164"/>
      <c r="H128" s="164"/>
      <c r="I128" s="304"/>
      <c r="J128" s="172"/>
      <c r="K128" s="172"/>
      <c r="L128" s="235"/>
      <c r="M128" s="194"/>
      <c r="N128" s="284"/>
      <c r="O128" s="157"/>
      <c r="P128" s="198"/>
      <c r="Q128" s="198"/>
      <c r="R128" s="153"/>
      <c r="S128" s="153"/>
      <c r="T128" s="153"/>
      <c r="U128" s="152"/>
      <c r="V128" s="152"/>
    </row>
    <row r="129" spans="1:22" ht="19.5" customHeight="1" x14ac:dyDescent="0.3">
      <c r="A129" s="249" t="s">
        <v>20</v>
      </c>
      <c r="B129" s="250"/>
      <c r="C129" s="250"/>
      <c r="D129" s="251">
        <f>SUM(D127:D128)</f>
        <v>0</v>
      </c>
      <c r="E129" s="251">
        <f>SUM(E127:E128)</f>
        <v>0</v>
      </c>
      <c r="F129" s="251">
        <f>SUM(F127:F128)</f>
        <v>0</v>
      </c>
      <c r="G129" s="251">
        <f>SUM(G127:G128)</f>
        <v>0</v>
      </c>
      <c r="H129" s="251">
        <f>SUM(H127:H128)</f>
        <v>0</v>
      </c>
      <c r="I129" s="320"/>
      <c r="J129" s="36"/>
      <c r="K129" s="36"/>
      <c r="L129" s="252"/>
      <c r="M129" s="194"/>
      <c r="N129" s="284"/>
      <c r="O129" s="157"/>
      <c r="P129" s="198"/>
      <c r="Q129" s="198"/>
      <c r="R129" s="153"/>
      <c r="S129" s="153"/>
      <c r="T129" s="153"/>
      <c r="U129" s="152"/>
      <c r="V129" s="152"/>
    </row>
    <row r="130" spans="1:22" ht="19.5" customHeight="1" x14ac:dyDescent="0.3">
      <c r="A130" s="253" t="s">
        <v>12</v>
      </c>
      <c r="B130" s="254"/>
      <c r="C130" s="254"/>
      <c r="D130" s="255">
        <v>0</v>
      </c>
      <c r="E130" s="255">
        <v>7</v>
      </c>
      <c r="F130" s="255">
        <v>0</v>
      </c>
      <c r="G130" s="255">
        <v>1</v>
      </c>
      <c r="H130" s="255">
        <v>0</v>
      </c>
      <c r="I130" s="321"/>
      <c r="J130" s="136"/>
      <c r="K130" s="136"/>
      <c r="L130" s="256"/>
      <c r="M130" s="194"/>
      <c r="N130" s="284"/>
      <c r="O130" s="157"/>
      <c r="P130" s="198"/>
      <c r="Q130" s="198"/>
      <c r="R130" s="153"/>
      <c r="S130" s="153"/>
      <c r="T130" s="153"/>
      <c r="U130" s="152"/>
      <c r="V130" s="152"/>
    </row>
    <row r="131" spans="1:22" ht="19.5" customHeight="1" thickBot="1" x14ac:dyDescent="0.35">
      <c r="A131" s="257" t="s">
        <v>13</v>
      </c>
      <c r="B131" s="258"/>
      <c r="C131" s="258"/>
      <c r="D131" s="259">
        <f>D129+D130</f>
        <v>0</v>
      </c>
      <c r="E131" s="259">
        <f>E129+E130</f>
        <v>7</v>
      </c>
      <c r="F131" s="259">
        <f>F129+F130</f>
        <v>0</v>
      </c>
      <c r="G131" s="259">
        <f>G129+G130</f>
        <v>1</v>
      </c>
      <c r="H131" s="259">
        <f>H129+H130</f>
        <v>0</v>
      </c>
      <c r="I131" s="322"/>
      <c r="J131" s="137"/>
      <c r="K131" s="137"/>
      <c r="L131" s="260"/>
      <c r="M131" s="194"/>
      <c r="N131" s="284"/>
      <c r="O131" s="157"/>
      <c r="P131" s="198"/>
      <c r="Q131" s="198"/>
      <c r="R131" s="153"/>
      <c r="S131" s="153"/>
      <c r="T131" s="153"/>
      <c r="U131" s="152"/>
      <c r="V131" s="152"/>
    </row>
    <row r="132" spans="1:22" ht="19.5" customHeight="1" x14ac:dyDescent="0.3">
      <c r="A132" s="261"/>
      <c r="B132" s="43"/>
      <c r="C132" s="125"/>
      <c r="D132" s="1"/>
      <c r="E132" s="1"/>
      <c r="F132" s="1"/>
      <c r="G132" s="1"/>
      <c r="H132" s="1"/>
      <c r="I132" s="323"/>
      <c r="J132" s="44"/>
      <c r="K132" s="44"/>
      <c r="L132" s="44"/>
      <c r="M132" s="194"/>
      <c r="N132" s="284"/>
      <c r="O132" s="157"/>
      <c r="P132" s="198"/>
      <c r="Q132" s="198"/>
      <c r="R132" s="153"/>
      <c r="S132" s="153"/>
      <c r="T132" s="153"/>
      <c r="U132" s="152"/>
      <c r="V132" s="152"/>
    </row>
    <row r="133" spans="1:22" ht="19.5" customHeight="1" x14ac:dyDescent="0.3">
      <c r="A133" s="226" t="s">
        <v>122</v>
      </c>
      <c r="B133" s="227"/>
      <c r="C133" s="227"/>
      <c r="D133" s="132"/>
      <c r="E133" s="132"/>
      <c r="F133" s="132"/>
      <c r="G133" s="132"/>
      <c r="H133" s="132"/>
      <c r="I133" s="314"/>
      <c r="J133" s="132"/>
      <c r="K133" s="132"/>
      <c r="L133" s="132"/>
      <c r="M133" s="194"/>
      <c r="N133" s="284"/>
      <c r="O133" s="157"/>
      <c r="P133" s="198"/>
      <c r="Q133" s="198"/>
      <c r="R133" s="153"/>
      <c r="S133" s="153"/>
      <c r="T133" s="153"/>
      <c r="U133" s="152"/>
      <c r="V133" s="152"/>
    </row>
    <row r="134" spans="1:22" ht="19.5" customHeight="1" x14ac:dyDescent="0.3">
      <c r="A134" s="226" t="s">
        <v>124</v>
      </c>
      <c r="B134" s="227"/>
      <c r="C134" s="227"/>
      <c r="D134" s="132"/>
      <c r="E134" s="132"/>
      <c r="F134" s="132"/>
      <c r="G134" s="132"/>
      <c r="H134" s="132"/>
      <c r="I134" s="314"/>
      <c r="J134" s="132"/>
      <c r="K134" s="132"/>
      <c r="L134" s="132"/>
      <c r="M134" s="194"/>
      <c r="N134" s="284"/>
      <c r="O134" s="157"/>
      <c r="P134" s="198"/>
      <c r="Q134" s="198"/>
      <c r="R134" s="153"/>
      <c r="S134" s="153"/>
      <c r="T134" s="153"/>
      <c r="U134" s="152"/>
      <c r="V134" s="152"/>
    </row>
    <row r="135" spans="1:22" ht="19.5" customHeight="1" thickBot="1" x14ac:dyDescent="0.35">
      <c r="A135" s="229"/>
      <c r="B135" s="227"/>
      <c r="C135" s="230"/>
      <c r="D135" s="132"/>
      <c r="E135" s="132"/>
      <c r="F135" s="132"/>
      <c r="G135" s="132"/>
      <c r="H135" s="132"/>
      <c r="I135" s="315"/>
      <c r="J135" s="133"/>
      <c r="K135" s="133"/>
      <c r="L135" s="132"/>
      <c r="M135" s="194"/>
      <c r="N135" s="284"/>
      <c r="O135" s="157"/>
      <c r="P135" s="198"/>
      <c r="Q135" s="198"/>
      <c r="R135" s="153"/>
      <c r="S135" s="153"/>
      <c r="T135" s="153"/>
      <c r="U135" s="152"/>
      <c r="V135" s="152"/>
    </row>
    <row r="136" spans="1:22" ht="19.5" customHeight="1" thickBot="1" x14ac:dyDescent="0.35">
      <c r="A136" s="177" t="s">
        <v>0</v>
      </c>
      <c r="B136" s="178" t="s">
        <v>1</v>
      </c>
      <c r="C136" s="178" t="s">
        <v>2</v>
      </c>
      <c r="D136" s="442" t="s">
        <v>22</v>
      </c>
      <c r="E136" s="442" t="s">
        <v>27</v>
      </c>
      <c r="F136" s="442" t="s">
        <v>24</v>
      </c>
      <c r="G136" s="442" t="s">
        <v>25</v>
      </c>
      <c r="H136" s="442" t="s">
        <v>7</v>
      </c>
      <c r="I136" s="316" t="s">
        <v>8</v>
      </c>
      <c r="J136" s="442" t="s">
        <v>9</v>
      </c>
      <c r="K136" s="442"/>
      <c r="L136" s="443" t="s">
        <v>10</v>
      </c>
      <c r="M136" s="194"/>
      <c r="N136" s="284"/>
      <c r="O136" s="157"/>
      <c r="P136" s="198"/>
      <c r="Q136" s="198"/>
      <c r="R136" s="153"/>
      <c r="S136" s="153"/>
      <c r="T136" s="153"/>
      <c r="U136" s="152"/>
      <c r="V136" s="152"/>
    </row>
    <row r="137" spans="1:22" ht="19.5" customHeight="1" x14ac:dyDescent="0.3">
      <c r="A137" s="174"/>
      <c r="B137" s="163"/>
      <c r="C137" s="163"/>
      <c r="D137" s="263"/>
      <c r="E137" s="164"/>
      <c r="F137" s="263"/>
      <c r="G137" s="263"/>
      <c r="H137" s="263"/>
      <c r="I137" s="304"/>
      <c r="J137" s="172"/>
      <c r="K137" s="172"/>
      <c r="L137" s="235"/>
      <c r="M137" s="194"/>
      <c r="N137" s="284"/>
      <c r="O137" s="157"/>
      <c r="P137" s="198"/>
      <c r="Q137" s="198"/>
      <c r="R137" s="153"/>
      <c r="S137" s="153"/>
      <c r="T137" s="153"/>
      <c r="U137" s="152"/>
      <c r="V137" s="152"/>
    </row>
    <row r="138" spans="1:22" ht="19.5" customHeight="1" thickBot="1" x14ac:dyDescent="0.35">
      <c r="A138" s="174"/>
      <c r="B138" s="163"/>
      <c r="C138" s="163"/>
      <c r="D138" s="263"/>
      <c r="E138" s="164"/>
      <c r="F138" s="263"/>
      <c r="G138" s="263"/>
      <c r="H138" s="263"/>
      <c r="I138" s="304"/>
      <c r="J138" s="172"/>
      <c r="K138" s="172"/>
      <c r="L138" s="235"/>
      <c r="M138" s="194"/>
      <c r="N138" s="284"/>
      <c r="O138" s="157"/>
      <c r="P138" s="198"/>
      <c r="Q138" s="198"/>
      <c r="R138" s="153"/>
      <c r="S138" s="153"/>
      <c r="T138" s="153"/>
      <c r="U138" s="152"/>
      <c r="V138" s="152"/>
    </row>
    <row r="139" spans="1:22" ht="19.5" customHeight="1" x14ac:dyDescent="0.3">
      <c r="A139" s="249" t="s">
        <v>20</v>
      </c>
      <c r="B139" s="250"/>
      <c r="C139" s="250"/>
      <c r="D139" s="251">
        <f>SUM(D137:D138)</f>
        <v>0</v>
      </c>
      <c r="E139" s="251">
        <f>SUM(E137:E138)</f>
        <v>0</v>
      </c>
      <c r="F139" s="251">
        <f>SUM(F137:F138)</f>
        <v>0</v>
      </c>
      <c r="G139" s="251">
        <f>SUM(G137:G138)</f>
        <v>0</v>
      </c>
      <c r="H139" s="251">
        <f>SUM(H137:H138)</f>
        <v>0</v>
      </c>
      <c r="I139" s="320"/>
      <c r="J139" s="36"/>
      <c r="K139" s="36"/>
      <c r="L139" s="252"/>
      <c r="M139" s="194"/>
      <c r="N139" s="284"/>
      <c r="O139" s="157"/>
      <c r="P139" s="198"/>
      <c r="Q139" s="198"/>
      <c r="R139" s="153"/>
      <c r="S139" s="153"/>
      <c r="T139" s="153"/>
      <c r="U139" s="152"/>
      <c r="V139" s="152"/>
    </row>
    <row r="140" spans="1:22" ht="19.5" customHeight="1" x14ac:dyDescent="0.3">
      <c r="A140" s="253" t="s">
        <v>12</v>
      </c>
      <c r="B140" s="254"/>
      <c r="C140" s="254"/>
      <c r="D140" s="255">
        <v>9</v>
      </c>
      <c r="E140" s="255">
        <v>0</v>
      </c>
      <c r="F140" s="255">
        <v>0</v>
      </c>
      <c r="G140" s="255">
        <v>11</v>
      </c>
      <c r="H140" s="255">
        <v>0</v>
      </c>
      <c r="I140" s="321"/>
      <c r="J140" s="136"/>
      <c r="K140" s="136"/>
      <c r="L140" s="256"/>
      <c r="M140" s="194"/>
      <c r="N140" s="284"/>
      <c r="O140" s="157"/>
      <c r="P140" s="198"/>
      <c r="Q140" s="198"/>
      <c r="R140" s="153"/>
      <c r="S140" s="153"/>
      <c r="T140" s="153"/>
      <c r="U140" s="152"/>
      <c r="V140" s="152"/>
    </row>
    <row r="141" spans="1:22" ht="19.5" customHeight="1" thickBot="1" x14ac:dyDescent="0.35">
      <c r="A141" s="257" t="s">
        <v>13</v>
      </c>
      <c r="B141" s="258"/>
      <c r="C141" s="258"/>
      <c r="D141" s="259">
        <f>D139+D140</f>
        <v>9</v>
      </c>
      <c r="E141" s="259">
        <f>E139+E140</f>
        <v>0</v>
      </c>
      <c r="F141" s="259">
        <f>F139+F140</f>
        <v>0</v>
      </c>
      <c r="G141" s="259">
        <f>G139+G140</f>
        <v>11</v>
      </c>
      <c r="H141" s="259">
        <f>H139+H140</f>
        <v>0</v>
      </c>
      <c r="I141" s="322"/>
      <c r="J141" s="137"/>
      <c r="K141" s="137"/>
      <c r="L141" s="260"/>
      <c r="M141" s="194"/>
      <c r="N141" s="284"/>
      <c r="O141" s="157"/>
      <c r="P141" s="198"/>
      <c r="Q141" s="198"/>
      <c r="R141" s="153"/>
      <c r="S141" s="153"/>
      <c r="T141" s="153"/>
      <c r="U141" s="152"/>
      <c r="V141" s="152"/>
    </row>
    <row r="142" spans="1:22" ht="19.5" customHeight="1" x14ac:dyDescent="0.3">
      <c r="A142" s="264"/>
      <c r="B142" s="43"/>
      <c r="C142" s="43"/>
      <c r="D142" s="1"/>
      <c r="E142" s="1"/>
      <c r="F142" s="1"/>
      <c r="G142" s="1"/>
      <c r="H142" s="1"/>
      <c r="I142" s="323"/>
      <c r="J142" s="44"/>
      <c r="K142" s="44"/>
      <c r="L142" s="44"/>
      <c r="M142" s="194"/>
      <c r="N142" s="284"/>
      <c r="O142" s="157"/>
      <c r="P142" s="198"/>
      <c r="Q142" s="198"/>
      <c r="R142" s="153"/>
      <c r="S142" s="153"/>
      <c r="T142" s="153"/>
      <c r="U142" s="152"/>
      <c r="V142" s="152"/>
    </row>
    <row r="143" spans="1:22" ht="19.5" customHeight="1" x14ac:dyDescent="0.3">
      <c r="A143" s="226" t="s">
        <v>38</v>
      </c>
      <c r="B143" s="45"/>
      <c r="C143" s="45"/>
      <c r="D143" s="46"/>
      <c r="E143" s="46"/>
      <c r="F143" s="46"/>
      <c r="G143" s="46"/>
      <c r="H143" s="46"/>
      <c r="I143" s="324"/>
      <c r="J143" s="46"/>
      <c r="K143" s="46"/>
      <c r="L143" s="46"/>
      <c r="M143" s="194"/>
      <c r="N143" s="284"/>
      <c r="O143" s="157"/>
      <c r="P143" s="198"/>
      <c r="Q143" s="198"/>
      <c r="R143" s="153"/>
      <c r="S143" s="153"/>
      <c r="T143" s="153"/>
      <c r="U143" s="152"/>
      <c r="V143" s="152"/>
    </row>
    <row r="144" spans="1:22" ht="19.5" customHeight="1" thickBot="1" x14ac:dyDescent="0.35">
      <c r="A144" s="223"/>
      <c r="B144" s="224"/>
      <c r="C144" s="225"/>
      <c r="D144" s="152"/>
      <c r="E144" s="152"/>
      <c r="F144" s="152"/>
      <c r="G144" s="152"/>
      <c r="H144" s="152"/>
      <c r="I144" s="313"/>
      <c r="J144" s="131"/>
      <c r="K144" s="131"/>
      <c r="L144" s="131"/>
      <c r="M144" s="194"/>
      <c r="N144" s="284"/>
      <c r="O144" s="157"/>
      <c r="P144" s="198"/>
      <c r="Q144" s="198"/>
      <c r="R144" s="153"/>
      <c r="S144" s="153"/>
      <c r="T144" s="153"/>
      <c r="U144" s="152"/>
      <c r="V144" s="152"/>
    </row>
    <row r="145" spans="1:22" ht="19.5" customHeight="1" thickBot="1" x14ac:dyDescent="0.35">
      <c r="A145" s="265" t="s">
        <v>0</v>
      </c>
      <c r="B145" s="266" t="s">
        <v>1</v>
      </c>
      <c r="C145" s="266" t="s">
        <v>2</v>
      </c>
      <c r="D145" s="138" t="s">
        <v>3</v>
      </c>
      <c r="E145" s="138" t="s">
        <v>4</v>
      </c>
      <c r="F145" s="138" t="s">
        <v>5</v>
      </c>
      <c r="G145" s="138" t="s">
        <v>6</v>
      </c>
      <c r="H145" s="138" t="s">
        <v>7</v>
      </c>
      <c r="I145" s="325" t="s">
        <v>8</v>
      </c>
      <c r="J145" s="138" t="s">
        <v>9</v>
      </c>
      <c r="K145" s="138"/>
      <c r="L145" s="267" t="s">
        <v>10</v>
      </c>
      <c r="M145" s="194"/>
      <c r="N145" s="284"/>
      <c r="O145" s="157"/>
      <c r="P145" s="198"/>
      <c r="Q145" s="198"/>
      <c r="R145" s="153"/>
      <c r="S145" s="153"/>
      <c r="T145" s="153"/>
      <c r="U145" s="152"/>
      <c r="V145" s="152"/>
    </row>
    <row r="146" spans="1:22" ht="19.5" customHeight="1" x14ac:dyDescent="0.3">
      <c r="A146" s="268" t="s">
        <v>20</v>
      </c>
      <c r="B146" s="269"/>
      <c r="C146" s="269"/>
      <c r="D146" s="270">
        <f>SUM(D52,D66,D95,D104)</f>
        <v>155</v>
      </c>
      <c r="E146" s="270">
        <f>SUM(E52,E66,E95,E104)</f>
        <v>94</v>
      </c>
      <c r="F146" s="270">
        <f>SUM(F52,F66,F95,F104)</f>
        <v>121</v>
      </c>
      <c r="G146" s="270">
        <f>SUM(G52,G66,G95,G104)</f>
        <v>149</v>
      </c>
      <c r="H146" s="270">
        <f>SUM(H52,H66,H95,H104)</f>
        <v>0</v>
      </c>
      <c r="I146" s="326"/>
      <c r="J146" s="37"/>
      <c r="K146" s="37"/>
      <c r="L146" s="271"/>
      <c r="M146" s="194"/>
      <c r="N146" s="284"/>
      <c r="O146" s="157"/>
      <c r="P146" s="198"/>
      <c r="Q146" s="198"/>
      <c r="R146" s="153"/>
      <c r="S146" s="153"/>
      <c r="T146" s="153"/>
      <c r="U146" s="152"/>
      <c r="V146" s="152"/>
    </row>
    <row r="147" spans="1:22" ht="19.5" customHeight="1" x14ac:dyDescent="0.3">
      <c r="A147" s="272" t="s">
        <v>12</v>
      </c>
      <c r="B147" s="273"/>
      <c r="C147" s="273"/>
      <c r="D147" s="274">
        <f>SUM(D53,D67,D96,D105)</f>
        <v>3835</v>
      </c>
      <c r="E147" s="274">
        <f>SUM(E53,E67,E96,E105)</f>
        <v>427</v>
      </c>
      <c r="F147" s="274">
        <f>SUM(F53,F67,F96,F105)</f>
        <v>460</v>
      </c>
      <c r="G147" s="274">
        <f>SUM(G53,G67,G96,G105)</f>
        <v>3792</v>
      </c>
      <c r="H147" s="274">
        <f>SUM(H53,H67,H96,H105)</f>
        <v>0</v>
      </c>
      <c r="I147" s="327"/>
      <c r="J147" s="139"/>
      <c r="K147" s="139"/>
      <c r="L147" s="275"/>
      <c r="M147" s="194"/>
      <c r="N147" s="284"/>
      <c r="O147" s="157"/>
      <c r="P147" s="198"/>
      <c r="Q147" s="198"/>
      <c r="R147" s="153"/>
      <c r="S147" s="153"/>
      <c r="T147" s="153"/>
      <c r="U147" s="152"/>
      <c r="V147" s="152"/>
    </row>
    <row r="148" spans="1:22" ht="19.5" customHeight="1" thickBot="1" x14ac:dyDescent="0.35">
      <c r="A148" s="276" t="s">
        <v>13</v>
      </c>
      <c r="B148" s="277"/>
      <c r="C148" s="277"/>
      <c r="D148" s="278">
        <f>SUM(D54,D68,D97,D106)</f>
        <v>3990</v>
      </c>
      <c r="E148" s="278">
        <f>SUM(E54,E68,E97,E106)</f>
        <v>521</v>
      </c>
      <c r="F148" s="278">
        <f>SUM(F54,F68,F97,F106)</f>
        <v>581</v>
      </c>
      <c r="G148" s="278">
        <f>SUM(G54,G68,G97,G106)</f>
        <v>3941</v>
      </c>
      <c r="H148" s="278">
        <f>SUM(H54,H68,H97,H106)</f>
        <v>0</v>
      </c>
      <c r="I148" s="328"/>
      <c r="J148" s="140"/>
      <c r="K148" s="140"/>
      <c r="L148" s="279"/>
      <c r="M148" s="194"/>
      <c r="N148" s="284"/>
      <c r="O148" s="157"/>
      <c r="P148" s="198"/>
      <c r="Q148" s="198"/>
      <c r="R148" s="153"/>
      <c r="S148" s="153"/>
      <c r="T148" s="153"/>
      <c r="U148" s="152"/>
      <c r="V148" s="152"/>
    </row>
    <row r="149" spans="1:22" ht="19.5" customHeight="1" x14ac:dyDescent="0.3">
      <c r="M149" s="194"/>
      <c r="N149" s="284"/>
      <c r="O149" s="157"/>
      <c r="P149" s="198"/>
      <c r="Q149" s="198"/>
      <c r="R149" s="153"/>
      <c r="S149" s="153"/>
      <c r="T149" s="153"/>
      <c r="U149" s="152"/>
      <c r="V149" s="152"/>
    </row>
    <row r="150" spans="1:22" ht="19.5" customHeight="1" x14ac:dyDescent="0.3">
      <c r="M150" s="194"/>
      <c r="N150" s="284"/>
      <c r="O150" s="157"/>
      <c r="P150" s="198"/>
      <c r="Q150" s="198"/>
      <c r="R150" s="153"/>
      <c r="S150" s="153"/>
      <c r="T150" s="153"/>
      <c r="U150" s="152"/>
      <c r="V150" s="152"/>
    </row>
    <row r="151" spans="1:22" ht="19.5" customHeight="1" x14ac:dyDescent="0.3">
      <c r="M151" s="194"/>
      <c r="N151" s="284"/>
      <c r="O151" s="157"/>
      <c r="P151" s="198"/>
      <c r="Q151" s="198"/>
      <c r="R151" s="153"/>
      <c r="S151" s="153"/>
      <c r="T151" s="153"/>
      <c r="U151" s="152"/>
      <c r="V151" s="152"/>
    </row>
    <row r="152" spans="1:22" ht="19.5" customHeight="1" x14ac:dyDescent="0.3">
      <c r="M152" s="194"/>
      <c r="N152" s="284"/>
      <c r="O152" s="157"/>
      <c r="P152" s="198"/>
      <c r="Q152" s="198"/>
      <c r="R152" s="153"/>
      <c r="S152" s="153"/>
      <c r="T152" s="153"/>
      <c r="U152" s="152"/>
      <c r="V152" s="152"/>
    </row>
    <row r="153" spans="1:22" ht="20.100000000000001" customHeight="1" x14ac:dyDescent="0.3">
      <c r="M153" s="194"/>
      <c r="N153" s="284"/>
      <c r="O153" s="157"/>
      <c r="P153" s="198"/>
      <c r="Q153" s="198"/>
      <c r="R153" s="153"/>
      <c r="S153" s="153"/>
      <c r="T153" s="153"/>
      <c r="U153" s="152"/>
      <c r="V153" s="152"/>
    </row>
    <row r="154" spans="1:22" ht="20.100000000000001" customHeight="1" x14ac:dyDescent="0.3">
      <c r="M154" s="194"/>
      <c r="O154" s="157"/>
      <c r="P154" s="198"/>
      <c r="Q154" s="198"/>
      <c r="R154" s="153"/>
      <c r="S154" s="153"/>
      <c r="T154" s="153"/>
      <c r="U154" s="152"/>
      <c r="V154" s="152"/>
    </row>
    <row r="155" spans="1:22" ht="20.100000000000001" customHeight="1" x14ac:dyDescent="0.3">
      <c r="M155" s="194"/>
      <c r="O155" s="157"/>
      <c r="P155" s="198"/>
      <c r="Q155" s="198"/>
      <c r="R155" s="153"/>
      <c r="S155" s="153"/>
      <c r="T155" s="153"/>
      <c r="U155" s="152"/>
      <c r="V155" s="152"/>
    </row>
    <row r="156" spans="1:22" ht="20.100000000000001" customHeight="1" x14ac:dyDescent="0.3">
      <c r="M156" s="194"/>
      <c r="O156" s="157"/>
      <c r="P156" s="198"/>
      <c r="Q156" s="198"/>
      <c r="R156" s="153"/>
      <c r="S156" s="153"/>
      <c r="T156" s="153"/>
      <c r="U156" s="152"/>
      <c r="V156" s="152"/>
    </row>
    <row r="157" spans="1:22" ht="20.100000000000001" customHeight="1" x14ac:dyDescent="0.3">
      <c r="M157" s="194"/>
      <c r="O157" s="157"/>
      <c r="P157" s="198"/>
      <c r="Q157" s="198"/>
      <c r="R157" s="153"/>
      <c r="S157" s="153"/>
      <c r="T157" s="153"/>
      <c r="U157" s="152"/>
      <c r="V157" s="152"/>
    </row>
    <row r="158" spans="1:22" ht="20.100000000000001" customHeight="1" x14ac:dyDescent="0.3">
      <c r="M158" s="194"/>
      <c r="O158" s="157"/>
      <c r="P158" s="198"/>
      <c r="Q158" s="198"/>
      <c r="R158" s="153"/>
      <c r="S158" s="153"/>
      <c r="T158" s="153"/>
      <c r="U158" s="152"/>
      <c r="V158" s="152"/>
    </row>
    <row r="159" spans="1:22" ht="20.100000000000001" customHeight="1" x14ac:dyDescent="0.3">
      <c r="M159" s="194"/>
      <c r="O159" s="157"/>
      <c r="P159" s="198"/>
      <c r="Q159" s="198"/>
      <c r="R159" s="153"/>
      <c r="S159" s="153"/>
      <c r="T159" s="153"/>
      <c r="U159" s="152"/>
      <c r="V159" s="152"/>
    </row>
    <row r="160" spans="1:22" ht="20.100000000000001" customHeight="1" x14ac:dyDescent="0.3">
      <c r="M160" s="194"/>
      <c r="O160" s="157"/>
      <c r="P160" s="198"/>
      <c r="Q160" s="198"/>
      <c r="R160" s="153"/>
      <c r="S160" s="153"/>
      <c r="T160" s="153"/>
      <c r="U160" s="152"/>
      <c r="V160" s="152"/>
    </row>
    <row r="161" spans="13:22" ht="20.100000000000001" customHeight="1" x14ac:dyDescent="0.3">
      <c r="M161" s="194"/>
      <c r="O161" s="157"/>
      <c r="P161" s="198"/>
      <c r="Q161" s="198"/>
      <c r="R161" s="153"/>
      <c r="S161" s="153"/>
      <c r="T161" s="153"/>
      <c r="U161" s="152"/>
      <c r="V161" s="152"/>
    </row>
    <row r="162" spans="13:22" ht="20.100000000000001" customHeight="1" x14ac:dyDescent="0.3">
      <c r="M162" s="194"/>
      <c r="O162" s="157"/>
      <c r="P162" s="198"/>
      <c r="Q162" s="198"/>
      <c r="R162" s="153"/>
      <c r="S162" s="153"/>
      <c r="T162" s="153"/>
      <c r="U162" s="152"/>
      <c r="V162" s="152"/>
    </row>
    <row r="163" spans="13:22" ht="20.100000000000001" customHeight="1" x14ac:dyDescent="0.3">
      <c r="M163" s="194"/>
      <c r="O163" s="157"/>
      <c r="P163" s="198"/>
      <c r="Q163" s="198"/>
      <c r="R163" s="153"/>
      <c r="S163" s="153"/>
      <c r="T163" s="153"/>
      <c r="U163" s="152"/>
      <c r="V163" s="152"/>
    </row>
    <row r="164" spans="13:22" ht="20.100000000000001" customHeight="1" x14ac:dyDescent="0.3">
      <c r="M164" s="194"/>
      <c r="O164" s="157"/>
      <c r="P164" s="198"/>
      <c r="Q164" s="198"/>
      <c r="R164" s="153"/>
      <c r="S164" s="153"/>
      <c r="T164" s="153"/>
      <c r="U164" s="152"/>
      <c r="V164" s="152"/>
    </row>
    <row r="165" spans="13:22" ht="20.100000000000001" customHeight="1" x14ac:dyDescent="0.3">
      <c r="M165" s="194"/>
      <c r="O165" s="157"/>
      <c r="P165" s="198"/>
      <c r="Q165" s="198"/>
      <c r="R165" s="153"/>
      <c r="S165" s="153"/>
      <c r="T165" s="153"/>
      <c r="U165" s="152"/>
      <c r="V165" s="152"/>
    </row>
    <row r="166" spans="13:22" ht="20.100000000000001" customHeight="1" x14ac:dyDescent="0.3">
      <c r="M166" s="194"/>
      <c r="O166" s="157"/>
      <c r="P166" s="198"/>
      <c r="Q166" s="198"/>
      <c r="R166" s="153"/>
      <c r="S166" s="153"/>
      <c r="T166" s="153"/>
      <c r="U166" s="152"/>
      <c r="V166" s="152"/>
    </row>
    <row r="167" spans="13:22" ht="20.100000000000001" customHeight="1" x14ac:dyDescent="0.3">
      <c r="M167" s="194"/>
      <c r="O167" s="157"/>
      <c r="P167" s="198"/>
      <c r="Q167" s="198"/>
      <c r="R167" s="153"/>
      <c r="S167" s="153"/>
      <c r="T167" s="153"/>
      <c r="U167" s="152"/>
      <c r="V167" s="152"/>
    </row>
    <row r="168" spans="13:22" ht="20.100000000000001" customHeight="1" x14ac:dyDescent="0.3">
      <c r="M168" s="194"/>
      <c r="O168" s="157"/>
      <c r="P168" s="198"/>
      <c r="Q168" s="198"/>
      <c r="R168" s="153"/>
      <c r="S168" s="153"/>
      <c r="T168" s="153"/>
      <c r="U168" s="152"/>
      <c r="V168" s="152"/>
    </row>
    <row r="169" spans="13:22" ht="20.100000000000001" customHeight="1" x14ac:dyDescent="0.3">
      <c r="M169" s="194"/>
      <c r="O169" s="157"/>
      <c r="P169" s="198"/>
      <c r="Q169" s="198"/>
      <c r="R169" s="153"/>
      <c r="S169" s="153"/>
      <c r="T169" s="153"/>
      <c r="U169" s="152"/>
      <c r="V169" s="152"/>
    </row>
    <row r="170" spans="13:22" ht="20.100000000000001" customHeight="1" x14ac:dyDescent="0.3">
      <c r="M170" s="194"/>
      <c r="O170" s="157"/>
      <c r="P170" s="198"/>
      <c r="Q170" s="198"/>
      <c r="R170" s="153"/>
      <c r="S170" s="153"/>
      <c r="T170" s="153"/>
      <c r="U170" s="152"/>
      <c r="V170" s="152"/>
    </row>
    <row r="171" spans="13:22" ht="20.100000000000001" customHeight="1" x14ac:dyDescent="0.3">
      <c r="M171" s="194"/>
      <c r="O171" s="157"/>
      <c r="P171" s="198"/>
      <c r="Q171" s="198"/>
      <c r="R171" s="153"/>
      <c r="S171" s="153"/>
      <c r="T171" s="153"/>
      <c r="U171" s="152"/>
      <c r="V171" s="152"/>
    </row>
    <row r="172" spans="13:22" ht="20.100000000000001" customHeight="1" x14ac:dyDescent="0.3">
      <c r="M172" s="194"/>
      <c r="O172" s="157"/>
      <c r="P172" s="198"/>
      <c r="Q172" s="198"/>
      <c r="R172" s="153"/>
      <c r="S172" s="153"/>
      <c r="T172" s="153"/>
      <c r="U172" s="152"/>
      <c r="V172" s="152"/>
    </row>
    <row r="173" spans="13:22" ht="20.100000000000001" customHeight="1" x14ac:dyDescent="0.3">
      <c r="M173" s="194"/>
      <c r="O173" s="157"/>
      <c r="P173" s="198"/>
      <c r="Q173" s="198"/>
      <c r="R173" s="153"/>
      <c r="S173" s="153"/>
      <c r="T173" s="153"/>
      <c r="U173" s="152"/>
      <c r="V173" s="152"/>
    </row>
    <row r="174" spans="13:22" ht="20.100000000000001" customHeight="1" x14ac:dyDescent="0.3">
      <c r="M174" s="194"/>
      <c r="O174" s="157"/>
      <c r="P174" s="198"/>
      <c r="Q174" s="198"/>
      <c r="R174" s="153"/>
      <c r="S174" s="153"/>
      <c r="T174" s="153"/>
      <c r="U174" s="152"/>
      <c r="V174" s="152"/>
    </row>
    <row r="175" spans="13:22" ht="20.100000000000001" customHeight="1" x14ac:dyDescent="0.3">
      <c r="M175" s="194"/>
      <c r="O175" s="157"/>
      <c r="P175" s="198"/>
      <c r="Q175" s="198"/>
      <c r="R175" s="153"/>
      <c r="S175" s="153"/>
      <c r="T175" s="153"/>
      <c r="U175" s="152"/>
      <c r="V175" s="152"/>
    </row>
    <row r="176" spans="13:22" ht="20.100000000000001" customHeight="1" x14ac:dyDescent="0.3">
      <c r="M176" s="194"/>
      <c r="O176" s="157"/>
      <c r="P176" s="198"/>
      <c r="Q176" s="198"/>
      <c r="R176" s="153"/>
      <c r="S176" s="153"/>
      <c r="T176" s="153"/>
      <c r="U176" s="152"/>
      <c r="V176" s="152"/>
    </row>
    <row r="177" spans="13:22" ht="20.100000000000001" customHeight="1" x14ac:dyDescent="0.3">
      <c r="M177" s="194"/>
      <c r="O177" s="157"/>
      <c r="P177" s="198"/>
      <c r="Q177" s="198"/>
      <c r="R177" s="153"/>
      <c r="S177" s="153"/>
      <c r="T177" s="153"/>
      <c r="U177" s="152"/>
      <c r="V177" s="152"/>
    </row>
    <row r="178" spans="13:22" ht="20.100000000000001" customHeight="1" x14ac:dyDescent="0.3">
      <c r="M178" s="194"/>
      <c r="O178" s="157"/>
      <c r="P178" s="198"/>
      <c r="Q178" s="198"/>
      <c r="R178" s="153"/>
      <c r="S178" s="153"/>
      <c r="T178" s="153"/>
      <c r="U178" s="152"/>
      <c r="V178" s="152"/>
    </row>
    <row r="179" spans="13:22" ht="20.100000000000001" customHeight="1" x14ac:dyDescent="0.3">
      <c r="M179" s="194"/>
      <c r="O179" s="157"/>
      <c r="P179" s="198"/>
      <c r="Q179" s="198"/>
      <c r="R179" s="153"/>
      <c r="S179" s="153"/>
      <c r="T179" s="153"/>
      <c r="U179" s="152"/>
      <c r="V179" s="152"/>
    </row>
    <row r="180" spans="13:22" ht="20.100000000000001" customHeight="1" x14ac:dyDescent="0.3">
      <c r="M180" s="194"/>
      <c r="O180" s="157"/>
      <c r="P180" s="198"/>
      <c r="Q180" s="198"/>
      <c r="R180" s="153"/>
      <c r="S180" s="153"/>
      <c r="T180" s="153"/>
      <c r="U180" s="152"/>
      <c r="V180" s="152"/>
    </row>
    <row r="181" spans="13:22" ht="20.100000000000001" customHeight="1" x14ac:dyDescent="0.3">
      <c r="M181" s="194"/>
      <c r="O181" s="157"/>
      <c r="P181" s="198"/>
      <c r="Q181" s="198"/>
      <c r="R181" s="153"/>
      <c r="S181" s="153"/>
      <c r="T181" s="153"/>
      <c r="U181" s="152"/>
      <c r="V181" s="152"/>
    </row>
    <row r="182" spans="13:22" ht="20.100000000000001" customHeight="1" x14ac:dyDescent="0.3">
      <c r="M182" s="194"/>
      <c r="O182" s="157"/>
      <c r="P182" s="198"/>
      <c r="Q182" s="198"/>
      <c r="R182" s="153"/>
      <c r="S182" s="153"/>
      <c r="T182" s="153"/>
      <c r="U182" s="152"/>
      <c r="V182" s="152"/>
    </row>
    <row r="183" spans="13:22" ht="20.100000000000001" customHeight="1" x14ac:dyDescent="0.3">
      <c r="M183" s="194"/>
      <c r="O183" s="157"/>
      <c r="P183" s="198"/>
      <c r="Q183" s="198"/>
      <c r="R183" s="153"/>
      <c r="S183" s="153"/>
      <c r="T183" s="153"/>
      <c r="U183" s="152"/>
      <c r="V183" s="152"/>
    </row>
    <row r="184" spans="13:22" ht="20.100000000000001" customHeight="1" x14ac:dyDescent="0.3">
      <c r="M184" s="194"/>
      <c r="O184" s="157"/>
      <c r="P184" s="198"/>
      <c r="Q184" s="198"/>
      <c r="R184" s="153"/>
      <c r="S184" s="153"/>
      <c r="T184" s="153"/>
      <c r="U184" s="152"/>
      <c r="V184" s="152"/>
    </row>
    <row r="185" spans="13:22" ht="20.100000000000001" customHeight="1" x14ac:dyDescent="0.3">
      <c r="M185" s="194"/>
      <c r="O185" s="157"/>
      <c r="P185" s="198"/>
      <c r="Q185" s="198"/>
      <c r="R185" s="153"/>
      <c r="S185" s="153"/>
      <c r="T185" s="153"/>
      <c r="U185" s="152"/>
      <c r="V185" s="152"/>
    </row>
    <row r="186" spans="13:22" ht="20.100000000000001" customHeight="1" x14ac:dyDescent="0.3">
      <c r="M186" s="194"/>
      <c r="O186" s="157"/>
      <c r="P186" s="198"/>
      <c r="Q186" s="198"/>
      <c r="R186" s="153"/>
      <c r="S186" s="153"/>
      <c r="T186" s="153"/>
      <c r="U186" s="152"/>
      <c r="V186" s="152"/>
    </row>
    <row r="187" spans="13:22" ht="20.100000000000001" customHeight="1" x14ac:dyDescent="0.3">
      <c r="M187" s="194"/>
      <c r="O187" s="157"/>
      <c r="P187" s="198"/>
      <c r="Q187" s="198"/>
      <c r="R187" s="153"/>
      <c r="S187" s="153"/>
      <c r="T187" s="153"/>
      <c r="U187" s="152"/>
      <c r="V187" s="152"/>
    </row>
    <row r="188" spans="13:22" ht="20.100000000000001" customHeight="1" x14ac:dyDescent="0.3">
      <c r="M188" s="194"/>
      <c r="O188" s="157"/>
      <c r="P188" s="198"/>
      <c r="Q188" s="198"/>
      <c r="R188" s="153"/>
      <c r="S188" s="153"/>
      <c r="T188" s="153"/>
      <c r="U188" s="152"/>
      <c r="V188" s="152"/>
    </row>
    <row r="189" spans="13:22" ht="20.100000000000001" customHeight="1" x14ac:dyDescent="0.3">
      <c r="M189" s="194"/>
      <c r="O189" s="157"/>
      <c r="P189" s="198"/>
      <c r="Q189" s="198"/>
      <c r="R189" s="153"/>
      <c r="S189" s="153"/>
      <c r="T189" s="153"/>
      <c r="U189" s="152"/>
      <c r="V189" s="152"/>
    </row>
    <row r="190" spans="13:22" ht="20.100000000000001" customHeight="1" x14ac:dyDescent="0.3">
      <c r="M190" s="194"/>
      <c r="O190" s="157"/>
      <c r="P190" s="198"/>
      <c r="Q190" s="198"/>
      <c r="R190" s="153"/>
      <c r="S190" s="153"/>
      <c r="T190" s="153"/>
      <c r="U190" s="152"/>
      <c r="V190" s="152"/>
    </row>
    <row r="191" spans="13:22" ht="20.100000000000001" customHeight="1" x14ac:dyDescent="0.3">
      <c r="M191" s="194"/>
      <c r="O191" s="157"/>
      <c r="P191" s="198"/>
      <c r="Q191" s="198"/>
      <c r="R191" s="153"/>
      <c r="S191" s="153"/>
      <c r="T191" s="153"/>
      <c r="U191" s="152"/>
      <c r="V191" s="152"/>
    </row>
    <row r="192" spans="13:22" ht="20.100000000000001" customHeight="1" x14ac:dyDescent="0.3">
      <c r="M192" s="194"/>
      <c r="O192" s="157"/>
      <c r="P192" s="198"/>
      <c r="Q192" s="198"/>
      <c r="R192" s="153"/>
      <c r="S192" s="153"/>
      <c r="T192" s="153"/>
      <c r="U192" s="152"/>
      <c r="V192" s="152"/>
    </row>
    <row r="193" spans="13:22" ht="20.100000000000001" customHeight="1" x14ac:dyDescent="0.3">
      <c r="M193" s="194"/>
      <c r="O193" s="157"/>
      <c r="P193" s="198"/>
      <c r="Q193" s="198"/>
      <c r="R193" s="153"/>
      <c r="S193" s="153"/>
      <c r="T193" s="153"/>
      <c r="U193" s="152"/>
      <c r="V193" s="152"/>
    </row>
    <row r="194" spans="13:22" ht="20.100000000000001" customHeight="1" x14ac:dyDescent="0.3">
      <c r="M194" s="194"/>
      <c r="O194" s="157"/>
      <c r="P194" s="198"/>
      <c r="Q194" s="198"/>
      <c r="R194" s="153"/>
      <c r="S194" s="153"/>
      <c r="T194" s="153"/>
      <c r="U194" s="152"/>
      <c r="V194" s="152"/>
    </row>
    <row r="195" spans="13:22" ht="20.100000000000001" customHeight="1" x14ac:dyDescent="0.3">
      <c r="M195" s="194"/>
      <c r="O195" s="157"/>
      <c r="P195" s="198"/>
      <c r="Q195" s="198"/>
      <c r="R195" s="153"/>
      <c r="S195" s="153"/>
      <c r="T195" s="153"/>
      <c r="U195" s="152"/>
      <c r="V195" s="152"/>
    </row>
    <row r="196" spans="13:22" ht="20.100000000000001" customHeight="1" x14ac:dyDescent="0.3">
      <c r="M196" s="194"/>
      <c r="O196" s="157"/>
      <c r="P196" s="198"/>
      <c r="Q196" s="198"/>
      <c r="R196" s="153"/>
      <c r="S196" s="153"/>
      <c r="T196" s="153"/>
      <c r="U196" s="152"/>
      <c r="V196" s="152"/>
    </row>
    <row r="197" spans="13:22" ht="20.100000000000001" customHeight="1" x14ac:dyDescent="0.3">
      <c r="M197" s="194"/>
      <c r="O197" s="157"/>
      <c r="P197" s="198"/>
      <c r="Q197" s="198"/>
      <c r="R197" s="153"/>
      <c r="S197" s="153"/>
      <c r="T197" s="153"/>
      <c r="U197" s="152"/>
      <c r="V197" s="152"/>
    </row>
    <row r="198" spans="13:22" ht="20.100000000000001" customHeight="1" x14ac:dyDescent="0.3">
      <c r="M198" s="194"/>
      <c r="O198" s="157"/>
      <c r="P198" s="198"/>
      <c r="Q198" s="198"/>
      <c r="R198" s="153"/>
      <c r="S198" s="153"/>
      <c r="T198" s="153"/>
      <c r="U198" s="152"/>
      <c r="V198" s="152"/>
    </row>
    <row r="199" spans="13:22" ht="20.100000000000001" customHeight="1" x14ac:dyDescent="0.3">
      <c r="M199" s="194"/>
      <c r="O199" s="157"/>
      <c r="P199" s="198"/>
      <c r="Q199" s="198"/>
      <c r="R199" s="153"/>
      <c r="S199" s="153"/>
      <c r="T199" s="153"/>
      <c r="U199" s="152"/>
      <c r="V199" s="152"/>
    </row>
    <row r="200" spans="13:22" ht="20.100000000000001" customHeight="1" x14ac:dyDescent="0.3">
      <c r="M200" s="194"/>
      <c r="O200" s="157"/>
      <c r="P200" s="198"/>
      <c r="Q200" s="198"/>
      <c r="R200" s="153"/>
      <c r="S200" s="153"/>
      <c r="T200" s="153"/>
      <c r="U200" s="152"/>
      <c r="V200" s="152"/>
    </row>
    <row r="201" spans="13:22" ht="20.100000000000001" customHeight="1" x14ac:dyDescent="0.3">
      <c r="M201" s="194"/>
      <c r="O201" s="157"/>
      <c r="P201" s="198"/>
      <c r="Q201" s="198"/>
      <c r="R201" s="153"/>
      <c r="S201" s="153"/>
      <c r="T201" s="153"/>
      <c r="U201" s="152"/>
      <c r="V201" s="152"/>
    </row>
    <row r="202" spans="13:22" ht="20.100000000000001" customHeight="1" x14ac:dyDescent="0.3">
      <c r="M202" s="194"/>
      <c r="O202" s="157"/>
      <c r="P202" s="198"/>
      <c r="Q202" s="198"/>
      <c r="R202" s="153"/>
      <c r="S202" s="153"/>
      <c r="T202" s="153"/>
      <c r="U202" s="152"/>
      <c r="V202" s="152"/>
    </row>
    <row r="203" spans="13:22" ht="20.100000000000001" customHeight="1" x14ac:dyDescent="0.3">
      <c r="M203" s="194"/>
      <c r="O203" s="157"/>
      <c r="P203" s="198"/>
      <c r="Q203" s="198"/>
      <c r="R203" s="153"/>
      <c r="S203" s="153"/>
      <c r="T203" s="153"/>
      <c r="U203" s="152"/>
      <c r="V203" s="152"/>
    </row>
    <row r="204" spans="13:22" ht="20.100000000000001" customHeight="1" x14ac:dyDescent="0.3">
      <c r="M204" s="194"/>
      <c r="O204" s="157"/>
      <c r="P204" s="198"/>
      <c r="Q204" s="198"/>
      <c r="R204" s="153"/>
      <c r="S204" s="153"/>
      <c r="T204" s="153"/>
      <c r="U204" s="152"/>
      <c r="V204" s="152"/>
    </row>
    <row r="205" spans="13:22" ht="20.100000000000001" customHeight="1" x14ac:dyDescent="0.3">
      <c r="M205" s="194"/>
      <c r="O205" s="157"/>
      <c r="P205" s="198"/>
      <c r="Q205" s="198"/>
      <c r="R205" s="153"/>
      <c r="S205" s="153"/>
      <c r="T205" s="153"/>
      <c r="U205" s="152"/>
      <c r="V205" s="152"/>
    </row>
    <row r="206" spans="13:22" ht="20.100000000000001" customHeight="1" x14ac:dyDescent="0.3">
      <c r="M206" s="194"/>
      <c r="O206" s="157"/>
      <c r="P206" s="198"/>
      <c r="Q206" s="198"/>
      <c r="R206" s="153"/>
      <c r="S206" s="153"/>
      <c r="T206" s="153"/>
      <c r="U206" s="152"/>
      <c r="V206" s="152"/>
    </row>
    <row r="207" spans="13:22" ht="20.100000000000001" customHeight="1" x14ac:dyDescent="0.3">
      <c r="M207" s="194"/>
      <c r="O207" s="157"/>
      <c r="P207" s="198"/>
      <c r="Q207" s="198"/>
      <c r="R207" s="153"/>
      <c r="S207" s="153"/>
      <c r="T207" s="153"/>
      <c r="U207" s="152"/>
      <c r="V207" s="152"/>
    </row>
    <row r="208" spans="13:22" ht="20.100000000000001" customHeight="1" x14ac:dyDescent="0.3">
      <c r="M208" s="194"/>
      <c r="O208" s="157"/>
      <c r="P208" s="198"/>
      <c r="Q208" s="198"/>
      <c r="R208" s="153"/>
      <c r="S208" s="153"/>
      <c r="T208" s="153"/>
      <c r="U208" s="152"/>
      <c r="V208" s="152"/>
    </row>
    <row r="209" spans="13:22" ht="20.100000000000001" customHeight="1" x14ac:dyDescent="0.3">
      <c r="M209" s="194"/>
      <c r="O209" s="157"/>
      <c r="P209" s="198"/>
      <c r="Q209" s="198"/>
      <c r="R209" s="153"/>
      <c r="S209" s="153"/>
      <c r="T209" s="153"/>
      <c r="U209" s="152"/>
      <c r="V209" s="152"/>
    </row>
    <row r="210" spans="13:22" ht="20.100000000000001" customHeight="1" x14ac:dyDescent="0.3">
      <c r="M210" s="194"/>
      <c r="O210" s="157"/>
      <c r="P210" s="198"/>
      <c r="Q210" s="198"/>
      <c r="R210" s="153"/>
      <c r="S210" s="153"/>
      <c r="T210" s="153"/>
      <c r="U210" s="152"/>
      <c r="V210" s="152"/>
    </row>
    <row r="211" spans="13:22" ht="20.100000000000001" customHeight="1" x14ac:dyDescent="0.3">
      <c r="M211" s="194"/>
      <c r="O211" s="157"/>
      <c r="P211" s="198"/>
      <c r="Q211" s="198"/>
      <c r="R211" s="153"/>
      <c r="S211" s="153"/>
      <c r="T211" s="153"/>
      <c r="U211" s="152"/>
      <c r="V211" s="152"/>
    </row>
    <row r="212" spans="13:22" ht="20.100000000000001" customHeight="1" x14ac:dyDescent="0.3">
      <c r="M212" s="194"/>
      <c r="O212" s="157"/>
      <c r="P212" s="198"/>
      <c r="Q212" s="198"/>
      <c r="R212" s="153"/>
      <c r="S212" s="153"/>
      <c r="T212" s="153"/>
      <c r="U212" s="152"/>
      <c r="V212" s="152"/>
    </row>
    <row r="213" spans="13:22" ht="20.100000000000001" customHeight="1" x14ac:dyDescent="0.3">
      <c r="M213" s="194"/>
      <c r="O213" s="157"/>
      <c r="P213" s="198"/>
      <c r="Q213" s="198"/>
      <c r="R213" s="153"/>
      <c r="S213" s="153"/>
      <c r="T213" s="153"/>
      <c r="U213" s="152"/>
      <c r="V213" s="152"/>
    </row>
    <row r="214" spans="13:22" ht="20.100000000000001" customHeight="1" x14ac:dyDescent="0.3">
      <c r="M214" s="194"/>
      <c r="O214" s="157"/>
      <c r="P214" s="198"/>
      <c r="Q214" s="198"/>
      <c r="R214" s="153"/>
      <c r="S214" s="153"/>
      <c r="T214" s="153"/>
      <c r="U214" s="152"/>
      <c r="V214" s="152"/>
    </row>
    <row r="215" spans="13:22" ht="20.100000000000001" customHeight="1" x14ac:dyDescent="0.3">
      <c r="M215" s="194"/>
      <c r="O215" s="157"/>
      <c r="P215" s="198"/>
      <c r="Q215" s="198"/>
      <c r="R215" s="153"/>
      <c r="S215" s="153"/>
      <c r="T215" s="153"/>
      <c r="U215" s="152"/>
      <c r="V215" s="152"/>
    </row>
    <row r="216" spans="13:22" ht="20.100000000000001" customHeight="1" x14ac:dyDescent="0.3">
      <c r="M216" s="194"/>
      <c r="O216" s="157"/>
      <c r="P216" s="198"/>
      <c r="Q216" s="198"/>
      <c r="R216" s="153"/>
      <c r="S216" s="153"/>
      <c r="T216" s="153"/>
      <c r="U216" s="152"/>
      <c r="V216" s="152"/>
    </row>
    <row r="217" spans="13:22" ht="20.100000000000001" customHeight="1" x14ac:dyDescent="0.3">
      <c r="M217" s="194"/>
      <c r="O217" s="157"/>
      <c r="P217" s="198"/>
      <c r="Q217" s="198"/>
      <c r="R217" s="153"/>
      <c r="S217" s="153"/>
      <c r="T217" s="153"/>
      <c r="U217" s="152"/>
      <c r="V217" s="152"/>
    </row>
    <row r="218" spans="13:22" ht="20.100000000000001" customHeight="1" x14ac:dyDescent="0.3">
      <c r="M218" s="194"/>
      <c r="O218" s="157"/>
      <c r="P218" s="198"/>
      <c r="Q218" s="198"/>
      <c r="R218" s="153"/>
      <c r="S218" s="153"/>
      <c r="T218" s="153"/>
      <c r="U218" s="152"/>
      <c r="V218" s="152"/>
    </row>
    <row r="219" spans="13:22" ht="20.100000000000001" customHeight="1" x14ac:dyDescent="0.3">
      <c r="M219" s="194"/>
      <c r="O219" s="157"/>
      <c r="P219" s="198"/>
      <c r="Q219" s="198"/>
      <c r="R219" s="153"/>
      <c r="S219" s="153"/>
      <c r="T219" s="153"/>
      <c r="U219" s="152"/>
      <c r="V219" s="152"/>
    </row>
    <row r="220" spans="13:22" ht="20.100000000000001" customHeight="1" x14ac:dyDescent="0.3">
      <c r="M220" s="194"/>
      <c r="O220" s="157"/>
      <c r="P220" s="198"/>
      <c r="Q220" s="198"/>
      <c r="R220" s="153"/>
      <c r="S220" s="153"/>
      <c r="T220" s="153"/>
      <c r="U220" s="152"/>
      <c r="V220" s="152"/>
    </row>
    <row r="221" spans="13:22" ht="20.100000000000001" customHeight="1" x14ac:dyDescent="0.3">
      <c r="M221" s="194"/>
      <c r="O221" s="157"/>
      <c r="P221" s="198"/>
      <c r="Q221" s="198"/>
      <c r="R221" s="153"/>
      <c r="S221" s="153"/>
      <c r="T221" s="153"/>
      <c r="U221" s="152"/>
      <c r="V221" s="152"/>
    </row>
    <row r="222" spans="13:22" ht="20.100000000000001" customHeight="1" x14ac:dyDescent="0.3">
      <c r="M222" s="194"/>
      <c r="O222" s="157"/>
      <c r="P222" s="198"/>
      <c r="Q222" s="198"/>
      <c r="R222" s="153"/>
      <c r="S222" s="153"/>
      <c r="T222" s="153"/>
      <c r="U222" s="152"/>
      <c r="V222" s="152"/>
    </row>
    <row r="223" spans="13:22" ht="20.100000000000001" customHeight="1" x14ac:dyDescent="0.3">
      <c r="M223" s="194"/>
      <c r="O223" s="157"/>
      <c r="P223" s="198"/>
      <c r="Q223" s="198"/>
      <c r="R223" s="153"/>
      <c r="S223" s="153"/>
      <c r="T223" s="153"/>
      <c r="U223" s="152"/>
      <c r="V223" s="152"/>
    </row>
    <row r="224" spans="13:22" ht="20.100000000000001" customHeight="1" x14ac:dyDescent="0.3">
      <c r="M224" s="194"/>
      <c r="O224" s="157"/>
      <c r="P224" s="198"/>
      <c r="Q224" s="198"/>
      <c r="R224" s="153"/>
      <c r="S224" s="153"/>
      <c r="T224" s="153"/>
      <c r="U224" s="152"/>
      <c r="V224" s="152"/>
    </row>
    <row r="225" spans="13:22" ht="20.100000000000001" customHeight="1" x14ac:dyDescent="0.3">
      <c r="M225" s="194"/>
      <c r="O225" s="157"/>
      <c r="P225" s="198"/>
      <c r="Q225" s="198"/>
      <c r="R225" s="153"/>
      <c r="S225" s="153"/>
      <c r="T225" s="153"/>
      <c r="U225" s="152"/>
      <c r="V225" s="152"/>
    </row>
    <row r="226" spans="13:22" ht="20.100000000000001" customHeight="1" x14ac:dyDescent="0.3">
      <c r="M226" s="194"/>
      <c r="O226" s="157"/>
      <c r="P226" s="198"/>
      <c r="Q226" s="198"/>
      <c r="R226" s="153"/>
      <c r="S226" s="153"/>
      <c r="T226" s="153"/>
      <c r="U226" s="152"/>
      <c r="V226" s="152"/>
    </row>
    <row r="227" spans="13:22" ht="20.100000000000001" customHeight="1" x14ac:dyDescent="0.3">
      <c r="M227" s="194"/>
      <c r="O227" s="157"/>
      <c r="P227" s="198"/>
      <c r="Q227" s="198"/>
      <c r="R227" s="153"/>
      <c r="S227" s="153"/>
      <c r="T227" s="153"/>
      <c r="U227" s="152"/>
      <c r="V227" s="152"/>
    </row>
    <row r="228" spans="13:22" ht="20.100000000000001" customHeight="1" x14ac:dyDescent="0.3">
      <c r="M228" s="194"/>
      <c r="O228" s="157"/>
      <c r="P228" s="198"/>
      <c r="Q228" s="198"/>
      <c r="R228" s="153"/>
      <c r="S228" s="153"/>
      <c r="T228" s="153"/>
      <c r="U228" s="152"/>
      <c r="V228" s="152"/>
    </row>
    <row r="229" spans="13:22" ht="20.100000000000001" customHeight="1" x14ac:dyDescent="0.3">
      <c r="M229" s="194"/>
      <c r="O229" s="157"/>
      <c r="P229" s="198"/>
      <c r="Q229" s="198"/>
      <c r="R229" s="153"/>
      <c r="S229" s="153"/>
      <c r="T229" s="153"/>
      <c r="U229" s="152"/>
      <c r="V229" s="152"/>
    </row>
    <row r="230" spans="13:22" ht="20.100000000000001" customHeight="1" x14ac:dyDescent="0.3">
      <c r="M230" s="194"/>
      <c r="O230" s="157"/>
      <c r="P230" s="198"/>
      <c r="Q230" s="198"/>
      <c r="R230" s="153"/>
      <c r="S230" s="153"/>
      <c r="T230" s="153"/>
      <c r="U230" s="152"/>
      <c r="V230" s="152"/>
    </row>
    <row r="231" spans="13:22" ht="20.100000000000001" customHeight="1" x14ac:dyDescent="0.3">
      <c r="M231" s="194"/>
      <c r="O231" s="157"/>
      <c r="P231" s="198"/>
      <c r="Q231" s="198"/>
      <c r="R231" s="153"/>
      <c r="S231" s="153"/>
      <c r="T231" s="153"/>
      <c r="U231" s="152"/>
      <c r="V231" s="152"/>
    </row>
    <row r="232" spans="13:22" ht="20.100000000000001" customHeight="1" x14ac:dyDescent="0.3">
      <c r="M232" s="194"/>
      <c r="O232" s="157"/>
      <c r="P232" s="198"/>
      <c r="Q232" s="198"/>
      <c r="R232" s="153"/>
      <c r="S232" s="153"/>
      <c r="T232" s="153"/>
      <c r="U232" s="152"/>
      <c r="V232" s="152"/>
    </row>
    <row r="233" spans="13:22" ht="20.100000000000001" customHeight="1" x14ac:dyDescent="0.3">
      <c r="M233" s="194"/>
      <c r="O233" s="157"/>
      <c r="P233" s="198"/>
      <c r="Q233" s="198"/>
      <c r="R233" s="153"/>
      <c r="S233" s="153"/>
      <c r="T233" s="153"/>
      <c r="U233" s="152"/>
      <c r="V233" s="152"/>
    </row>
    <row r="234" spans="13:22" ht="20.100000000000001" customHeight="1" x14ac:dyDescent="0.3">
      <c r="M234" s="194"/>
      <c r="O234" s="157"/>
      <c r="P234" s="198"/>
      <c r="Q234" s="198"/>
      <c r="R234" s="153"/>
      <c r="S234" s="153"/>
      <c r="T234" s="153"/>
      <c r="U234" s="152"/>
      <c r="V234" s="152"/>
    </row>
    <row r="235" spans="13:22" ht="20.100000000000001" customHeight="1" x14ac:dyDescent="0.3">
      <c r="M235" s="194"/>
      <c r="O235" s="157"/>
      <c r="P235" s="198"/>
      <c r="Q235" s="198"/>
      <c r="R235" s="153"/>
      <c r="S235" s="153"/>
      <c r="T235" s="153"/>
      <c r="U235" s="152"/>
      <c r="V235" s="152"/>
    </row>
    <row r="236" spans="13:22" ht="20.100000000000001" customHeight="1" x14ac:dyDescent="0.3">
      <c r="M236" s="194"/>
      <c r="O236" s="157"/>
      <c r="P236" s="198"/>
      <c r="Q236" s="198"/>
      <c r="R236" s="153"/>
      <c r="S236" s="153"/>
      <c r="T236" s="153"/>
      <c r="U236" s="152"/>
      <c r="V236" s="152"/>
    </row>
    <row r="237" spans="13:22" ht="20.100000000000001" customHeight="1" x14ac:dyDescent="0.3">
      <c r="M237" s="194"/>
      <c r="O237" s="157"/>
      <c r="P237" s="198"/>
      <c r="Q237" s="198"/>
      <c r="R237" s="153"/>
      <c r="S237" s="153"/>
      <c r="T237" s="153"/>
      <c r="U237" s="152"/>
      <c r="V237" s="152"/>
    </row>
    <row r="238" spans="13:22" ht="20.100000000000001" customHeight="1" x14ac:dyDescent="0.3">
      <c r="M238" s="194"/>
      <c r="O238" s="157"/>
      <c r="P238" s="198"/>
      <c r="Q238" s="198"/>
      <c r="R238" s="153"/>
      <c r="S238" s="153"/>
      <c r="T238" s="153"/>
      <c r="U238" s="152"/>
      <c r="V238" s="152"/>
    </row>
    <row r="239" spans="13:22" ht="20.100000000000001" customHeight="1" x14ac:dyDescent="0.3">
      <c r="M239" s="194"/>
      <c r="O239" s="157"/>
      <c r="P239" s="198"/>
      <c r="Q239" s="198"/>
      <c r="R239" s="153"/>
      <c r="S239" s="153"/>
      <c r="T239" s="153"/>
      <c r="U239" s="152"/>
      <c r="V239" s="152"/>
    </row>
    <row r="240" spans="13:22" ht="20.100000000000001" customHeight="1" x14ac:dyDescent="0.3">
      <c r="M240" s="194"/>
      <c r="O240" s="157"/>
      <c r="P240" s="198"/>
      <c r="Q240" s="198"/>
      <c r="R240" s="153"/>
      <c r="S240" s="153"/>
      <c r="T240" s="153"/>
      <c r="U240" s="152"/>
      <c r="V240" s="152"/>
    </row>
    <row r="241" spans="13:22" ht="20.100000000000001" customHeight="1" x14ac:dyDescent="0.3">
      <c r="M241" s="194"/>
      <c r="O241" s="157"/>
      <c r="P241" s="198"/>
      <c r="Q241" s="198"/>
      <c r="R241" s="153"/>
      <c r="S241" s="153"/>
      <c r="T241" s="153"/>
      <c r="U241" s="152"/>
      <c r="V241" s="152"/>
    </row>
    <row r="242" spans="13:22" ht="20.100000000000001" customHeight="1" x14ac:dyDescent="0.3">
      <c r="M242" s="194"/>
      <c r="O242" s="157"/>
      <c r="P242" s="198"/>
      <c r="Q242" s="198"/>
      <c r="R242" s="153"/>
      <c r="S242" s="153"/>
      <c r="T242" s="153"/>
      <c r="U242" s="152"/>
      <c r="V242" s="152"/>
    </row>
    <row r="243" spans="13:22" ht="20.100000000000001" customHeight="1" x14ac:dyDescent="0.3">
      <c r="M243" s="194"/>
      <c r="O243" s="157"/>
      <c r="P243" s="198"/>
      <c r="Q243" s="198"/>
      <c r="R243" s="153"/>
      <c r="S243" s="153"/>
      <c r="T243" s="153"/>
      <c r="U243" s="152"/>
      <c r="V243" s="152"/>
    </row>
    <row r="244" spans="13:22" ht="20.100000000000001" customHeight="1" x14ac:dyDescent="0.3">
      <c r="M244" s="194"/>
      <c r="O244" s="157"/>
      <c r="P244" s="198"/>
      <c r="Q244" s="198"/>
      <c r="R244" s="153"/>
      <c r="S244" s="153"/>
      <c r="T244" s="153"/>
      <c r="U244" s="152"/>
      <c r="V244" s="152"/>
    </row>
    <row r="245" spans="13:22" ht="20.100000000000001" customHeight="1" x14ac:dyDescent="0.3">
      <c r="M245" s="194"/>
      <c r="O245" s="157"/>
      <c r="P245" s="198"/>
      <c r="Q245" s="198"/>
      <c r="R245" s="153"/>
      <c r="S245" s="153"/>
      <c r="T245" s="153"/>
      <c r="U245" s="152"/>
      <c r="V245" s="152"/>
    </row>
    <row r="246" spans="13:22" ht="20.100000000000001" customHeight="1" x14ac:dyDescent="0.3">
      <c r="M246" s="194"/>
      <c r="O246" s="157"/>
      <c r="P246" s="198"/>
      <c r="Q246" s="198"/>
      <c r="R246" s="153"/>
      <c r="S246" s="153"/>
      <c r="T246" s="153"/>
      <c r="U246" s="152"/>
      <c r="V246" s="152"/>
    </row>
    <row r="247" spans="13:22" ht="20.100000000000001" customHeight="1" x14ac:dyDescent="0.3">
      <c r="M247" s="194"/>
      <c r="O247" s="157"/>
      <c r="P247" s="198"/>
      <c r="Q247" s="198"/>
      <c r="R247" s="153"/>
      <c r="S247" s="153"/>
      <c r="T247" s="153"/>
      <c r="U247" s="152"/>
      <c r="V247" s="152"/>
    </row>
    <row r="248" spans="13:22" ht="20.100000000000001" customHeight="1" x14ac:dyDescent="0.3">
      <c r="M248" s="194"/>
      <c r="O248" s="157"/>
      <c r="P248" s="198"/>
      <c r="Q248" s="198"/>
      <c r="R248" s="153"/>
      <c r="S248" s="153"/>
      <c r="T248" s="153"/>
      <c r="U248" s="152"/>
      <c r="V248" s="152"/>
    </row>
    <row r="249" spans="13:22" ht="20.100000000000001" customHeight="1" x14ac:dyDescent="0.3">
      <c r="M249" s="194"/>
      <c r="O249" s="157"/>
      <c r="P249" s="198"/>
      <c r="Q249" s="198"/>
      <c r="R249" s="153"/>
      <c r="S249" s="153"/>
      <c r="T249" s="153"/>
      <c r="U249" s="152"/>
      <c r="V249" s="152"/>
    </row>
    <row r="250" spans="13:22" ht="20.100000000000001" customHeight="1" x14ac:dyDescent="0.3">
      <c r="M250" s="194"/>
      <c r="O250" s="157"/>
      <c r="P250" s="198"/>
      <c r="Q250" s="198"/>
      <c r="R250" s="153"/>
      <c r="S250" s="153"/>
      <c r="T250" s="153"/>
      <c r="U250" s="152"/>
      <c r="V250" s="152"/>
    </row>
    <row r="251" spans="13:22" ht="20.100000000000001" customHeight="1" x14ac:dyDescent="0.3">
      <c r="M251" s="194"/>
      <c r="O251" s="157"/>
      <c r="P251" s="198"/>
      <c r="Q251" s="198"/>
      <c r="R251" s="153"/>
      <c r="S251" s="153"/>
      <c r="T251" s="153"/>
      <c r="U251" s="152"/>
      <c r="V251" s="152"/>
    </row>
    <row r="252" spans="13:22" ht="20.100000000000001" customHeight="1" x14ac:dyDescent="0.3">
      <c r="M252" s="194"/>
      <c r="O252" s="157"/>
      <c r="P252" s="198"/>
      <c r="Q252" s="198"/>
      <c r="R252" s="153"/>
      <c r="S252" s="153"/>
      <c r="T252" s="153"/>
      <c r="U252" s="152"/>
      <c r="V252" s="152"/>
    </row>
    <row r="253" spans="13:22" ht="20.100000000000001" customHeight="1" x14ac:dyDescent="0.3">
      <c r="M253" s="194"/>
      <c r="O253" s="157"/>
      <c r="P253" s="198"/>
      <c r="Q253" s="198"/>
      <c r="R253" s="153"/>
      <c r="S253" s="153"/>
      <c r="T253" s="153"/>
      <c r="U253" s="152"/>
      <c r="V253" s="152"/>
    </row>
    <row r="254" spans="13:22" ht="20.100000000000001" customHeight="1" x14ac:dyDescent="0.3">
      <c r="M254" s="194"/>
      <c r="O254" s="157"/>
      <c r="P254" s="198"/>
      <c r="Q254" s="198"/>
      <c r="R254" s="153"/>
      <c r="S254" s="153"/>
      <c r="T254" s="153"/>
      <c r="U254" s="152"/>
      <c r="V254" s="152"/>
    </row>
    <row r="255" spans="13:22" ht="20.100000000000001" customHeight="1" x14ac:dyDescent="0.3">
      <c r="M255" s="194"/>
      <c r="O255" s="157"/>
      <c r="P255" s="198"/>
      <c r="Q255" s="198"/>
      <c r="R255" s="153"/>
      <c r="S255" s="153"/>
      <c r="T255" s="153"/>
      <c r="U255" s="152"/>
      <c r="V255" s="152"/>
    </row>
    <row r="256" spans="13:22" ht="20.100000000000001" customHeight="1" x14ac:dyDescent="0.3">
      <c r="M256" s="194"/>
      <c r="O256" s="157"/>
      <c r="P256" s="198"/>
      <c r="Q256" s="198"/>
      <c r="R256" s="153"/>
      <c r="S256" s="153"/>
      <c r="T256" s="153"/>
      <c r="U256" s="152"/>
      <c r="V256" s="152"/>
    </row>
    <row r="257" spans="13:22" ht="20.100000000000001" customHeight="1" x14ac:dyDescent="0.3">
      <c r="M257" s="194"/>
      <c r="O257" s="157"/>
      <c r="P257" s="198"/>
      <c r="Q257" s="198"/>
      <c r="R257" s="153"/>
      <c r="S257" s="153"/>
      <c r="T257" s="153"/>
      <c r="U257" s="152"/>
      <c r="V257" s="152"/>
    </row>
    <row r="258" spans="13:22" ht="20.100000000000001" customHeight="1" x14ac:dyDescent="0.3">
      <c r="M258" s="194"/>
      <c r="O258" s="157"/>
      <c r="P258" s="198"/>
      <c r="Q258" s="198"/>
      <c r="R258" s="153"/>
      <c r="S258" s="153"/>
      <c r="T258" s="153"/>
      <c r="U258" s="152"/>
      <c r="V258" s="152"/>
    </row>
    <row r="259" spans="13:22" ht="20.100000000000001" customHeight="1" x14ac:dyDescent="0.3">
      <c r="M259" s="194"/>
      <c r="O259" s="157"/>
      <c r="P259" s="198"/>
      <c r="Q259" s="198"/>
      <c r="R259" s="153"/>
      <c r="S259" s="153"/>
      <c r="T259" s="153"/>
      <c r="U259" s="152"/>
      <c r="V259" s="152"/>
    </row>
    <row r="260" spans="13:22" ht="20.100000000000001" customHeight="1" x14ac:dyDescent="0.3">
      <c r="M260" s="194"/>
      <c r="O260" s="157"/>
      <c r="P260" s="198"/>
      <c r="Q260" s="198"/>
      <c r="R260" s="153"/>
      <c r="S260" s="153"/>
      <c r="T260" s="153"/>
      <c r="U260" s="152"/>
      <c r="V260" s="152"/>
    </row>
    <row r="261" spans="13:22" ht="20.100000000000001" customHeight="1" x14ac:dyDescent="0.3">
      <c r="M261" s="194"/>
      <c r="O261" s="157"/>
      <c r="P261" s="198"/>
      <c r="Q261" s="198"/>
      <c r="R261" s="153"/>
      <c r="S261" s="153"/>
      <c r="T261" s="153"/>
      <c r="U261" s="152"/>
      <c r="V261" s="152"/>
    </row>
    <row r="262" spans="13:22" ht="20.100000000000001" customHeight="1" x14ac:dyDescent="0.3">
      <c r="M262" s="194"/>
      <c r="O262" s="157"/>
      <c r="P262" s="198"/>
      <c r="Q262" s="198"/>
      <c r="R262" s="153"/>
      <c r="S262" s="153"/>
      <c r="T262" s="153"/>
      <c r="U262" s="152"/>
      <c r="V262" s="152"/>
    </row>
    <row r="263" spans="13:22" ht="20.100000000000001" customHeight="1" x14ac:dyDescent="0.3">
      <c r="M263" s="194"/>
      <c r="O263" s="157"/>
      <c r="P263" s="198"/>
      <c r="Q263" s="198"/>
      <c r="R263" s="153"/>
      <c r="S263" s="153"/>
      <c r="T263" s="153"/>
      <c r="U263" s="152"/>
      <c r="V263" s="152"/>
    </row>
    <row r="264" spans="13:22" ht="20.100000000000001" customHeight="1" x14ac:dyDescent="0.3">
      <c r="M264" s="194"/>
      <c r="O264" s="157"/>
      <c r="P264" s="198"/>
      <c r="Q264" s="198"/>
      <c r="R264" s="153"/>
      <c r="S264" s="153"/>
      <c r="T264" s="153"/>
      <c r="U264" s="152"/>
      <c r="V264" s="152"/>
    </row>
    <row r="265" spans="13:22" ht="20.100000000000001" customHeight="1" x14ac:dyDescent="0.3">
      <c r="M265" s="194"/>
      <c r="O265" s="157"/>
      <c r="P265" s="198"/>
      <c r="Q265" s="198"/>
      <c r="R265" s="153"/>
      <c r="S265" s="153"/>
      <c r="T265" s="153"/>
      <c r="U265" s="152"/>
      <c r="V265" s="152"/>
    </row>
    <row r="266" spans="13:22" ht="20.100000000000001" customHeight="1" x14ac:dyDescent="0.3">
      <c r="M266" s="194"/>
      <c r="O266" s="157"/>
      <c r="P266" s="198"/>
      <c r="Q266" s="198"/>
      <c r="R266" s="153"/>
      <c r="S266" s="153"/>
      <c r="T266" s="153"/>
      <c r="U266" s="152"/>
      <c r="V266" s="152"/>
    </row>
    <row r="267" spans="13:22" ht="20.100000000000001" customHeight="1" x14ac:dyDescent="0.3">
      <c r="M267" s="194"/>
      <c r="O267" s="157"/>
      <c r="P267" s="198"/>
      <c r="Q267" s="198"/>
      <c r="R267" s="153"/>
      <c r="S267" s="153"/>
      <c r="T267" s="153"/>
      <c r="U267" s="152"/>
      <c r="V267" s="152"/>
    </row>
    <row r="268" spans="13:22" ht="20.100000000000001" customHeight="1" x14ac:dyDescent="0.3">
      <c r="M268" s="194"/>
      <c r="O268" s="157"/>
      <c r="P268" s="198"/>
      <c r="Q268" s="198"/>
      <c r="R268" s="153"/>
      <c r="S268" s="153"/>
      <c r="T268" s="153"/>
      <c r="U268" s="152"/>
      <c r="V268" s="152"/>
    </row>
    <row r="269" spans="13:22" ht="20.100000000000001" customHeight="1" x14ac:dyDescent="0.3">
      <c r="M269" s="194"/>
      <c r="O269" s="157"/>
      <c r="P269" s="198"/>
      <c r="Q269" s="198"/>
      <c r="R269" s="153"/>
      <c r="S269" s="153"/>
      <c r="T269" s="153"/>
      <c r="U269" s="152"/>
      <c r="V269" s="152"/>
    </row>
    <row r="270" spans="13:22" ht="20.100000000000001" customHeight="1" x14ac:dyDescent="0.3">
      <c r="M270" s="194"/>
      <c r="O270" s="157"/>
      <c r="P270" s="198"/>
      <c r="Q270" s="198"/>
      <c r="R270" s="153"/>
      <c r="S270" s="153"/>
      <c r="T270" s="153"/>
      <c r="U270" s="152"/>
      <c r="V270" s="152"/>
    </row>
    <row r="271" spans="13:22" ht="20.100000000000001" customHeight="1" x14ac:dyDescent="0.3">
      <c r="M271" s="194"/>
      <c r="O271" s="157"/>
      <c r="P271" s="198"/>
      <c r="Q271" s="198"/>
      <c r="R271" s="153"/>
      <c r="S271" s="153"/>
      <c r="T271" s="153"/>
      <c r="U271" s="152"/>
      <c r="V271" s="152"/>
    </row>
    <row r="272" spans="13:22" ht="20.100000000000001" customHeight="1" x14ac:dyDescent="0.3">
      <c r="M272" s="194"/>
      <c r="O272" s="157"/>
      <c r="P272" s="198"/>
      <c r="Q272" s="198"/>
      <c r="R272" s="153"/>
      <c r="S272" s="153"/>
      <c r="T272" s="153"/>
      <c r="U272" s="152"/>
      <c r="V272" s="152"/>
    </row>
    <row r="273" spans="13:22" ht="20.100000000000001" customHeight="1" x14ac:dyDescent="0.3">
      <c r="M273" s="194"/>
      <c r="O273" s="157"/>
      <c r="P273" s="198"/>
      <c r="Q273" s="198"/>
      <c r="R273" s="153"/>
      <c r="S273" s="153"/>
      <c r="T273" s="153"/>
      <c r="U273" s="152"/>
      <c r="V273" s="152"/>
    </row>
    <row r="274" spans="13:22" ht="20.100000000000001" customHeight="1" x14ac:dyDescent="0.3">
      <c r="M274" s="194"/>
      <c r="O274" s="157"/>
      <c r="P274" s="198"/>
      <c r="Q274" s="198"/>
      <c r="R274" s="153"/>
      <c r="S274" s="153"/>
      <c r="T274" s="153"/>
      <c r="U274" s="152"/>
      <c r="V274" s="152"/>
    </row>
    <row r="275" spans="13:22" ht="20.100000000000001" customHeight="1" x14ac:dyDescent="0.3">
      <c r="M275" s="194"/>
      <c r="O275" s="157"/>
      <c r="P275" s="198"/>
      <c r="Q275" s="198"/>
      <c r="R275" s="153"/>
      <c r="S275" s="153"/>
      <c r="T275" s="153"/>
      <c r="U275" s="152"/>
      <c r="V275" s="152"/>
    </row>
    <row r="276" spans="13:22" ht="20.100000000000001" customHeight="1" x14ac:dyDescent="0.3">
      <c r="M276" s="194"/>
      <c r="O276" s="157"/>
      <c r="P276" s="198"/>
      <c r="Q276" s="198"/>
      <c r="R276" s="153"/>
      <c r="S276" s="153"/>
      <c r="T276" s="153"/>
      <c r="U276" s="152"/>
      <c r="V276" s="152"/>
    </row>
    <row r="277" spans="13:22" ht="20.100000000000001" customHeight="1" x14ac:dyDescent="0.3">
      <c r="M277" s="194"/>
      <c r="O277" s="157"/>
      <c r="P277" s="198"/>
      <c r="Q277" s="198"/>
      <c r="R277" s="153"/>
      <c r="S277" s="153"/>
      <c r="T277" s="153"/>
      <c r="U277" s="152"/>
      <c r="V277" s="152"/>
    </row>
    <row r="278" spans="13:22" ht="20.100000000000001" customHeight="1" x14ac:dyDescent="0.3">
      <c r="M278" s="194"/>
      <c r="O278" s="157"/>
      <c r="P278" s="198"/>
      <c r="Q278" s="198"/>
      <c r="R278" s="153"/>
      <c r="S278" s="153"/>
      <c r="T278" s="153"/>
      <c r="U278" s="152"/>
      <c r="V278" s="152"/>
    </row>
    <row r="279" spans="13:22" ht="20.100000000000001" customHeight="1" x14ac:dyDescent="0.3">
      <c r="M279" s="194"/>
      <c r="O279" s="157"/>
      <c r="P279" s="198"/>
      <c r="Q279" s="198"/>
      <c r="R279" s="153"/>
      <c r="S279" s="153"/>
      <c r="T279" s="153"/>
      <c r="U279" s="152"/>
      <c r="V279" s="152"/>
    </row>
    <row r="280" spans="13:22" ht="20.100000000000001" customHeight="1" x14ac:dyDescent="0.3">
      <c r="M280" s="194"/>
      <c r="O280" s="157"/>
      <c r="P280" s="198"/>
      <c r="Q280" s="198"/>
      <c r="R280" s="153"/>
      <c r="S280" s="153"/>
      <c r="T280" s="153"/>
      <c r="U280" s="152"/>
      <c r="V280" s="152"/>
    </row>
    <row r="281" spans="13:22" ht="20.100000000000001" customHeight="1" x14ac:dyDescent="0.3">
      <c r="M281" s="194"/>
      <c r="O281" s="157"/>
      <c r="P281" s="198"/>
      <c r="Q281" s="198"/>
      <c r="R281" s="153"/>
      <c r="S281" s="153"/>
      <c r="T281" s="153"/>
      <c r="U281" s="152"/>
      <c r="V281" s="152"/>
    </row>
    <row r="282" spans="13:22" ht="20.100000000000001" customHeight="1" x14ac:dyDescent="0.3">
      <c r="M282" s="194"/>
      <c r="O282" s="157"/>
      <c r="P282" s="198"/>
      <c r="Q282" s="198"/>
      <c r="R282" s="153"/>
      <c r="S282" s="153"/>
      <c r="T282" s="153"/>
      <c r="U282" s="152"/>
      <c r="V282" s="152"/>
    </row>
    <row r="283" spans="13:22" ht="20.100000000000001" customHeight="1" x14ac:dyDescent="0.3">
      <c r="M283" s="194"/>
      <c r="O283" s="157"/>
      <c r="P283" s="198"/>
      <c r="Q283" s="198"/>
      <c r="R283" s="153"/>
      <c r="S283" s="153"/>
      <c r="T283" s="153"/>
      <c r="U283" s="152"/>
      <c r="V283" s="152"/>
    </row>
    <row r="284" spans="13:22" ht="20.100000000000001" customHeight="1" x14ac:dyDescent="0.3">
      <c r="M284" s="194"/>
      <c r="O284" s="157"/>
      <c r="P284" s="198"/>
      <c r="Q284" s="198"/>
      <c r="R284" s="153"/>
      <c r="S284" s="153"/>
      <c r="T284" s="153"/>
      <c r="U284" s="152"/>
      <c r="V284" s="152"/>
    </row>
    <row r="285" spans="13:22" ht="20.100000000000001" customHeight="1" x14ac:dyDescent="0.3">
      <c r="M285" s="194"/>
      <c r="O285" s="157"/>
      <c r="P285" s="198"/>
      <c r="Q285" s="198"/>
      <c r="R285" s="153"/>
      <c r="S285" s="153"/>
      <c r="T285" s="153"/>
      <c r="U285" s="152"/>
      <c r="V285" s="152"/>
    </row>
    <row r="286" spans="13:22" ht="20.100000000000001" customHeight="1" x14ac:dyDescent="0.3">
      <c r="M286" s="194"/>
      <c r="O286" s="157"/>
      <c r="P286" s="198"/>
      <c r="Q286" s="198"/>
      <c r="R286" s="153"/>
      <c r="S286" s="153"/>
      <c r="T286" s="153"/>
      <c r="U286" s="152"/>
      <c r="V286" s="152"/>
    </row>
    <row r="287" spans="13:22" ht="20.100000000000001" customHeight="1" x14ac:dyDescent="0.3">
      <c r="M287" s="194"/>
      <c r="O287" s="157"/>
      <c r="P287" s="198"/>
      <c r="Q287" s="198"/>
      <c r="R287" s="153"/>
      <c r="S287" s="153"/>
      <c r="T287" s="153"/>
      <c r="U287" s="152"/>
      <c r="V287" s="152"/>
    </row>
    <row r="288" spans="13:22" ht="20.100000000000001" customHeight="1" x14ac:dyDescent="0.3">
      <c r="M288" s="194"/>
      <c r="O288" s="157"/>
      <c r="P288" s="198"/>
      <c r="Q288" s="198"/>
      <c r="R288" s="153"/>
      <c r="S288" s="153"/>
      <c r="T288" s="153"/>
      <c r="U288" s="152"/>
      <c r="V288" s="152"/>
    </row>
    <row r="289" spans="13:22" ht="20.100000000000001" customHeight="1" x14ac:dyDescent="0.3">
      <c r="M289" s="194"/>
      <c r="O289" s="157"/>
      <c r="P289" s="198"/>
      <c r="Q289" s="198"/>
      <c r="R289" s="153"/>
      <c r="S289" s="153"/>
      <c r="T289" s="153"/>
      <c r="U289" s="152"/>
      <c r="V289" s="152"/>
    </row>
    <row r="290" spans="13:22" ht="20.100000000000001" customHeight="1" x14ac:dyDescent="0.3">
      <c r="M290" s="194"/>
      <c r="O290" s="157"/>
      <c r="P290" s="198"/>
      <c r="Q290" s="198"/>
      <c r="R290" s="153"/>
      <c r="S290" s="153"/>
      <c r="T290" s="153"/>
      <c r="U290" s="152"/>
      <c r="V290" s="152"/>
    </row>
    <row r="291" spans="13:22" ht="20.100000000000001" customHeight="1" x14ac:dyDescent="0.3">
      <c r="M291" s="194"/>
      <c r="O291" s="157"/>
      <c r="P291" s="198"/>
      <c r="Q291" s="198"/>
      <c r="R291" s="153"/>
      <c r="S291" s="153"/>
      <c r="T291" s="153"/>
      <c r="U291" s="152"/>
      <c r="V291" s="152"/>
    </row>
    <row r="292" spans="13:22" ht="20.100000000000001" customHeight="1" x14ac:dyDescent="0.3">
      <c r="M292" s="194"/>
      <c r="O292" s="157"/>
      <c r="P292" s="198"/>
      <c r="Q292" s="198"/>
      <c r="R292" s="153"/>
      <c r="S292" s="153"/>
      <c r="T292" s="153"/>
      <c r="U292" s="152"/>
      <c r="V292" s="152"/>
    </row>
    <row r="293" spans="13:22" ht="20.100000000000001" customHeight="1" x14ac:dyDescent="0.3">
      <c r="M293" s="194"/>
      <c r="O293" s="157"/>
      <c r="P293" s="198"/>
      <c r="Q293" s="198"/>
      <c r="R293" s="153"/>
      <c r="S293" s="153"/>
      <c r="T293" s="153"/>
      <c r="U293" s="152"/>
      <c r="V293" s="152"/>
    </row>
    <row r="294" spans="13:22" ht="20.100000000000001" customHeight="1" x14ac:dyDescent="0.3">
      <c r="M294" s="194"/>
      <c r="O294" s="157"/>
      <c r="P294" s="198"/>
      <c r="Q294" s="198"/>
      <c r="R294" s="153"/>
      <c r="S294" s="153"/>
      <c r="T294" s="153"/>
      <c r="U294" s="152"/>
      <c r="V294" s="152"/>
    </row>
    <row r="295" spans="13:22" ht="20.100000000000001" customHeight="1" x14ac:dyDescent="0.3">
      <c r="M295" s="194"/>
      <c r="O295" s="157"/>
      <c r="P295" s="198"/>
      <c r="Q295" s="198"/>
      <c r="R295" s="153"/>
      <c r="S295" s="153"/>
      <c r="T295" s="153"/>
      <c r="U295" s="152"/>
      <c r="V295" s="152"/>
    </row>
    <row r="296" spans="13:22" ht="20.100000000000001" customHeight="1" x14ac:dyDescent="0.3">
      <c r="M296" s="194"/>
      <c r="O296" s="157"/>
      <c r="P296" s="198"/>
      <c r="Q296" s="198"/>
      <c r="R296" s="153"/>
      <c r="S296" s="153"/>
      <c r="T296" s="153"/>
      <c r="U296" s="152"/>
      <c r="V296" s="152"/>
    </row>
    <row r="297" spans="13:22" ht="20.100000000000001" customHeight="1" x14ac:dyDescent="0.3">
      <c r="M297" s="194"/>
      <c r="O297" s="157"/>
      <c r="P297" s="198"/>
      <c r="Q297" s="198"/>
      <c r="R297" s="153"/>
      <c r="S297" s="153"/>
      <c r="T297" s="153"/>
      <c r="U297" s="152"/>
      <c r="V297" s="152"/>
    </row>
    <row r="298" spans="13:22" ht="20.100000000000001" customHeight="1" x14ac:dyDescent="0.3">
      <c r="M298" s="194"/>
      <c r="O298" s="157"/>
      <c r="P298" s="198"/>
      <c r="Q298" s="198"/>
      <c r="R298" s="153"/>
      <c r="S298" s="153"/>
      <c r="T298" s="153"/>
      <c r="U298" s="152"/>
      <c r="V298" s="152"/>
    </row>
    <row r="299" spans="13:22" ht="20.100000000000001" customHeight="1" x14ac:dyDescent="0.3">
      <c r="M299" s="194"/>
      <c r="O299" s="157"/>
      <c r="P299" s="198"/>
      <c r="Q299" s="198"/>
      <c r="R299" s="153"/>
      <c r="S299" s="153"/>
      <c r="T299" s="153"/>
      <c r="U299" s="152"/>
      <c r="V299" s="152"/>
    </row>
    <row r="300" spans="13:22" ht="20.100000000000001" customHeight="1" x14ac:dyDescent="0.3">
      <c r="M300" s="194"/>
      <c r="O300" s="157"/>
      <c r="P300" s="198"/>
      <c r="Q300" s="198"/>
      <c r="R300" s="153"/>
      <c r="S300" s="153"/>
      <c r="T300" s="153"/>
      <c r="U300" s="152"/>
      <c r="V300" s="152"/>
    </row>
    <row r="301" spans="13:22" ht="20.100000000000001" customHeight="1" x14ac:dyDescent="0.3">
      <c r="M301" s="194"/>
      <c r="O301" s="157"/>
      <c r="P301" s="198"/>
      <c r="Q301" s="198"/>
      <c r="R301" s="153"/>
      <c r="S301" s="153"/>
      <c r="T301" s="153"/>
      <c r="U301" s="152"/>
      <c r="V301" s="152"/>
    </row>
    <row r="302" spans="13:22" ht="20.100000000000001" customHeight="1" x14ac:dyDescent="0.3">
      <c r="M302" s="194"/>
      <c r="O302" s="157"/>
      <c r="P302" s="198"/>
      <c r="Q302" s="198"/>
      <c r="R302" s="153"/>
      <c r="S302" s="153"/>
      <c r="T302" s="153"/>
      <c r="U302" s="152"/>
      <c r="V302" s="152"/>
    </row>
    <row r="303" spans="13:22" ht="20.100000000000001" customHeight="1" x14ac:dyDescent="0.3">
      <c r="M303" s="194"/>
      <c r="O303" s="157"/>
      <c r="P303" s="198"/>
      <c r="Q303" s="198"/>
      <c r="R303" s="153"/>
      <c r="S303" s="153"/>
      <c r="T303" s="153"/>
      <c r="U303" s="152"/>
      <c r="V303" s="152"/>
    </row>
    <row r="304" spans="13:22" ht="20.100000000000001" customHeight="1" x14ac:dyDescent="0.3">
      <c r="M304" s="194"/>
      <c r="O304" s="157"/>
      <c r="P304" s="198"/>
      <c r="Q304" s="198"/>
      <c r="R304" s="153"/>
      <c r="S304" s="153"/>
      <c r="T304" s="153"/>
      <c r="U304" s="152"/>
      <c r="V304" s="152"/>
    </row>
    <row r="305" spans="13:22" ht="20.100000000000001" customHeight="1" x14ac:dyDescent="0.3">
      <c r="M305" s="194"/>
      <c r="O305" s="157"/>
      <c r="P305" s="198"/>
      <c r="Q305" s="198"/>
      <c r="R305" s="153"/>
      <c r="S305" s="153"/>
      <c r="T305" s="153"/>
      <c r="U305" s="152"/>
      <c r="V305" s="152"/>
    </row>
    <row r="306" spans="13:22" ht="20.100000000000001" customHeight="1" x14ac:dyDescent="0.3">
      <c r="M306" s="194"/>
      <c r="O306" s="157"/>
      <c r="P306" s="198"/>
      <c r="Q306" s="198"/>
      <c r="R306" s="153"/>
      <c r="S306" s="153"/>
      <c r="T306" s="153"/>
      <c r="U306" s="152"/>
      <c r="V306" s="152"/>
    </row>
    <row r="307" spans="13:22" ht="20.100000000000001" customHeight="1" x14ac:dyDescent="0.3">
      <c r="M307" s="194"/>
      <c r="O307" s="157"/>
      <c r="P307" s="198"/>
      <c r="Q307" s="198"/>
      <c r="R307" s="153"/>
      <c r="S307" s="153"/>
      <c r="T307" s="153"/>
      <c r="U307" s="152"/>
      <c r="V307" s="152"/>
    </row>
    <row r="308" spans="13:22" ht="20.100000000000001" customHeight="1" x14ac:dyDescent="0.3">
      <c r="M308" s="194"/>
      <c r="O308" s="157"/>
      <c r="P308" s="198"/>
      <c r="Q308" s="198"/>
      <c r="R308" s="153"/>
      <c r="S308" s="153"/>
      <c r="T308" s="153"/>
      <c r="U308" s="152"/>
      <c r="V308" s="152"/>
    </row>
    <row r="309" spans="13:22" ht="20.100000000000001" customHeight="1" x14ac:dyDescent="0.3">
      <c r="M309" s="194"/>
      <c r="O309" s="157"/>
      <c r="P309" s="198"/>
      <c r="Q309" s="198"/>
      <c r="R309" s="153"/>
      <c r="S309" s="153"/>
      <c r="T309" s="153"/>
      <c r="U309" s="152"/>
      <c r="V309" s="152"/>
    </row>
    <row r="310" spans="13:22" ht="20.100000000000001" customHeight="1" x14ac:dyDescent="0.3">
      <c r="M310" s="194"/>
      <c r="O310" s="157"/>
      <c r="P310" s="198"/>
      <c r="Q310" s="198"/>
      <c r="R310" s="153"/>
      <c r="S310" s="153"/>
      <c r="T310" s="153"/>
      <c r="U310" s="152"/>
      <c r="V310" s="152"/>
    </row>
    <row r="311" spans="13:22" ht="20.100000000000001" customHeight="1" x14ac:dyDescent="0.3">
      <c r="M311" s="194"/>
      <c r="O311" s="157"/>
      <c r="P311" s="198"/>
      <c r="Q311" s="198"/>
      <c r="R311" s="153"/>
      <c r="S311" s="153"/>
      <c r="T311" s="153"/>
      <c r="U311" s="152"/>
      <c r="V311" s="152"/>
    </row>
    <row r="312" spans="13:22" ht="20.100000000000001" customHeight="1" x14ac:dyDescent="0.3">
      <c r="M312" s="194"/>
      <c r="O312" s="157"/>
      <c r="P312" s="198"/>
      <c r="Q312" s="198"/>
      <c r="R312" s="153"/>
      <c r="S312" s="153"/>
      <c r="T312" s="153"/>
      <c r="U312" s="152"/>
      <c r="V312" s="152"/>
    </row>
    <row r="313" spans="13:22" ht="20.100000000000001" customHeight="1" x14ac:dyDescent="0.3">
      <c r="M313" s="194"/>
      <c r="O313" s="157"/>
      <c r="P313" s="198"/>
      <c r="Q313" s="198"/>
      <c r="R313" s="153"/>
      <c r="S313" s="153"/>
      <c r="T313" s="153"/>
      <c r="U313" s="152"/>
      <c r="V313" s="152"/>
    </row>
    <row r="314" spans="13:22" ht="20.100000000000001" customHeight="1" x14ac:dyDescent="0.3">
      <c r="M314" s="194"/>
      <c r="O314" s="157"/>
      <c r="P314" s="198"/>
      <c r="Q314" s="198"/>
      <c r="R314" s="153"/>
      <c r="S314" s="153"/>
      <c r="T314" s="153"/>
      <c r="U314" s="152"/>
      <c r="V314" s="152"/>
    </row>
    <row r="315" spans="13:22" ht="20.100000000000001" customHeight="1" x14ac:dyDescent="0.3">
      <c r="M315" s="194"/>
      <c r="O315" s="157"/>
      <c r="P315" s="198"/>
      <c r="Q315" s="198"/>
      <c r="R315" s="153"/>
      <c r="S315" s="153"/>
      <c r="T315" s="153"/>
      <c r="U315" s="152"/>
      <c r="V315" s="152"/>
    </row>
    <row r="316" spans="13:22" ht="20.100000000000001" customHeight="1" x14ac:dyDescent="0.3">
      <c r="M316" s="194"/>
      <c r="O316" s="157"/>
      <c r="P316" s="198"/>
      <c r="Q316" s="198"/>
      <c r="R316" s="153"/>
      <c r="S316" s="153"/>
      <c r="T316" s="153"/>
      <c r="U316" s="152"/>
      <c r="V316" s="152"/>
    </row>
    <row r="317" spans="13:22" ht="20.100000000000001" customHeight="1" x14ac:dyDescent="0.3">
      <c r="M317" s="194"/>
      <c r="O317" s="157"/>
      <c r="P317" s="198"/>
      <c r="Q317" s="198"/>
      <c r="R317" s="153"/>
      <c r="S317" s="153"/>
      <c r="T317" s="153"/>
      <c r="U317" s="152"/>
      <c r="V317" s="152"/>
    </row>
    <row r="318" spans="13:22" ht="20.100000000000001" customHeight="1" x14ac:dyDescent="0.3">
      <c r="M318" s="194"/>
      <c r="O318" s="157"/>
      <c r="P318" s="198"/>
      <c r="Q318" s="198"/>
      <c r="R318" s="153"/>
      <c r="S318" s="153"/>
      <c r="T318" s="153"/>
      <c r="U318" s="152"/>
      <c r="V318" s="152"/>
    </row>
    <row r="319" spans="13:22" ht="20.100000000000001" customHeight="1" x14ac:dyDescent="0.3">
      <c r="M319" s="194"/>
      <c r="O319" s="157"/>
      <c r="P319" s="198"/>
      <c r="Q319" s="198"/>
      <c r="R319" s="153"/>
      <c r="S319" s="153"/>
      <c r="T319" s="153"/>
      <c r="U319" s="152"/>
      <c r="V319" s="152"/>
    </row>
    <row r="320" spans="13:22" ht="20.100000000000001" customHeight="1" x14ac:dyDescent="0.3">
      <c r="M320" s="194"/>
      <c r="O320" s="157"/>
      <c r="P320" s="198"/>
      <c r="Q320" s="198"/>
      <c r="R320" s="153"/>
      <c r="S320" s="153"/>
      <c r="T320" s="153"/>
      <c r="U320" s="152"/>
      <c r="V320" s="152"/>
    </row>
    <row r="321" spans="13:22" ht="20.100000000000001" customHeight="1" x14ac:dyDescent="0.3">
      <c r="M321" s="194"/>
      <c r="O321" s="157"/>
      <c r="P321" s="198"/>
      <c r="Q321" s="198"/>
      <c r="R321" s="153"/>
      <c r="S321" s="153"/>
      <c r="T321" s="153"/>
      <c r="U321" s="152"/>
      <c r="V321" s="152"/>
    </row>
    <row r="322" spans="13:22" ht="20.100000000000001" customHeight="1" x14ac:dyDescent="0.3">
      <c r="M322" s="194"/>
      <c r="O322" s="157"/>
      <c r="P322" s="198"/>
      <c r="Q322" s="198"/>
      <c r="R322" s="153"/>
      <c r="S322" s="153"/>
      <c r="T322" s="153"/>
      <c r="U322" s="152"/>
      <c r="V322" s="152"/>
    </row>
    <row r="323" spans="13:22" ht="20.100000000000001" customHeight="1" x14ac:dyDescent="0.3">
      <c r="M323" s="194"/>
      <c r="O323" s="157"/>
      <c r="P323" s="198"/>
      <c r="Q323" s="198"/>
      <c r="R323" s="153"/>
      <c r="S323" s="153"/>
      <c r="T323" s="153"/>
      <c r="U323" s="152"/>
      <c r="V323" s="152"/>
    </row>
    <row r="324" spans="13:22" ht="20.100000000000001" customHeight="1" x14ac:dyDescent="0.3">
      <c r="M324" s="194"/>
      <c r="O324" s="157"/>
      <c r="P324" s="198"/>
      <c r="Q324" s="198"/>
      <c r="R324" s="153"/>
      <c r="S324" s="153"/>
      <c r="T324" s="153"/>
      <c r="U324" s="152"/>
      <c r="V324" s="152"/>
    </row>
    <row r="325" spans="13:22" ht="20.100000000000001" customHeight="1" x14ac:dyDescent="0.3">
      <c r="M325" s="194"/>
      <c r="O325" s="157"/>
      <c r="P325" s="198"/>
      <c r="Q325" s="198"/>
      <c r="R325" s="153"/>
      <c r="S325" s="153"/>
      <c r="T325" s="153"/>
      <c r="U325" s="152"/>
      <c r="V325" s="152"/>
    </row>
    <row r="326" spans="13:22" ht="20.100000000000001" customHeight="1" x14ac:dyDescent="0.3">
      <c r="M326" s="194"/>
      <c r="O326" s="157"/>
      <c r="P326" s="198"/>
      <c r="Q326" s="198"/>
      <c r="R326" s="153"/>
      <c r="S326" s="153"/>
      <c r="T326" s="153"/>
      <c r="U326" s="152"/>
      <c r="V326" s="152"/>
    </row>
    <row r="327" spans="13:22" ht="20.100000000000001" customHeight="1" x14ac:dyDescent="0.3">
      <c r="M327" s="194"/>
      <c r="O327" s="157"/>
      <c r="P327" s="198"/>
      <c r="Q327" s="198"/>
      <c r="R327" s="153"/>
      <c r="S327" s="153"/>
      <c r="T327" s="153"/>
      <c r="U327" s="152"/>
      <c r="V327" s="152"/>
    </row>
    <row r="328" spans="13:22" ht="20.100000000000001" customHeight="1" x14ac:dyDescent="0.3">
      <c r="M328" s="194"/>
      <c r="O328" s="157"/>
      <c r="P328" s="198"/>
      <c r="Q328" s="198"/>
      <c r="R328" s="153"/>
      <c r="S328" s="153"/>
      <c r="T328" s="153"/>
      <c r="U328" s="152"/>
      <c r="V328" s="152"/>
    </row>
    <row r="329" spans="13:22" ht="20.100000000000001" customHeight="1" x14ac:dyDescent="0.3">
      <c r="M329" s="194"/>
      <c r="O329" s="157"/>
      <c r="P329" s="198"/>
      <c r="Q329" s="198"/>
      <c r="R329" s="153"/>
      <c r="S329" s="153"/>
      <c r="T329" s="153"/>
      <c r="U329" s="152"/>
      <c r="V329" s="152"/>
    </row>
    <row r="330" spans="13:22" ht="20.100000000000001" customHeight="1" x14ac:dyDescent="0.3">
      <c r="M330" s="194"/>
      <c r="O330" s="157"/>
      <c r="P330" s="198"/>
      <c r="Q330" s="198"/>
      <c r="R330" s="153"/>
      <c r="S330" s="153"/>
      <c r="T330" s="153"/>
      <c r="U330" s="152"/>
      <c r="V330" s="152"/>
    </row>
    <row r="331" spans="13:22" ht="20.100000000000001" customHeight="1" x14ac:dyDescent="0.3">
      <c r="M331" s="194"/>
      <c r="O331" s="157"/>
      <c r="P331" s="198"/>
      <c r="Q331" s="198"/>
      <c r="R331" s="153"/>
      <c r="S331" s="153"/>
      <c r="T331" s="153"/>
      <c r="U331" s="152"/>
      <c r="V331" s="152"/>
    </row>
    <row r="332" spans="13:22" ht="20.100000000000001" customHeight="1" x14ac:dyDescent="0.3">
      <c r="M332" s="194"/>
      <c r="O332" s="157"/>
      <c r="P332" s="198"/>
      <c r="Q332" s="198"/>
      <c r="R332" s="153"/>
      <c r="S332" s="153"/>
      <c r="T332" s="153"/>
      <c r="U332" s="152"/>
      <c r="V332" s="152"/>
    </row>
    <row r="333" spans="13:22" ht="20.100000000000001" customHeight="1" x14ac:dyDescent="0.3">
      <c r="M333" s="194"/>
      <c r="O333" s="157"/>
      <c r="P333" s="198"/>
      <c r="Q333" s="198"/>
      <c r="R333" s="153"/>
      <c r="S333" s="153"/>
      <c r="T333" s="153"/>
      <c r="U333" s="152"/>
      <c r="V333" s="152"/>
    </row>
    <row r="334" spans="13:22" ht="20.100000000000001" customHeight="1" x14ac:dyDescent="0.3">
      <c r="M334" s="194"/>
      <c r="O334" s="157"/>
      <c r="P334" s="198"/>
      <c r="Q334" s="198"/>
      <c r="R334" s="153"/>
      <c r="S334" s="153"/>
      <c r="T334" s="153"/>
      <c r="U334" s="152"/>
      <c r="V334" s="152"/>
    </row>
    <row r="335" spans="13:22" ht="20.100000000000001" customHeight="1" x14ac:dyDescent="0.3">
      <c r="M335" s="194"/>
      <c r="O335" s="157"/>
      <c r="P335" s="198"/>
      <c r="Q335" s="198"/>
      <c r="R335" s="153"/>
      <c r="S335" s="153"/>
      <c r="T335" s="153"/>
      <c r="U335" s="152"/>
      <c r="V335" s="152"/>
    </row>
    <row r="336" spans="13:22" ht="20.100000000000001" customHeight="1" x14ac:dyDescent="0.3">
      <c r="M336" s="194"/>
      <c r="O336" s="157"/>
      <c r="P336" s="198"/>
      <c r="Q336" s="198"/>
      <c r="R336" s="153"/>
      <c r="S336" s="153"/>
      <c r="T336" s="153"/>
      <c r="U336" s="152"/>
      <c r="V336" s="152"/>
    </row>
    <row r="337" spans="1:25" ht="20.100000000000001" customHeight="1" x14ac:dyDescent="0.3">
      <c r="M337" s="194"/>
      <c r="O337" s="157"/>
      <c r="P337" s="198"/>
      <c r="Q337" s="198"/>
      <c r="R337" s="153"/>
      <c r="S337" s="153"/>
      <c r="T337" s="153"/>
      <c r="U337" s="152"/>
      <c r="V337" s="152"/>
    </row>
    <row r="338" spans="1:25" ht="20.100000000000001" customHeight="1" x14ac:dyDescent="0.3">
      <c r="M338" s="194"/>
      <c r="O338" s="157"/>
      <c r="P338" s="198"/>
      <c r="Q338" s="198"/>
      <c r="R338" s="153"/>
      <c r="S338" s="153"/>
      <c r="T338" s="153"/>
      <c r="U338" s="152"/>
      <c r="V338" s="152"/>
    </row>
    <row r="339" spans="1:25" ht="20.100000000000001" customHeight="1" x14ac:dyDescent="0.3">
      <c r="M339" s="194"/>
      <c r="O339" s="157"/>
      <c r="P339" s="198"/>
      <c r="Q339" s="198"/>
      <c r="R339" s="153"/>
      <c r="S339" s="153"/>
      <c r="T339" s="153"/>
      <c r="U339" s="152"/>
      <c r="V339" s="152"/>
    </row>
    <row r="340" spans="1:25" ht="20.100000000000001" customHeight="1" x14ac:dyDescent="0.3">
      <c r="M340" s="194"/>
      <c r="O340" s="157"/>
      <c r="P340" s="198"/>
      <c r="Q340" s="198"/>
      <c r="R340" s="153"/>
      <c r="S340" s="153"/>
      <c r="T340" s="153"/>
      <c r="U340" s="152"/>
      <c r="V340" s="152"/>
    </row>
    <row r="341" spans="1:25" ht="20.100000000000001" customHeight="1" x14ac:dyDescent="0.3">
      <c r="M341" s="194"/>
      <c r="O341" s="157"/>
      <c r="P341" s="198"/>
      <c r="Q341" s="198"/>
      <c r="R341" s="153"/>
      <c r="S341" s="153"/>
      <c r="T341" s="153"/>
      <c r="U341" s="152"/>
      <c r="V341" s="152"/>
    </row>
    <row r="342" spans="1:25" ht="20.100000000000001" customHeight="1" x14ac:dyDescent="0.3">
      <c r="M342" s="194"/>
      <c r="O342" s="157"/>
      <c r="P342" s="281"/>
      <c r="Q342" s="281"/>
      <c r="R342" s="155"/>
      <c r="S342" s="155"/>
      <c r="T342" s="153"/>
      <c r="U342" s="152"/>
      <c r="V342" s="152"/>
    </row>
    <row r="343" spans="1:25" ht="20.100000000000001" customHeight="1" x14ac:dyDescent="0.3">
      <c r="M343" s="194"/>
      <c r="O343" s="157"/>
      <c r="P343" s="281"/>
      <c r="Q343" s="281"/>
      <c r="R343" s="155"/>
      <c r="S343" s="155"/>
      <c r="T343" s="153"/>
      <c r="U343" s="152"/>
      <c r="V343" s="152"/>
    </row>
    <row r="344" spans="1:25" ht="20.100000000000001" customHeight="1" x14ac:dyDescent="0.3">
      <c r="M344" s="194"/>
      <c r="N344" s="146"/>
      <c r="O344" s="157"/>
      <c r="P344" s="198"/>
      <c r="Q344" s="198"/>
      <c r="R344" s="153"/>
      <c r="S344" s="153"/>
      <c r="T344" s="153"/>
      <c r="U344" s="152"/>
      <c r="V344" s="152"/>
    </row>
    <row r="345" spans="1:25" ht="20.100000000000001" customHeight="1" x14ac:dyDescent="0.3">
      <c r="M345" s="194"/>
      <c r="N345" s="146"/>
      <c r="O345" s="157"/>
      <c r="P345" s="198"/>
      <c r="Q345" s="198"/>
      <c r="R345" s="153"/>
      <c r="S345" s="153"/>
      <c r="T345" s="153"/>
      <c r="U345" s="152"/>
      <c r="V345" s="152"/>
    </row>
    <row r="346" spans="1:25" ht="20.100000000000001" customHeight="1" x14ac:dyDescent="0.3">
      <c r="M346" s="194"/>
      <c r="O346" s="157"/>
      <c r="P346" s="198"/>
      <c r="Q346" s="198"/>
      <c r="R346" s="153"/>
      <c r="S346" s="153"/>
      <c r="T346" s="153"/>
      <c r="U346" s="152"/>
      <c r="V346" s="152"/>
    </row>
    <row r="347" spans="1:25" ht="20.100000000000001" customHeight="1" x14ac:dyDescent="0.3">
      <c r="M347" s="194"/>
      <c r="O347" s="157"/>
      <c r="P347" s="198"/>
      <c r="Q347" s="198"/>
      <c r="R347" s="153"/>
      <c r="S347" s="153"/>
      <c r="T347" s="153"/>
      <c r="U347" s="152"/>
      <c r="V347" s="152"/>
      <c r="X347" s="146"/>
    </row>
    <row r="348" spans="1:25" s="146" customFormat="1" ht="20.100000000000001" customHeight="1" x14ac:dyDescent="0.3">
      <c r="A348" s="280"/>
      <c r="B348" s="124"/>
      <c r="C348" s="124"/>
      <c r="D348" s="124"/>
      <c r="E348" s="124"/>
      <c r="F348" s="124"/>
      <c r="G348" s="124"/>
      <c r="H348" s="124"/>
      <c r="I348" s="329"/>
      <c r="J348" s="124"/>
      <c r="K348" s="124"/>
      <c r="L348" s="124"/>
      <c r="M348" s="194"/>
      <c r="N348" s="151"/>
      <c r="O348" s="157"/>
      <c r="P348" s="198"/>
      <c r="Q348" s="198"/>
      <c r="R348" s="153"/>
      <c r="S348" s="153"/>
      <c r="T348" s="155"/>
      <c r="U348" s="56"/>
      <c r="V348" s="56"/>
      <c r="Y348" s="151"/>
    </row>
    <row r="349" spans="1:25" s="146" customFormat="1" ht="20.100000000000001" customHeight="1" x14ac:dyDescent="0.3">
      <c r="A349" s="280"/>
      <c r="B349" s="124"/>
      <c r="C349" s="124"/>
      <c r="D349" s="124"/>
      <c r="E349" s="124"/>
      <c r="F349" s="124"/>
      <c r="G349" s="124"/>
      <c r="H349" s="124"/>
      <c r="I349" s="329"/>
      <c r="J349" s="124"/>
      <c r="K349" s="124"/>
      <c r="L349" s="124"/>
      <c r="M349" s="194"/>
      <c r="N349" s="151"/>
      <c r="O349" s="157"/>
      <c r="P349" s="198"/>
      <c r="Q349" s="198"/>
      <c r="R349" s="153"/>
      <c r="S349" s="153"/>
      <c r="T349" s="155"/>
      <c r="U349" s="56"/>
      <c r="V349" s="56"/>
    </row>
    <row r="350" spans="1:25" ht="20.100000000000001" customHeight="1" x14ac:dyDescent="0.3">
      <c r="M350" s="194"/>
      <c r="O350" s="157"/>
      <c r="P350" s="198"/>
      <c r="Q350" s="198"/>
      <c r="R350" s="153"/>
      <c r="S350" s="153"/>
      <c r="T350" s="153"/>
      <c r="U350" s="152"/>
      <c r="V350" s="152"/>
      <c r="X350" s="146"/>
      <c r="Y350" s="146"/>
    </row>
    <row r="351" spans="1:25" ht="20.100000000000001" customHeight="1" x14ac:dyDescent="0.3">
      <c r="M351" s="194"/>
      <c r="O351" s="157"/>
      <c r="P351" s="198"/>
      <c r="Q351" s="198"/>
      <c r="R351" s="153"/>
      <c r="S351" s="153"/>
      <c r="T351" s="153"/>
      <c r="U351" s="152"/>
      <c r="V351" s="152"/>
      <c r="X351" s="146"/>
      <c r="Y351" s="146"/>
    </row>
    <row r="352" spans="1:25" ht="20.100000000000001" customHeight="1" x14ac:dyDescent="0.3">
      <c r="M352" s="194"/>
      <c r="O352" s="157"/>
      <c r="P352" s="198"/>
      <c r="Q352" s="198"/>
      <c r="R352" s="153"/>
      <c r="S352" s="153"/>
      <c r="T352" s="153"/>
      <c r="U352" s="152"/>
      <c r="V352" s="152"/>
      <c r="X352" s="146"/>
      <c r="Y352" s="146"/>
    </row>
    <row r="353" spans="13:25" ht="20.100000000000001" customHeight="1" x14ac:dyDescent="0.3">
      <c r="M353" s="194"/>
      <c r="O353" s="157"/>
      <c r="P353" s="198"/>
      <c r="Q353" s="198"/>
      <c r="R353" s="153"/>
      <c r="S353" s="153"/>
      <c r="T353" s="153"/>
      <c r="U353" s="152"/>
      <c r="V353" s="152"/>
      <c r="X353" s="146"/>
      <c r="Y353" s="146"/>
    </row>
    <row r="354" spans="13:25" ht="20.100000000000001" customHeight="1" x14ac:dyDescent="0.3">
      <c r="M354" s="194"/>
      <c r="O354" s="157"/>
      <c r="P354" s="198"/>
      <c r="Q354" s="198"/>
      <c r="R354" s="153"/>
      <c r="S354" s="153"/>
      <c r="T354" s="153"/>
      <c r="U354" s="152"/>
      <c r="V354" s="152"/>
      <c r="X354" s="146"/>
      <c r="Y354" s="146"/>
    </row>
    <row r="355" spans="13:25" ht="20.100000000000001" customHeight="1" x14ac:dyDescent="0.3">
      <c r="M355" s="194"/>
      <c r="O355" s="157"/>
      <c r="P355" s="198"/>
      <c r="Q355" s="198"/>
      <c r="R355" s="153"/>
      <c r="S355" s="153"/>
      <c r="T355" s="153"/>
      <c r="U355" s="152"/>
      <c r="V355" s="152"/>
      <c r="X355" s="146"/>
      <c r="Y355" s="146"/>
    </row>
    <row r="356" spans="13:25" ht="20.100000000000001" customHeight="1" x14ac:dyDescent="0.3">
      <c r="M356" s="194"/>
      <c r="O356" s="157"/>
      <c r="P356" s="198"/>
      <c r="Q356" s="198"/>
      <c r="R356" s="153"/>
      <c r="S356" s="153"/>
      <c r="T356" s="153"/>
      <c r="U356" s="152"/>
      <c r="V356" s="152"/>
      <c r="Y356" s="146"/>
    </row>
    <row r="357" spans="13:25" ht="20.100000000000001" customHeight="1" x14ac:dyDescent="0.3">
      <c r="M357" s="194"/>
      <c r="O357" s="157"/>
      <c r="P357" s="198"/>
      <c r="Q357" s="198"/>
      <c r="R357" s="153"/>
      <c r="S357" s="153"/>
      <c r="T357" s="153"/>
      <c r="U357" s="152"/>
      <c r="V357" s="152"/>
      <c r="Y357" s="146"/>
    </row>
    <row r="358" spans="13:25" ht="20.100000000000001" customHeight="1" x14ac:dyDescent="0.3">
      <c r="M358" s="194"/>
      <c r="O358" s="157"/>
      <c r="P358" s="198"/>
      <c r="Q358" s="198"/>
      <c r="R358" s="153"/>
      <c r="S358" s="153"/>
      <c r="T358" s="153"/>
      <c r="U358" s="152"/>
      <c r="V358" s="152"/>
    </row>
    <row r="359" spans="13:25" ht="20.100000000000001" customHeight="1" x14ac:dyDescent="0.3">
      <c r="M359" s="194"/>
      <c r="O359" s="157"/>
      <c r="P359" s="198"/>
      <c r="Q359" s="198"/>
      <c r="R359" s="153"/>
      <c r="S359" s="153"/>
      <c r="T359" s="153"/>
      <c r="U359" s="152"/>
      <c r="V359" s="152"/>
    </row>
    <row r="360" spans="13:25" ht="20.100000000000001" customHeight="1" x14ac:dyDescent="0.3">
      <c r="M360" s="194"/>
      <c r="O360" s="157"/>
      <c r="P360" s="198"/>
      <c r="Q360" s="198"/>
      <c r="R360" s="153"/>
      <c r="S360" s="153"/>
      <c r="T360" s="153"/>
      <c r="U360" s="152"/>
      <c r="V360" s="152"/>
    </row>
    <row r="361" spans="13:25" ht="20.100000000000001" customHeight="1" x14ac:dyDescent="0.3">
      <c r="M361" s="194"/>
      <c r="O361" s="157"/>
      <c r="P361" s="198"/>
      <c r="Q361" s="198"/>
      <c r="R361" s="153"/>
      <c r="S361" s="153"/>
      <c r="T361" s="153"/>
      <c r="U361" s="152"/>
      <c r="V361" s="152"/>
    </row>
    <row r="362" spans="13:25" ht="20.100000000000001" customHeight="1" x14ac:dyDescent="0.3">
      <c r="M362" s="194"/>
      <c r="O362" s="157"/>
      <c r="P362" s="198"/>
      <c r="Q362" s="198"/>
      <c r="R362" s="153"/>
      <c r="S362" s="153"/>
      <c r="T362" s="153"/>
      <c r="U362" s="152"/>
      <c r="V362" s="152"/>
    </row>
    <row r="363" spans="13:25" ht="20.100000000000001" customHeight="1" x14ac:dyDescent="0.3">
      <c r="M363" s="194"/>
      <c r="O363" s="157"/>
      <c r="P363" s="198"/>
      <c r="Q363" s="198"/>
      <c r="R363" s="153"/>
      <c r="S363" s="153"/>
      <c r="T363" s="153"/>
      <c r="U363" s="152"/>
      <c r="V363" s="152"/>
    </row>
    <row r="364" spans="13:25" ht="20.100000000000001" customHeight="1" x14ac:dyDescent="0.3">
      <c r="M364" s="194"/>
      <c r="O364" s="157"/>
      <c r="P364" s="198"/>
      <c r="Q364" s="198"/>
      <c r="R364" s="153"/>
      <c r="S364" s="153"/>
      <c r="T364" s="153"/>
      <c r="U364" s="152"/>
      <c r="V364" s="152"/>
    </row>
    <row r="365" spans="13:25" ht="20.100000000000001" customHeight="1" x14ac:dyDescent="0.3">
      <c r="M365" s="194"/>
      <c r="O365" s="157"/>
      <c r="P365" s="198"/>
      <c r="Q365" s="198"/>
      <c r="R365" s="153"/>
      <c r="S365" s="153"/>
      <c r="T365" s="153"/>
      <c r="U365" s="152"/>
      <c r="V365" s="152"/>
    </row>
    <row r="366" spans="13:25" ht="20.100000000000001" customHeight="1" x14ac:dyDescent="0.3">
      <c r="M366" s="194"/>
      <c r="O366" s="157"/>
      <c r="P366" s="198"/>
      <c r="Q366" s="198"/>
      <c r="R366" s="153"/>
      <c r="S366" s="153"/>
      <c r="T366" s="153"/>
      <c r="U366" s="152"/>
      <c r="V366" s="152"/>
    </row>
    <row r="367" spans="13:25" ht="20.100000000000001" customHeight="1" x14ac:dyDescent="0.3">
      <c r="M367" s="194"/>
      <c r="O367" s="157"/>
      <c r="P367" s="198"/>
      <c r="Q367" s="198"/>
      <c r="R367" s="153"/>
      <c r="S367" s="153"/>
      <c r="T367" s="153"/>
      <c r="U367" s="152"/>
      <c r="V367" s="152"/>
    </row>
    <row r="368" spans="13:25" ht="20.100000000000001" customHeight="1" x14ac:dyDescent="0.3">
      <c r="M368" s="194"/>
      <c r="O368" s="157"/>
      <c r="P368" s="198"/>
      <c r="Q368" s="198"/>
      <c r="R368" s="153"/>
      <c r="S368" s="153"/>
      <c r="T368" s="153"/>
      <c r="U368" s="152"/>
      <c r="V368" s="152"/>
    </row>
    <row r="369" spans="13:22" ht="20.100000000000001" customHeight="1" x14ac:dyDescent="0.3">
      <c r="M369" s="194"/>
      <c r="O369" s="157"/>
      <c r="P369" s="198"/>
      <c r="Q369" s="198"/>
      <c r="R369" s="153"/>
      <c r="S369" s="153"/>
      <c r="T369" s="153"/>
      <c r="U369" s="152"/>
      <c r="V369" s="152"/>
    </row>
    <row r="370" spans="13:22" ht="20.100000000000001" customHeight="1" x14ac:dyDescent="0.3">
      <c r="M370" s="194"/>
      <c r="O370" s="157"/>
      <c r="P370" s="198"/>
      <c r="Q370" s="198"/>
      <c r="R370" s="153"/>
      <c r="S370" s="153"/>
      <c r="T370" s="153"/>
      <c r="U370" s="152"/>
      <c r="V370" s="152"/>
    </row>
    <row r="371" spans="13:22" ht="20.100000000000001" customHeight="1" x14ac:dyDescent="0.3">
      <c r="M371" s="194"/>
      <c r="O371" s="157"/>
      <c r="P371" s="198"/>
      <c r="Q371" s="198"/>
      <c r="R371" s="153"/>
      <c r="S371" s="153"/>
      <c r="T371" s="153"/>
      <c r="U371" s="152"/>
      <c r="V371" s="152"/>
    </row>
    <row r="372" spans="13:22" ht="20.100000000000001" customHeight="1" x14ac:dyDescent="0.3">
      <c r="M372" s="194"/>
      <c r="O372" s="157"/>
      <c r="P372" s="198"/>
      <c r="Q372" s="198"/>
      <c r="R372" s="153"/>
      <c r="S372" s="153"/>
      <c r="T372" s="153"/>
      <c r="U372" s="152"/>
      <c r="V372" s="152"/>
    </row>
    <row r="373" spans="13:22" ht="20.100000000000001" customHeight="1" x14ac:dyDescent="0.3">
      <c r="M373" s="194"/>
      <c r="O373" s="157"/>
      <c r="P373" s="198"/>
      <c r="Q373" s="198"/>
      <c r="R373" s="153"/>
      <c r="S373" s="153"/>
      <c r="T373" s="153"/>
      <c r="U373" s="152"/>
      <c r="V373" s="152"/>
    </row>
    <row r="374" spans="13:22" ht="20.100000000000001" customHeight="1" x14ac:dyDescent="0.3">
      <c r="M374" s="194"/>
      <c r="O374" s="157"/>
      <c r="P374" s="198"/>
      <c r="Q374" s="198"/>
      <c r="R374" s="153"/>
      <c r="S374" s="153"/>
      <c r="T374" s="153"/>
      <c r="U374" s="152"/>
      <c r="V374" s="152"/>
    </row>
    <row r="375" spans="13:22" ht="20.100000000000001" customHeight="1" x14ac:dyDescent="0.3">
      <c r="M375" s="194"/>
      <c r="O375" s="157"/>
      <c r="P375" s="198"/>
      <c r="Q375" s="198"/>
      <c r="R375" s="153"/>
      <c r="S375" s="153"/>
      <c r="T375" s="153"/>
      <c r="U375" s="152"/>
      <c r="V375" s="152"/>
    </row>
    <row r="376" spans="13:22" ht="20.100000000000001" customHeight="1" x14ac:dyDescent="0.3">
      <c r="M376" s="194"/>
      <c r="O376" s="157"/>
      <c r="P376" s="198"/>
      <c r="Q376" s="198"/>
      <c r="R376" s="153"/>
      <c r="S376" s="153"/>
      <c r="T376" s="153"/>
      <c r="U376" s="152"/>
      <c r="V376" s="152"/>
    </row>
    <row r="377" spans="13:22" ht="20.100000000000001" customHeight="1" x14ac:dyDescent="0.3">
      <c r="M377" s="194"/>
      <c r="O377" s="157"/>
      <c r="P377" s="198"/>
      <c r="Q377" s="198"/>
      <c r="R377" s="153"/>
      <c r="S377" s="153"/>
      <c r="T377" s="153"/>
      <c r="U377" s="152"/>
      <c r="V377" s="152"/>
    </row>
    <row r="378" spans="13:22" ht="20.100000000000001" customHeight="1" x14ac:dyDescent="0.3">
      <c r="M378" s="194"/>
      <c r="O378" s="157"/>
      <c r="P378" s="198"/>
      <c r="Q378" s="198"/>
      <c r="R378" s="153"/>
      <c r="S378" s="153"/>
      <c r="T378" s="153"/>
      <c r="U378" s="152"/>
      <c r="V378" s="152"/>
    </row>
    <row r="379" spans="13:22" ht="20.100000000000001" customHeight="1" x14ac:dyDescent="0.3">
      <c r="M379" s="194"/>
      <c r="O379" s="157"/>
      <c r="P379" s="198"/>
      <c r="Q379" s="198"/>
      <c r="R379" s="153"/>
      <c r="S379" s="153"/>
      <c r="T379" s="153"/>
      <c r="U379" s="152"/>
      <c r="V379" s="152"/>
    </row>
    <row r="380" spans="13:22" ht="20.100000000000001" customHeight="1" x14ac:dyDescent="0.3">
      <c r="M380" s="194"/>
      <c r="O380" s="157"/>
      <c r="P380" s="198"/>
      <c r="Q380" s="198"/>
      <c r="R380" s="153"/>
      <c r="S380" s="153"/>
      <c r="T380" s="153"/>
      <c r="U380" s="152"/>
      <c r="V380" s="152"/>
    </row>
    <row r="381" spans="13:22" ht="20.100000000000001" customHeight="1" x14ac:dyDescent="0.3">
      <c r="M381" s="194"/>
      <c r="O381" s="157"/>
      <c r="P381" s="198"/>
      <c r="Q381" s="198"/>
      <c r="R381" s="153"/>
      <c r="S381" s="153"/>
      <c r="T381" s="153"/>
      <c r="U381" s="152"/>
      <c r="V381" s="152"/>
    </row>
    <row r="382" spans="13:22" ht="20.100000000000001" customHeight="1" x14ac:dyDescent="0.3">
      <c r="M382" s="194"/>
      <c r="O382" s="157"/>
      <c r="P382" s="198"/>
      <c r="Q382" s="198"/>
      <c r="R382" s="153"/>
      <c r="S382" s="153"/>
      <c r="T382" s="153"/>
      <c r="U382" s="152"/>
      <c r="V382" s="152"/>
    </row>
    <row r="383" spans="13:22" ht="20.100000000000001" customHeight="1" x14ac:dyDescent="0.3">
      <c r="M383" s="194"/>
      <c r="O383" s="157"/>
      <c r="P383" s="198"/>
      <c r="Q383" s="198"/>
      <c r="R383" s="153"/>
      <c r="S383" s="153"/>
      <c r="T383" s="153"/>
      <c r="U383" s="152"/>
      <c r="V383" s="152"/>
    </row>
    <row r="384" spans="13:22" ht="20.100000000000001" customHeight="1" x14ac:dyDescent="0.3">
      <c r="M384" s="194"/>
      <c r="O384" s="157"/>
      <c r="P384" s="198"/>
      <c r="Q384" s="198"/>
      <c r="R384" s="153"/>
      <c r="S384" s="153"/>
      <c r="T384" s="153"/>
      <c r="U384" s="152"/>
      <c r="V384" s="152"/>
    </row>
    <row r="385" spans="13:22" ht="20.100000000000001" customHeight="1" x14ac:dyDescent="0.3">
      <c r="M385" s="194"/>
      <c r="O385" s="157"/>
      <c r="P385" s="198"/>
      <c r="Q385" s="198"/>
      <c r="R385" s="153"/>
      <c r="S385" s="153"/>
      <c r="T385" s="153"/>
      <c r="U385" s="152"/>
      <c r="V385" s="152"/>
    </row>
    <row r="386" spans="13:22" ht="20.100000000000001" customHeight="1" x14ac:dyDescent="0.3">
      <c r="M386" s="194"/>
      <c r="O386" s="157"/>
      <c r="P386" s="198"/>
      <c r="Q386" s="198"/>
      <c r="R386" s="153"/>
      <c r="S386" s="153"/>
      <c r="T386" s="153"/>
      <c r="U386" s="152"/>
      <c r="V386" s="152"/>
    </row>
    <row r="387" spans="13:22" ht="20.100000000000001" customHeight="1" x14ac:dyDescent="0.3">
      <c r="M387" s="194"/>
      <c r="O387" s="157"/>
      <c r="P387" s="198"/>
      <c r="Q387" s="198"/>
      <c r="R387" s="153"/>
      <c r="S387" s="153"/>
      <c r="T387" s="153"/>
      <c r="U387" s="152"/>
      <c r="V387" s="152"/>
    </row>
    <row r="388" spans="13:22" ht="20.100000000000001" customHeight="1" x14ac:dyDescent="0.3">
      <c r="M388" s="194"/>
      <c r="O388" s="157"/>
      <c r="P388" s="198"/>
      <c r="Q388" s="198"/>
      <c r="R388" s="153"/>
      <c r="S388" s="153"/>
      <c r="T388" s="153"/>
      <c r="U388" s="152"/>
      <c r="V388" s="152"/>
    </row>
    <row r="389" spans="13:22" ht="20.100000000000001" customHeight="1" x14ac:dyDescent="0.3">
      <c r="M389" s="194"/>
      <c r="O389" s="157"/>
      <c r="P389" s="198"/>
      <c r="Q389" s="198"/>
      <c r="R389" s="153"/>
      <c r="S389" s="153"/>
      <c r="T389" s="153"/>
      <c r="U389" s="152"/>
      <c r="V389" s="152"/>
    </row>
    <row r="390" spans="13:22" ht="20.100000000000001" customHeight="1" x14ac:dyDescent="0.3">
      <c r="M390" s="194"/>
      <c r="O390" s="157"/>
      <c r="P390" s="198"/>
      <c r="Q390" s="198"/>
      <c r="R390" s="153"/>
      <c r="S390" s="153"/>
      <c r="T390" s="153"/>
      <c r="U390" s="152"/>
      <c r="V390" s="152"/>
    </row>
    <row r="391" spans="13:22" ht="20.100000000000001" customHeight="1" x14ac:dyDescent="0.3">
      <c r="M391" s="194"/>
      <c r="O391" s="157"/>
      <c r="P391" s="198"/>
      <c r="Q391" s="198"/>
      <c r="R391" s="153"/>
      <c r="S391" s="153"/>
      <c r="T391" s="153"/>
      <c r="U391" s="152"/>
      <c r="V391" s="152"/>
    </row>
    <row r="392" spans="13:22" ht="20.100000000000001" customHeight="1" x14ac:dyDescent="0.3">
      <c r="M392" s="194"/>
      <c r="O392" s="157"/>
      <c r="P392" s="198"/>
      <c r="Q392" s="198"/>
      <c r="R392" s="153"/>
      <c r="S392" s="153"/>
      <c r="T392" s="153"/>
      <c r="U392" s="152"/>
      <c r="V392" s="152"/>
    </row>
    <row r="393" spans="13:22" ht="20.100000000000001" customHeight="1" x14ac:dyDescent="0.3">
      <c r="M393" s="194"/>
      <c r="P393" s="39"/>
      <c r="Q393" s="39"/>
      <c r="R393" s="39"/>
      <c r="S393" s="39"/>
      <c r="T393" s="153"/>
      <c r="U393" s="152"/>
      <c r="V393" s="152"/>
    </row>
    <row r="394" spans="13:22" ht="20.100000000000001" customHeight="1" x14ac:dyDescent="0.3">
      <c r="M394" s="194"/>
      <c r="P394" s="39"/>
      <c r="Q394" s="39"/>
      <c r="R394" s="39"/>
      <c r="S394" s="39"/>
      <c r="T394" s="153"/>
      <c r="U394" s="152"/>
      <c r="V394" s="152"/>
    </row>
    <row r="395" spans="13:22" ht="20.100000000000001" customHeight="1" x14ac:dyDescent="0.3">
      <c r="M395" s="194"/>
      <c r="P395" s="39"/>
      <c r="Q395" s="39"/>
      <c r="R395" s="39"/>
      <c r="S395" s="39"/>
      <c r="T395" s="153"/>
      <c r="U395" s="152"/>
      <c r="V395" s="152"/>
    </row>
    <row r="396" spans="13:22" ht="20.100000000000001" customHeight="1" x14ac:dyDescent="0.3">
      <c r="M396" s="194"/>
      <c r="P396" s="39"/>
      <c r="Q396" s="39"/>
      <c r="R396" s="39"/>
      <c r="S396" s="39"/>
      <c r="T396" s="153"/>
      <c r="U396" s="152"/>
      <c r="V396" s="152"/>
    </row>
    <row r="397" spans="13:22" ht="20.100000000000001" customHeight="1" x14ac:dyDescent="0.3">
      <c r="M397" s="194"/>
      <c r="P397" s="39"/>
      <c r="Q397" s="39"/>
      <c r="R397" s="39"/>
      <c r="S397" s="39"/>
      <c r="T397" s="153"/>
      <c r="U397" s="152"/>
      <c r="V397" s="152"/>
    </row>
    <row r="398" spans="13:22" ht="20.100000000000001" customHeight="1" x14ac:dyDescent="0.3">
      <c r="M398" s="194"/>
      <c r="P398" s="39"/>
      <c r="Q398" s="39"/>
      <c r="R398" s="39"/>
      <c r="S398" s="39"/>
      <c r="T398" s="153"/>
      <c r="U398" s="152"/>
      <c r="V398" s="152"/>
    </row>
    <row r="399" spans="13:22" ht="20.100000000000001" customHeight="1" x14ac:dyDescent="0.3">
      <c r="M399" s="194"/>
      <c r="P399" s="39"/>
      <c r="Q399" s="39"/>
      <c r="R399" s="39"/>
      <c r="S399" s="39"/>
      <c r="T399" s="39"/>
    </row>
    <row r="400" spans="13:22" ht="20.100000000000001" customHeight="1" x14ac:dyDescent="0.3">
      <c r="M400" s="194"/>
      <c r="P400" s="39"/>
      <c r="Q400" s="39"/>
      <c r="R400" s="39"/>
      <c r="S400" s="39"/>
      <c r="T400" s="39"/>
    </row>
    <row r="401" spans="13:20" ht="20.100000000000001" customHeight="1" x14ac:dyDescent="0.3">
      <c r="M401" s="194"/>
      <c r="P401" s="39"/>
      <c r="Q401" s="39"/>
      <c r="R401" s="39"/>
      <c r="S401" s="39"/>
      <c r="T401" s="39"/>
    </row>
    <row r="402" spans="13:20" ht="20.100000000000001" customHeight="1" x14ac:dyDescent="0.3">
      <c r="M402" s="194"/>
      <c r="P402" s="39"/>
      <c r="Q402" s="39"/>
      <c r="R402" s="39"/>
      <c r="S402" s="39"/>
      <c r="T402" s="39"/>
    </row>
    <row r="403" spans="13:20" ht="20.100000000000001" customHeight="1" x14ac:dyDescent="0.3">
      <c r="M403" s="194"/>
      <c r="P403" s="39"/>
      <c r="Q403" s="39"/>
      <c r="R403" s="39"/>
      <c r="S403" s="39"/>
      <c r="T403" s="39"/>
    </row>
    <row r="404" spans="13:20" ht="20.100000000000001" customHeight="1" x14ac:dyDescent="0.3">
      <c r="M404" s="194"/>
      <c r="P404" s="39"/>
      <c r="Q404" s="39"/>
      <c r="R404" s="39"/>
      <c r="S404" s="39"/>
      <c r="T404" s="39"/>
    </row>
    <row r="405" spans="13:20" ht="20.100000000000001" customHeight="1" x14ac:dyDescent="0.3">
      <c r="M405" s="194"/>
      <c r="P405" s="39"/>
      <c r="Q405" s="39"/>
      <c r="R405" s="39"/>
      <c r="S405" s="39"/>
      <c r="T405" s="39"/>
    </row>
    <row r="406" spans="13:20" ht="20.100000000000001" customHeight="1" x14ac:dyDescent="0.3">
      <c r="M406" s="194"/>
      <c r="P406" s="39"/>
      <c r="Q406" s="39"/>
      <c r="R406" s="39"/>
      <c r="S406" s="39"/>
      <c r="T406" s="39"/>
    </row>
    <row r="407" spans="13:20" ht="20.100000000000001" customHeight="1" x14ac:dyDescent="0.3">
      <c r="M407" s="194"/>
      <c r="P407" s="39"/>
      <c r="Q407" s="39"/>
      <c r="R407" s="39"/>
      <c r="S407" s="39"/>
      <c r="T407" s="39"/>
    </row>
    <row r="408" spans="13:20" ht="20.100000000000001" customHeight="1" x14ac:dyDescent="0.3">
      <c r="M408" s="194"/>
      <c r="P408" s="39"/>
      <c r="Q408" s="39"/>
      <c r="R408" s="39"/>
      <c r="S408" s="39"/>
      <c r="T408" s="39"/>
    </row>
    <row r="409" spans="13:20" ht="20.100000000000001" customHeight="1" x14ac:dyDescent="0.3">
      <c r="M409" s="194"/>
      <c r="P409" s="39"/>
      <c r="Q409" s="39"/>
      <c r="R409" s="39"/>
      <c r="S409" s="39"/>
      <c r="T409" s="39"/>
    </row>
    <row r="410" spans="13:20" ht="20.100000000000001" customHeight="1" x14ac:dyDescent="0.3">
      <c r="M410" s="194"/>
      <c r="P410" s="39"/>
      <c r="Q410" s="39"/>
      <c r="R410" s="39"/>
      <c r="S410" s="39"/>
      <c r="T410" s="39"/>
    </row>
    <row r="411" spans="13:20" ht="20.100000000000001" customHeight="1" x14ac:dyDescent="0.3">
      <c r="M411" s="194"/>
      <c r="P411" s="39"/>
      <c r="Q411" s="39"/>
      <c r="R411" s="39"/>
      <c r="S411" s="39"/>
      <c r="T411" s="39"/>
    </row>
    <row r="412" spans="13:20" ht="20.100000000000001" customHeight="1" x14ac:dyDescent="0.3">
      <c r="M412" s="194"/>
      <c r="P412" s="39"/>
      <c r="Q412" s="39"/>
      <c r="R412" s="39"/>
      <c r="S412" s="39"/>
      <c r="T412" s="39"/>
    </row>
    <row r="413" spans="13:20" ht="20.100000000000001" customHeight="1" x14ac:dyDescent="0.3">
      <c r="M413" s="194"/>
      <c r="P413" s="39"/>
      <c r="Q413" s="39"/>
      <c r="R413" s="39"/>
      <c r="S413" s="39"/>
      <c r="T413" s="39"/>
    </row>
    <row r="414" spans="13:20" ht="20.100000000000001" customHeight="1" x14ac:dyDescent="0.3">
      <c r="M414" s="194"/>
      <c r="P414" s="39"/>
      <c r="Q414" s="39"/>
      <c r="R414" s="39"/>
      <c r="S414" s="39"/>
      <c r="T414" s="39"/>
    </row>
    <row r="415" spans="13:20" ht="20.100000000000001" customHeight="1" x14ac:dyDescent="0.3">
      <c r="M415" s="194"/>
      <c r="P415" s="39"/>
      <c r="Q415" s="39"/>
      <c r="R415" s="39"/>
      <c r="S415" s="39"/>
      <c r="T415" s="39"/>
    </row>
    <row r="416" spans="13:20" ht="20.100000000000001" customHeight="1" x14ac:dyDescent="0.3">
      <c r="M416" s="194"/>
      <c r="P416" s="39"/>
      <c r="Q416" s="39"/>
      <c r="R416" s="39"/>
      <c r="S416" s="39"/>
      <c r="T416" s="39"/>
    </row>
    <row r="417" spans="13:20" ht="20.100000000000001" customHeight="1" x14ac:dyDescent="0.3">
      <c r="M417" s="194"/>
      <c r="P417" s="39"/>
      <c r="Q417" s="39"/>
      <c r="R417" s="39"/>
      <c r="S417" s="39"/>
      <c r="T417" s="39"/>
    </row>
    <row r="418" spans="13:20" ht="20.100000000000001" customHeight="1" x14ac:dyDescent="0.3">
      <c r="M418" s="194"/>
      <c r="P418" s="39"/>
      <c r="Q418" s="39"/>
      <c r="R418" s="39"/>
      <c r="S418" s="39"/>
      <c r="T418" s="39"/>
    </row>
    <row r="419" spans="13:20" ht="20.100000000000001" customHeight="1" x14ac:dyDescent="0.3">
      <c r="M419" s="194"/>
      <c r="P419" s="39"/>
      <c r="Q419" s="39"/>
      <c r="R419" s="39"/>
      <c r="S419" s="39"/>
      <c r="T419" s="39"/>
    </row>
    <row r="420" spans="13:20" ht="20.100000000000001" customHeight="1" x14ac:dyDescent="0.3">
      <c r="M420" s="151"/>
      <c r="P420" s="39"/>
      <c r="Q420" s="39"/>
      <c r="R420" s="39"/>
      <c r="S420" s="39"/>
      <c r="T420" s="39"/>
    </row>
    <row r="421" spans="13:20" ht="20.100000000000001" customHeight="1" x14ac:dyDescent="0.3">
      <c r="M421" s="151"/>
      <c r="P421" s="39"/>
      <c r="Q421" s="39"/>
      <c r="R421" s="39"/>
      <c r="S421" s="39"/>
      <c r="T421" s="39"/>
    </row>
    <row r="422" spans="13:20" ht="20.100000000000001" customHeight="1" x14ac:dyDescent="0.3">
      <c r="M422" s="151"/>
      <c r="P422" s="39"/>
      <c r="Q422" s="39"/>
      <c r="R422" s="39"/>
      <c r="S422" s="39"/>
      <c r="T422" s="39"/>
    </row>
    <row r="423" spans="13:20" ht="20.100000000000001" customHeight="1" x14ac:dyDescent="0.3">
      <c r="M423" s="151"/>
      <c r="P423" s="39"/>
      <c r="Q423" s="39"/>
      <c r="R423" s="39"/>
      <c r="S423" s="39"/>
      <c r="T423" s="39"/>
    </row>
    <row r="424" spans="13:20" ht="20.100000000000001" customHeight="1" x14ac:dyDescent="0.3">
      <c r="M424" s="151"/>
      <c r="P424" s="39"/>
      <c r="Q424" s="39"/>
      <c r="R424" s="39"/>
      <c r="S424" s="39"/>
      <c r="T424" s="39"/>
    </row>
    <row r="425" spans="13:20" ht="20.100000000000001" customHeight="1" x14ac:dyDescent="0.3">
      <c r="M425" s="151"/>
      <c r="P425" s="39"/>
      <c r="Q425" s="39"/>
      <c r="R425" s="39"/>
      <c r="S425" s="39"/>
      <c r="T425" s="39"/>
    </row>
    <row r="426" spans="13:20" ht="20.100000000000001" customHeight="1" x14ac:dyDescent="0.3">
      <c r="M426" s="151"/>
      <c r="P426" s="39"/>
      <c r="Q426" s="39"/>
      <c r="R426" s="39"/>
      <c r="S426" s="39"/>
      <c r="T426" s="39"/>
    </row>
    <row r="427" spans="13:20" ht="20.100000000000001" customHeight="1" x14ac:dyDescent="0.3">
      <c r="M427" s="151"/>
      <c r="P427" s="39"/>
      <c r="Q427" s="39"/>
      <c r="R427" s="39"/>
      <c r="S427" s="39"/>
      <c r="T427" s="39"/>
    </row>
    <row r="428" spans="13:20" ht="20.100000000000001" customHeight="1" x14ac:dyDescent="0.3">
      <c r="M428" s="151"/>
      <c r="P428" s="39"/>
      <c r="Q428" s="39"/>
      <c r="R428" s="39"/>
      <c r="S428" s="39"/>
      <c r="T428" s="39"/>
    </row>
    <row r="429" spans="13:20" ht="20.100000000000001" customHeight="1" x14ac:dyDescent="0.3">
      <c r="M429" s="151"/>
      <c r="P429" s="39"/>
      <c r="Q429" s="39"/>
      <c r="R429" s="39"/>
      <c r="S429" s="39"/>
      <c r="T429" s="39"/>
    </row>
    <row r="430" spans="13:20" ht="20.100000000000001" customHeight="1" x14ac:dyDescent="0.3">
      <c r="M430" s="151"/>
      <c r="P430" s="39"/>
      <c r="Q430" s="39"/>
      <c r="R430" s="39"/>
      <c r="S430" s="39"/>
      <c r="T430" s="39"/>
    </row>
    <row r="431" spans="13:20" ht="20.100000000000001" customHeight="1" x14ac:dyDescent="0.3">
      <c r="M431" s="151"/>
      <c r="P431" s="39"/>
      <c r="Q431" s="39"/>
      <c r="R431" s="39"/>
      <c r="S431" s="39"/>
      <c r="T431" s="39"/>
    </row>
    <row r="432" spans="13:20" ht="20.100000000000001" customHeight="1" x14ac:dyDescent="0.3">
      <c r="M432" s="151"/>
      <c r="P432" s="39"/>
      <c r="Q432" s="39"/>
      <c r="R432" s="39"/>
      <c r="S432" s="39"/>
      <c r="T432" s="39"/>
    </row>
    <row r="433" spans="13:20" ht="20.100000000000001" customHeight="1" x14ac:dyDescent="0.3">
      <c r="M433" s="151"/>
      <c r="P433" s="39"/>
      <c r="Q433" s="39"/>
      <c r="R433" s="39"/>
      <c r="S433" s="39"/>
      <c r="T433" s="39"/>
    </row>
    <row r="434" spans="13:20" ht="20.100000000000001" customHeight="1" x14ac:dyDescent="0.3">
      <c r="M434" s="151"/>
      <c r="P434" s="39"/>
      <c r="Q434" s="39"/>
      <c r="R434" s="39"/>
      <c r="S434" s="39"/>
      <c r="T434" s="39"/>
    </row>
    <row r="435" spans="13:20" ht="20.100000000000001" customHeight="1" x14ac:dyDescent="0.3">
      <c r="M435" s="151"/>
      <c r="P435" s="39"/>
      <c r="Q435" s="39"/>
      <c r="R435" s="39"/>
      <c r="S435" s="39"/>
      <c r="T435" s="39"/>
    </row>
    <row r="436" spans="13:20" ht="20.100000000000001" customHeight="1" x14ac:dyDescent="0.3">
      <c r="M436" s="151"/>
      <c r="P436" s="39"/>
      <c r="Q436" s="39"/>
      <c r="R436" s="39"/>
      <c r="S436" s="39"/>
      <c r="T436" s="39"/>
    </row>
    <row r="437" spans="13:20" ht="20.100000000000001" customHeight="1" x14ac:dyDescent="0.3">
      <c r="M437" s="151"/>
      <c r="P437" s="39"/>
      <c r="Q437" s="39"/>
      <c r="R437" s="39"/>
      <c r="S437" s="39"/>
      <c r="T437" s="39"/>
    </row>
    <row r="438" spans="13:20" ht="20.100000000000001" customHeight="1" x14ac:dyDescent="0.3">
      <c r="M438" s="151"/>
      <c r="P438" s="39"/>
      <c r="Q438" s="39"/>
      <c r="R438" s="39"/>
      <c r="S438" s="39"/>
      <c r="T438" s="39"/>
    </row>
    <row r="439" spans="13:20" ht="20.100000000000001" customHeight="1" x14ac:dyDescent="0.3">
      <c r="M439" s="151"/>
      <c r="P439" s="39"/>
      <c r="Q439" s="39"/>
      <c r="R439" s="39"/>
      <c r="S439" s="39"/>
      <c r="T439" s="39"/>
    </row>
    <row r="440" spans="13:20" ht="20.100000000000001" customHeight="1" x14ac:dyDescent="0.3">
      <c r="M440" s="151"/>
      <c r="P440" s="39"/>
      <c r="Q440" s="39"/>
      <c r="R440" s="39"/>
      <c r="S440" s="39"/>
      <c r="T440" s="39"/>
    </row>
    <row r="441" spans="13:20" ht="20.100000000000001" customHeight="1" x14ac:dyDescent="0.3">
      <c r="M441" s="151"/>
      <c r="P441" s="39"/>
      <c r="Q441" s="39"/>
      <c r="R441" s="39"/>
      <c r="S441" s="39"/>
      <c r="T441" s="39"/>
    </row>
    <row r="442" spans="13:20" ht="20.100000000000001" customHeight="1" x14ac:dyDescent="0.3">
      <c r="M442" s="151"/>
      <c r="P442" s="39"/>
      <c r="Q442" s="39"/>
      <c r="R442" s="39"/>
      <c r="S442" s="39"/>
      <c r="T442" s="39"/>
    </row>
    <row r="443" spans="13:20" ht="20.100000000000001" customHeight="1" x14ac:dyDescent="0.3">
      <c r="M443" s="151"/>
      <c r="P443" s="39"/>
      <c r="Q443" s="39"/>
      <c r="R443" s="39"/>
      <c r="S443" s="39"/>
      <c r="T443" s="39"/>
    </row>
    <row r="444" spans="13:20" ht="20.100000000000001" customHeight="1" x14ac:dyDescent="0.3">
      <c r="M444" s="151"/>
      <c r="P444" s="39"/>
      <c r="Q444" s="39"/>
      <c r="R444" s="39"/>
      <c r="S444" s="39"/>
      <c r="T444" s="39"/>
    </row>
    <row r="445" spans="13:20" ht="20.100000000000001" customHeight="1" x14ac:dyDescent="0.3">
      <c r="M445" s="151"/>
      <c r="P445" s="39"/>
      <c r="Q445" s="39"/>
      <c r="R445" s="39"/>
      <c r="S445" s="39"/>
      <c r="T445" s="39"/>
    </row>
    <row r="446" spans="13:20" ht="20.100000000000001" customHeight="1" x14ac:dyDescent="0.3">
      <c r="M446" s="151"/>
      <c r="P446" s="39"/>
      <c r="Q446" s="39"/>
      <c r="R446" s="39"/>
      <c r="S446" s="39"/>
      <c r="T446" s="39"/>
    </row>
    <row r="447" spans="13:20" ht="20.100000000000001" customHeight="1" x14ac:dyDescent="0.3">
      <c r="M447" s="151"/>
      <c r="P447" s="39"/>
      <c r="Q447" s="39"/>
      <c r="R447" s="39"/>
      <c r="S447" s="39"/>
      <c r="T447" s="39"/>
    </row>
    <row r="448" spans="13:20" ht="20.100000000000001" customHeight="1" x14ac:dyDescent="0.3">
      <c r="M448" s="151"/>
      <c r="P448" s="39"/>
      <c r="Q448" s="39"/>
      <c r="R448" s="39"/>
      <c r="S448" s="39"/>
      <c r="T448" s="39"/>
    </row>
    <row r="449" spans="13:20" ht="20.100000000000001" customHeight="1" x14ac:dyDescent="0.3">
      <c r="M449" s="151"/>
      <c r="P449" s="39"/>
      <c r="Q449" s="39"/>
      <c r="R449" s="39"/>
      <c r="S449" s="39"/>
      <c r="T449" s="39"/>
    </row>
    <row r="450" spans="13:20" ht="20.100000000000001" customHeight="1" x14ac:dyDescent="0.3">
      <c r="M450" s="151"/>
      <c r="P450" s="39"/>
      <c r="Q450" s="39"/>
      <c r="R450" s="39"/>
      <c r="S450" s="39"/>
      <c r="T450" s="39"/>
    </row>
    <row r="451" spans="13:20" ht="20.100000000000001" customHeight="1" x14ac:dyDescent="0.3">
      <c r="M451" s="151"/>
      <c r="P451" s="39"/>
      <c r="Q451" s="39"/>
      <c r="R451" s="39"/>
      <c r="S451" s="39"/>
      <c r="T451" s="39"/>
    </row>
    <row r="452" spans="13:20" ht="20.100000000000001" customHeight="1" x14ac:dyDescent="0.3">
      <c r="M452" s="151"/>
      <c r="P452" s="39"/>
      <c r="Q452" s="39"/>
      <c r="R452" s="39"/>
      <c r="S452" s="39"/>
      <c r="T452" s="39"/>
    </row>
    <row r="453" spans="13:20" ht="20.100000000000001" customHeight="1" x14ac:dyDescent="0.3">
      <c r="M453" s="151"/>
      <c r="P453" s="39"/>
      <c r="Q453" s="39"/>
      <c r="R453" s="39"/>
      <c r="S453" s="39"/>
      <c r="T453" s="39"/>
    </row>
    <row r="454" spans="13:20" ht="20.100000000000001" customHeight="1" x14ac:dyDescent="0.3">
      <c r="M454" s="151"/>
      <c r="P454" s="39"/>
      <c r="Q454" s="39"/>
      <c r="R454" s="39"/>
      <c r="S454" s="39"/>
      <c r="T454" s="39"/>
    </row>
    <row r="455" spans="13:20" ht="20.100000000000001" customHeight="1" x14ac:dyDescent="0.3">
      <c r="M455" s="151"/>
      <c r="P455" s="39"/>
      <c r="Q455" s="39"/>
      <c r="R455" s="39"/>
      <c r="S455" s="39"/>
      <c r="T455" s="39"/>
    </row>
    <row r="456" spans="13:20" ht="20.100000000000001" customHeight="1" x14ac:dyDescent="0.3">
      <c r="M456" s="151"/>
      <c r="P456" s="39"/>
      <c r="Q456" s="39"/>
      <c r="R456" s="39"/>
      <c r="S456" s="39"/>
      <c r="T456" s="39"/>
    </row>
    <row r="457" spans="13:20" ht="20.100000000000001" customHeight="1" x14ac:dyDescent="0.3">
      <c r="M457" s="151"/>
      <c r="P457" s="39"/>
      <c r="Q457" s="39"/>
      <c r="R457" s="39"/>
      <c r="S457" s="39"/>
      <c r="T457" s="39"/>
    </row>
    <row r="458" spans="13:20" ht="20.100000000000001" customHeight="1" x14ac:dyDescent="0.3">
      <c r="M458" s="151"/>
      <c r="P458" s="39"/>
      <c r="Q458" s="39"/>
      <c r="R458" s="39"/>
      <c r="S458" s="39"/>
      <c r="T458" s="39"/>
    </row>
    <row r="459" spans="13:20" ht="20.100000000000001" customHeight="1" x14ac:dyDescent="0.3">
      <c r="M459" s="151"/>
      <c r="P459" s="39"/>
      <c r="Q459" s="39"/>
      <c r="R459" s="39"/>
      <c r="S459" s="39"/>
      <c r="T459" s="39"/>
    </row>
    <row r="460" spans="13:20" ht="20.100000000000001" customHeight="1" x14ac:dyDescent="0.3">
      <c r="M460" s="151"/>
      <c r="P460" s="39"/>
      <c r="Q460" s="39"/>
      <c r="R460" s="39"/>
      <c r="S460" s="39"/>
      <c r="T460" s="39"/>
    </row>
    <row r="461" spans="13:20" ht="20.100000000000001" customHeight="1" x14ac:dyDescent="0.3">
      <c r="M461" s="151"/>
      <c r="P461" s="39"/>
      <c r="Q461" s="39"/>
      <c r="R461" s="39"/>
      <c r="S461" s="39"/>
      <c r="T461" s="39"/>
    </row>
    <row r="462" spans="13:20" ht="20.100000000000001" customHeight="1" x14ac:dyDescent="0.3">
      <c r="M462" s="151"/>
      <c r="P462" s="39"/>
      <c r="Q462" s="39"/>
      <c r="R462" s="39"/>
      <c r="S462" s="39"/>
      <c r="T462" s="39"/>
    </row>
    <row r="463" spans="13:20" ht="20.100000000000001" customHeight="1" x14ac:dyDescent="0.3">
      <c r="M463" s="151"/>
      <c r="P463" s="39"/>
      <c r="Q463" s="39"/>
      <c r="R463" s="39"/>
      <c r="S463" s="39"/>
      <c r="T463" s="39"/>
    </row>
    <row r="464" spans="13:20" ht="20.100000000000001" customHeight="1" x14ac:dyDescent="0.3">
      <c r="M464" s="151"/>
      <c r="P464" s="39"/>
      <c r="Q464" s="39"/>
      <c r="R464" s="39"/>
      <c r="S464" s="39"/>
      <c r="T464" s="39"/>
    </row>
    <row r="465" spans="13:20" ht="20.100000000000001" customHeight="1" x14ac:dyDescent="0.3">
      <c r="M465" s="151"/>
      <c r="P465" s="39"/>
      <c r="Q465" s="39"/>
      <c r="R465" s="39"/>
      <c r="S465" s="39"/>
      <c r="T465" s="39"/>
    </row>
    <row r="466" spans="13:20" ht="20.100000000000001" customHeight="1" x14ac:dyDescent="0.3">
      <c r="M466" s="151"/>
      <c r="P466" s="39"/>
      <c r="Q466" s="39"/>
      <c r="R466" s="39"/>
      <c r="S466" s="39"/>
      <c r="T466" s="39"/>
    </row>
    <row r="467" spans="13:20" ht="20.100000000000001" customHeight="1" x14ac:dyDescent="0.3">
      <c r="M467" s="151"/>
      <c r="P467" s="39"/>
      <c r="Q467" s="39"/>
      <c r="R467" s="39"/>
      <c r="S467" s="39"/>
      <c r="T467" s="39"/>
    </row>
    <row r="468" spans="13:20" ht="20.100000000000001" customHeight="1" x14ac:dyDescent="0.3">
      <c r="M468" s="151"/>
      <c r="P468" s="39"/>
      <c r="Q468" s="39"/>
      <c r="R468" s="39"/>
      <c r="S468" s="39"/>
      <c r="T468" s="39"/>
    </row>
    <row r="469" spans="13:20" ht="20.100000000000001" customHeight="1" x14ac:dyDescent="0.3">
      <c r="M469" s="151"/>
      <c r="P469" s="39"/>
      <c r="Q469" s="39"/>
      <c r="R469" s="39"/>
      <c r="S469" s="39"/>
      <c r="T469" s="39"/>
    </row>
    <row r="470" spans="13:20" ht="20.100000000000001" customHeight="1" x14ac:dyDescent="0.3">
      <c r="M470" s="151"/>
      <c r="P470" s="39"/>
      <c r="Q470" s="39"/>
      <c r="R470" s="39"/>
      <c r="S470" s="39"/>
      <c r="T470" s="39"/>
    </row>
    <row r="471" spans="13:20" ht="20.100000000000001" customHeight="1" x14ac:dyDescent="0.3">
      <c r="M471" s="151"/>
      <c r="P471" s="39"/>
      <c r="Q471" s="39"/>
      <c r="R471" s="39"/>
      <c r="S471" s="39"/>
      <c r="T471" s="39"/>
    </row>
    <row r="472" spans="13:20" ht="20.100000000000001" customHeight="1" x14ac:dyDescent="0.3">
      <c r="M472" s="151"/>
      <c r="P472" s="39"/>
      <c r="Q472" s="39"/>
      <c r="R472" s="39"/>
      <c r="S472" s="39"/>
      <c r="T472" s="39"/>
    </row>
    <row r="473" spans="13:20" ht="20.100000000000001" customHeight="1" x14ac:dyDescent="0.3">
      <c r="M473" s="151"/>
      <c r="P473" s="39"/>
      <c r="Q473" s="39"/>
      <c r="R473" s="39"/>
      <c r="S473" s="39"/>
      <c r="T473" s="39"/>
    </row>
    <row r="474" spans="13:20" ht="20.100000000000001" customHeight="1" x14ac:dyDescent="0.3">
      <c r="M474" s="151"/>
      <c r="P474" s="39"/>
      <c r="Q474" s="39"/>
      <c r="R474" s="39"/>
      <c r="S474" s="39"/>
      <c r="T474" s="39"/>
    </row>
    <row r="475" spans="13:20" ht="20.100000000000001" customHeight="1" x14ac:dyDescent="0.3">
      <c r="M475" s="151"/>
      <c r="P475" s="39"/>
      <c r="Q475" s="39"/>
      <c r="R475" s="39"/>
      <c r="S475" s="39"/>
      <c r="T475" s="39"/>
    </row>
    <row r="476" spans="13:20" ht="20.100000000000001" customHeight="1" x14ac:dyDescent="0.3">
      <c r="M476" s="151"/>
      <c r="P476" s="39"/>
      <c r="Q476" s="39"/>
      <c r="R476" s="39"/>
      <c r="S476" s="39"/>
      <c r="T476" s="39"/>
    </row>
    <row r="477" spans="13:20" ht="20.100000000000001" customHeight="1" x14ac:dyDescent="0.3">
      <c r="M477" s="151"/>
      <c r="P477" s="39"/>
      <c r="Q477" s="39"/>
      <c r="R477" s="39"/>
      <c r="S477" s="39"/>
      <c r="T477" s="39"/>
    </row>
    <row r="478" spans="13:20" ht="20.100000000000001" customHeight="1" x14ac:dyDescent="0.3">
      <c r="M478" s="151"/>
      <c r="P478" s="39"/>
      <c r="Q478" s="39"/>
      <c r="R478" s="39"/>
      <c r="S478" s="39"/>
      <c r="T478" s="39"/>
    </row>
    <row r="479" spans="13:20" ht="20.100000000000001" customHeight="1" x14ac:dyDescent="0.3">
      <c r="M479" s="151"/>
      <c r="P479" s="39"/>
      <c r="Q479" s="39"/>
      <c r="R479" s="39"/>
      <c r="S479" s="39"/>
      <c r="T479" s="39"/>
    </row>
    <row r="480" spans="13:20" ht="20.100000000000001" customHeight="1" x14ac:dyDescent="0.3">
      <c r="M480" s="151"/>
      <c r="P480" s="39"/>
      <c r="Q480" s="39"/>
      <c r="R480" s="39"/>
      <c r="S480" s="39"/>
      <c r="T480" s="39"/>
    </row>
    <row r="481" spans="13:20" ht="20.100000000000001" customHeight="1" x14ac:dyDescent="0.3">
      <c r="M481" s="151"/>
      <c r="P481" s="39"/>
      <c r="Q481" s="39"/>
      <c r="R481" s="39"/>
      <c r="S481" s="39"/>
      <c r="T481" s="39"/>
    </row>
    <row r="482" spans="13:20" ht="20.100000000000001" customHeight="1" x14ac:dyDescent="0.3">
      <c r="M482" s="151"/>
      <c r="P482" s="39"/>
      <c r="Q482" s="39"/>
      <c r="R482" s="39"/>
      <c r="S482" s="39"/>
      <c r="T482" s="39"/>
    </row>
    <row r="483" spans="13:20" ht="20.100000000000001" customHeight="1" x14ac:dyDescent="0.3">
      <c r="M483" s="151"/>
      <c r="P483" s="39"/>
      <c r="Q483" s="39"/>
      <c r="R483" s="39"/>
      <c r="S483" s="39"/>
      <c r="T483" s="39"/>
    </row>
    <row r="484" spans="13:20" ht="20.100000000000001" customHeight="1" x14ac:dyDescent="0.3">
      <c r="M484" s="151"/>
      <c r="P484" s="39"/>
      <c r="Q484" s="39"/>
      <c r="R484" s="39"/>
      <c r="S484" s="39"/>
      <c r="T484" s="39"/>
    </row>
    <row r="485" spans="13:20" ht="20.100000000000001" customHeight="1" x14ac:dyDescent="0.3">
      <c r="M485" s="151"/>
      <c r="P485" s="39"/>
      <c r="Q485" s="39"/>
      <c r="R485" s="39"/>
      <c r="S485" s="39"/>
      <c r="T485" s="39"/>
    </row>
    <row r="486" spans="13:20" ht="20.100000000000001" customHeight="1" x14ac:dyDescent="0.3">
      <c r="M486" s="151"/>
      <c r="P486" s="39"/>
      <c r="Q486" s="39"/>
      <c r="R486" s="39"/>
      <c r="S486" s="39"/>
      <c r="T486" s="39"/>
    </row>
    <row r="487" spans="13:20" ht="20.100000000000001" customHeight="1" x14ac:dyDescent="0.3">
      <c r="M487" s="151"/>
      <c r="P487" s="39"/>
      <c r="Q487" s="39"/>
      <c r="R487" s="39"/>
      <c r="S487" s="39"/>
      <c r="T487" s="39"/>
    </row>
    <row r="488" spans="13:20" ht="20.100000000000001" customHeight="1" x14ac:dyDescent="0.3">
      <c r="M488" s="151"/>
      <c r="P488" s="39"/>
      <c r="Q488" s="39"/>
      <c r="R488" s="39"/>
      <c r="S488" s="39"/>
      <c r="T488" s="39"/>
    </row>
    <row r="489" spans="13:20" ht="20.100000000000001" customHeight="1" x14ac:dyDescent="0.3">
      <c r="M489" s="151"/>
      <c r="P489" s="39"/>
      <c r="Q489" s="39"/>
      <c r="R489" s="39"/>
      <c r="S489" s="39"/>
      <c r="T489" s="39"/>
    </row>
    <row r="490" spans="13:20" ht="20.100000000000001" customHeight="1" x14ac:dyDescent="0.3">
      <c r="M490" s="151"/>
      <c r="P490" s="39"/>
      <c r="Q490" s="39"/>
      <c r="R490" s="39"/>
      <c r="S490" s="39"/>
      <c r="T490" s="39"/>
    </row>
    <row r="491" spans="13:20" ht="20.100000000000001" customHeight="1" x14ac:dyDescent="0.3">
      <c r="M491" s="151"/>
      <c r="P491" s="39"/>
      <c r="Q491" s="39"/>
      <c r="R491" s="39"/>
      <c r="S491" s="39"/>
      <c r="T491" s="39"/>
    </row>
    <row r="492" spans="13:20" ht="20.100000000000001" customHeight="1" x14ac:dyDescent="0.3">
      <c r="M492" s="151"/>
      <c r="P492" s="39"/>
      <c r="Q492" s="39"/>
      <c r="R492" s="39"/>
      <c r="S492" s="39"/>
      <c r="T492" s="39"/>
    </row>
    <row r="493" spans="13:20" ht="20.100000000000001" customHeight="1" x14ac:dyDescent="0.3">
      <c r="M493" s="151"/>
      <c r="P493" s="39"/>
      <c r="Q493" s="39"/>
      <c r="R493" s="39"/>
      <c r="S493" s="39"/>
      <c r="T493" s="39"/>
    </row>
    <row r="494" spans="13:20" ht="20.100000000000001" customHeight="1" x14ac:dyDescent="0.3">
      <c r="M494" s="151"/>
      <c r="P494" s="39"/>
      <c r="Q494" s="39"/>
      <c r="R494" s="39"/>
      <c r="S494" s="39"/>
      <c r="T494" s="39"/>
    </row>
    <row r="495" spans="13:20" ht="20.100000000000001" customHeight="1" x14ac:dyDescent="0.3">
      <c r="M495" s="151"/>
      <c r="P495" s="39"/>
      <c r="Q495" s="39"/>
      <c r="R495" s="39"/>
      <c r="S495" s="39"/>
      <c r="T495" s="39"/>
    </row>
    <row r="496" spans="13:20" ht="20.100000000000001" customHeight="1" x14ac:dyDescent="0.3">
      <c r="M496" s="151"/>
      <c r="P496" s="39"/>
      <c r="Q496" s="39"/>
      <c r="R496" s="39"/>
      <c r="S496" s="39"/>
      <c r="T496" s="39"/>
    </row>
    <row r="497" spans="13:20" ht="20.100000000000001" customHeight="1" x14ac:dyDescent="0.3">
      <c r="M497" s="151"/>
      <c r="P497" s="39"/>
      <c r="Q497" s="39"/>
      <c r="R497" s="39"/>
      <c r="S497" s="39"/>
      <c r="T497" s="39"/>
    </row>
    <row r="498" spans="13:20" ht="20.100000000000001" customHeight="1" x14ac:dyDescent="0.3">
      <c r="M498" s="151"/>
      <c r="P498" s="39"/>
      <c r="Q498" s="39"/>
      <c r="R498" s="39"/>
      <c r="S498" s="39"/>
      <c r="T498" s="39"/>
    </row>
    <row r="499" spans="13:20" ht="20.100000000000001" customHeight="1" x14ac:dyDescent="0.3">
      <c r="M499" s="151"/>
      <c r="P499" s="39"/>
      <c r="Q499" s="39"/>
      <c r="R499" s="39"/>
      <c r="S499" s="39"/>
      <c r="T499" s="39"/>
    </row>
    <row r="500" spans="13:20" ht="20.100000000000001" customHeight="1" x14ac:dyDescent="0.3">
      <c r="M500" s="151"/>
      <c r="P500" s="39"/>
      <c r="Q500" s="39"/>
      <c r="R500" s="39"/>
      <c r="S500" s="39"/>
      <c r="T500" s="39"/>
    </row>
    <row r="501" spans="13:20" ht="20.100000000000001" customHeight="1" x14ac:dyDescent="0.3">
      <c r="M501" s="151"/>
      <c r="P501" s="39"/>
      <c r="Q501" s="39"/>
      <c r="R501" s="39"/>
      <c r="S501" s="39"/>
      <c r="T501" s="39"/>
    </row>
    <row r="502" spans="13:20" ht="20.100000000000001" customHeight="1" x14ac:dyDescent="0.3">
      <c r="M502" s="151"/>
      <c r="P502" s="39"/>
      <c r="Q502" s="39"/>
      <c r="R502" s="39"/>
      <c r="S502" s="39"/>
      <c r="T502" s="39"/>
    </row>
    <row r="503" spans="13:20" ht="20.100000000000001" customHeight="1" x14ac:dyDescent="0.3">
      <c r="M503" s="151"/>
      <c r="P503" s="39"/>
      <c r="Q503" s="39"/>
      <c r="R503" s="39"/>
      <c r="S503" s="39"/>
      <c r="T503" s="39"/>
    </row>
    <row r="504" spans="13:20" ht="20.100000000000001" customHeight="1" x14ac:dyDescent="0.3">
      <c r="M504" s="151"/>
      <c r="P504" s="39"/>
      <c r="Q504" s="39"/>
      <c r="R504" s="39"/>
      <c r="S504" s="39"/>
      <c r="T504" s="39"/>
    </row>
    <row r="505" spans="13:20" ht="20.100000000000001" customHeight="1" x14ac:dyDescent="0.3">
      <c r="M505" s="151"/>
      <c r="P505" s="39"/>
      <c r="Q505" s="39"/>
      <c r="R505" s="39"/>
      <c r="S505" s="39"/>
      <c r="T505" s="39"/>
    </row>
    <row r="506" spans="13:20" ht="20.100000000000001" customHeight="1" x14ac:dyDescent="0.3">
      <c r="M506" s="151"/>
      <c r="P506" s="39"/>
      <c r="Q506" s="39"/>
      <c r="R506" s="39"/>
      <c r="S506" s="39"/>
      <c r="T506" s="39"/>
    </row>
    <row r="507" spans="13:20" ht="20.100000000000001" customHeight="1" x14ac:dyDescent="0.3">
      <c r="M507" s="151"/>
      <c r="P507" s="39"/>
      <c r="Q507" s="39"/>
      <c r="R507" s="39"/>
      <c r="S507" s="39"/>
      <c r="T507" s="39"/>
    </row>
    <row r="508" spans="13:20" ht="20.100000000000001" customHeight="1" x14ac:dyDescent="0.3">
      <c r="M508" s="151"/>
      <c r="P508" s="39"/>
      <c r="Q508" s="39"/>
      <c r="R508" s="39"/>
      <c r="S508" s="39"/>
      <c r="T508" s="39"/>
    </row>
    <row r="509" spans="13:20" ht="20.100000000000001" customHeight="1" x14ac:dyDescent="0.3">
      <c r="M509" s="151"/>
      <c r="P509" s="39"/>
      <c r="Q509" s="39"/>
      <c r="R509" s="39"/>
      <c r="S509" s="39"/>
      <c r="T509" s="39"/>
    </row>
    <row r="510" spans="13:20" ht="20.100000000000001" customHeight="1" x14ac:dyDescent="0.3">
      <c r="M510" s="151"/>
      <c r="P510" s="39"/>
      <c r="Q510" s="39"/>
      <c r="R510" s="39"/>
      <c r="S510" s="39"/>
      <c r="T510" s="39"/>
    </row>
    <row r="511" spans="13:20" ht="20.100000000000001" customHeight="1" x14ac:dyDescent="0.3">
      <c r="M511" s="151"/>
      <c r="P511" s="39"/>
      <c r="Q511" s="39"/>
      <c r="R511" s="39"/>
      <c r="S511" s="39"/>
      <c r="T511" s="39"/>
    </row>
    <row r="512" spans="13:20" ht="20.100000000000001" customHeight="1" x14ac:dyDescent="0.3">
      <c r="M512" s="151"/>
      <c r="P512" s="39"/>
      <c r="Q512" s="39"/>
      <c r="R512" s="39"/>
      <c r="S512" s="39"/>
      <c r="T512" s="39"/>
    </row>
    <row r="513" spans="13:20" ht="20.100000000000001" customHeight="1" x14ac:dyDescent="0.3">
      <c r="M513" s="151"/>
      <c r="P513" s="39"/>
      <c r="Q513" s="39"/>
      <c r="R513" s="39"/>
      <c r="S513" s="39"/>
      <c r="T513" s="39"/>
    </row>
    <row r="514" spans="13:20" ht="20.100000000000001" customHeight="1" x14ac:dyDescent="0.3">
      <c r="M514" s="151"/>
      <c r="P514" s="39"/>
      <c r="Q514" s="39"/>
      <c r="R514" s="39"/>
      <c r="S514" s="39"/>
      <c r="T514" s="39"/>
    </row>
    <row r="515" spans="13:20" ht="20.100000000000001" customHeight="1" x14ac:dyDescent="0.3">
      <c r="M515" s="151"/>
      <c r="P515" s="39"/>
      <c r="Q515" s="39"/>
      <c r="R515" s="39"/>
      <c r="S515" s="39"/>
      <c r="T515" s="39"/>
    </row>
    <row r="516" spans="13:20" ht="20.100000000000001" customHeight="1" x14ac:dyDescent="0.3">
      <c r="M516" s="151"/>
      <c r="P516" s="39"/>
      <c r="Q516" s="39"/>
      <c r="R516" s="39"/>
      <c r="S516" s="39"/>
      <c r="T516" s="39"/>
    </row>
    <row r="517" spans="13:20" ht="20.100000000000001" customHeight="1" x14ac:dyDescent="0.3">
      <c r="M517" s="151"/>
      <c r="P517" s="39"/>
      <c r="Q517" s="39"/>
      <c r="R517" s="39"/>
      <c r="S517" s="39"/>
      <c r="T517" s="39"/>
    </row>
    <row r="518" spans="13:20" ht="20.100000000000001" customHeight="1" x14ac:dyDescent="0.3">
      <c r="M518" s="151"/>
      <c r="P518" s="39"/>
      <c r="Q518" s="39"/>
      <c r="R518" s="39"/>
      <c r="S518" s="39"/>
      <c r="T518" s="39"/>
    </row>
    <row r="519" spans="13:20" ht="20.100000000000001" customHeight="1" x14ac:dyDescent="0.3">
      <c r="M519" s="151"/>
      <c r="P519" s="39"/>
      <c r="Q519" s="39"/>
      <c r="R519" s="39"/>
      <c r="S519" s="39"/>
      <c r="T519" s="39"/>
    </row>
    <row r="520" spans="13:20" ht="20.100000000000001" customHeight="1" x14ac:dyDescent="0.3">
      <c r="M520" s="151"/>
      <c r="P520" s="39"/>
      <c r="Q520" s="39"/>
      <c r="R520" s="39"/>
      <c r="S520" s="39"/>
      <c r="T520" s="39"/>
    </row>
    <row r="521" spans="13:20" ht="20.100000000000001" customHeight="1" x14ac:dyDescent="0.3">
      <c r="M521" s="151"/>
      <c r="P521" s="39"/>
      <c r="Q521" s="39"/>
      <c r="R521" s="39"/>
      <c r="S521" s="39"/>
      <c r="T521" s="39"/>
    </row>
    <row r="522" spans="13:20" ht="20.100000000000001" customHeight="1" x14ac:dyDescent="0.3">
      <c r="M522" s="151"/>
      <c r="P522" s="39"/>
      <c r="Q522" s="39"/>
      <c r="R522" s="39"/>
      <c r="S522" s="39"/>
      <c r="T522" s="39"/>
    </row>
    <row r="523" spans="13:20" ht="20.100000000000001" customHeight="1" x14ac:dyDescent="0.3">
      <c r="M523" s="151"/>
      <c r="P523" s="39"/>
      <c r="Q523" s="39"/>
      <c r="R523" s="39"/>
      <c r="S523" s="39"/>
      <c r="T523" s="39"/>
    </row>
    <row r="524" spans="13:20" ht="20.100000000000001" customHeight="1" x14ac:dyDescent="0.3">
      <c r="M524" s="151"/>
      <c r="P524" s="39"/>
      <c r="Q524" s="39"/>
      <c r="R524" s="39"/>
      <c r="S524" s="39"/>
      <c r="T524" s="39"/>
    </row>
    <row r="525" spans="13:20" ht="20.100000000000001" customHeight="1" x14ac:dyDescent="0.3">
      <c r="M525" s="151"/>
      <c r="P525" s="39"/>
      <c r="Q525" s="39"/>
      <c r="R525" s="39"/>
      <c r="S525" s="39"/>
      <c r="T525" s="39"/>
    </row>
    <row r="526" spans="13:20" ht="20.100000000000001" customHeight="1" x14ac:dyDescent="0.3">
      <c r="M526" s="151"/>
      <c r="T526" s="39"/>
    </row>
    <row r="527" spans="13:20" ht="20.100000000000001" customHeight="1" x14ac:dyDescent="0.3">
      <c r="M527" s="151"/>
      <c r="T527" s="39"/>
    </row>
    <row r="528" spans="13:20" ht="20.100000000000001" customHeight="1" x14ac:dyDescent="0.3">
      <c r="M528" s="151"/>
      <c r="T528" s="39"/>
    </row>
    <row r="529" spans="13:22" ht="20.100000000000001" customHeight="1" x14ac:dyDescent="0.3">
      <c r="M529" s="151"/>
      <c r="T529" s="39"/>
    </row>
    <row r="530" spans="13:22" ht="20.100000000000001" customHeight="1" x14ac:dyDescent="0.3">
      <c r="M530" s="151"/>
      <c r="T530" s="39"/>
    </row>
    <row r="531" spans="13:22" ht="20.100000000000001" customHeight="1" x14ac:dyDescent="0.3">
      <c r="M531" s="151"/>
      <c r="T531" s="39"/>
    </row>
    <row r="532" spans="13:22" ht="20.100000000000001" customHeight="1" x14ac:dyDescent="0.3">
      <c r="M532" s="151"/>
      <c r="U532" s="152"/>
      <c r="V532" s="152"/>
    </row>
    <row r="533" spans="13:22" ht="20.100000000000001" customHeight="1" x14ac:dyDescent="0.3">
      <c r="M533" s="151"/>
      <c r="U533" s="152"/>
      <c r="V533" s="152"/>
    </row>
    <row r="534" spans="13:22" ht="20.100000000000001" customHeight="1" x14ac:dyDescent="0.3">
      <c r="M534" s="151"/>
      <c r="U534" s="152"/>
      <c r="V534" s="152"/>
    </row>
    <row r="535" spans="13:22" ht="20.100000000000001" customHeight="1" x14ac:dyDescent="0.3">
      <c r="M535" s="151"/>
      <c r="U535" s="152"/>
      <c r="V535" s="152"/>
    </row>
    <row r="536" spans="13:22" ht="20.100000000000001" customHeight="1" x14ac:dyDescent="0.3">
      <c r="M536" s="151"/>
      <c r="U536" s="152"/>
      <c r="V536" s="152"/>
    </row>
    <row r="537" spans="13:22" ht="20.100000000000001" customHeight="1" x14ac:dyDescent="0.3">
      <c r="M537" s="151"/>
      <c r="U537" s="152"/>
      <c r="V537" s="152"/>
    </row>
    <row r="538" spans="13:22" ht="20.100000000000001" customHeight="1" x14ac:dyDescent="0.3">
      <c r="M538" s="151"/>
      <c r="U538" s="152"/>
      <c r="V538" s="152"/>
    </row>
    <row r="539" spans="13:22" ht="20.100000000000001" customHeight="1" x14ac:dyDescent="0.3">
      <c r="M539" s="151"/>
      <c r="U539" s="152"/>
      <c r="V539" s="152"/>
    </row>
    <row r="540" spans="13:22" ht="20.100000000000001" customHeight="1" x14ac:dyDescent="0.3">
      <c r="M540" s="151"/>
      <c r="U540" s="152"/>
      <c r="V540" s="152"/>
    </row>
    <row r="541" spans="13:22" ht="20.100000000000001" customHeight="1" x14ac:dyDescent="0.3">
      <c r="M541" s="151"/>
      <c r="O541" s="156"/>
      <c r="P541" s="155"/>
      <c r="Q541" s="153"/>
      <c r="R541" s="153"/>
      <c r="S541" s="153"/>
      <c r="U541" s="152"/>
      <c r="V541" s="152"/>
    </row>
    <row r="542" spans="13:22" ht="20.100000000000001" customHeight="1" x14ac:dyDescent="0.3">
      <c r="M542" s="151"/>
      <c r="O542" s="156"/>
      <c r="P542" s="155"/>
      <c r="Q542" s="153"/>
      <c r="R542" s="153"/>
      <c r="S542" s="153"/>
      <c r="U542" s="152"/>
      <c r="V542" s="152"/>
    </row>
    <row r="543" spans="13:22" ht="20.100000000000001" customHeight="1" x14ac:dyDescent="0.3">
      <c r="M543" s="151"/>
      <c r="O543" s="156"/>
      <c r="P543" s="155"/>
      <c r="Q543" s="153"/>
      <c r="R543" s="153"/>
      <c r="S543" s="153"/>
      <c r="U543" s="152"/>
      <c r="V543" s="152"/>
    </row>
    <row r="544" spans="13:22" ht="20.100000000000001" customHeight="1" x14ac:dyDescent="0.3">
      <c r="M544" s="151"/>
      <c r="O544" s="156"/>
      <c r="P544" s="155"/>
      <c r="Q544" s="153"/>
      <c r="R544" s="153"/>
      <c r="S544" s="153"/>
      <c r="U544" s="152"/>
      <c r="V544" s="152"/>
    </row>
    <row r="545" spans="13:22" ht="20.100000000000001" customHeight="1" x14ac:dyDescent="0.3">
      <c r="M545" s="151"/>
      <c r="O545" s="156"/>
      <c r="P545" s="155"/>
      <c r="Q545" s="153"/>
      <c r="R545" s="153"/>
      <c r="S545" s="153"/>
      <c r="U545" s="152"/>
      <c r="V545" s="152"/>
    </row>
    <row r="546" spans="13:22" ht="20.100000000000001" customHeight="1" x14ac:dyDescent="0.3">
      <c r="M546" s="151"/>
      <c r="O546" s="156"/>
      <c r="P546" s="155"/>
      <c r="Q546" s="153"/>
      <c r="R546" s="153"/>
      <c r="S546" s="153"/>
      <c r="U546" s="152"/>
      <c r="V546" s="152"/>
    </row>
    <row r="547" spans="13:22" ht="20.100000000000001" customHeight="1" x14ac:dyDescent="0.3">
      <c r="M547" s="151"/>
      <c r="O547" s="156"/>
      <c r="P547" s="155"/>
      <c r="Q547" s="153"/>
      <c r="R547" s="153"/>
      <c r="S547" s="153"/>
      <c r="T547" s="154"/>
      <c r="U547" s="152"/>
      <c r="V547" s="152"/>
    </row>
    <row r="548" spans="13:22" ht="20.100000000000001" customHeight="1" x14ac:dyDescent="0.3">
      <c r="M548" s="151"/>
      <c r="O548" s="156"/>
      <c r="P548" s="155"/>
      <c r="Q548" s="153"/>
      <c r="R548" s="153"/>
      <c r="S548" s="153"/>
      <c r="T548" s="154"/>
      <c r="U548" s="152"/>
      <c r="V548" s="152"/>
    </row>
    <row r="549" spans="13:22" ht="20.100000000000001" customHeight="1" x14ac:dyDescent="0.3">
      <c r="M549" s="151"/>
      <c r="O549" s="156"/>
      <c r="P549" s="155"/>
      <c r="Q549" s="153"/>
      <c r="R549" s="153"/>
      <c r="S549" s="153"/>
      <c r="T549" s="154"/>
      <c r="U549" s="152"/>
      <c r="V549" s="152"/>
    </row>
    <row r="550" spans="13:22" ht="20.100000000000001" customHeight="1" x14ac:dyDescent="0.3">
      <c r="M550" s="151"/>
      <c r="O550" s="156"/>
      <c r="P550" s="155"/>
      <c r="Q550" s="153"/>
      <c r="R550" s="153"/>
      <c r="S550" s="153"/>
      <c r="T550" s="154"/>
      <c r="U550" s="152"/>
      <c r="V550" s="152"/>
    </row>
    <row r="551" spans="13:22" ht="20.100000000000001" customHeight="1" x14ac:dyDescent="0.3">
      <c r="M551" s="151"/>
      <c r="O551" s="156"/>
      <c r="P551" s="155"/>
      <c r="Q551" s="153"/>
      <c r="R551" s="153"/>
      <c r="S551" s="153"/>
      <c r="T551" s="154"/>
      <c r="U551" s="152"/>
      <c r="V551" s="152"/>
    </row>
    <row r="552" spans="13:22" ht="20.100000000000001" customHeight="1" x14ac:dyDescent="0.3">
      <c r="M552" s="147"/>
      <c r="O552" s="156"/>
      <c r="P552" s="155"/>
      <c r="Q552" s="153"/>
      <c r="R552" s="153"/>
      <c r="S552" s="153"/>
      <c r="T552" s="154"/>
      <c r="U552" s="152"/>
      <c r="V552" s="152"/>
    </row>
    <row r="553" spans="13:22" ht="20.100000000000001" customHeight="1" x14ac:dyDescent="0.3">
      <c r="M553" s="147"/>
      <c r="O553" s="156"/>
      <c r="P553" s="155"/>
      <c r="Q553" s="153"/>
      <c r="R553" s="153"/>
      <c r="S553" s="153"/>
      <c r="T553" s="154"/>
      <c r="U553" s="152"/>
      <c r="V553" s="152"/>
    </row>
    <row r="554" spans="13:22" ht="20.100000000000001" customHeight="1" x14ac:dyDescent="0.3">
      <c r="M554" s="147"/>
      <c r="O554" s="156"/>
      <c r="P554" s="155"/>
      <c r="Q554" s="153"/>
      <c r="R554" s="153"/>
      <c r="S554" s="153"/>
      <c r="T554" s="154"/>
      <c r="U554" s="152"/>
      <c r="V554" s="152"/>
    </row>
    <row r="555" spans="13:22" ht="20.100000000000001" customHeight="1" x14ac:dyDescent="0.3">
      <c r="M555" s="147"/>
      <c r="O555" s="156"/>
      <c r="P555" s="155"/>
      <c r="Q555" s="153"/>
      <c r="R555" s="153"/>
      <c r="S555" s="153"/>
      <c r="T555" s="154"/>
      <c r="U555" s="152"/>
      <c r="V555" s="152"/>
    </row>
    <row r="556" spans="13:22" ht="20.100000000000001" customHeight="1" x14ac:dyDescent="0.3">
      <c r="M556" s="147"/>
      <c r="O556" s="156"/>
      <c r="P556" s="155"/>
      <c r="Q556" s="153"/>
      <c r="R556" s="153"/>
      <c r="S556" s="153"/>
      <c r="T556" s="154"/>
      <c r="U556" s="152"/>
      <c r="V556" s="152"/>
    </row>
    <row r="557" spans="13:22" ht="20.100000000000001" customHeight="1" x14ac:dyDescent="0.3">
      <c r="M557" s="147"/>
      <c r="O557" s="156"/>
      <c r="P557" s="155"/>
      <c r="Q557" s="153"/>
      <c r="R557" s="153"/>
      <c r="S557" s="153"/>
      <c r="T557" s="154"/>
      <c r="U557" s="152"/>
      <c r="V557" s="152"/>
    </row>
    <row r="558" spans="13:22" ht="20.100000000000001" customHeight="1" x14ac:dyDescent="0.3">
      <c r="M558" s="147"/>
      <c r="O558" s="156"/>
      <c r="P558" s="155"/>
      <c r="Q558" s="153"/>
      <c r="R558" s="153"/>
      <c r="S558" s="153"/>
      <c r="T558" s="154"/>
      <c r="U558" s="152"/>
      <c r="V558" s="152"/>
    </row>
    <row r="559" spans="13:22" ht="20.100000000000001" customHeight="1" x14ac:dyDescent="0.3">
      <c r="M559" s="147"/>
      <c r="O559" s="156"/>
      <c r="P559" s="155"/>
      <c r="Q559" s="153"/>
      <c r="R559" s="153"/>
      <c r="S559" s="153"/>
      <c r="T559" s="154"/>
      <c r="U559" s="152"/>
      <c r="V559" s="152"/>
    </row>
    <row r="560" spans="13:22" ht="20.100000000000001" customHeight="1" x14ac:dyDescent="0.3">
      <c r="M560" s="147"/>
      <c r="O560" s="156"/>
      <c r="P560" s="155"/>
      <c r="Q560" s="153"/>
      <c r="R560" s="153"/>
      <c r="S560" s="153"/>
      <c r="T560" s="154"/>
      <c r="U560" s="152"/>
      <c r="V560" s="152"/>
    </row>
    <row r="561" spans="13:22" ht="20.100000000000001" customHeight="1" x14ac:dyDescent="0.3">
      <c r="M561" s="147"/>
      <c r="O561" s="156"/>
      <c r="P561" s="155"/>
      <c r="Q561" s="153"/>
      <c r="R561" s="153"/>
      <c r="S561" s="153"/>
      <c r="T561" s="154"/>
      <c r="U561" s="152"/>
      <c r="V561" s="152"/>
    </row>
    <row r="562" spans="13:22" ht="20.100000000000001" customHeight="1" x14ac:dyDescent="0.3">
      <c r="M562" s="147"/>
      <c r="O562" s="156"/>
      <c r="P562" s="155"/>
      <c r="Q562" s="153"/>
      <c r="R562" s="153"/>
      <c r="S562" s="153"/>
      <c r="T562" s="154"/>
      <c r="U562" s="152"/>
      <c r="V562" s="152"/>
    </row>
    <row r="563" spans="13:22" ht="20.100000000000001" customHeight="1" x14ac:dyDescent="0.3">
      <c r="M563" s="147"/>
      <c r="O563" s="156"/>
      <c r="P563" s="155"/>
      <c r="Q563" s="153"/>
      <c r="R563" s="153"/>
      <c r="S563" s="153"/>
      <c r="T563" s="154"/>
      <c r="U563" s="152"/>
      <c r="V563" s="152"/>
    </row>
    <row r="564" spans="13:22" ht="20.100000000000001" customHeight="1" x14ac:dyDescent="0.3">
      <c r="M564" s="147"/>
      <c r="O564" s="156"/>
      <c r="P564" s="155"/>
      <c r="Q564" s="153"/>
      <c r="R564" s="153"/>
      <c r="S564" s="153"/>
      <c r="T564" s="154"/>
      <c r="U564" s="152"/>
      <c r="V564" s="152"/>
    </row>
    <row r="565" spans="13:22" ht="20.100000000000001" customHeight="1" x14ac:dyDescent="0.3">
      <c r="M565" s="147"/>
      <c r="O565" s="156"/>
      <c r="P565" s="155"/>
      <c r="Q565" s="153"/>
      <c r="R565" s="153"/>
      <c r="S565" s="153"/>
      <c r="T565" s="154"/>
      <c r="U565" s="152"/>
      <c r="V565" s="152"/>
    </row>
    <row r="566" spans="13:22" ht="20.100000000000001" customHeight="1" x14ac:dyDescent="0.3">
      <c r="M566" s="147"/>
      <c r="O566" s="156"/>
      <c r="P566" s="155"/>
      <c r="Q566" s="153"/>
      <c r="R566" s="153"/>
      <c r="S566" s="153"/>
      <c r="T566" s="154"/>
      <c r="U566" s="152"/>
      <c r="V566" s="152"/>
    </row>
    <row r="567" spans="13:22" ht="20.100000000000001" customHeight="1" x14ac:dyDescent="0.3">
      <c r="M567" s="147"/>
      <c r="O567" s="156"/>
      <c r="P567" s="155"/>
      <c r="Q567" s="153"/>
      <c r="R567" s="153"/>
      <c r="S567" s="153"/>
      <c r="T567" s="154"/>
      <c r="U567" s="152"/>
      <c r="V567" s="152"/>
    </row>
    <row r="568" spans="13:22" ht="20.100000000000001" customHeight="1" x14ac:dyDescent="0.3">
      <c r="M568" s="147"/>
      <c r="O568" s="156"/>
      <c r="P568" s="155"/>
      <c r="Q568" s="153"/>
      <c r="R568" s="153"/>
      <c r="S568" s="153"/>
      <c r="T568" s="154"/>
      <c r="U568" s="152"/>
      <c r="V568" s="152"/>
    </row>
    <row r="569" spans="13:22" ht="20.100000000000001" customHeight="1" x14ac:dyDescent="0.3">
      <c r="M569" s="147"/>
      <c r="O569" s="156"/>
      <c r="P569" s="155"/>
      <c r="Q569" s="153"/>
      <c r="R569" s="153"/>
      <c r="S569" s="153"/>
      <c r="T569" s="154"/>
      <c r="U569" s="152"/>
      <c r="V569" s="152"/>
    </row>
    <row r="570" spans="13:22" ht="20.100000000000001" customHeight="1" x14ac:dyDescent="0.3">
      <c r="M570" s="147"/>
      <c r="O570" s="156"/>
      <c r="P570" s="155"/>
      <c r="Q570" s="153"/>
      <c r="R570" s="153"/>
      <c r="S570" s="153"/>
      <c r="T570" s="154"/>
      <c r="U570" s="152"/>
      <c r="V570" s="152"/>
    </row>
    <row r="571" spans="13:22" ht="20.100000000000001" customHeight="1" x14ac:dyDescent="0.3">
      <c r="M571" s="147"/>
      <c r="O571" s="156"/>
      <c r="P571" s="155"/>
      <c r="Q571" s="153"/>
      <c r="R571" s="153"/>
      <c r="S571" s="153"/>
      <c r="T571" s="154"/>
      <c r="U571" s="152"/>
      <c r="V571" s="152"/>
    </row>
    <row r="572" spans="13:22" ht="20.100000000000001" customHeight="1" x14ac:dyDescent="0.3">
      <c r="M572" s="147"/>
      <c r="O572" s="156"/>
      <c r="P572" s="155"/>
      <c r="Q572" s="153"/>
      <c r="R572" s="153"/>
      <c r="S572" s="153"/>
      <c r="T572" s="154"/>
      <c r="U572" s="152"/>
      <c r="V572" s="152"/>
    </row>
    <row r="573" spans="13:22" ht="20.100000000000001" customHeight="1" x14ac:dyDescent="0.3">
      <c r="M573" s="157"/>
      <c r="O573" s="156"/>
      <c r="P573" s="155"/>
      <c r="Q573" s="153"/>
      <c r="R573" s="153"/>
      <c r="S573" s="153"/>
      <c r="T573" s="154"/>
      <c r="U573" s="152"/>
      <c r="V573" s="152"/>
    </row>
    <row r="574" spans="13:22" ht="20.100000000000001" customHeight="1" x14ac:dyDescent="0.3">
      <c r="M574" s="157"/>
      <c r="O574" s="156"/>
      <c r="P574" s="155"/>
      <c r="Q574" s="153"/>
      <c r="R574" s="153"/>
      <c r="S574" s="153"/>
      <c r="T574" s="154"/>
      <c r="U574" s="152"/>
      <c r="V574" s="152"/>
    </row>
    <row r="575" spans="13:22" ht="20.100000000000001" customHeight="1" x14ac:dyDescent="0.3">
      <c r="M575" s="157"/>
      <c r="O575" s="156"/>
      <c r="P575" s="155"/>
      <c r="Q575" s="153"/>
      <c r="R575" s="153"/>
      <c r="S575" s="153"/>
      <c r="T575" s="154"/>
      <c r="U575" s="152"/>
      <c r="V575" s="152"/>
    </row>
    <row r="576" spans="13:22" ht="20.100000000000001" customHeight="1" x14ac:dyDescent="0.3">
      <c r="M576" s="157"/>
      <c r="O576" s="156"/>
      <c r="P576" s="155"/>
      <c r="Q576" s="153"/>
      <c r="R576" s="153"/>
      <c r="S576" s="153"/>
      <c r="T576" s="154"/>
      <c r="U576" s="152"/>
      <c r="V576" s="152"/>
    </row>
    <row r="577" spans="13:22" ht="20.100000000000001" customHeight="1" x14ac:dyDescent="0.3">
      <c r="M577" s="157"/>
      <c r="O577" s="156"/>
      <c r="P577" s="155"/>
      <c r="Q577" s="153"/>
      <c r="R577" s="153"/>
      <c r="S577" s="153"/>
      <c r="T577" s="154"/>
      <c r="U577" s="152"/>
      <c r="V577" s="152"/>
    </row>
    <row r="578" spans="13:22" ht="20.100000000000001" customHeight="1" x14ac:dyDescent="0.3">
      <c r="M578" s="157"/>
      <c r="O578" s="156"/>
      <c r="P578" s="155"/>
      <c r="Q578" s="153"/>
      <c r="R578" s="153"/>
      <c r="S578" s="153"/>
      <c r="T578" s="154"/>
      <c r="U578" s="152"/>
      <c r="V578" s="152"/>
    </row>
    <row r="579" spans="13:22" ht="20.100000000000001" customHeight="1" x14ac:dyDescent="0.3">
      <c r="M579" s="157"/>
      <c r="O579" s="156"/>
      <c r="P579" s="155"/>
      <c r="Q579" s="153"/>
      <c r="R579" s="153"/>
      <c r="S579" s="153"/>
      <c r="T579" s="154"/>
      <c r="U579" s="152"/>
      <c r="V579" s="152"/>
    </row>
    <row r="580" spans="13:22" ht="20.100000000000001" customHeight="1" x14ac:dyDescent="0.3">
      <c r="M580" s="157"/>
      <c r="O580" s="156"/>
      <c r="P580" s="155"/>
      <c r="Q580" s="153"/>
      <c r="R580" s="153"/>
      <c r="S580" s="153"/>
      <c r="T580" s="154"/>
      <c r="U580" s="152"/>
      <c r="V580" s="152"/>
    </row>
    <row r="581" spans="13:22" ht="20.100000000000001" customHeight="1" x14ac:dyDescent="0.3">
      <c r="M581" s="157"/>
      <c r="O581" s="156"/>
      <c r="P581" s="155"/>
      <c r="Q581" s="153"/>
      <c r="R581" s="153"/>
      <c r="S581" s="153"/>
      <c r="T581" s="154"/>
      <c r="U581" s="152"/>
      <c r="V581" s="152"/>
    </row>
    <row r="582" spans="13:22" ht="20.100000000000001" customHeight="1" x14ac:dyDescent="0.3">
      <c r="M582" s="157"/>
      <c r="O582" s="156"/>
      <c r="P582" s="155"/>
      <c r="Q582" s="153"/>
      <c r="R582" s="153"/>
      <c r="S582" s="153"/>
      <c r="T582" s="154"/>
      <c r="U582" s="152"/>
      <c r="V582" s="152"/>
    </row>
    <row r="583" spans="13:22" ht="20.100000000000001" customHeight="1" x14ac:dyDescent="0.3">
      <c r="M583" s="157"/>
      <c r="O583" s="156"/>
      <c r="P583" s="155"/>
      <c r="Q583" s="153"/>
      <c r="R583" s="153"/>
      <c r="S583" s="153"/>
      <c r="T583" s="154"/>
      <c r="U583" s="152"/>
      <c r="V583" s="152"/>
    </row>
    <row r="584" spans="13:22" ht="20.100000000000001" customHeight="1" x14ac:dyDescent="0.3">
      <c r="M584" s="157"/>
      <c r="O584" s="156"/>
      <c r="P584" s="155"/>
      <c r="Q584" s="153"/>
      <c r="R584" s="153"/>
      <c r="S584" s="153"/>
      <c r="T584" s="154"/>
      <c r="U584" s="152"/>
      <c r="V584" s="152"/>
    </row>
    <row r="585" spans="13:22" ht="20.100000000000001" customHeight="1" x14ac:dyDescent="0.3">
      <c r="M585" s="157"/>
      <c r="O585" s="156"/>
      <c r="P585" s="155"/>
      <c r="Q585" s="153"/>
      <c r="R585" s="153"/>
      <c r="S585" s="153"/>
      <c r="T585" s="154"/>
      <c r="U585" s="152"/>
      <c r="V585" s="152"/>
    </row>
    <row r="586" spans="13:22" ht="20.100000000000001" customHeight="1" x14ac:dyDescent="0.3">
      <c r="M586" s="157"/>
      <c r="O586" s="156"/>
      <c r="P586" s="155"/>
      <c r="Q586" s="153"/>
      <c r="R586" s="153"/>
      <c r="S586" s="153"/>
      <c r="T586" s="154"/>
      <c r="U586" s="152"/>
      <c r="V586" s="152"/>
    </row>
    <row r="587" spans="13:22" ht="20.100000000000001" customHeight="1" x14ac:dyDescent="0.3">
      <c r="M587" s="157"/>
      <c r="O587" s="156"/>
      <c r="P587" s="155"/>
      <c r="Q587" s="153"/>
      <c r="R587" s="153"/>
      <c r="S587" s="153"/>
      <c r="T587" s="154"/>
      <c r="U587" s="152"/>
      <c r="V587" s="152"/>
    </row>
    <row r="588" spans="13:22" ht="20.100000000000001" customHeight="1" x14ac:dyDescent="0.3">
      <c r="M588" s="157"/>
      <c r="O588" s="156"/>
      <c r="P588" s="155"/>
      <c r="Q588" s="153"/>
      <c r="R588" s="153"/>
      <c r="S588" s="153"/>
      <c r="T588" s="154"/>
      <c r="U588" s="152"/>
      <c r="V588" s="152"/>
    </row>
    <row r="589" spans="13:22" ht="20.100000000000001" customHeight="1" x14ac:dyDescent="0.3">
      <c r="M589" s="157"/>
      <c r="O589" s="156"/>
      <c r="P589" s="155"/>
      <c r="Q589" s="153"/>
      <c r="R589" s="153"/>
      <c r="S589" s="153"/>
      <c r="T589" s="154"/>
      <c r="U589" s="152"/>
      <c r="V589" s="152"/>
    </row>
    <row r="590" spans="13:22" ht="20.100000000000001" customHeight="1" x14ac:dyDescent="0.3">
      <c r="M590" s="157"/>
      <c r="O590" s="156"/>
      <c r="P590" s="155"/>
      <c r="Q590" s="153"/>
      <c r="R590" s="153"/>
      <c r="S590" s="153"/>
      <c r="T590" s="154"/>
      <c r="U590" s="152"/>
      <c r="V590" s="152"/>
    </row>
    <row r="591" spans="13:22" ht="20.100000000000001" customHeight="1" x14ac:dyDescent="0.3">
      <c r="M591" s="157"/>
      <c r="O591" s="156"/>
      <c r="P591" s="155"/>
      <c r="Q591" s="153"/>
      <c r="R591" s="153"/>
      <c r="S591" s="153"/>
      <c r="T591" s="154"/>
      <c r="U591" s="152"/>
      <c r="V591" s="152"/>
    </row>
    <row r="592" spans="13:22" ht="20.100000000000001" customHeight="1" x14ac:dyDescent="0.3">
      <c r="M592" s="157"/>
      <c r="O592" s="156"/>
      <c r="P592" s="155"/>
      <c r="Q592" s="153"/>
      <c r="R592" s="153"/>
      <c r="S592" s="153"/>
      <c r="T592" s="154"/>
      <c r="U592" s="152"/>
      <c r="V592" s="152"/>
    </row>
    <row r="593" spans="13:22" ht="20.100000000000001" customHeight="1" x14ac:dyDescent="0.3">
      <c r="M593" s="157"/>
      <c r="O593" s="156"/>
      <c r="P593" s="155"/>
      <c r="Q593" s="153"/>
      <c r="R593" s="153"/>
      <c r="S593" s="153"/>
      <c r="T593" s="154"/>
      <c r="U593" s="152"/>
      <c r="V593" s="152"/>
    </row>
    <row r="594" spans="13:22" ht="20.100000000000001" customHeight="1" x14ac:dyDescent="0.3">
      <c r="M594" s="157"/>
      <c r="O594" s="156"/>
      <c r="P594" s="155"/>
      <c r="Q594" s="153"/>
      <c r="R594" s="153"/>
      <c r="S594" s="153"/>
      <c r="T594" s="154"/>
      <c r="U594" s="152"/>
      <c r="V594" s="152"/>
    </row>
    <row r="595" spans="13:22" ht="20.100000000000001" customHeight="1" x14ac:dyDescent="0.3">
      <c r="M595" s="157"/>
      <c r="O595" s="156"/>
      <c r="P595" s="155"/>
      <c r="Q595" s="153"/>
      <c r="R595" s="153"/>
      <c r="S595" s="153"/>
      <c r="T595" s="154"/>
      <c r="U595" s="152"/>
      <c r="V595" s="152"/>
    </row>
    <row r="596" spans="13:22" ht="20.100000000000001" customHeight="1" x14ac:dyDescent="0.3">
      <c r="M596" s="157"/>
      <c r="O596" s="156"/>
      <c r="P596" s="155"/>
      <c r="Q596" s="153"/>
      <c r="R596" s="153"/>
      <c r="S596" s="153"/>
      <c r="T596" s="154"/>
      <c r="U596" s="152"/>
      <c r="V596" s="152"/>
    </row>
    <row r="597" spans="13:22" ht="20.100000000000001" customHeight="1" x14ac:dyDescent="0.3">
      <c r="M597" s="157"/>
      <c r="O597" s="156"/>
      <c r="P597" s="155"/>
      <c r="Q597" s="153"/>
      <c r="R597" s="153"/>
      <c r="S597" s="153"/>
      <c r="T597" s="154"/>
      <c r="U597" s="152"/>
      <c r="V597" s="152"/>
    </row>
    <row r="598" spans="13:22" ht="20.100000000000001" customHeight="1" x14ac:dyDescent="0.3">
      <c r="M598" s="157"/>
      <c r="O598" s="156"/>
      <c r="P598" s="155"/>
      <c r="Q598" s="153"/>
      <c r="R598" s="153"/>
      <c r="S598" s="153"/>
      <c r="T598" s="154"/>
      <c r="U598" s="152"/>
      <c r="V598" s="152"/>
    </row>
    <row r="599" spans="13:22" ht="20.100000000000001" customHeight="1" x14ac:dyDescent="0.3">
      <c r="M599" s="157"/>
      <c r="O599" s="156"/>
      <c r="P599" s="155"/>
      <c r="Q599" s="153"/>
      <c r="R599" s="153"/>
      <c r="S599" s="153"/>
      <c r="T599" s="154"/>
      <c r="U599" s="152"/>
      <c r="V599" s="152"/>
    </row>
    <row r="600" spans="13:22" ht="20.100000000000001" customHeight="1" x14ac:dyDescent="0.3">
      <c r="M600" s="157"/>
      <c r="O600" s="156"/>
      <c r="P600" s="155"/>
      <c r="Q600" s="153"/>
      <c r="R600" s="153"/>
      <c r="S600" s="153"/>
      <c r="T600" s="154"/>
      <c r="U600" s="152"/>
      <c r="V600" s="152"/>
    </row>
    <row r="601" spans="13:22" ht="20.100000000000001" customHeight="1" x14ac:dyDescent="0.3">
      <c r="M601" s="157"/>
      <c r="O601" s="156"/>
      <c r="P601" s="155"/>
      <c r="Q601" s="153"/>
      <c r="R601" s="153"/>
      <c r="S601" s="153"/>
      <c r="T601" s="154"/>
      <c r="U601" s="152"/>
      <c r="V601" s="152"/>
    </row>
    <row r="602" spans="13:22" ht="20.100000000000001" customHeight="1" x14ac:dyDescent="0.3">
      <c r="M602" s="157"/>
      <c r="O602" s="156"/>
      <c r="P602" s="155"/>
      <c r="Q602" s="153"/>
      <c r="R602" s="153"/>
      <c r="S602" s="153"/>
      <c r="T602" s="154"/>
      <c r="U602" s="152"/>
      <c r="V602" s="152"/>
    </row>
    <row r="603" spans="13:22" ht="20.100000000000001" customHeight="1" x14ac:dyDescent="0.3">
      <c r="M603" s="157"/>
      <c r="O603" s="156"/>
      <c r="P603" s="155"/>
      <c r="Q603" s="153"/>
      <c r="R603" s="153"/>
      <c r="S603" s="153"/>
      <c r="T603" s="154"/>
      <c r="U603" s="152"/>
      <c r="V603" s="152"/>
    </row>
    <row r="604" spans="13:22" ht="20.100000000000001" customHeight="1" x14ac:dyDescent="0.3">
      <c r="M604" s="157"/>
      <c r="O604" s="156"/>
      <c r="P604" s="155"/>
      <c r="Q604" s="153"/>
      <c r="R604" s="153"/>
      <c r="S604" s="153"/>
      <c r="T604" s="154"/>
      <c r="U604" s="152"/>
      <c r="V604" s="152"/>
    </row>
    <row r="605" spans="13:22" ht="20.100000000000001" customHeight="1" x14ac:dyDescent="0.3">
      <c r="M605" s="157"/>
      <c r="O605" s="156"/>
      <c r="P605" s="155"/>
      <c r="Q605" s="153"/>
      <c r="R605" s="153"/>
      <c r="S605" s="153"/>
      <c r="T605" s="154"/>
      <c r="U605" s="152"/>
      <c r="V605" s="152"/>
    </row>
    <row r="606" spans="13:22" ht="20.100000000000001" customHeight="1" x14ac:dyDescent="0.3">
      <c r="M606" s="157"/>
      <c r="O606" s="156"/>
      <c r="P606" s="155"/>
      <c r="Q606" s="153"/>
      <c r="R606" s="153"/>
      <c r="S606" s="153"/>
      <c r="T606" s="154"/>
      <c r="U606" s="152"/>
      <c r="V606" s="152"/>
    </row>
    <row r="607" spans="13:22" ht="20.100000000000001" customHeight="1" x14ac:dyDescent="0.3">
      <c r="M607" s="157"/>
      <c r="O607" s="156"/>
      <c r="P607" s="155"/>
      <c r="Q607" s="153"/>
      <c r="R607" s="153"/>
      <c r="S607" s="153"/>
      <c r="T607" s="154"/>
      <c r="U607" s="152"/>
      <c r="V607" s="152"/>
    </row>
    <row r="608" spans="13:22" ht="20.100000000000001" customHeight="1" x14ac:dyDescent="0.3">
      <c r="M608" s="157"/>
      <c r="O608" s="156"/>
      <c r="P608" s="155"/>
      <c r="Q608" s="153"/>
      <c r="R608" s="153"/>
      <c r="S608" s="153"/>
      <c r="T608" s="154"/>
      <c r="U608" s="152"/>
      <c r="V608" s="152"/>
    </row>
    <row r="609" spans="13:22" ht="20.100000000000001" customHeight="1" x14ac:dyDescent="0.3">
      <c r="M609" s="157"/>
      <c r="O609" s="156"/>
      <c r="P609" s="155"/>
      <c r="Q609" s="153"/>
      <c r="R609" s="153"/>
      <c r="S609" s="153"/>
      <c r="T609" s="154"/>
      <c r="U609" s="152"/>
      <c r="V609" s="152"/>
    </row>
    <row r="610" spans="13:22" ht="20.100000000000001" customHeight="1" x14ac:dyDescent="0.3">
      <c r="M610" s="157"/>
      <c r="O610" s="156"/>
      <c r="P610" s="155"/>
      <c r="Q610" s="153"/>
      <c r="R610" s="153"/>
      <c r="S610" s="153"/>
      <c r="T610" s="154"/>
      <c r="U610" s="152"/>
      <c r="V610" s="152"/>
    </row>
    <row r="611" spans="13:22" ht="20.100000000000001" customHeight="1" x14ac:dyDescent="0.3">
      <c r="M611" s="157"/>
      <c r="O611" s="156"/>
      <c r="P611" s="155"/>
      <c r="Q611" s="153"/>
      <c r="R611" s="153"/>
      <c r="S611" s="153"/>
      <c r="T611" s="154"/>
      <c r="U611" s="152"/>
      <c r="V611" s="152"/>
    </row>
    <row r="612" spans="13:22" ht="20.100000000000001" customHeight="1" x14ac:dyDescent="0.3">
      <c r="M612" s="157"/>
      <c r="O612" s="156"/>
      <c r="P612" s="155"/>
      <c r="Q612" s="153"/>
      <c r="R612" s="153"/>
      <c r="S612" s="153"/>
      <c r="T612" s="154"/>
      <c r="U612" s="152"/>
      <c r="V612" s="152"/>
    </row>
    <row r="613" spans="13:22" ht="20.100000000000001" customHeight="1" x14ac:dyDescent="0.3">
      <c r="M613" s="157"/>
      <c r="O613" s="156"/>
      <c r="P613" s="155"/>
      <c r="Q613" s="153"/>
      <c r="R613" s="153"/>
      <c r="S613" s="153"/>
      <c r="T613" s="154"/>
      <c r="U613" s="152"/>
      <c r="V613" s="152"/>
    </row>
    <row r="614" spans="13:22" ht="20.100000000000001" customHeight="1" x14ac:dyDescent="0.3">
      <c r="M614" s="157"/>
      <c r="O614" s="156"/>
      <c r="P614" s="155"/>
      <c r="Q614" s="153"/>
      <c r="R614" s="153"/>
      <c r="S614" s="153"/>
      <c r="T614" s="154"/>
      <c r="U614" s="152"/>
      <c r="V614" s="152"/>
    </row>
    <row r="615" spans="13:22" ht="20.100000000000001" customHeight="1" x14ac:dyDescent="0.3">
      <c r="M615" s="157"/>
      <c r="O615" s="156"/>
      <c r="P615" s="155"/>
      <c r="Q615" s="153"/>
      <c r="R615" s="153"/>
      <c r="S615" s="153"/>
      <c r="T615" s="154"/>
      <c r="U615" s="152"/>
      <c r="V615" s="152"/>
    </row>
    <row r="616" spans="13:22" ht="20.100000000000001" customHeight="1" x14ac:dyDescent="0.3">
      <c r="M616" s="157"/>
      <c r="O616" s="156"/>
      <c r="P616" s="155"/>
      <c r="Q616" s="153"/>
      <c r="R616" s="153"/>
      <c r="S616" s="153"/>
      <c r="T616" s="154"/>
      <c r="U616" s="152"/>
      <c r="V616" s="152"/>
    </row>
    <row r="617" spans="13:22" ht="20.100000000000001" customHeight="1" x14ac:dyDescent="0.3">
      <c r="M617" s="157"/>
      <c r="O617" s="156"/>
      <c r="P617" s="155"/>
      <c r="Q617" s="153"/>
      <c r="R617" s="153"/>
      <c r="S617" s="153"/>
      <c r="T617" s="154"/>
      <c r="U617" s="152"/>
      <c r="V617" s="152"/>
    </row>
    <row r="618" spans="13:22" ht="20.100000000000001" customHeight="1" x14ac:dyDescent="0.3">
      <c r="M618" s="157"/>
      <c r="O618" s="156"/>
      <c r="P618" s="155"/>
      <c r="Q618" s="153"/>
      <c r="R618" s="153"/>
      <c r="S618" s="153"/>
      <c r="T618" s="154"/>
      <c r="U618" s="152"/>
      <c r="V618" s="152"/>
    </row>
    <row r="619" spans="13:22" ht="20.100000000000001" customHeight="1" x14ac:dyDescent="0.3">
      <c r="M619" s="157"/>
      <c r="O619" s="156"/>
      <c r="P619" s="155"/>
      <c r="Q619" s="153"/>
      <c r="R619" s="153"/>
      <c r="S619" s="153"/>
      <c r="T619" s="154"/>
      <c r="U619" s="152"/>
      <c r="V619" s="152"/>
    </row>
    <row r="620" spans="13:22" ht="20.100000000000001" customHeight="1" x14ac:dyDescent="0.3">
      <c r="M620" s="157"/>
      <c r="O620" s="156"/>
      <c r="P620" s="155"/>
      <c r="Q620" s="153"/>
      <c r="R620" s="153"/>
      <c r="S620" s="153"/>
      <c r="T620" s="154"/>
      <c r="U620" s="152"/>
      <c r="V620" s="152"/>
    </row>
    <row r="621" spans="13:22" ht="20.100000000000001" customHeight="1" x14ac:dyDescent="0.3">
      <c r="M621" s="157"/>
      <c r="O621" s="156"/>
      <c r="P621" s="155"/>
      <c r="Q621" s="153"/>
      <c r="R621" s="153"/>
      <c r="S621" s="153"/>
      <c r="T621" s="154"/>
      <c r="U621" s="152"/>
      <c r="V621" s="152"/>
    </row>
    <row r="622" spans="13:22" ht="20.100000000000001" customHeight="1" x14ac:dyDescent="0.3">
      <c r="M622" s="157"/>
      <c r="O622" s="156"/>
      <c r="P622" s="155"/>
      <c r="Q622" s="153"/>
      <c r="R622" s="153"/>
      <c r="S622" s="153"/>
      <c r="T622" s="154"/>
      <c r="U622" s="152"/>
      <c r="V622" s="152"/>
    </row>
    <row r="623" spans="13:22" ht="20.100000000000001" customHeight="1" x14ac:dyDescent="0.3">
      <c r="M623" s="157"/>
      <c r="O623" s="156"/>
      <c r="P623" s="155"/>
      <c r="Q623" s="153"/>
      <c r="R623" s="153"/>
      <c r="S623" s="153"/>
      <c r="T623" s="154"/>
      <c r="U623" s="152"/>
      <c r="V623" s="152"/>
    </row>
    <row r="624" spans="13:22" ht="20.100000000000001" customHeight="1" x14ac:dyDescent="0.3">
      <c r="M624" s="157"/>
      <c r="O624" s="156"/>
      <c r="P624" s="155"/>
      <c r="Q624" s="153"/>
      <c r="R624" s="153"/>
      <c r="S624" s="153"/>
      <c r="T624" s="154"/>
      <c r="U624" s="152"/>
      <c r="V624" s="152"/>
    </row>
    <row r="625" spans="13:22" ht="20.100000000000001" customHeight="1" x14ac:dyDescent="0.3">
      <c r="M625" s="157"/>
      <c r="O625" s="156"/>
      <c r="P625" s="155"/>
      <c r="Q625" s="153"/>
      <c r="R625" s="153"/>
      <c r="S625" s="153"/>
      <c r="T625" s="154"/>
      <c r="U625" s="152"/>
      <c r="V625" s="152"/>
    </row>
    <row r="626" spans="13:22" ht="20.100000000000001" customHeight="1" x14ac:dyDescent="0.3">
      <c r="M626" s="157"/>
      <c r="O626" s="156"/>
      <c r="P626" s="155"/>
      <c r="Q626" s="153"/>
      <c r="R626" s="153"/>
      <c r="S626" s="153"/>
      <c r="T626" s="154"/>
      <c r="U626" s="152"/>
      <c r="V626" s="152"/>
    </row>
    <row r="627" spans="13:22" ht="20.100000000000001" customHeight="1" x14ac:dyDescent="0.3">
      <c r="M627" s="157"/>
      <c r="O627" s="156"/>
      <c r="P627" s="155"/>
      <c r="Q627" s="153"/>
      <c r="R627" s="153"/>
      <c r="S627" s="153"/>
      <c r="T627" s="154"/>
      <c r="U627" s="152"/>
      <c r="V627" s="152"/>
    </row>
    <row r="628" spans="13:22" ht="20.100000000000001" customHeight="1" x14ac:dyDescent="0.3">
      <c r="M628" s="157"/>
      <c r="O628" s="156"/>
      <c r="P628" s="155"/>
      <c r="Q628" s="153"/>
      <c r="R628" s="153"/>
      <c r="S628" s="153"/>
      <c r="T628" s="154"/>
      <c r="U628" s="152"/>
      <c r="V628" s="152"/>
    </row>
    <row r="629" spans="13:22" ht="20.100000000000001" customHeight="1" x14ac:dyDescent="0.3">
      <c r="M629" s="157"/>
      <c r="O629" s="156"/>
      <c r="P629" s="155"/>
      <c r="Q629" s="153"/>
      <c r="R629" s="153"/>
      <c r="S629" s="153"/>
      <c r="T629" s="154"/>
      <c r="U629" s="152"/>
      <c r="V629" s="152"/>
    </row>
    <row r="630" spans="13:22" ht="20.100000000000001" customHeight="1" x14ac:dyDescent="0.3">
      <c r="M630" s="157"/>
      <c r="O630" s="156"/>
      <c r="P630" s="155"/>
      <c r="Q630" s="153"/>
      <c r="R630" s="153"/>
      <c r="S630" s="153"/>
      <c r="T630" s="154"/>
      <c r="U630" s="152"/>
      <c r="V630" s="152"/>
    </row>
    <row r="631" spans="13:22" ht="20.100000000000001" customHeight="1" x14ac:dyDescent="0.3">
      <c r="M631" s="157"/>
      <c r="O631" s="156"/>
      <c r="P631" s="155"/>
      <c r="Q631" s="153"/>
      <c r="R631" s="153"/>
      <c r="S631" s="153"/>
      <c r="T631" s="154"/>
      <c r="U631" s="152"/>
      <c r="V631" s="152"/>
    </row>
    <row r="632" spans="13:22" ht="20.100000000000001" customHeight="1" x14ac:dyDescent="0.3">
      <c r="M632" s="157"/>
      <c r="O632" s="156"/>
      <c r="P632" s="155"/>
      <c r="Q632" s="153"/>
      <c r="R632" s="153"/>
      <c r="S632" s="153"/>
      <c r="T632" s="154"/>
      <c r="U632" s="152"/>
      <c r="V632" s="152"/>
    </row>
    <row r="633" spans="13:22" ht="20.100000000000001" customHeight="1" x14ac:dyDescent="0.3">
      <c r="M633" s="157"/>
      <c r="O633" s="156"/>
      <c r="P633" s="155"/>
      <c r="Q633" s="153"/>
      <c r="R633" s="153"/>
      <c r="S633" s="153"/>
      <c r="T633" s="154"/>
      <c r="U633" s="152"/>
      <c r="V633" s="152"/>
    </row>
    <row r="634" spans="13:22" ht="20.100000000000001" customHeight="1" x14ac:dyDescent="0.3">
      <c r="M634" s="157"/>
      <c r="O634" s="156"/>
      <c r="P634" s="155"/>
      <c r="Q634" s="153"/>
      <c r="R634" s="153"/>
      <c r="S634" s="153"/>
      <c r="T634" s="154"/>
      <c r="U634" s="152"/>
      <c r="V634" s="152"/>
    </row>
    <row r="635" spans="13:22" ht="20.100000000000001" customHeight="1" x14ac:dyDescent="0.3">
      <c r="M635" s="157"/>
      <c r="O635" s="156"/>
      <c r="P635" s="155"/>
      <c r="Q635" s="153"/>
      <c r="R635" s="153"/>
      <c r="S635" s="153"/>
      <c r="T635" s="154"/>
      <c r="U635" s="152"/>
      <c r="V635" s="152"/>
    </row>
    <row r="636" spans="13:22" ht="20.100000000000001" customHeight="1" x14ac:dyDescent="0.3">
      <c r="M636" s="157"/>
      <c r="O636" s="156"/>
      <c r="P636" s="155"/>
      <c r="Q636" s="153"/>
      <c r="R636" s="153"/>
      <c r="S636" s="153"/>
      <c r="T636" s="154"/>
      <c r="U636" s="152"/>
      <c r="V636" s="152"/>
    </row>
    <row r="637" spans="13:22" ht="20.100000000000001" customHeight="1" x14ac:dyDescent="0.3">
      <c r="M637" s="157"/>
      <c r="O637" s="156"/>
      <c r="P637" s="155"/>
      <c r="Q637" s="153"/>
      <c r="R637" s="153"/>
      <c r="S637" s="153"/>
      <c r="T637" s="154"/>
      <c r="U637" s="152"/>
      <c r="V637" s="152"/>
    </row>
    <row r="638" spans="13:22" ht="20.100000000000001" customHeight="1" x14ac:dyDescent="0.3">
      <c r="M638" s="157"/>
      <c r="O638" s="156"/>
      <c r="P638" s="155"/>
      <c r="Q638" s="153"/>
      <c r="R638" s="153"/>
      <c r="S638" s="153"/>
      <c r="T638" s="154"/>
      <c r="U638" s="152"/>
      <c r="V638" s="152"/>
    </row>
    <row r="639" spans="13:22" ht="20.100000000000001" customHeight="1" x14ac:dyDescent="0.3">
      <c r="M639" s="157"/>
      <c r="O639" s="156"/>
      <c r="P639" s="155"/>
      <c r="Q639" s="153"/>
      <c r="R639" s="153"/>
      <c r="S639" s="153"/>
      <c r="T639" s="154"/>
      <c r="U639" s="152"/>
      <c r="V639" s="152"/>
    </row>
    <row r="640" spans="13:22" ht="20.100000000000001" customHeight="1" x14ac:dyDescent="0.3">
      <c r="M640" s="157"/>
      <c r="O640" s="156"/>
      <c r="P640" s="155"/>
      <c r="Q640" s="153"/>
      <c r="R640" s="153"/>
      <c r="S640" s="153"/>
      <c r="T640" s="154"/>
      <c r="U640" s="152"/>
      <c r="V640" s="152"/>
    </row>
    <row r="641" spans="13:22" ht="20.100000000000001" customHeight="1" x14ac:dyDescent="0.3">
      <c r="M641" s="157"/>
      <c r="O641" s="156"/>
      <c r="P641" s="155"/>
      <c r="Q641" s="153"/>
      <c r="R641" s="153"/>
      <c r="S641" s="153"/>
      <c r="T641" s="154"/>
      <c r="U641" s="152"/>
      <c r="V641" s="152"/>
    </row>
    <row r="642" spans="13:22" ht="20.100000000000001" customHeight="1" x14ac:dyDescent="0.3">
      <c r="M642" s="157"/>
      <c r="O642" s="156"/>
      <c r="P642" s="155"/>
      <c r="Q642" s="153"/>
      <c r="R642" s="153"/>
      <c r="S642" s="153"/>
      <c r="T642" s="154"/>
      <c r="U642" s="152"/>
      <c r="V642" s="152"/>
    </row>
    <row r="643" spans="13:22" ht="20.100000000000001" customHeight="1" x14ac:dyDescent="0.3">
      <c r="M643" s="157"/>
      <c r="O643" s="156"/>
      <c r="P643" s="155"/>
      <c r="Q643" s="153"/>
      <c r="R643" s="153"/>
      <c r="S643" s="153"/>
      <c r="T643" s="154"/>
      <c r="U643" s="152"/>
      <c r="V643" s="152"/>
    </row>
    <row r="644" spans="13:22" ht="20.100000000000001" customHeight="1" x14ac:dyDescent="0.3">
      <c r="M644" s="157"/>
      <c r="O644" s="156"/>
      <c r="P644" s="155"/>
      <c r="Q644" s="153"/>
      <c r="R644" s="153"/>
      <c r="S644" s="153"/>
      <c r="T644" s="154"/>
      <c r="U644" s="152"/>
      <c r="V644" s="152"/>
    </row>
    <row r="645" spans="13:22" ht="20.100000000000001" customHeight="1" x14ac:dyDescent="0.3">
      <c r="M645" s="157"/>
      <c r="O645" s="156"/>
      <c r="P645" s="155"/>
      <c r="Q645" s="153"/>
      <c r="R645" s="153"/>
      <c r="S645" s="153"/>
      <c r="T645" s="154"/>
      <c r="U645" s="152"/>
      <c r="V645" s="152"/>
    </row>
    <row r="646" spans="13:22" ht="20.100000000000001" customHeight="1" x14ac:dyDescent="0.3">
      <c r="M646" s="157"/>
      <c r="O646" s="156"/>
      <c r="P646" s="155"/>
      <c r="Q646" s="153"/>
      <c r="R646" s="153"/>
      <c r="S646" s="153"/>
      <c r="T646" s="154"/>
      <c r="U646" s="152"/>
      <c r="V646" s="152"/>
    </row>
    <row r="647" spans="13:22" ht="20.100000000000001" customHeight="1" x14ac:dyDescent="0.3">
      <c r="M647" s="157"/>
      <c r="O647" s="156"/>
      <c r="P647" s="155"/>
      <c r="Q647" s="153"/>
      <c r="R647" s="153"/>
      <c r="S647" s="153"/>
      <c r="T647" s="154"/>
      <c r="U647" s="152"/>
      <c r="V647" s="152"/>
    </row>
    <row r="648" spans="13:22" ht="20.100000000000001" customHeight="1" x14ac:dyDescent="0.3">
      <c r="M648" s="157"/>
      <c r="O648" s="156"/>
      <c r="P648" s="155"/>
      <c r="Q648" s="153"/>
      <c r="R648" s="153"/>
      <c r="S648" s="153"/>
      <c r="T648" s="154"/>
      <c r="U648" s="152"/>
      <c r="V648" s="152"/>
    </row>
    <row r="649" spans="13:22" ht="20.100000000000001" customHeight="1" x14ac:dyDescent="0.3">
      <c r="M649" s="157"/>
      <c r="O649" s="156"/>
      <c r="P649" s="155"/>
      <c r="Q649" s="153"/>
      <c r="R649" s="153"/>
      <c r="S649" s="153"/>
      <c r="T649" s="154"/>
      <c r="U649" s="152"/>
      <c r="V649" s="152"/>
    </row>
    <row r="650" spans="13:22" ht="20.100000000000001" customHeight="1" x14ac:dyDescent="0.3">
      <c r="M650" s="157"/>
      <c r="O650" s="156"/>
      <c r="P650" s="155"/>
      <c r="Q650" s="153"/>
      <c r="R650" s="153"/>
      <c r="S650" s="153"/>
      <c r="T650" s="154"/>
      <c r="U650" s="152"/>
      <c r="V650" s="152"/>
    </row>
    <row r="651" spans="13:22" ht="20.100000000000001" customHeight="1" x14ac:dyDescent="0.3">
      <c r="M651" s="157"/>
      <c r="O651" s="156"/>
      <c r="P651" s="155"/>
      <c r="Q651" s="153"/>
      <c r="R651" s="153"/>
      <c r="S651" s="153"/>
      <c r="T651" s="154"/>
      <c r="U651" s="152"/>
      <c r="V651" s="152"/>
    </row>
    <row r="652" spans="13:22" ht="20.100000000000001" customHeight="1" x14ac:dyDescent="0.3">
      <c r="M652" s="157"/>
      <c r="O652" s="156"/>
      <c r="P652" s="155"/>
      <c r="Q652" s="153"/>
      <c r="R652" s="153"/>
      <c r="S652" s="153"/>
      <c r="T652" s="154"/>
      <c r="U652" s="152"/>
      <c r="V652" s="152"/>
    </row>
    <row r="653" spans="13:22" ht="20.100000000000001" customHeight="1" x14ac:dyDescent="0.3">
      <c r="M653" s="157"/>
      <c r="O653" s="156"/>
      <c r="P653" s="155"/>
      <c r="Q653" s="153"/>
      <c r="R653" s="153"/>
      <c r="S653" s="153"/>
      <c r="T653" s="154"/>
      <c r="U653" s="152"/>
      <c r="V653" s="152"/>
    </row>
    <row r="654" spans="13:22" ht="20.100000000000001" customHeight="1" x14ac:dyDescent="0.3">
      <c r="M654" s="157"/>
      <c r="O654" s="156"/>
      <c r="P654" s="155"/>
      <c r="Q654" s="153"/>
      <c r="R654" s="153"/>
      <c r="S654" s="153"/>
      <c r="T654" s="154"/>
      <c r="U654" s="152"/>
      <c r="V654" s="152"/>
    </row>
    <row r="655" spans="13:22" ht="20.100000000000001" customHeight="1" x14ac:dyDescent="0.3">
      <c r="M655" s="157"/>
      <c r="O655" s="156"/>
      <c r="P655" s="155"/>
      <c r="Q655" s="153"/>
      <c r="R655" s="153"/>
      <c r="S655" s="153"/>
      <c r="T655" s="154"/>
      <c r="U655" s="152"/>
      <c r="V655" s="152"/>
    </row>
    <row r="656" spans="13:22" ht="20.100000000000001" customHeight="1" x14ac:dyDescent="0.3">
      <c r="M656" s="157"/>
      <c r="O656" s="156"/>
      <c r="P656" s="155"/>
      <c r="Q656" s="153"/>
      <c r="R656" s="153"/>
      <c r="S656" s="153"/>
      <c r="T656" s="154"/>
      <c r="U656" s="152"/>
      <c r="V656" s="152"/>
    </row>
    <row r="657" spans="13:22" ht="20.100000000000001" customHeight="1" x14ac:dyDescent="0.3">
      <c r="M657" s="157"/>
      <c r="O657" s="156"/>
      <c r="P657" s="155"/>
      <c r="Q657" s="153"/>
      <c r="R657" s="153"/>
      <c r="S657" s="153"/>
      <c r="T657" s="154"/>
      <c r="U657" s="152"/>
      <c r="V657" s="152"/>
    </row>
    <row r="658" spans="13:22" ht="20.100000000000001" customHeight="1" x14ac:dyDescent="0.3">
      <c r="M658" s="157"/>
      <c r="O658" s="156"/>
      <c r="P658" s="155"/>
      <c r="Q658" s="153"/>
      <c r="R658" s="153"/>
      <c r="S658" s="153"/>
      <c r="T658" s="154"/>
      <c r="U658" s="152"/>
      <c r="V658" s="152"/>
    </row>
    <row r="659" spans="13:22" ht="20.100000000000001" customHeight="1" x14ac:dyDescent="0.3">
      <c r="M659" s="157"/>
      <c r="O659" s="156"/>
      <c r="P659" s="155"/>
      <c r="Q659" s="153"/>
      <c r="R659" s="153"/>
      <c r="S659" s="153"/>
      <c r="T659" s="154"/>
      <c r="U659" s="152"/>
      <c r="V659" s="152"/>
    </row>
    <row r="660" spans="13:22" ht="20.100000000000001" customHeight="1" x14ac:dyDescent="0.3">
      <c r="M660" s="157"/>
      <c r="O660" s="156"/>
      <c r="P660" s="155"/>
      <c r="Q660" s="153"/>
      <c r="R660" s="153"/>
      <c r="S660" s="153"/>
      <c r="T660" s="154"/>
      <c r="U660" s="152"/>
      <c r="V660" s="152"/>
    </row>
    <row r="661" spans="13:22" ht="20.100000000000001" customHeight="1" x14ac:dyDescent="0.3">
      <c r="M661" s="157"/>
      <c r="O661" s="156"/>
      <c r="P661" s="155"/>
      <c r="Q661" s="153"/>
      <c r="R661" s="153"/>
      <c r="S661" s="153"/>
      <c r="T661" s="154"/>
      <c r="U661" s="152"/>
      <c r="V661" s="152"/>
    </row>
    <row r="662" spans="13:22" ht="20.100000000000001" customHeight="1" x14ac:dyDescent="0.3">
      <c r="M662" s="157"/>
      <c r="O662" s="156"/>
      <c r="P662" s="155"/>
      <c r="Q662" s="153"/>
      <c r="R662" s="153"/>
      <c r="S662" s="153"/>
      <c r="T662" s="154"/>
      <c r="U662" s="152"/>
      <c r="V662" s="152"/>
    </row>
    <row r="663" spans="13:22" ht="20.100000000000001" customHeight="1" x14ac:dyDescent="0.3">
      <c r="M663" s="157"/>
      <c r="O663" s="156"/>
      <c r="P663" s="155"/>
      <c r="Q663" s="153"/>
      <c r="R663" s="153"/>
      <c r="S663" s="153"/>
      <c r="T663" s="154"/>
      <c r="U663" s="152"/>
      <c r="V663" s="152"/>
    </row>
    <row r="664" spans="13:22" ht="20.100000000000001" customHeight="1" x14ac:dyDescent="0.3">
      <c r="M664" s="157"/>
      <c r="O664" s="156"/>
      <c r="P664" s="155"/>
      <c r="Q664" s="153"/>
      <c r="R664" s="153"/>
      <c r="S664" s="153"/>
      <c r="T664" s="154"/>
      <c r="U664" s="152"/>
      <c r="V664" s="152"/>
    </row>
    <row r="665" spans="13:22" ht="20.100000000000001" customHeight="1" x14ac:dyDescent="0.3">
      <c r="M665" s="157"/>
      <c r="O665" s="156"/>
      <c r="P665" s="155"/>
      <c r="Q665" s="153"/>
      <c r="R665" s="153"/>
      <c r="S665" s="153"/>
      <c r="T665" s="154"/>
      <c r="U665" s="152"/>
      <c r="V665" s="152"/>
    </row>
    <row r="666" spans="13:22" ht="20.100000000000001" customHeight="1" x14ac:dyDescent="0.3">
      <c r="M666" s="157"/>
      <c r="O666" s="156"/>
      <c r="P666" s="155"/>
      <c r="Q666" s="153"/>
      <c r="R666" s="153"/>
      <c r="S666" s="153"/>
      <c r="T666" s="154"/>
      <c r="U666" s="152"/>
      <c r="V666" s="152"/>
    </row>
    <row r="667" spans="13:22" ht="20.100000000000001" customHeight="1" x14ac:dyDescent="0.3">
      <c r="M667" s="157"/>
      <c r="O667" s="156"/>
      <c r="P667" s="155"/>
      <c r="Q667" s="153"/>
      <c r="R667" s="153"/>
      <c r="S667" s="153"/>
      <c r="T667" s="154"/>
      <c r="U667" s="152"/>
      <c r="V667" s="152"/>
    </row>
    <row r="668" spans="13:22" ht="20.100000000000001" customHeight="1" x14ac:dyDescent="0.3">
      <c r="M668" s="157"/>
      <c r="O668" s="156"/>
      <c r="P668" s="155"/>
      <c r="Q668" s="153"/>
      <c r="R668" s="153"/>
      <c r="S668" s="153"/>
      <c r="T668" s="154"/>
      <c r="U668" s="152"/>
      <c r="V668" s="152"/>
    </row>
    <row r="669" spans="13:22" ht="20.100000000000001" customHeight="1" x14ac:dyDescent="0.3">
      <c r="M669" s="157"/>
      <c r="O669" s="156"/>
      <c r="P669" s="155"/>
      <c r="Q669" s="153"/>
      <c r="R669" s="153"/>
      <c r="S669" s="153"/>
      <c r="T669" s="154"/>
      <c r="U669" s="152"/>
      <c r="V669" s="152"/>
    </row>
    <row r="670" spans="13:22" ht="20.100000000000001" customHeight="1" x14ac:dyDescent="0.3">
      <c r="M670" s="157"/>
      <c r="O670" s="156"/>
      <c r="P670" s="155"/>
      <c r="Q670" s="153"/>
      <c r="R670" s="153"/>
      <c r="S670" s="153"/>
      <c r="T670" s="154"/>
      <c r="U670" s="152"/>
      <c r="V670" s="152"/>
    </row>
    <row r="671" spans="13:22" ht="20.100000000000001" customHeight="1" x14ac:dyDescent="0.3">
      <c r="M671" s="157"/>
      <c r="O671" s="156"/>
      <c r="P671" s="155"/>
      <c r="Q671" s="153"/>
      <c r="R671" s="153"/>
      <c r="S671" s="153"/>
      <c r="T671" s="154"/>
      <c r="U671" s="152"/>
      <c r="V671" s="152"/>
    </row>
    <row r="672" spans="13:22" ht="20.100000000000001" customHeight="1" x14ac:dyDescent="0.3">
      <c r="M672" s="157"/>
      <c r="O672" s="156"/>
      <c r="P672" s="155"/>
      <c r="Q672" s="153"/>
      <c r="R672" s="153"/>
      <c r="S672" s="153"/>
      <c r="T672" s="154"/>
      <c r="U672" s="152"/>
      <c r="V672" s="152"/>
    </row>
    <row r="673" spans="13:22" ht="20.100000000000001" customHeight="1" x14ac:dyDescent="0.3">
      <c r="M673" s="157"/>
      <c r="O673" s="156"/>
      <c r="P673" s="155"/>
      <c r="Q673" s="153"/>
      <c r="R673" s="153"/>
      <c r="S673" s="153"/>
      <c r="T673" s="154"/>
      <c r="U673" s="152"/>
      <c r="V673" s="152"/>
    </row>
    <row r="674" spans="13:22" ht="20.100000000000001" customHeight="1" x14ac:dyDescent="0.3">
      <c r="M674" s="157"/>
      <c r="O674" s="156"/>
      <c r="P674" s="155"/>
      <c r="Q674" s="153"/>
      <c r="R674" s="153"/>
      <c r="S674" s="153"/>
      <c r="T674" s="154"/>
      <c r="U674" s="152"/>
      <c r="V674" s="152"/>
    </row>
    <row r="675" spans="13:22" ht="20.100000000000001" customHeight="1" x14ac:dyDescent="0.3">
      <c r="M675" s="157"/>
      <c r="O675" s="156"/>
      <c r="P675" s="155"/>
      <c r="Q675" s="153"/>
      <c r="R675" s="153"/>
      <c r="S675" s="153"/>
      <c r="T675" s="154"/>
      <c r="U675" s="152"/>
      <c r="V675" s="152"/>
    </row>
    <row r="676" spans="13:22" ht="20.100000000000001" customHeight="1" x14ac:dyDescent="0.3">
      <c r="M676" s="157"/>
      <c r="O676" s="156"/>
      <c r="P676" s="155"/>
      <c r="Q676" s="153"/>
      <c r="R676" s="153"/>
      <c r="S676" s="153"/>
      <c r="T676" s="154"/>
      <c r="U676" s="152"/>
      <c r="V676" s="152"/>
    </row>
    <row r="677" spans="13:22" ht="20.100000000000001" customHeight="1" x14ac:dyDescent="0.3">
      <c r="M677" s="157"/>
      <c r="O677" s="156"/>
      <c r="P677" s="155"/>
      <c r="Q677" s="153"/>
      <c r="R677" s="153"/>
      <c r="S677" s="153"/>
      <c r="T677" s="154"/>
      <c r="U677" s="152"/>
      <c r="V677" s="152"/>
    </row>
    <row r="678" spans="13:22" ht="20.100000000000001" customHeight="1" x14ac:dyDescent="0.3">
      <c r="M678" s="157"/>
      <c r="O678" s="156"/>
      <c r="P678" s="155"/>
      <c r="Q678" s="153"/>
      <c r="R678" s="153"/>
      <c r="S678" s="153"/>
      <c r="T678" s="154"/>
      <c r="U678" s="152"/>
      <c r="V678" s="152"/>
    </row>
    <row r="679" spans="13:22" ht="20.100000000000001" customHeight="1" x14ac:dyDescent="0.3">
      <c r="M679" s="157"/>
      <c r="O679" s="156"/>
      <c r="P679" s="155"/>
      <c r="Q679" s="153"/>
      <c r="R679" s="153"/>
      <c r="S679" s="153"/>
      <c r="T679" s="154"/>
      <c r="U679" s="152"/>
      <c r="V679" s="152"/>
    </row>
    <row r="680" spans="13:22" ht="20.100000000000001" customHeight="1" x14ac:dyDescent="0.3">
      <c r="M680" s="157"/>
      <c r="O680" s="156"/>
      <c r="P680" s="155"/>
      <c r="Q680" s="153"/>
      <c r="R680" s="153"/>
      <c r="S680" s="153"/>
      <c r="T680" s="154"/>
      <c r="U680" s="152"/>
      <c r="V680" s="152"/>
    </row>
    <row r="681" spans="13:22" ht="20.100000000000001" customHeight="1" x14ac:dyDescent="0.3">
      <c r="M681" s="157"/>
      <c r="O681" s="156"/>
      <c r="P681" s="155"/>
      <c r="Q681" s="153"/>
      <c r="R681" s="153"/>
      <c r="S681" s="153"/>
      <c r="T681" s="154"/>
      <c r="U681" s="152"/>
      <c r="V681" s="152"/>
    </row>
    <row r="682" spans="13:22" ht="20.100000000000001" customHeight="1" x14ac:dyDescent="0.3">
      <c r="M682" s="157"/>
      <c r="O682" s="156"/>
      <c r="P682" s="155"/>
      <c r="Q682" s="153"/>
      <c r="R682" s="153"/>
      <c r="S682" s="153"/>
      <c r="T682" s="154"/>
      <c r="U682" s="152"/>
      <c r="V682" s="152"/>
    </row>
    <row r="683" spans="13:22" ht="20.100000000000001" customHeight="1" x14ac:dyDescent="0.3">
      <c r="M683" s="157"/>
      <c r="O683" s="156"/>
      <c r="P683" s="155"/>
      <c r="Q683" s="153"/>
      <c r="R683" s="153"/>
      <c r="S683" s="153"/>
      <c r="T683" s="154"/>
      <c r="U683" s="152"/>
      <c r="V683" s="152"/>
    </row>
    <row r="684" spans="13:22" ht="20.100000000000001" customHeight="1" x14ac:dyDescent="0.3">
      <c r="M684" s="157"/>
      <c r="O684" s="156"/>
      <c r="P684" s="155"/>
      <c r="Q684" s="153"/>
      <c r="R684" s="153"/>
      <c r="S684" s="153"/>
      <c r="T684" s="154"/>
      <c r="U684" s="152"/>
      <c r="V684" s="152"/>
    </row>
    <row r="685" spans="13:22" ht="20.100000000000001" customHeight="1" x14ac:dyDescent="0.3">
      <c r="M685" s="157"/>
      <c r="O685" s="156"/>
      <c r="P685" s="155"/>
      <c r="Q685" s="153"/>
      <c r="R685" s="153"/>
      <c r="S685" s="153"/>
      <c r="T685" s="154"/>
      <c r="U685" s="152"/>
      <c r="V685" s="152"/>
    </row>
    <row r="686" spans="13:22" ht="20.100000000000001" customHeight="1" x14ac:dyDescent="0.3">
      <c r="M686" s="157"/>
      <c r="O686" s="156"/>
      <c r="P686" s="155"/>
      <c r="Q686" s="153"/>
      <c r="R686" s="153"/>
      <c r="S686" s="153"/>
      <c r="T686" s="154"/>
      <c r="U686" s="152"/>
      <c r="V686" s="152"/>
    </row>
    <row r="687" spans="13:22" ht="20.100000000000001" customHeight="1" x14ac:dyDescent="0.3">
      <c r="M687" s="157"/>
      <c r="O687" s="156"/>
      <c r="P687" s="155"/>
      <c r="Q687" s="153"/>
      <c r="R687" s="153"/>
      <c r="S687" s="153"/>
      <c r="T687" s="154"/>
      <c r="U687" s="152"/>
      <c r="V687" s="152"/>
    </row>
    <row r="688" spans="13:22" ht="20.100000000000001" customHeight="1" x14ac:dyDescent="0.3">
      <c r="M688" s="157"/>
      <c r="O688" s="156"/>
      <c r="P688" s="155"/>
      <c r="Q688" s="153"/>
      <c r="R688" s="153"/>
      <c r="S688" s="153"/>
      <c r="T688" s="154"/>
      <c r="U688" s="152"/>
      <c r="V688" s="152"/>
    </row>
    <row r="689" spans="13:22" ht="20.100000000000001" customHeight="1" x14ac:dyDescent="0.3">
      <c r="M689" s="157"/>
      <c r="O689" s="156"/>
      <c r="P689" s="155"/>
      <c r="Q689" s="153"/>
      <c r="R689" s="153"/>
      <c r="S689" s="153"/>
      <c r="T689" s="154"/>
      <c r="U689" s="152"/>
      <c r="V689" s="152"/>
    </row>
    <row r="690" spans="13:22" ht="20.100000000000001" customHeight="1" x14ac:dyDescent="0.3">
      <c r="M690" s="157"/>
      <c r="O690" s="156"/>
      <c r="P690" s="155"/>
      <c r="Q690" s="153"/>
      <c r="R690" s="153"/>
      <c r="S690" s="153"/>
      <c r="T690" s="154"/>
      <c r="U690" s="152"/>
      <c r="V690" s="152"/>
    </row>
    <row r="691" spans="13:22" ht="20.100000000000001" customHeight="1" x14ac:dyDescent="0.3">
      <c r="M691" s="157"/>
      <c r="O691" s="156"/>
      <c r="P691" s="155"/>
      <c r="Q691" s="153"/>
      <c r="R691" s="153"/>
      <c r="S691" s="153"/>
      <c r="T691" s="154"/>
      <c r="U691" s="152"/>
      <c r="V691" s="152"/>
    </row>
    <row r="692" spans="13:22" ht="20.100000000000001" customHeight="1" x14ac:dyDescent="0.3">
      <c r="M692" s="157"/>
      <c r="O692" s="156"/>
      <c r="P692" s="155"/>
      <c r="Q692" s="153"/>
      <c r="R692" s="153"/>
      <c r="S692" s="153"/>
      <c r="T692" s="154"/>
      <c r="U692" s="152"/>
      <c r="V692" s="152"/>
    </row>
    <row r="693" spans="13:22" ht="20.100000000000001" customHeight="1" x14ac:dyDescent="0.3">
      <c r="M693" s="157"/>
      <c r="O693" s="156"/>
      <c r="P693" s="155"/>
      <c r="Q693" s="153"/>
      <c r="R693" s="153"/>
      <c r="S693" s="153"/>
      <c r="T693" s="154"/>
      <c r="U693" s="152"/>
      <c r="V693" s="152"/>
    </row>
    <row r="694" spans="13:22" ht="20.100000000000001" customHeight="1" x14ac:dyDescent="0.3">
      <c r="M694" s="157"/>
      <c r="O694" s="156"/>
      <c r="P694" s="155"/>
      <c r="Q694" s="153"/>
      <c r="R694" s="153"/>
      <c r="S694" s="153"/>
      <c r="T694" s="154"/>
      <c r="U694" s="152"/>
      <c r="V694" s="152"/>
    </row>
    <row r="695" spans="13:22" ht="20.100000000000001" customHeight="1" x14ac:dyDescent="0.3">
      <c r="M695" s="157"/>
      <c r="O695" s="156"/>
      <c r="P695" s="155"/>
      <c r="Q695" s="153"/>
      <c r="R695" s="153"/>
      <c r="S695" s="153"/>
      <c r="T695" s="154"/>
      <c r="U695" s="152"/>
      <c r="V695" s="152"/>
    </row>
    <row r="696" spans="13:22" ht="20.100000000000001" customHeight="1" x14ac:dyDescent="0.3">
      <c r="M696" s="157"/>
      <c r="O696" s="156"/>
      <c r="P696" s="155"/>
      <c r="Q696" s="153"/>
      <c r="R696" s="153"/>
      <c r="S696" s="153"/>
      <c r="T696" s="154"/>
      <c r="U696" s="152"/>
      <c r="V696" s="152"/>
    </row>
    <row r="697" spans="13:22" ht="20.100000000000001" customHeight="1" x14ac:dyDescent="0.3">
      <c r="M697" s="157"/>
      <c r="O697" s="156"/>
      <c r="P697" s="155"/>
      <c r="Q697" s="153"/>
      <c r="R697" s="153"/>
      <c r="S697" s="153"/>
      <c r="T697" s="154"/>
      <c r="U697" s="152"/>
      <c r="V697" s="152"/>
    </row>
    <row r="698" spans="13:22" ht="20.100000000000001" customHeight="1" x14ac:dyDescent="0.3">
      <c r="M698" s="157"/>
      <c r="O698" s="156"/>
      <c r="P698" s="155"/>
      <c r="Q698" s="153"/>
      <c r="R698" s="153"/>
      <c r="S698" s="153"/>
      <c r="T698" s="154"/>
      <c r="U698" s="152"/>
      <c r="V698" s="152"/>
    </row>
    <row r="699" spans="13:22" ht="20.100000000000001" customHeight="1" x14ac:dyDescent="0.3">
      <c r="M699" s="157"/>
      <c r="O699" s="156"/>
      <c r="P699" s="155"/>
      <c r="Q699" s="153"/>
      <c r="R699" s="153"/>
      <c r="S699" s="153"/>
      <c r="T699" s="154"/>
      <c r="U699" s="152"/>
      <c r="V699" s="152"/>
    </row>
    <row r="700" spans="13:22" ht="20.100000000000001" customHeight="1" x14ac:dyDescent="0.3">
      <c r="M700" s="157"/>
      <c r="O700" s="156"/>
      <c r="P700" s="155"/>
      <c r="Q700" s="153"/>
      <c r="R700" s="153"/>
      <c r="S700" s="153"/>
      <c r="T700" s="154"/>
      <c r="U700" s="152"/>
      <c r="V700" s="152"/>
    </row>
    <row r="701" spans="13:22" ht="20.100000000000001" customHeight="1" x14ac:dyDescent="0.3">
      <c r="M701" s="157"/>
      <c r="O701" s="156"/>
      <c r="P701" s="155"/>
      <c r="Q701" s="153"/>
      <c r="R701" s="153"/>
      <c r="S701" s="153"/>
      <c r="T701" s="154"/>
      <c r="U701" s="152"/>
      <c r="V701" s="152"/>
    </row>
    <row r="702" spans="13:22" ht="20.100000000000001" customHeight="1" x14ac:dyDescent="0.3">
      <c r="M702" s="157"/>
      <c r="O702" s="156"/>
      <c r="P702" s="155"/>
      <c r="Q702" s="153"/>
      <c r="R702" s="153"/>
      <c r="S702" s="153"/>
      <c r="T702" s="154"/>
      <c r="U702" s="152"/>
      <c r="V702" s="152"/>
    </row>
    <row r="703" spans="13:22" ht="20.100000000000001" customHeight="1" x14ac:dyDescent="0.3">
      <c r="M703" s="157"/>
      <c r="O703" s="156"/>
      <c r="P703" s="155"/>
      <c r="Q703" s="153"/>
      <c r="R703" s="153"/>
      <c r="S703" s="153"/>
      <c r="T703" s="154"/>
      <c r="U703" s="152"/>
      <c r="V703" s="152"/>
    </row>
    <row r="704" spans="13:22" ht="20.100000000000001" customHeight="1" x14ac:dyDescent="0.3">
      <c r="M704" s="157"/>
      <c r="O704" s="156"/>
      <c r="P704" s="155"/>
      <c r="Q704" s="153"/>
      <c r="R704" s="153"/>
      <c r="S704" s="153"/>
      <c r="T704" s="154"/>
      <c r="U704" s="152"/>
      <c r="V704" s="152"/>
    </row>
    <row r="705" spans="13:22" ht="20.100000000000001" customHeight="1" x14ac:dyDescent="0.3">
      <c r="M705" s="157"/>
      <c r="O705" s="156"/>
      <c r="P705" s="155"/>
      <c r="Q705" s="153"/>
      <c r="R705" s="153"/>
      <c r="S705" s="153"/>
      <c r="T705" s="154"/>
      <c r="U705" s="152"/>
      <c r="V705" s="152"/>
    </row>
    <row r="706" spans="13:22" ht="20.100000000000001" customHeight="1" x14ac:dyDescent="0.3">
      <c r="M706" s="157"/>
      <c r="O706" s="156"/>
      <c r="P706" s="155"/>
      <c r="Q706" s="153"/>
      <c r="R706" s="153"/>
      <c r="S706" s="153"/>
      <c r="T706" s="154"/>
      <c r="U706" s="152"/>
      <c r="V706" s="152"/>
    </row>
    <row r="707" spans="13:22" ht="20.100000000000001" customHeight="1" x14ac:dyDescent="0.3">
      <c r="M707" s="157"/>
      <c r="O707" s="156"/>
      <c r="P707" s="155"/>
      <c r="Q707" s="153"/>
      <c r="R707" s="153"/>
      <c r="S707" s="153"/>
      <c r="T707" s="154"/>
      <c r="U707" s="152"/>
      <c r="V707" s="152"/>
    </row>
    <row r="708" spans="13:22" ht="20.100000000000001" customHeight="1" x14ac:dyDescent="0.3">
      <c r="M708" s="157"/>
      <c r="O708" s="156"/>
      <c r="P708" s="155"/>
      <c r="Q708" s="153"/>
      <c r="R708" s="153"/>
      <c r="S708" s="153"/>
      <c r="T708" s="154"/>
      <c r="U708" s="152"/>
      <c r="V708" s="152"/>
    </row>
    <row r="709" spans="13:22" ht="20.100000000000001" customHeight="1" x14ac:dyDescent="0.3">
      <c r="M709" s="157"/>
      <c r="O709" s="156"/>
      <c r="P709" s="155"/>
      <c r="Q709" s="153"/>
      <c r="R709" s="153"/>
      <c r="S709" s="153"/>
      <c r="T709" s="154"/>
      <c r="U709" s="152"/>
      <c r="V709" s="152"/>
    </row>
    <row r="710" spans="13:22" ht="20.100000000000001" customHeight="1" x14ac:dyDescent="0.3">
      <c r="M710" s="157"/>
      <c r="O710" s="156"/>
      <c r="P710" s="155"/>
      <c r="Q710" s="153"/>
      <c r="R710" s="153"/>
      <c r="S710" s="153"/>
      <c r="T710" s="154"/>
      <c r="U710" s="152"/>
      <c r="V710" s="152"/>
    </row>
    <row r="711" spans="13:22" ht="20.100000000000001" customHeight="1" x14ac:dyDescent="0.3">
      <c r="M711" s="157"/>
      <c r="O711" s="156"/>
      <c r="P711" s="155"/>
      <c r="Q711" s="153"/>
      <c r="R711" s="153"/>
      <c r="S711" s="153"/>
      <c r="T711" s="154"/>
      <c r="U711" s="152"/>
      <c r="V711" s="152"/>
    </row>
    <row r="712" spans="13:22" ht="20.100000000000001" customHeight="1" x14ac:dyDescent="0.3">
      <c r="M712" s="157"/>
      <c r="O712" s="156"/>
      <c r="P712" s="155"/>
      <c r="Q712" s="153"/>
      <c r="R712" s="153"/>
      <c r="S712" s="153"/>
      <c r="T712" s="154"/>
      <c r="U712" s="152"/>
      <c r="V712" s="152"/>
    </row>
    <row r="713" spans="13:22" ht="20.100000000000001" customHeight="1" x14ac:dyDescent="0.3">
      <c r="M713" s="157"/>
      <c r="O713" s="156"/>
      <c r="P713" s="155"/>
      <c r="Q713" s="153"/>
      <c r="R713" s="153"/>
      <c r="S713" s="153"/>
      <c r="T713" s="154"/>
      <c r="U713" s="152"/>
      <c r="V713" s="152"/>
    </row>
    <row r="714" spans="13:22" ht="20.100000000000001" customHeight="1" x14ac:dyDescent="0.3">
      <c r="M714" s="157"/>
      <c r="O714" s="156"/>
      <c r="P714" s="155"/>
      <c r="Q714" s="153"/>
      <c r="R714" s="153"/>
      <c r="S714" s="153"/>
      <c r="T714" s="154"/>
      <c r="U714" s="152"/>
      <c r="V714" s="152"/>
    </row>
    <row r="715" spans="13:22" ht="20.100000000000001" customHeight="1" x14ac:dyDescent="0.3">
      <c r="M715" s="157"/>
      <c r="O715" s="156"/>
      <c r="P715" s="155"/>
      <c r="Q715" s="153"/>
      <c r="R715" s="153"/>
      <c r="S715" s="153"/>
      <c r="T715" s="154"/>
      <c r="U715" s="152"/>
      <c r="V715" s="152"/>
    </row>
    <row r="716" spans="13:22" ht="20.100000000000001" customHeight="1" x14ac:dyDescent="0.3">
      <c r="M716" s="157"/>
      <c r="O716" s="156"/>
      <c r="P716" s="155"/>
      <c r="Q716" s="153"/>
      <c r="R716" s="153"/>
      <c r="S716" s="153"/>
      <c r="T716" s="154"/>
      <c r="U716" s="152"/>
      <c r="V716" s="152"/>
    </row>
    <row r="717" spans="13:22" ht="20.100000000000001" customHeight="1" x14ac:dyDescent="0.3">
      <c r="M717" s="157"/>
      <c r="O717" s="156"/>
      <c r="P717" s="155"/>
      <c r="Q717" s="153"/>
      <c r="R717" s="153"/>
      <c r="S717" s="153"/>
      <c r="T717" s="154"/>
      <c r="U717" s="152"/>
      <c r="V717" s="152"/>
    </row>
    <row r="718" spans="13:22" ht="20.100000000000001" customHeight="1" x14ac:dyDescent="0.3">
      <c r="M718" s="157"/>
      <c r="O718" s="156"/>
      <c r="P718" s="155"/>
      <c r="Q718" s="153"/>
      <c r="R718" s="153"/>
      <c r="S718" s="153"/>
      <c r="T718" s="154"/>
      <c r="U718" s="152"/>
      <c r="V718" s="152"/>
    </row>
    <row r="719" spans="13:22" ht="20.100000000000001" customHeight="1" x14ac:dyDescent="0.3">
      <c r="M719" s="157"/>
      <c r="O719" s="156"/>
      <c r="P719" s="155"/>
      <c r="Q719" s="153"/>
      <c r="R719" s="153"/>
      <c r="S719" s="153"/>
      <c r="T719" s="154"/>
      <c r="U719" s="152"/>
      <c r="V719" s="152"/>
    </row>
    <row r="720" spans="13:22" ht="20.100000000000001" customHeight="1" x14ac:dyDescent="0.3">
      <c r="M720" s="157"/>
      <c r="O720" s="156"/>
      <c r="P720" s="155"/>
      <c r="Q720" s="153"/>
      <c r="R720" s="153"/>
      <c r="S720" s="153"/>
      <c r="T720" s="154"/>
      <c r="U720" s="152"/>
      <c r="V720" s="152"/>
    </row>
    <row r="721" spans="13:22" ht="20.100000000000001" customHeight="1" x14ac:dyDescent="0.3">
      <c r="M721" s="157"/>
      <c r="O721" s="156"/>
      <c r="P721" s="155"/>
      <c r="Q721" s="153"/>
      <c r="R721" s="153"/>
      <c r="S721" s="153"/>
      <c r="T721" s="154"/>
      <c r="U721" s="152"/>
      <c r="V721" s="152"/>
    </row>
    <row r="722" spans="13:22" ht="20.100000000000001" customHeight="1" x14ac:dyDescent="0.3">
      <c r="M722" s="157"/>
      <c r="O722" s="156"/>
      <c r="P722" s="155"/>
      <c r="Q722" s="153"/>
      <c r="R722" s="153"/>
      <c r="S722" s="153"/>
      <c r="T722" s="154"/>
      <c r="U722" s="152"/>
      <c r="V722" s="152"/>
    </row>
    <row r="723" spans="13:22" ht="20.100000000000001" customHeight="1" x14ac:dyDescent="0.3">
      <c r="M723" s="157"/>
      <c r="O723" s="156"/>
      <c r="P723" s="155"/>
      <c r="Q723" s="153"/>
      <c r="R723" s="153"/>
      <c r="S723" s="153"/>
      <c r="T723" s="154"/>
      <c r="U723" s="152"/>
      <c r="V723" s="152"/>
    </row>
    <row r="724" spans="13:22" ht="20.100000000000001" customHeight="1" x14ac:dyDescent="0.3">
      <c r="M724" s="157"/>
      <c r="O724" s="156"/>
      <c r="P724" s="155"/>
      <c r="Q724" s="153"/>
      <c r="R724" s="153"/>
      <c r="S724" s="153"/>
      <c r="T724" s="154"/>
      <c r="U724" s="152"/>
      <c r="V724" s="152"/>
    </row>
    <row r="725" spans="13:22" ht="20.100000000000001" customHeight="1" x14ac:dyDescent="0.3">
      <c r="M725" s="157"/>
      <c r="O725" s="156"/>
      <c r="P725" s="155"/>
      <c r="Q725" s="153"/>
      <c r="R725" s="153"/>
      <c r="S725" s="153"/>
      <c r="T725" s="154"/>
      <c r="U725" s="152"/>
      <c r="V725" s="152"/>
    </row>
    <row r="726" spans="13:22" ht="20.100000000000001" customHeight="1" x14ac:dyDescent="0.3">
      <c r="M726" s="157"/>
      <c r="O726" s="156"/>
      <c r="P726" s="155"/>
      <c r="Q726" s="153"/>
      <c r="R726" s="153"/>
      <c r="S726" s="153"/>
      <c r="T726" s="154"/>
      <c r="U726" s="152"/>
      <c r="V726" s="152"/>
    </row>
    <row r="727" spans="13:22" ht="20.100000000000001" customHeight="1" x14ac:dyDescent="0.3">
      <c r="M727" s="157"/>
      <c r="O727" s="156"/>
      <c r="P727" s="155"/>
      <c r="Q727" s="153"/>
      <c r="R727" s="153"/>
      <c r="S727" s="153"/>
      <c r="T727" s="154"/>
      <c r="U727" s="152"/>
      <c r="V727" s="152"/>
    </row>
    <row r="728" spans="13:22" ht="20.100000000000001" customHeight="1" x14ac:dyDescent="0.3">
      <c r="M728" s="157"/>
      <c r="O728" s="156"/>
      <c r="P728" s="155"/>
      <c r="Q728" s="153"/>
      <c r="R728" s="153"/>
      <c r="S728" s="153"/>
      <c r="T728" s="154"/>
      <c r="U728" s="152"/>
      <c r="V728" s="152"/>
    </row>
    <row r="729" spans="13:22" ht="20.100000000000001" customHeight="1" x14ac:dyDescent="0.3">
      <c r="M729" s="157"/>
      <c r="O729" s="156"/>
      <c r="P729" s="155"/>
      <c r="Q729" s="153"/>
      <c r="R729" s="153"/>
      <c r="S729" s="153"/>
      <c r="T729" s="154"/>
      <c r="U729" s="152"/>
      <c r="V729" s="152"/>
    </row>
    <row r="730" spans="13:22" ht="20.100000000000001" customHeight="1" x14ac:dyDescent="0.3">
      <c r="M730" s="157"/>
      <c r="O730" s="156"/>
      <c r="P730" s="155"/>
      <c r="Q730" s="153"/>
      <c r="R730" s="153"/>
      <c r="S730" s="153"/>
      <c r="T730" s="154"/>
      <c r="U730" s="152"/>
      <c r="V730" s="152"/>
    </row>
    <row r="731" spans="13:22" ht="20.100000000000001" customHeight="1" x14ac:dyDescent="0.3">
      <c r="M731" s="157"/>
      <c r="O731" s="156"/>
      <c r="P731" s="155"/>
      <c r="Q731" s="153"/>
      <c r="R731" s="153"/>
      <c r="S731" s="153"/>
      <c r="T731" s="154"/>
      <c r="U731" s="152"/>
      <c r="V731" s="152"/>
    </row>
    <row r="732" spans="13:22" ht="20.100000000000001" customHeight="1" x14ac:dyDescent="0.3">
      <c r="M732" s="157"/>
      <c r="O732" s="156"/>
      <c r="P732" s="155"/>
      <c r="Q732" s="153"/>
      <c r="R732" s="153"/>
      <c r="S732" s="153"/>
      <c r="T732" s="154"/>
      <c r="U732" s="152"/>
      <c r="V732" s="152"/>
    </row>
    <row r="733" spans="13:22" ht="20.100000000000001" customHeight="1" x14ac:dyDescent="0.3">
      <c r="M733" s="157"/>
      <c r="O733" s="156"/>
      <c r="P733" s="155"/>
      <c r="Q733" s="153"/>
      <c r="R733" s="153"/>
      <c r="S733" s="153"/>
      <c r="T733" s="154"/>
      <c r="U733" s="152"/>
      <c r="V733" s="152"/>
    </row>
    <row r="734" spans="13:22" ht="20.100000000000001" customHeight="1" x14ac:dyDescent="0.3">
      <c r="M734" s="157"/>
      <c r="O734" s="156"/>
      <c r="P734" s="155"/>
      <c r="Q734" s="153"/>
      <c r="R734" s="153"/>
      <c r="S734" s="153"/>
      <c r="T734" s="154"/>
      <c r="U734" s="152"/>
      <c r="V734" s="152"/>
    </row>
    <row r="735" spans="13:22" ht="20.100000000000001" customHeight="1" x14ac:dyDescent="0.3">
      <c r="M735" s="157"/>
      <c r="O735" s="156"/>
      <c r="P735" s="155"/>
      <c r="Q735" s="153"/>
      <c r="R735" s="153"/>
      <c r="S735" s="153"/>
      <c r="T735" s="154"/>
      <c r="U735" s="152"/>
      <c r="V735" s="152"/>
    </row>
    <row r="736" spans="13:22" ht="20.100000000000001" customHeight="1" x14ac:dyDescent="0.3">
      <c r="M736" s="157"/>
      <c r="O736" s="156"/>
      <c r="P736" s="155"/>
      <c r="Q736" s="153"/>
      <c r="R736" s="153"/>
      <c r="S736" s="153"/>
      <c r="T736" s="154"/>
      <c r="U736" s="152"/>
      <c r="V736" s="152"/>
    </row>
    <row r="737" spans="13:22" ht="20.100000000000001" customHeight="1" x14ac:dyDescent="0.3">
      <c r="M737" s="157"/>
      <c r="O737" s="156"/>
      <c r="P737" s="155"/>
      <c r="Q737" s="153"/>
      <c r="R737" s="153"/>
      <c r="S737" s="153"/>
      <c r="T737" s="154"/>
      <c r="U737" s="152"/>
      <c r="V737" s="152"/>
    </row>
    <row r="738" spans="13:22" ht="20.100000000000001" customHeight="1" x14ac:dyDescent="0.3">
      <c r="M738" s="157"/>
      <c r="O738" s="156"/>
      <c r="P738" s="155"/>
      <c r="Q738" s="153"/>
      <c r="R738" s="153"/>
      <c r="S738" s="153"/>
      <c r="T738" s="154"/>
      <c r="U738" s="152"/>
      <c r="V738" s="152"/>
    </row>
    <row r="739" spans="13:22" ht="20.100000000000001" customHeight="1" x14ac:dyDescent="0.3">
      <c r="M739" s="157"/>
      <c r="O739" s="156"/>
      <c r="P739" s="155"/>
      <c r="Q739" s="153"/>
      <c r="R739" s="153"/>
      <c r="S739" s="153"/>
      <c r="T739" s="154"/>
      <c r="U739" s="152"/>
      <c r="V739" s="152"/>
    </row>
    <row r="740" spans="13:22" ht="20.100000000000001" customHeight="1" x14ac:dyDescent="0.3">
      <c r="M740" s="157"/>
      <c r="O740" s="156"/>
      <c r="P740" s="155"/>
      <c r="Q740" s="153"/>
      <c r="R740" s="153"/>
      <c r="S740" s="153"/>
      <c r="T740" s="154"/>
      <c r="U740" s="152"/>
      <c r="V740" s="152"/>
    </row>
    <row r="741" spans="13:22" ht="20.100000000000001" customHeight="1" x14ac:dyDescent="0.3">
      <c r="M741" s="157"/>
      <c r="O741" s="156"/>
      <c r="P741" s="155"/>
      <c r="Q741" s="153"/>
      <c r="R741" s="153"/>
      <c r="S741" s="153"/>
      <c r="T741" s="154"/>
      <c r="U741" s="152"/>
      <c r="V741" s="152"/>
    </row>
    <row r="742" spans="13:22" ht="20.100000000000001" customHeight="1" x14ac:dyDescent="0.3">
      <c r="M742" s="157"/>
      <c r="O742" s="156"/>
      <c r="P742" s="155"/>
      <c r="Q742" s="153"/>
      <c r="R742" s="153"/>
      <c r="S742" s="153"/>
      <c r="T742" s="154"/>
      <c r="U742" s="152"/>
      <c r="V742" s="152"/>
    </row>
    <row r="743" spans="13:22" ht="20.100000000000001" customHeight="1" x14ac:dyDescent="0.3">
      <c r="M743" s="157"/>
      <c r="O743" s="156"/>
      <c r="P743" s="155"/>
      <c r="Q743" s="153"/>
      <c r="R743" s="153"/>
      <c r="S743" s="153"/>
      <c r="T743" s="154"/>
      <c r="U743" s="152"/>
      <c r="V743" s="152"/>
    </row>
    <row r="744" spans="13:22" ht="20.100000000000001" customHeight="1" x14ac:dyDescent="0.3">
      <c r="M744" s="157"/>
      <c r="O744" s="156"/>
      <c r="P744" s="155"/>
      <c r="Q744" s="153"/>
      <c r="R744" s="153"/>
      <c r="S744" s="153"/>
      <c r="T744" s="154"/>
      <c r="U744" s="152"/>
      <c r="V744" s="152"/>
    </row>
    <row r="745" spans="13:22" ht="20.100000000000001" customHeight="1" x14ac:dyDescent="0.3">
      <c r="M745" s="157"/>
      <c r="O745" s="156"/>
      <c r="P745" s="155"/>
      <c r="Q745" s="153"/>
      <c r="R745" s="153"/>
      <c r="S745" s="153"/>
      <c r="T745" s="154"/>
      <c r="U745" s="152"/>
      <c r="V745" s="152"/>
    </row>
    <row r="746" spans="13:22" ht="20.100000000000001" customHeight="1" x14ac:dyDescent="0.3">
      <c r="M746" s="157"/>
      <c r="O746" s="156"/>
      <c r="P746" s="155"/>
      <c r="Q746" s="153"/>
      <c r="R746" s="153"/>
      <c r="S746" s="153"/>
      <c r="T746" s="154"/>
      <c r="U746" s="152"/>
      <c r="V746" s="152"/>
    </row>
    <row r="747" spans="13:22" ht="20.100000000000001" customHeight="1" x14ac:dyDescent="0.3">
      <c r="M747" s="157"/>
      <c r="O747" s="156"/>
      <c r="P747" s="155"/>
      <c r="Q747" s="153"/>
      <c r="R747" s="153"/>
      <c r="S747" s="153"/>
      <c r="T747" s="154"/>
      <c r="U747" s="152"/>
      <c r="V747" s="152"/>
    </row>
    <row r="748" spans="13:22" ht="20.100000000000001" customHeight="1" x14ac:dyDescent="0.3">
      <c r="M748" s="157"/>
      <c r="O748" s="156"/>
      <c r="P748" s="155"/>
      <c r="Q748" s="153"/>
      <c r="R748" s="153"/>
      <c r="S748" s="153"/>
      <c r="T748" s="154"/>
      <c r="U748" s="152"/>
      <c r="V748" s="152"/>
    </row>
    <row r="749" spans="13:22" ht="20.100000000000001" customHeight="1" x14ac:dyDescent="0.3">
      <c r="M749" s="157"/>
      <c r="O749" s="156"/>
      <c r="P749" s="155"/>
      <c r="Q749" s="153"/>
      <c r="R749" s="153"/>
      <c r="S749" s="153"/>
      <c r="T749" s="154"/>
      <c r="U749" s="152"/>
      <c r="V749" s="152"/>
    </row>
    <row r="750" spans="13:22" ht="20.100000000000001" customHeight="1" x14ac:dyDescent="0.3">
      <c r="M750" s="157"/>
      <c r="O750" s="156"/>
      <c r="P750" s="155"/>
      <c r="Q750" s="153"/>
      <c r="R750" s="153"/>
      <c r="S750" s="153"/>
      <c r="T750" s="154"/>
      <c r="U750" s="152"/>
      <c r="V750" s="152"/>
    </row>
    <row r="751" spans="13:22" ht="20.100000000000001" customHeight="1" x14ac:dyDescent="0.3">
      <c r="M751" s="157"/>
      <c r="O751" s="156"/>
      <c r="P751" s="155"/>
      <c r="Q751" s="153"/>
      <c r="R751" s="153"/>
      <c r="S751" s="153"/>
      <c r="T751" s="154"/>
      <c r="U751" s="152"/>
      <c r="V751" s="152"/>
    </row>
    <row r="752" spans="13:22" ht="20.100000000000001" customHeight="1" x14ac:dyDescent="0.3">
      <c r="M752" s="157"/>
      <c r="O752" s="156"/>
      <c r="P752" s="155"/>
      <c r="Q752" s="153"/>
      <c r="R752" s="153"/>
      <c r="S752" s="153"/>
      <c r="T752" s="154"/>
      <c r="U752" s="152"/>
      <c r="V752" s="152"/>
    </row>
    <row r="753" spans="13:22" ht="20.100000000000001" customHeight="1" x14ac:dyDescent="0.3">
      <c r="M753" s="157"/>
      <c r="O753" s="156"/>
      <c r="P753" s="155"/>
      <c r="Q753" s="153"/>
      <c r="R753" s="153"/>
      <c r="S753" s="153"/>
      <c r="T753" s="154"/>
      <c r="U753" s="152"/>
      <c r="V753" s="152"/>
    </row>
    <row r="754" spans="13:22" ht="20.100000000000001" customHeight="1" x14ac:dyDescent="0.3">
      <c r="M754" s="157"/>
      <c r="O754" s="156"/>
      <c r="P754" s="155"/>
      <c r="Q754" s="153"/>
      <c r="R754" s="153"/>
      <c r="S754" s="153"/>
      <c r="T754" s="154"/>
      <c r="U754" s="152"/>
      <c r="V754" s="152"/>
    </row>
    <row r="755" spans="13:22" ht="20.100000000000001" customHeight="1" x14ac:dyDescent="0.3">
      <c r="M755" s="157"/>
      <c r="O755" s="156"/>
      <c r="P755" s="155"/>
      <c r="Q755" s="153"/>
      <c r="R755" s="153"/>
      <c r="S755" s="153"/>
      <c r="T755" s="154"/>
      <c r="U755" s="152"/>
      <c r="V755" s="152"/>
    </row>
    <row r="756" spans="13:22" ht="20.100000000000001" customHeight="1" x14ac:dyDescent="0.3">
      <c r="M756" s="157"/>
      <c r="O756" s="156"/>
      <c r="P756" s="155"/>
      <c r="Q756" s="153"/>
      <c r="R756" s="153"/>
      <c r="S756" s="153"/>
      <c r="T756" s="154"/>
      <c r="U756" s="152"/>
      <c r="V756" s="152"/>
    </row>
    <row r="757" spans="13:22" ht="20.100000000000001" customHeight="1" x14ac:dyDescent="0.3">
      <c r="M757" s="157"/>
      <c r="O757" s="156"/>
      <c r="P757" s="155"/>
      <c r="Q757" s="153"/>
      <c r="R757" s="153"/>
      <c r="S757" s="153"/>
      <c r="T757" s="154"/>
      <c r="U757" s="152"/>
      <c r="V757" s="152"/>
    </row>
    <row r="758" spans="13:22" ht="20.100000000000001" customHeight="1" x14ac:dyDescent="0.3">
      <c r="M758" s="157"/>
      <c r="O758" s="156"/>
      <c r="P758" s="155"/>
      <c r="Q758" s="153"/>
      <c r="R758" s="153"/>
      <c r="S758" s="153"/>
      <c r="T758" s="154"/>
      <c r="U758" s="152"/>
      <c r="V758" s="152"/>
    </row>
    <row r="759" spans="13:22" ht="20.100000000000001" customHeight="1" x14ac:dyDescent="0.3">
      <c r="M759" s="157"/>
      <c r="O759" s="156"/>
      <c r="P759" s="155"/>
      <c r="Q759" s="153"/>
      <c r="R759" s="153"/>
      <c r="S759" s="153"/>
      <c r="T759" s="154"/>
      <c r="U759" s="152"/>
      <c r="V759" s="152"/>
    </row>
    <row r="760" spans="13:22" ht="20.100000000000001" customHeight="1" x14ac:dyDescent="0.3">
      <c r="M760" s="157"/>
      <c r="O760" s="156"/>
      <c r="P760" s="155"/>
      <c r="Q760" s="153"/>
      <c r="R760" s="153"/>
      <c r="S760" s="153"/>
      <c r="T760" s="154"/>
      <c r="U760" s="152"/>
      <c r="V760" s="152"/>
    </row>
    <row r="761" spans="13:22" ht="20.100000000000001" customHeight="1" x14ac:dyDescent="0.3">
      <c r="M761" s="157"/>
      <c r="O761" s="156"/>
      <c r="P761" s="155"/>
      <c r="Q761" s="153"/>
      <c r="R761" s="153"/>
      <c r="S761" s="153"/>
      <c r="T761" s="154"/>
      <c r="U761" s="152"/>
      <c r="V761" s="152"/>
    </row>
    <row r="762" spans="13:22" ht="20.100000000000001" customHeight="1" x14ac:dyDescent="0.3">
      <c r="M762" s="157"/>
      <c r="O762" s="156"/>
      <c r="P762" s="155"/>
      <c r="Q762" s="153"/>
      <c r="R762" s="153"/>
      <c r="S762" s="153"/>
      <c r="T762" s="154"/>
      <c r="U762" s="152"/>
      <c r="V762" s="152"/>
    </row>
    <row r="763" spans="13:22" ht="20.100000000000001" customHeight="1" x14ac:dyDescent="0.3">
      <c r="M763" s="157"/>
      <c r="O763" s="156"/>
      <c r="P763" s="155"/>
      <c r="Q763" s="153"/>
      <c r="R763" s="153"/>
      <c r="S763" s="153"/>
      <c r="T763" s="154"/>
      <c r="U763" s="152"/>
      <c r="V763" s="152"/>
    </row>
    <row r="764" spans="13:22" ht="20.100000000000001" customHeight="1" x14ac:dyDescent="0.3">
      <c r="M764" s="157"/>
      <c r="O764" s="156"/>
      <c r="P764" s="155"/>
      <c r="Q764" s="153"/>
      <c r="R764" s="153"/>
      <c r="S764" s="153"/>
      <c r="T764" s="154"/>
      <c r="U764" s="152"/>
      <c r="V764" s="152"/>
    </row>
    <row r="765" spans="13:22" ht="20.100000000000001" customHeight="1" x14ac:dyDescent="0.3">
      <c r="M765" s="157"/>
      <c r="O765" s="156"/>
      <c r="P765" s="155"/>
      <c r="Q765" s="153"/>
      <c r="R765" s="153"/>
      <c r="S765" s="153"/>
      <c r="T765" s="154"/>
      <c r="U765" s="152"/>
      <c r="V765" s="152"/>
    </row>
    <row r="766" spans="13:22" ht="20.100000000000001" customHeight="1" x14ac:dyDescent="0.3">
      <c r="M766" s="157"/>
      <c r="O766" s="156"/>
      <c r="P766" s="155"/>
      <c r="Q766" s="153"/>
      <c r="R766" s="153"/>
      <c r="S766" s="153"/>
      <c r="T766" s="154"/>
      <c r="U766" s="152"/>
      <c r="V766" s="152"/>
    </row>
    <row r="767" spans="13:22" ht="20.100000000000001" customHeight="1" x14ac:dyDescent="0.3">
      <c r="M767" s="157"/>
      <c r="O767" s="156"/>
      <c r="P767" s="155"/>
      <c r="Q767" s="153"/>
      <c r="R767" s="153"/>
      <c r="S767" s="153"/>
      <c r="T767" s="154"/>
      <c r="U767" s="152"/>
      <c r="V767" s="152"/>
    </row>
    <row r="768" spans="13:22" ht="20.100000000000001" customHeight="1" x14ac:dyDescent="0.3">
      <c r="M768" s="157"/>
      <c r="O768" s="156"/>
      <c r="P768" s="155"/>
      <c r="Q768" s="153"/>
      <c r="R768" s="153"/>
      <c r="S768" s="153"/>
      <c r="T768" s="154"/>
      <c r="U768" s="152"/>
      <c r="V768" s="152"/>
    </row>
    <row r="769" spans="1:28" ht="20.100000000000001" customHeight="1" x14ac:dyDescent="0.3">
      <c r="M769" s="157"/>
      <c r="O769" s="156"/>
      <c r="P769" s="155"/>
      <c r="Q769" s="153"/>
      <c r="R769" s="153"/>
      <c r="S769" s="153"/>
      <c r="T769" s="154"/>
      <c r="U769" s="152"/>
      <c r="V769" s="152"/>
    </row>
    <row r="770" spans="1:28" ht="20.100000000000001" customHeight="1" x14ac:dyDescent="0.3">
      <c r="M770" s="157"/>
      <c r="O770" s="156"/>
      <c r="P770" s="155"/>
      <c r="Q770" s="153"/>
      <c r="R770" s="153"/>
      <c r="S770" s="153"/>
      <c r="T770" s="154"/>
      <c r="U770" s="152"/>
      <c r="V770" s="152"/>
    </row>
    <row r="771" spans="1:28" ht="20.100000000000001" customHeight="1" x14ac:dyDescent="0.3">
      <c r="M771" s="157"/>
      <c r="O771" s="156"/>
      <c r="P771" s="155"/>
      <c r="Q771" s="153"/>
      <c r="R771" s="153"/>
      <c r="S771" s="153"/>
      <c r="T771" s="154"/>
      <c r="U771" s="152"/>
      <c r="V771" s="152"/>
    </row>
    <row r="772" spans="1:28" ht="20.100000000000001" customHeight="1" x14ac:dyDescent="0.3">
      <c r="M772" s="157"/>
      <c r="O772" s="156"/>
      <c r="P772" s="155"/>
      <c r="Q772" s="153"/>
      <c r="R772" s="153"/>
      <c r="S772" s="153"/>
      <c r="T772" s="154"/>
      <c r="U772" s="152"/>
      <c r="V772" s="152"/>
    </row>
    <row r="773" spans="1:28" ht="20.100000000000001" customHeight="1" x14ac:dyDescent="0.3">
      <c r="M773" s="157"/>
      <c r="S773" s="153"/>
      <c r="T773" s="154"/>
      <c r="U773" s="152"/>
      <c r="V773" s="152"/>
    </row>
    <row r="774" spans="1:28" ht="20.100000000000001" customHeight="1" x14ac:dyDescent="0.3">
      <c r="M774" s="157"/>
      <c r="T774" s="154"/>
      <c r="U774" s="152"/>
      <c r="V774" s="152"/>
    </row>
    <row r="775" spans="1:28" ht="20.100000000000001" customHeight="1" x14ac:dyDescent="0.3">
      <c r="M775" s="157"/>
      <c r="T775" s="154"/>
      <c r="U775" s="152"/>
      <c r="V775" s="152"/>
    </row>
    <row r="776" spans="1:28" ht="20.100000000000001" customHeight="1" x14ac:dyDescent="0.3">
      <c r="M776" s="157"/>
      <c r="T776" s="154"/>
      <c r="U776" s="152"/>
      <c r="V776" s="152"/>
    </row>
    <row r="777" spans="1:28" ht="20.100000000000001" customHeight="1" x14ac:dyDescent="0.3">
      <c r="M777" s="157"/>
      <c r="T777" s="154"/>
      <c r="U777" s="152"/>
      <c r="V777" s="152"/>
    </row>
    <row r="778" spans="1:28" ht="20.100000000000001" customHeight="1" x14ac:dyDescent="0.3">
      <c r="M778" s="157"/>
      <c r="T778" s="154"/>
      <c r="V778" s="152"/>
    </row>
    <row r="779" spans="1:28" ht="20.100000000000001" customHeight="1" x14ac:dyDescent="0.3">
      <c r="M779" s="157"/>
      <c r="O779" s="146"/>
      <c r="P779" s="146"/>
      <c r="Q779" s="146"/>
      <c r="R779" s="146"/>
      <c r="T779" s="154"/>
      <c r="V779" s="152"/>
    </row>
    <row r="780" spans="1:28" ht="20.100000000000001" customHeight="1" x14ac:dyDescent="0.3">
      <c r="M780" s="157"/>
      <c r="O780" s="146"/>
      <c r="P780" s="146"/>
      <c r="Q780" s="146"/>
      <c r="R780" s="146"/>
      <c r="V780" s="152"/>
    </row>
    <row r="781" spans="1:28" ht="20.100000000000001" customHeight="1" x14ac:dyDescent="0.3">
      <c r="M781" s="157"/>
      <c r="O781" s="175"/>
      <c r="P781" s="176"/>
      <c r="Q781" s="176"/>
      <c r="R781" s="146"/>
      <c r="V781" s="152"/>
    </row>
    <row r="782" spans="1:28" ht="20.100000000000001" customHeight="1" x14ac:dyDescent="0.3">
      <c r="M782" s="157"/>
      <c r="O782" s="175"/>
      <c r="P782" s="176"/>
      <c r="Q782" s="176"/>
      <c r="R782" s="146"/>
      <c r="V782" s="152"/>
      <c r="AA782" s="103"/>
      <c r="AB782" s="103"/>
    </row>
    <row r="783" spans="1:28" s="103" customFormat="1" ht="20.100000000000001" customHeight="1" x14ac:dyDescent="0.3">
      <c r="A783" s="280"/>
      <c r="B783" s="124"/>
      <c r="C783" s="124"/>
      <c r="D783" s="124"/>
      <c r="E783" s="124"/>
      <c r="F783" s="124"/>
      <c r="G783" s="124"/>
      <c r="H783" s="124"/>
      <c r="I783" s="329"/>
      <c r="J783" s="124"/>
      <c r="K783" s="124"/>
      <c r="L783" s="124"/>
      <c r="M783" s="157"/>
      <c r="N783" s="151"/>
      <c r="O783" s="175"/>
      <c r="P783" s="176"/>
      <c r="Q783" s="176"/>
      <c r="R783" s="146"/>
      <c r="S783" s="151"/>
      <c r="T783" s="151"/>
      <c r="U783" s="151"/>
      <c r="V783" s="152"/>
      <c r="W783" s="151"/>
      <c r="X783" s="151"/>
      <c r="Y783" s="151"/>
      <c r="Z783" s="151"/>
    </row>
    <row r="784" spans="1:28" s="103" customFormat="1" ht="20.100000000000001" customHeight="1" x14ac:dyDescent="0.3">
      <c r="A784" s="280"/>
      <c r="B784" s="124"/>
      <c r="C784" s="124"/>
      <c r="D784" s="124"/>
      <c r="E784" s="124"/>
      <c r="F784" s="124"/>
      <c r="G784" s="124"/>
      <c r="H784" s="124"/>
      <c r="I784" s="329"/>
      <c r="J784" s="124"/>
      <c r="K784" s="124"/>
      <c r="L784" s="124"/>
      <c r="M784" s="157"/>
      <c r="N784" s="151"/>
      <c r="O784" s="175"/>
      <c r="P784" s="176"/>
      <c r="Q784" s="176"/>
      <c r="R784" s="146"/>
      <c r="S784" s="151"/>
      <c r="T784" s="151"/>
      <c r="U784" s="151"/>
      <c r="V784" s="152"/>
      <c r="W784" s="151"/>
      <c r="X784" s="151"/>
      <c r="Y784" s="151"/>
      <c r="Z784" s="151"/>
    </row>
    <row r="785" spans="1:28" s="103" customFormat="1" ht="20.100000000000001" customHeight="1" x14ac:dyDescent="0.3">
      <c r="A785" s="280"/>
      <c r="B785" s="124"/>
      <c r="C785" s="124"/>
      <c r="D785" s="124"/>
      <c r="E785" s="124"/>
      <c r="F785" s="124"/>
      <c r="G785" s="124"/>
      <c r="H785" s="124"/>
      <c r="I785" s="329"/>
      <c r="J785" s="124"/>
      <c r="K785" s="124"/>
      <c r="L785" s="124"/>
      <c r="M785" s="157"/>
      <c r="N785" s="146"/>
      <c r="O785" s="175"/>
      <c r="P785" s="176"/>
      <c r="Q785" s="176"/>
      <c r="R785" s="146"/>
      <c r="S785" s="151"/>
      <c r="T785" s="151"/>
      <c r="U785" s="151"/>
      <c r="V785" s="151"/>
      <c r="W785" s="151"/>
      <c r="X785" s="151"/>
      <c r="Y785" s="151"/>
      <c r="Z785" s="151"/>
    </row>
    <row r="786" spans="1:28" s="103" customFormat="1" ht="20.100000000000001" customHeight="1" x14ac:dyDescent="0.3">
      <c r="A786" s="280"/>
      <c r="B786" s="124"/>
      <c r="C786" s="124"/>
      <c r="D786" s="124"/>
      <c r="E786" s="124"/>
      <c r="F786" s="124"/>
      <c r="G786" s="124"/>
      <c r="H786" s="124"/>
      <c r="I786" s="329"/>
      <c r="J786" s="124"/>
      <c r="K786" s="124"/>
      <c r="L786" s="124"/>
      <c r="M786" s="157"/>
      <c r="N786" s="146"/>
      <c r="O786" s="175"/>
      <c r="P786" s="176"/>
      <c r="Q786" s="176"/>
      <c r="R786" s="146"/>
      <c r="S786" s="151"/>
      <c r="T786" s="151"/>
      <c r="U786" s="151"/>
      <c r="V786" s="151"/>
      <c r="W786" s="151"/>
      <c r="X786" s="151"/>
      <c r="Y786" s="151"/>
      <c r="Z786" s="151"/>
    </row>
    <row r="787" spans="1:28" s="103" customFormat="1" ht="20.100000000000001" customHeight="1" x14ac:dyDescent="0.3">
      <c r="A787" s="280"/>
      <c r="B787" s="124"/>
      <c r="C787" s="124"/>
      <c r="D787" s="124"/>
      <c r="E787" s="124"/>
      <c r="F787" s="124"/>
      <c r="G787" s="124"/>
      <c r="H787" s="124"/>
      <c r="I787" s="329"/>
      <c r="J787" s="124"/>
      <c r="K787" s="124"/>
      <c r="L787" s="124"/>
      <c r="M787" s="157"/>
      <c r="N787" s="175"/>
      <c r="O787" s="175"/>
      <c r="P787" s="176"/>
      <c r="Q787" s="176"/>
      <c r="R787" s="146"/>
      <c r="S787" s="151"/>
      <c r="T787" s="151"/>
      <c r="U787" s="151"/>
      <c r="V787" s="151"/>
      <c r="W787" s="151"/>
      <c r="X787" s="151"/>
      <c r="Y787" s="151"/>
      <c r="Z787" s="151"/>
    </row>
    <row r="788" spans="1:28" s="103" customFormat="1" ht="20.100000000000001" customHeight="1" x14ac:dyDescent="0.3">
      <c r="A788" s="280"/>
      <c r="B788" s="124"/>
      <c r="C788" s="124"/>
      <c r="D788" s="124"/>
      <c r="E788" s="124"/>
      <c r="F788" s="124"/>
      <c r="G788" s="124"/>
      <c r="H788" s="124"/>
      <c r="I788" s="329"/>
      <c r="J788" s="124"/>
      <c r="K788" s="124"/>
      <c r="L788" s="124"/>
      <c r="M788" s="157"/>
      <c r="N788" s="175"/>
      <c r="O788" s="146"/>
      <c r="P788" s="146"/>
      <c r="Q788" s="146"/>
      <c r="R788" s="146"/>
      <c r="S788" s="151"/>
      <c r="T788" s="151"/>
      <c r="U788" s="151"/>
      <c r="V788" s="151"/>
      <c r="W788" s="151"/>
      <c r="X788" s="151"/>
      <c r="Y788" s="151"/>
      <c r="Z788" s="151"/>
    </row>
    <row r="789" spans="1:28" s="103" customFormat="1" ht="20.100000000000001" customHeight="1" x14ac:dyDescent="0.3">
      <c r="A789" s="280"/>
      <c r="B789" s="124"/>
      <c r="C789" s="124"/>
      <c r="D789" s="124"/>
      <c r="E789" s="124"/>
      <c r="F789" s="124"/>
      <c r="G789" s="124"/>
      <c r="H789" s="124"/>
      <c r="I789" s="329"/>
      <c r="J789" s="124"/>
      <c r="K789" s="124"/>
      <c r="L789" s="124"/>
      <c r="M789" s="157"/>
      <c r="N789" s="175"/>
      <c r="O789" s="146"/>
      <c r="P789" s="146"/>
      <c r="Q789" s="146"/>
      <c r="R789" s="146"/>
      <c r="S789" s="151"/>
      <c r="T789" s="151"/>
      <c r="U789" s="151"/>
      <c r="V789" s="151"/>
      <c r="W789" s="151"/>
      <c r="X789" s="151"/>
      <c r="Y789" s="151"/>
      <c r="Z789" s="151"/>
    </row>
    <row r="790" spans="1:28" s="103" customFormat="1" ht="20.100000000000001" customHeight="1" x14ac:dyDescent="0.3">
      <c r="A790" s="280"/>
      <c r="B790" s="124"/>
      <c r="C790" s="124"/>
      <c r="D790" s="124"/>
      <c r="E790" s="124"/>
      <c r="F790" s="124"/>
      <c r="G790" s="124"/>
      <c r="H790" s="124"/>
      <c r="I790" s="329"/>
      <c r="J790" s="124"/>
      <c r="K790" s="124"/>
      <c r="L790" s="124"/>
      <c r="M790" s="157"/>
      <c r="N790" s="175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spans="1:28" s="103" customFormat="1" ht="20.100000000000001" customHeight="1" x14ac:dyDescent="0.3">
      <c r="A791" s="280"/>
      <c r="B791" s="124"/>
      <c r="C791" s="124"/>
      <c r="D791" s="124"/>
      <c r="E791" s="124"/>
      <c r="F791" s="124"/>
      <c r="G791" s="124"/>
      <c r="H791" s="124"/>
      <c r="I791" s="329"/>
      <c r="J791" s="124"/>
      <c r="K791" s="124"/>
      <c r="L791" s="124"/>
      <c r="M791" s="157"/>
      <c r="N791" s="175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spans="1:28" s="103" customFormat="1" ht="20.100000000000001" customHeight="1" x14ac:dyDescent="0.3">
      <c r="A792" s="280"/>
      <c r="B792" s="124"/>
      <c r="C792" s="124"/>
      <c r="D792" s="124"/>
      <c r="E792" s="124"/>
      <c r="F792" s="124"/>
      <c r="G792" s="124"/>
      <c r="H792" s="124"/>
      <c r="I792" s="329"/>
      <c r="J792" s="124"/>
      <c r="K792" s="124"/>
      <c r="L792" s="124"/>
      <c r="M792" s="157"/>
      <c r="N792" s="175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spans="1:28" s="103" customFormat="1" ht="20.100000000000001" customHeight="1" x14ac:dyDescent="0.3">
      <c r="A793" s="280"/>
      <c r="B793" s="124"/>
      <c r="C793" s="124"/>
      <c r="D793" s="124"/>
      <c r="E793" s="124"/>
      <c r="F793" s="124"/>
      <c r="G793" s="124"/>
      <c r="H793" s="124"/>
      <c r="I793" s="329"/>
      <c r="J793" s="124"/>
      <c r="K793" s="124"/>
      <c r="L793" s="124"/>
      <c r="M793" s="157"/>
      <c r="N793" s="175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  <c r="AA793" s="151"/>
      <c r="AB793" s="151"/>
    </row>
    <row r="794" spans="1:28" ht="20.100000000000001" customHeight="1" x14ac:dyDescent="0.3">
      <c r="M794" s="157"/>
      <c r="N794" s="146"/>
      <c r="AA794" s="103"/>
      <c r="AB794" s="103"/>
    </row>
    <row r="795" spans="1:28" s="103" customFormat="1" ht="20.100000000000001" customHeight="1" x14ac:dyDescent="0.3">
      <c r="A795" s="280"/>
      <c r="B795" s="124"/>
      <c r="C795" s="124"/>
      <c r="D795" s="124"/>
      <c r="E795" s="124"/>
      <c r="F795" s="124"/>
      <c r="G795" s="124"/>
      <c r="H795" s="124"/>
      <c r="I795" s="329"/>
      <c r="J795" s="124"/>
      <c r="K795" s="124"/>
      <c r="L795" s="124"/>
      <c r="M795" s="157"/>
      <c r="N795" s="146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spans="1:28" s="103" customFormat="1" ht="20.100000000000001" customHeight="1" x14ac:dyDescent="0.3">
      <c r="A796" s="280"/>
      <c r="B796" s="124"/>
      <c r="C796" s="124"/>
      <c r="D796" s="124"/>
      <c r="E796" s="124"/>
      <c r="F796" s="124"/>
      <c r="G796" s="124"/>
      <c r="H796" s="124"/>
      <c r="I796" s="329"/>
      <c r="J796" s="124"/>
      <c r="K796" s="124"/>
      <c r="L796" s="124"/>
      <c r="M796" s="157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spans="1:28" s="103" customFormat="1" ht="20.100000000000001" customHeight="1" x14ac:dyDescent="0.3">
      <c r="A797" s="280"/>
      <c r="B797" s="124"/>
      <c r="C797" s="124"/>
      <c r="D797" s="124"/>
      <c r="E797" s="124"/>
      <c r="F797" s="124"/>
      <c r="G797" s="124"/>
      <c r="H797" s="124"/>
      <c r="I797" s="329"/>
      <c r="J797" s="124"/>
      <c r="K797" s="124"/>
      <c r="L797" s="124"/>
      <c r="M797" s="157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spans="1:28" s="103" customFormat="1" ht="20.100000000000001" customHeight="1" x14ac:dyDescent="0.3">
      <c r="A798" s="280"/>
      <c r="B798" s="124"/>
      <c r="C798" s="124"/>
      <c r="D798" s="124"/>
      <c r="E798" s="124"/>
      <c r="F798" s="124"/>
      <c r="G798" s="124"/>
      <c r="H798" s="124"/>
      <c r="I798" s="329"/>
      <c r="J798" s="124"/>
      <c r="K798" s="124"/>
      <c r="L798" s="124"/>
      <c r="M798" s="157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spans="1:28" s="103" customFormat="1" ht="20.100000000000001" customHeight="1" x14ac:dyDescent="0.3">
      <c r="A799" s="280"/>
      <c r="B799" s="124"/>
      <c r="C799" s="124"/>
      <c r="D799" s="124"/>
      <c r="E799" s="124"/>
      <c r="F799" s="124"/>
      <c r="G799" s="124"/>
      <c r="H799" s="124"/>
      <c r="I799" s="329"/>
      <c r="J799" s="124"/>
      <c r="K799" s="124"/>
      <c r="L799" s="124"/>
      <c r="M799" s="157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spans="1:28" s="103" customFormat="1" ht="20.100000000000001" customHeight="1" x14ac:dyDescent="0.3">
      <c r="A800" s="280"/>
      <c r="B800" s="124"/>
      <c r="C800" s="124"/>
      <c r="D800" s="124"/>
      <c r="E800" s="124"/>
      <c r="F800" s="124"/>
      <c r="G800" s="124"/>
      <c r="H800" s="124"/>
      <c r="I800" s="329"/>
      <c r="J800" s="124"/>
      <c r="K800" s="124"/>
      <c r="L800" s="124"/>
      <c r="M800" s="157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spans="1:26" s="103" customFormat="1" ht="20.100000000000001" customHeight="1" x14ac:dyDescent="0.3">
      <c r="A801" s="280"/>
      <c r="B801" s="124"/>
      <c r="C801" s="124"/>
      <c r="D801" s="124"/>
      <c r="E801" s="124"/>
      <c r="F801" s="124"/>
      <c r="G801" s="124"/>
      <c r="H801" s="124"/>
      <c r="I801" s="329"/>
      <c r="J801" s="124"/>
      <c r="K801" s="124"/>
      <c r="L801" s="124"/>
      <c r="M801" s="157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spans="1:26" s="103" customFormat="1" ht="20.100000000000001" customHeight="1" x14ac:dyDescent="0.3">
      <c r="A802" s="280"/>
      <c r="B802" s="124"/>
      <c r="C802" s="124"/>
      <c r="D802" s="124"/>
      <c r="E802" s="124"/>
      <c r="F802" s="124"/>
      <c r="G802" s="124"/>
      <c r="H802" s="124"/>
      <c r="I802" s="329"/>
      <c r="J802" s="124"/>
      <c r="K802" s="124"/>
      <c r="L802" s="124"/>
      <c r="M802" s="157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spans="1:26" s="103" customFormat="1" ht="20.100000000000001" customHeight="1" x14ac:dyDescent="0.3">
      <c r="A803" s="280"/>
      <c r="B803" s="124"/>
      <c r="C803" s="124"/>
      <c r="D803" s="124"/>
      <c r="E803" s="124"/>
      <c r="F803" s="124"/>
      <c r="G803" s="124"/>
      <c r="H803" s="124"/>
      <c r="I803" s="329"/>
      <c r="J803" s="124"/>
      <c r="K803" s="124"/>
      <c r="L803" s="124"/>
      <c r="M803" s="157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spans="1:26" s="103" customFormat="1" ht="20.100000000000001" customHeight="1" x14ac:dyDescent="0.3">
      <c r="A804" s="280"/>
      <c r="B804" s="124"/>
      <c r="C804" s="124"/>
      <c r="D804" s="124"/>
      <c r="E804" s="124"/>
      <c r="F804" s="124"/>
      <c r="G804" s="124"/>
      <c r="H804" s="124"/>
      <c r="I804" s="329"/>
      <c r="J804" s="124"/>
      <c r="K804" s="124"/>
      <c r="L804" s="124"/>
      <c r="M804" s="157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spans="1:26" s="103" customFormat="1" ht="20.100000000000001" customHeight="1" x14ac:dyDescent="0.3">
      <c r="A805" s="280"/>
      <c r="B805" s="124"/>
      <c r="C805" s="124"/>
      <c r="D805" s="124"/>
      <c r="E805" s="124"/>
      <c r="F805" s="124"/>
      <c r="G805" s="124"/>
      <c r="H805" s="124"/>
      <c r="I805" s="329"/>
      <c r="J805" s="124"/>
      <c r="K805" s="124"/>
      <c r="L805" s="124"/>
      <c r="M805" s="157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spans="1:26" s="103" customFormat="1" ht="20.100000000000001" customHeight="1" x14ac:dyDescent="0.3">
      <c r="A806" s="280"/>
      <c r="B806" s="124"/>
      <c r="C806" s="124"/>
      <c r="D806" s="124"/>
      <c r="E806" s="124"/>
      <c r="F806" s="124"/>
      <c r="G806" s="124"/>
      <c r="H806" s="124"/>
      <c r="I806" s="329"/>
      <c r="J806" s="124"/>
      <c r="K806" s="124"/>
      <c r="L806" s="124"/>
      <c r="M806" s="157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spans="1:26" s="103" customFormat="1" ht="20.100000000000001" customHeight="1" x14ac:dyDescent="0.3">
      <c r="A807" s="280"/>
      <c r="B807" s="124"/>
      <c r="C807" s="124"/>
      <c r="D807" s="124"/>
      <c r="E807" s="124"/>
      <c r="F807" s="124"/>
      <c r="G807" s="124"/>
      <c r="H807" s="124"/>
      <c r="I807" s="329"/>
      <c r="J807" s="124"/>
      <c r="K807" s="124"/>
      <c r="L807" s="124"/>
      <c r="M807" s="157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spans="1:26" s="103" customFormat="1" ht="20.100000000000001" customHeight="1" x14ac:dyDescent="0.3">
      <c r="A808" s="280"/>
      <c r="B808" s="124"/>
      <c r="C808" s="124"/>
      <c r="D808" s="124"/>
      <c r="E808" s="124"/>
      <c r="F808" s="124"/>
      <c r="G808" s="124"/>
      <c r="H808" s="124"/>
      <c r="I808" s="329"/>
      <c r="J808" s="124"/>
      <c r="K808" s="124"/>
      <c r="L808" s="124"/>
      <c r="M808" s="157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spans="1:26" s="103" customFormat="1" ht="20.100000000000001" customHeight="1" x14ac:dyDescent="0.3">
      <c r="A809" s="280"/>
      <c r="B809" s="124"/>
      <c r="C809" s="124"/>
      <c r="D809" s="124"/>
      <c r="E809" s="124"/>
      <c r="F809" s="124"/>
      <c r="G809" s="124"/>
      <c r="H809" s="124"/>
      <c r="I809" s="329"/>
      <c r="J809" s="124"/>
      <c r="K809" s="124"/>
      <c r="L809" s="124"/>
      <c r="M809" s="157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spans="1:26" s="103" customFormat="1" ht="20.100000000000001" customHeight="1" x14ac:dyDescent="0.3">
      <c r="A810" s="280"/>
      <c r="B810" s="124"/>
      <c r="C810" s="124"/>
      <c r="D810" s="124"/>
      <c r="E810" s="124"/>
      <c r="F810" s="124"/>
      <c r="G810" s="124"/>
      <c r="H810" s="124"/>
      <c r="I810" s="329"/>
      <c r="J810" s="124"/>
      <c r="K810" s="124"/>
      <c r="L810" s="124"/>
      <c r="M810" s="157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spans="1:26" s="103" customFormat="1" ht="20.100000000000001" customHeight="1" x14ac:dyDescent="0.3">
      <c r="A811" s="280"/>
      <c r="B811" s="124"/>
      <c r="C811" s="124"/>
      <c r="D811" s="124"/>
      <c r="E811" s="124"/>
      <c r="F811" s="124"/>
      <c r="G811" s="124"/>
      <c r="H811" s="124"/>
      <c r="I811" s="329"/>
      <c r="J811" s="124"/>
      <c r="K811" s="124"/>
      <c r="L811" s="124"/>
      <c r="M811" s="148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spans="1:26" s="103" customFormat="1" ht="20.100000000000001" customHeight="1" x14ac:dyDescent="0.3">
      <c r="A812" s="280"/>
      <c r="B812" s="124"/>
      <c r="C812" s="124"/>
      <c r="D812" s="124"/>
      <c r="E812" s="124"/>
      <c r="F812" s="124"/>
      <c r="G812" s="124"/>
      <c r="H812" s="124"/>
      <c r="I812" s="329"/>
      <c r="J812" s="124"/>
      <c r="K812" s="124"/>
      <c r="L812" s="124"/>
      <c r="M812" s="148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spans="1:26" s="103" customFormat="1" ht="20.100000000000001" customHeight="1" x14ac:dyDescent="0.3">
      <c r="A813" s="280"/>
      <c r="B813" s="124"/>
      <c r="C813" s="124"/>
      <c r="D813" s="124"/>
      <c r="E813" s="124"/>
      <c r="F813" s="124"/>
      <c r="G813" s="124"/>
      <c r="H813" s="124"/>
      <c r="I813" s="329"/>
      <c r="J813" s="124"/>
      <c r="K813" s="124"/>
      <c r="L813" s="124"/>
      <c r="M813" s="148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spans="1:26" s="103" customFormat="1" ht="20.100000000000001" customHeight="1" x14ac:dyDescent="0.3">
      <c r="A814" s="280"/>
      <c r="B814" s="124"/>
      <c r="C814" s="124"/>
      <c r="D814" s="124"/>
      <c r="E814" s="124"/>
      <c r="F814" s="124"/>
      <c r="G814" s="124"/>
      <c r="H814" s="124"/>
      <c r="I814" s="329"/>
      <c r="J814" s="124"/>
      <c r="K814" s="124"/>
      <c r="L814" s="124"/>
      <c r="M814" s="148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spans="1:26" s="103" customFormat="1" ht="20.100000000000001" customHeight="1" x14ac:dyDescent="0.3">
      <c r="A815" s="280"/>
      <c r="B815" s="124"/>
      <c r="C815" s="124"/>
      <c r="D815" s="124"/>
      <c r="E815" s="124"/>
      <c r="F815" s="124"/>
      <c r="G815" s="124"/>
      <c r="H815" s="124"/>
      <c r="I815" s="329"/>
      <c r="J815" s="124"/>
      <c r="K815" s="124"/>
      <c r="L815" s="124"/>
      <c r="M815" s="148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spans="1:26" s="103" customFormat="1" ht="20.100000000000001" customHeight="1" x14ac:dyDescent="0.3">
      <c r="A816" s="280"/>
      <c r="B816" s="124"/>
      <c r="C816" s="124"/>
      <c r="D816" s="124"/>
      <c r="E816" s="124"/>
      <c r="F816" s="124"/>
      <c r="G816" s="124"/>
      <c r="H816" s="124"/>
      <c r="I816" s="329"/>
      <c r="J816" s="124"/>
      <c r="K816" s="124"/>
      <c r="L816" s="124"/>
      <c r="M816" s="148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spans="1:26" s="103" customFormat="1" ht="20.100000000000001" customHeight="1" x14ac:dyDescent="0.3">
      <c r="A817" s="280"/>
      <c r="B817" s="124"/>
      <c r="C817" s="124"/>
      <c r="D817" s="124"/>
      <c r="E817" s="124"/>
      <c r="F817" s="124"/>
      <c r="G817" s="124"/>
      <c r="H817" s="124"/>
      <c r="I817" s="329"/>
      <c r="J817" s="124"/>
      <c r="K817" s="124"/>
      <c r="L817" s="124"/>
      <c r="M817" s="148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spans="1:26" s="103" customFormat="1" ht="20.100000000000001" customHeight="1" x14ac:dyDescent="0.3">
      <c r="A818" s="280"/>
      <c r="B818" s="124"/>
      <c r="C818" s="124"/>
      <c r="D818" s="124"/>
      <c r="E818" s="124"/>
      <c r="F818" s="124"/>
      <c r="G818" s="124"/>
      <c r="H818" s="124"/>
      <c r="I818" s="329"/>
      <c r="J818" s="124"/>
      <c r="K818" s="124"/>
      <c r="L818" s="124"/>
      <c r="M818" s="148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spans="1:26" s="103" customFormat="1" ht="20.100000000000001" customHeight="1" x14ac:dyDescent="0.3">
      <c r="A819" s="280"/>
      <c r="B819" s="124"/>
      <c r="C819" s="124"/>
      <c r="D819" s="124"/>
      <c r="E819" s="124"/>
      <c r="F819" s="124"/>
      <c r="G819" s="124"/>
      <c r="H819" s="124"/>
      <c r="I819" s="329"/>
      <c r="J819" s="124"/>
      <c r="K819" s="124"/>
      <c r="L819" s="124"/>
      <c r="M819" s="148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spans="1:26" s="103" customFormat="1" ht="20.100000000000001" customHeight="1" x14ac:dyDescent="0.3">
      <c r="A820" s="280"/>
      <c r="B820" s="124"/>
      <c r="C820" s="124"/>
      <c r="D820" s="124"/>
      <c r="E820" s="124"/>
      <c r="F820" s="124"/>
      <c r="G820" s="124"/>
      <c r="H820" s="124"/>
      <c r="I820" s="329"/>
      <c r="J820" s="124"/>
      <c r="K820" s="124"/>
      <c r="L820" s="124"/>
      <c r="M820" s="148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spans="1:26" s="103" customFormat="1" ht="20.100000000000001" customHeight="1" x14ac:dyDescent="0.3">
      <c r="A821" s="280"/>
      <c r="B821" s="124"/>
      <c r="C821" s="124"/>
      <c r="D821" s="124"/>
      <c r="E821" s="124"/>
      <c r="F821" s="124"/>
      <c r="G821" s="124"/>
      <c r="H821" s="124"/>
      <c r="I821" s="329"/>
      <c r="J821" s="124"/>
      <c r="K821" s="124"/>
      <c r="L821" s="124"/>
      <c r="M821" s="148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spans="1:26" s="103" customFormat="1" ht="20.100000000000001" customHeight="1" x14ac:dyDescent="0.3">
      <c r="A822" s="280"/>
      <c r="B822" s="124"/>
      <c r="C822" s="124"/>
      <c r="D822" s="124"/>
      <c r="E822" s="124"/>
      <c r="F822" s="124"/>
      <c r="G822" s="124"/>
      <c r="H822" s="124"/>
      <c r="I822" s="329"/>
      <c r="J822" s="124"/>
      <c r="K822" s="124"/>
      <c r="L822" s="124"/>
      <c r="M822" s="148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spans="1:26" s="103" customFormat="1" ht="20.100000000000001" customHeight="1" x14ac:dyDescent="0.3">
      <c r="A823" s="280"/>
      <c r="B823" s="124"/>
      <c r="C823" s="124"/>
      <c r="D823" s="124"/>
      <c r="E823" s="124"/>
      <c r="F823" s="124"/>
      <c r="G823" s="124"/>
      <c r="H823" s="124"/>
      <c r="I823" s="329"/>
      <c r="J823" s="124"/>
      <c r="K823" s="124"/>
      <c r="L823" s="124"/>
      <c r="M823" s="148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spans="1:26" s="103" customFormat="1" ht="20.100000000000001" customHeight="1" x14ac:dyDescent="0.3">
      <c r="A824" s="280"/>
      <c r="B824" s="124"/>
      <c r="C824" s="124"/>
      <c r="D824" s="124"/>
      <c r="E824" s="124"/>
      <c r="F824" s="124"/>
      <c r="G824" s="124"/>
      <c r="H824" s="124"/>
      <c r="I824" s="329"/>
      <c r="J824" s="124"/>
      <c r="K824" s="124"/>
      <c r="L824" s="124"/>
      <c r="M824" s="148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spans="1:26" s="103" customFormat="1" ht="20.100000000000001" customHeight="1" x14ac:dyDescent="0.3">
      <c r="A825" s="280"/>
      <c r="B825" s="124"/>
      <c r="C825" s="124"/>
      <c r="D825" s="124"/>
      <c r="E825" s="124"/>
      <c r="F825" s="124"/>
      <c r="G825" s="124"/>
      <c r="H825" s="124"/>
      <c r="I825" s="329"/>
      <c r="J825" s="124"/>
      <c r="K825" s="124"/>
      <c r="L825" s="124"/>
      <c r="M825" s="148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spans="1:26" s="103" customFormat="1" ht="20.100000000000001" customHeight="1" x14ac:dyDescent="0.3">
      <c r="A826" s="280"/>
      <c r="B826" s="124"/>
      <c r="C826" s="124"/>
      <c r="D826" s="124"/>
      <c r="E826" s="124"/>
      <c r="F826" s="124"/>
      <c r="G826" s="124"/>
      <c r="H826" s="124"/>
      <c r="I826" s="329"/>
      <c r="J826" s="124"/>
      <c r="K826" s="124"/>
      <c r="L826" s="124"/>
      <c r="M826" s="148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spans="1:26" s="103" customFormat="1" ht="20.100000000000001" customHeight="1" x14ac:dyDescent="0.3">
      <c r="A827" s="280"/>
      <c r="B827" s="124"/>
      <c r="C827" s="124"/>
      <c r="D827" s="124"/>
      <c r="E827" s="124"/>
      <c r="F827" s="124"/>
      <c r="G827" s="124"/>
      <c r="H827" s="124"/>
      <c r="I827" s="329"/>
      <c r="J827" s="124"/>
      <c r="K827" s="124"/>
      <c r="L827" s="124"/>
      <c r="M827" s="148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spans="1:26" s="103" customFormat="1" ht="20.100000000000001" customHeight="1" x14ac:dyDescent="0.3">
      <c r="A828" s="280"/>
      <c r="B828" s="124"/>
      <c r="C828" s="124"/>
      <c r="D828" s="124"/>
      <c r="E828" s="124"/>
      <c r="F828" s="124"/>
      <c r="G828" s="124"/>
      <c r="H828" s="124"/>
      <c r="I828" s="329"/>
      <c r="J828" s="124"/>
      <c r="K828" s="124"/>
      <c r="L828" s="124"/>
      <c r="M828" s="148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spans="1:26" s="103" customFormat="1" ht="20.100000000000001" customHeight="1" x14ac:dyDescent="0.3">
      <c r="A829" s="280"/>
      <c r="B829" s="124"/>
      <c r="C829" s="124"/>
      <c r="D829" s="124"/>
      <c r="E829" s="124"/>
      <c r="F829" s="124"/>
      <c r="G829" s="124"/>
      <c r="H829" s="124"/>
      <c r="I829" s="329"/>
      <c r="J829" s="124"/>
      <c r="K829" s="124"/>
      <c r="L829" s="124"/>
      <c r="M829" s="148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spans="1:26" s="103" customFormat="1" ht="20.100000000000001" customHeight="1" x14ac:dyDescent="0.3">
      <c r="A830" s="280"/>
      <c r="B830" s="124"/>
      <c r="C830" s="124"/>
      <c r="D830" s="124"/>
      <c r="E830" s="124"/>
      <c r="F830" s="124"/>
      <c r="G830" s="124"/>
      <c r="H830" s="124"/>
      <c r="I830" s="329"/>
      <c r="J830" s="124"/>
      <c r="K830" s="124"/>
      <c r="L830" s="124"/>
      <c r="M830" s="148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spans="1:26" s="103" customFormat="1" ht="20.100000000000001" customHeight="1" x14ac:dyDescent="0.3">
      <c r="A831" s="280"/>
      <c r="B831" s="124"/>
      <c r="C831" s="124"/>
      <c r="D831" s="124"/>
      <c r="E831" s="124"/>
      <c r="F831" s="124"/>
      <c r="G831" s="124"/>
      <c r="H831" s="124"/>
      <c r="I831" s="329"/>
      <c r="J831" s="124"/>
      <c r="K831" s="124"/>
      <c r="L831" s="124"/>
      <c r="M831" s="148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spans="1:26" s="103" customFormat="1" ht="20.100000000000001" customHeight="1" x14ac:dyDescent="0.3">
      <c r="A832" s="280"/>
      <c r="B832" s="124"/>
      <c r="C832" s="124"/>
      <c r="D832" s="124"/>
      <c r="E832" s="124"/>
      <c r="F832" s="124"/>
      <c r="G832" s="124"/>
      <c r="H832" s="124"/>
      <c r="I832" s="329"/>
      <c r="J832" s="124"/>
      <c r="K832" s="124"/>
      <c r="L832" s="124"/>
      <c r="M832" s="148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spans="1:28" s="103" customFormat="1" ht="20.100000000000001" customHeight="1" x14ac:dyDescent="0.3">
      <c r="A833" s="280"/>
      <c r="B833" s="124"/>
      <c r="C833" s="124"/>
      <c r="D833" s="124"/>
      <c r="E833" s="124"/>
      <c r="F833" s="124"/>
      <c r="G833" s="124"/>
      <c r="H833" s="124"/>
      <c r="I833" s="329"/>
      <c r="J833" s="124"/>
      <c r="K833" s="124"/>
      <c r="L833" s="124"/>
      <c r="M833" s="148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spans="1:28" s="103" customFormat="1" ht="20.100000000000001" customHeight="1" x14ac:dyDescent="0.3">
      <c r="A834" s="280"/>
      <c r="B834" s="124"/>
      <c r="C834" s="124"/>
      <c r="D834" s="124"/>
      <c r="E834" s="124"/>
      <c r="F834" s="124"/>
      <c r="G834" s="124"/>
      <c r="H834" s="124"/>
      <c r="I834" s="329"/>
      <c r="J834" s="124"/>
      <c r="K834" s="124"/>
      <c r="L834" s="124"/>
      <c r="M834" s="148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  <c r="AA834" s="151"/>
      <c r="AB834" s="151"/>
    </row>
    <row r="837" spans="1:28" ht="20.100000000000001" customHeight="1" x14ac:dyDescent="0.3">
      <c r="AA837" s="103"/>
      <c r="AB837" s="103"/>
    </row>
    <row r="838" spans="1:28" s="103" customFormat="1" ht="20.100000000000001" customHeight="1" x14ac:dyDescent="0.3">
      <c r="A838" s="280"/>
      <c r="B838" s="124"/>
      <c r="C838" s="124"/>
      <c r="D838" s="124"/>
      <c r="E838" s="124"/>
      <c r="F838" s="124"/>
      <c r="G838" s="124"/>
      <c r="H838" s="124"/>
      <c r="I838" s="329"/>
      <c r="J838" s="124"/>
      <c r="K838" s="124"/>
      <c r="L838" s="124"/>
      <c r="M838" s="148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spans="1:28" s="103" customFormat="1" ht="20.100000000000001" customHeight="1" x14ac:dyDescent="0.3">
      <c r="A839" s="280"/>
      <c r="B839" s="124"/>
      <c r="C839" s="124"/>
      <c r="D839" s="124"/>
      <c r="E839" s="124"/>
      <c r="F839" s="124"/>
      <c r="G839" s="124"/>
      <c r="H839" s="124"/>
      <c r="I839" s="329"/>
      <c r="J839" s="124"/>
      <c r="K839" s="124"/>
      <c r="L839" s="124"/>
      <c r="M839" s="148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spans="1:28" s="103" customFormat="1" ht="20.100000000000001" customHeight="1" x14ac:dyDescent="0.3">
      <c r="A840" s="280"/>
      <c r="B840" s="124"/>
      <c r="C840" s="124"/>
      <c r="D840" s="124"/>
      <c r="E840" s="124"/>
      <c r="F840" s="124"/>
      <c r="G840" s="124"/>
      <c r="H840" s="124"/>
      <c r="I840" s="329"/>
      <c r="J840" s="124"/>
      <c r="K840" s="124"/>
      <c r="L840" s="124"/>
      <c r="M840" s="148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spans="1:28" s="103" customFormat="1" ht="20.100000000000001" customHeight="1" x14ac:dyDescent="0.3">
      <c r="A841" s="280"/>
      <c r="B841" s="124"/>
      <c r="C841" s="124"/>
      <c r="D841" s="124"/>
      <c r="E841" s="124"/>
      <c r="F841" s="124"/>
      <c r="G841" s="124"/>
      <c r="H841" s="124"/>
      <c r="I841" s="329"/>
      <c r="J841" s="124"/>
      <c r="K841" s="124"/>
      <c r="L841" s="124"/>
      <c r="M841" s="148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spans="1:28" s="103" customFormat="1" ht="20.100000000000001" customHeight="1" x14ac:dyDescent="0.3">
      <c r="A842" s="280"/>
      <c r="B842" s="124"/>
      <c r="C842" s="124"/>
      <c r="D842" s="124"/>
      <c r="E842" s="124"/>
      <c r="F842" s="124"/>
      <c r="G842" s="124"/>
      <c r="H842" s="124"/>
      <c r="I842" s="329"/>
      <c r="J842" s="124"/>
      <c r="K842" s="124"/>
      <c r="L842" s="124"/>
      <c r="M842" s="148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spans="1:28" s="103" customFormat="1" ht="20.100000000000001" customHeight="1" x14ac:dyDescent="0.3">
      <c r="A843" s="280"/>
      <c r="B843" s="124"/>
      <c r="C843" s="124"/>
      <c r="D843" s="124"/>
      <c r="E843" s="124"/>
      <c r="F843" s="124"/>
      <c r="G843" s="124"/>
      <c r="H843" s="124"/>
      <c r="I843" s="329"/>
      <c r="J843" s="124"/>
      <c r="K843" s="124"/>
      <c r="L843" s="124"/>
      <c r="M843" s="148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spans="1:28" s="103" customFormat="1" ht="20.100000000000001" customHeight="1" x14ac:dyDescent="0.3">
      <c r="A844" s="280"/>
      <c r="B844" s="124"/>
      <c r="C844" s="124"/>
      <c r="D844" s="124"/>
      <c r="E844" s="124"/>
      <c r="F844" s="124"/>
      <c r="G844" s="124"/>
      <c r="H844" s="124"/>
      <c r="I844" s="329"/>
      <c r="J844" s="124"/>
      <c r="K844" s="124"/>
      <c r="L844" s="124"/>
      <c r="M844" s="148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spans="1:28" s="103" customFormat="1" ht="20.100000000000001" customHeight="1" x14ac:dyDescent="0.3">
      <c r="A845" s="280"/>
      <c r="B845" s="124"/>
      <c r="C845" s="124"/>
      <c r="D845" s="124"/>
      <c r="E845" s="124"/>
      <c r="F845" s="124"/>
      <c r="G845" s="124"/>
      <c r="H845" s="124"/>
      <c r="I845" s="329"/>
      <c r="J845" s="124"/>
      <c r="K845" s="124"/>
      <c r="L845" s="124"/>
      <c r="M845" s="148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spans="1:28" s="103" customFormat="1" ht="20.100000000000001" customHeight="1" x14ac:dyDescent="0.3">
      <c r="A846" s="280"/>
      <c r="B846" s="124"/>
      <c r="C846" s="124"/>
      <c r="D846" s="124"/>
      <c r="E846" s="124"/>
      <c r="F846" s="124"/>
      <c r="G846" s="124"/>
      <c r="H846" s="124"/>
      <c r="I846" s="329"/>
      <c r="J846" s="124"/>
      <c r="K846" s="124"/>
      <c r="L846" s="124"/>
      <c r="M846" s="148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  <c r="AA846" s="151"/>
      <c r="AB846" s="151"/>
    </row>
  </sheetData>
  <autoFilter ref="A3:V724"/>
  <mergeCells count="10">
    <mergeCell ref="V35:V36"/>
    <mergeCell ref="K60:L60"/>
    <mergeCell ref="K73:L73"/>
    <mergeCell ref="K92:L92"/>
    <mergeCell ref="K3:L3"/>
    <mergeCell ref="O12:P12"/>
    <mergeCell ref="T31:U31"/>
    <mergeCell ref="O35:O36"/>
    <mergeCell ref="T35:T36"/>
    <mergeCell ref="U35:U36"/>
  </mergeCells>
  <phoneticPr fontId="3" type="noConversion"/>
  <conditionalFormatting sqref="D102:H103 D127:H128 E93:H94 D137:H138 D4:H51 D74:H85">
    <cfRule type="cellIs" dxfId="151" priority="11" operator="greaterThan">
      <formula>0</formula>
    </cfRule>
  </conditionalFormatting>
  <conditionalFormatting sqref="D102:H103 D127:H128 D137:H138 D74:H85">
    <cfRule type="cellIs" dxfId="150" priority="9" operator="greaterThan">
      <formula>0</formula>
    </cfRule>
    <cfRule type="expression" dxfId="149" priority="10">
      <formula>"&gt;0"</formula>
    </cfRule>
  </conditionalFormatting>
  <conditionalFormatting sqref="D112:H118">
    <cfRule type="cellIs" dxfId="148" priority="1" operator="greaterThan">
      <formula>0</formula>
    </cfRule>
    <cfRule type="cellIs" dxfId="147" priority="2" operator="greaterThan">
      <formula>0</formula>
    </cfRule>
    <cfRule type="expression" dxfId="146" priority="6">
      <formula>"&gt;=1"</formula>
    </cfRule>
    <cfRule type="cellIs" dxfId="145" priority="7" operator="greaterThan">
      <formula>1</formula>
    </cfRule>
    <cfRule type="cellIs" dxfId="144" priority="8" operator="greaterThan">
      <formula>1</formula>
    </cfRule>
  </conditionalFormatting>
  <conditionalFormatting sqref="P781:Q787">
    <cfRule type="expression" dxfId="143" priority="3">
      <formula>"&gt;=1"</formula>
    </cfRule>
    <cfRule type="cellIs" dxfId="142" priority="4" operator="greaterThan">
      <formula>1</formula>
    </cfRule>
    <cfRule type="cellIs" dxfId="141" priority="5" operator="greaterThan">
      <formula>1</formula>
    </cfRule>
  </conditionalFormatting>
  <printOptions horizontalCentered="1"/>
  <pageMargins left="0.31496062992125984" right="0.31496062992125984" top="0.55118110236220474" bottom="0.55118110236220474" header="0.31496062992125984" footer="0.31496062992125984"/>
  <pageSetup paperSize="9" scale="74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M237"/>
  <sheetViews>
    <sheetView workbookViewId="0">
      <pane ySplit="2" topLeftCell="A31" activePane="bottomLeft" state="frozen"/>
      <selection pane="bottomLeft" activeCell="D58" sqref="D58"/>
    </sheetView>
  </sheetViews>
  <sheetFormatPr defaultRowHeight="16.5" x14ac:dyDescent="0.3"/>
  <cols>
    <col min="1" max="1" width="9" style="146"/>
    <col min="2" max="2" width="17.25" style="295" bestFit="1" customWidth="1"/>
    <col min="3" max="3" width="9.875" style="295" bestFit="1" customWidth="1"/>
    <col min="4" max="4" width="11.625" style="295" bestFit="1" customWidth="1"/>
    <col min="5" max="5" width="9" style="296"/>
    <col min="6" max="6" width="15.125" style="146" bestFit="1" customWidth="1"/>
    <col min="7" max="12" width="9" style="146"/>
  </cols>
  <sheetData>
    <row r="1" spans="1:13" x14ac:dyDescent="0.3">
      <c r="A1" s="285" t="s">
        <v>0</v>
      </c>
      <c r="B1" s="286" t="s">
        <v>1</v>
      </c>
      <c r="C1" s="286" t="s">
        <v>2</v>
      </c>
      <c r="D1" s="288" t="s">
        <v>22</v>
      </c>
      <c r="E1" s="288" t="s">
        <v>23</v>
      </c>
      <c r="F1" s="288" t="s">
        <v>24</v>
      </c>
      <c r="G1" s="288" t="s">
        <v>25</v>
      </c>
      <c r="H1" s="288" t="s">
        <v>7</v>
      </c>
      <c r="I1" s="40" t="s">
        <v>8</v>
      </c>
      <c r="J1" s="40" t="s">
        <v>9</v>
      </c>
      <c r="K1" s="492" t="s">
        <v>10</v>
      </c>
      <c r="L1" s="492"/>
    </row>
    <row r="2" spans="1:13" ht="17.25" thickBot="1" x14ac:dyDescent="0.35">
      <c r="A2" s="285"/>
      <c r="B2" s="286"/>
      <c r="C2" s="286"/>
      <c r="D2" s="287">
        <f>SUM(D3:D333)</f>
        <v>234</v>
      </c>
      <c r="E2" s="288"/>
      <c r="F2" s="288"/>
      <c r="G2" s="288"/>
      <c r="H2" s="288"/>
      <c r="I2" s="40"/>
      <c r="J2" s="40"/>
      <c r="K2" s="288"/>
      <c r="L2" s="288"/>
    </row>
    <row r="3" spans="1:13" ht="17.25" thickBot="1" x14ac:dyDescent="0.35">
      <c r="A3" s="177">
        <v>44441</v>
      </c>
      <c r="B3" s="299" t="s">
        <v>1009</v>
      </c>
      <c r="C3" s="168" t="s">
        <v>1010</v>
      </c>
      <c r="D3" s="169">
        <v>10</v>
      </c>
      <c r="E3" s="169">
        <v>0</v>
      </c>
      <c r="F3" s="169">
        <v>0</v>
      </c>
      <c r="G3" s="169">
        <v>6</v>
      </c>
      <c r="H3" s="169">
        <v>0</v>
      </c>
      <c r="I3" s="309" t="s">
        <v>1013</v>
      </c>
      <c r="J3" s="178" t="s">
        <v>1014</v>
      </c>
      <c r="K3" s="178"/>
      <c r="L3" s="300"/>
      <c r="M3" s="32"/>
    </row>
    <row r="4" spans="1:13" ht="17.25" thickBot="1" x14ac:dyDescent="0.35">
      <c r="A4" s="177">
        <v>44441</v>
      </c>
      <c r="B4" s="299" t="s">
        <v>1011</v>
      </c>
      <c r="C4" s="168" t="s">
        <v>917</v>
      </c>
      <c r="D4" s="169">
        <v>4</v>
      </c>
      <c r="E4" s="169">
        <v>0</v>
      </c>
      <c r="F4" s="169">
        <v>0</v>
      </c>
      <c r="G4" s="169">
        <v>4</v>
      </c>
      <c r="H4" s="169">
        <v>0</v>
      </c>
      <c r="I4" s="309" t="s">
        <v>1013</v>
      </c>
      <c r="J4" s="178" t="s">
        <v>1015</v>
      </c>
      <c r="K4" s="178"/>
      <c r="L4" s="300"/>
      <c r="M4" s="32"/>
    </row>
    <row r="5" spans="1:13" ht="17.25" thickBot="1" x14ac:dyDescent="0.35">
      <c r="A5" s="177">
        <v>44441</v>
      </c>
      <c r="B5" s="299" t="s">
        <v>1012</v>
      </c>
      <c r="C5" s="168" t="s">
        <v>917</v>
      </c>
      <c r="D5" s="169">
        <v>3</v>
      </c>
      <c r="E5" s="169">
        <v>0</v>
      </c>
      <c r="F5" s="169">
        <v>0</v>
      </c>
      <c r="G5" s="169">
        <v>3</v>
      </c>
      <c r="H5" s="169">
        <v>0</v>
      </c>
      <c r="I5" s="309" t="s">
        <v>1013</v>
      </c>
      <c r="J5" s="178" t="s">
        <v>1015</v>
      </c>
      <c r="K5" s="178"/>
      <c r="L5" s="300"/>
      <c r="M5" s="32"/>
    </row>
    <row r="6" spans="1:13" x14ac:dyDescent="0.3">
      <c r="A6" s="173">
        <v>44442</v>
      </c>
      <c r="B6" s="142" t="s">
        <v>1017</v>
      </c>
      <c r="C6" s="161" t="s">
        <v>1018</v>
      </c>
      <c r="D6" s="162">
        <v>3</v>
      </c>
      <c r="E6" s="162">
        <v>0</v>
      </c>
      <c r="F6" s="162">
        <v>0</v>
      </c>
      <c r="G6" s="162">
        <v>3</v>
      </c>
      <c r="H6" s="162">
        <v>0</v>
      </c>
      <c r="I6" s="303" t="s">
        <v>1025</v>
      </c>
      <c r="J6" s="171" t="s">
        <v>1027</v>
      </c>
      <c r="K6" s="171"/>
      <c r="L6" s="143"/>
      <c r="M6" s="32"/>
    </row>
    <row r="7" spans="1:13" ht="17.25" thickBot="1" x14ac:dyDescent="0.35">
      <c r="A7" s="167">
        <v>44442</v>
      </c>
      <c r="B7" s="297" t="s">
        <v>1017</v>
      </c>
      <c r="C7" s="159" t="s">
        <v>1019</v>
      </c>
      <c r="D7" s="165">
        <v>10</v>
      </c>
      <c r="E7" s="165">
        <v>0</v>
      </c>
      <c r="F7" s="165">
        <v>0</v>
      </c>
      <c r="G7" s="165">
        <v>9</v>
      </c>
      <c r="H7" s="165">
        <v>0</v>
      </c>
      <c r="I7" s="305" t="s">
        <v>1026</v>
      </c>
      <c r="J7" s="166" t="s">
        <v>1028</v>
      </c>
      <c r="K7" s="166"/>
      <c r="L7" s="298"/>
      <c r="M7" s="32"/>
    </row>
    <row r="8" spans="1:13" x14ac:dyDescent="0.3">
      <c r="A8" s="173">
        <v>44442</v>
      </c>
      <c r="B8" s="142" t="s">
        <v>1020</v>
      </c>
      <c r="C8" s="161" t="s">
        <v>1021</v>
      </c>
      <c r="D8" s="162">
        <v>1</v>
      </c>
      <c r="E8" s="162">
        <v>0</v>
      </c>
      <c r="F8" s="162">
        <v>0</v>
      </c>
      <c r="G8" s="162">
        <v>0</v>
      </c>
      <c r="H8" s="162">
        <v>0</v>
      </c>
      <c r="I8" s="303" t="s">
        <v>1025</v>
      </c>
      <c r="J8" s="171" t="s">
        <v>1027</v>
      </c>
      <c r="K8" s="171"/>
      <c r="L8" s="143"/>
      <c r="M8" s="32"/>
    </row>
    <row r="9" spans="1:13" x14ac:dyDescent="0.3">
      <c r="A9" s="174">
        <v>44442</v>
      </c>
      <c r="B9" s="144" t="s">
        <v>1020</v>
      </c>
      <c r="C9" s="163" t="s">
        <v>1022</v>
      </c>
      <c r="D9" s="164">
        <v>20</v>
      </c>
      <c r="E9" s="164">
        <v>0</v>
      </c>
      <c r="F9" s="164">
        <v>0</v>
      </c>
      <c r="G9" s="164">
        <v>20</v>
      </c>
      <c r="H9" s="164">
        <v>0</v>
      </c>
      <c r="I9" s="304" t="s">
        <v>1025</v>
      </c>
      <c r="J9" s="172" t="s">
        <v>1028</v>
      </c>
      <c r="K9" s="172"/>
      <c r="L9" s="145"/>
      <c r="M9" s="32"/>
    </row>
    <row r="10" spans="1:13" x14ac:dyDescent="0.3">
      <c r="A10" s="174">
        <v>44442</v>
      </c>
      <c r="B10" s="144" t="s">
        <v>1020</v>
      </c>
      <c r="C10" s="163" t="s">
        <v>1023</v>
      </c>
      <c r="D10" s="164">
        <v>2</v>
      </c>
      <c r="E10" s="164">
        <v>0</v>
      </c>
      <c r="F10" s="164">
        <v>0</v>
      </c>
      <c r="G10" s="164">
        <v>3</v>
      </c>
      <c r="H10" s="164">
        <v>0</v>
      </c>
      <c r="I10" s="304" t="s">
        <v>1025</v>
      </c>
      <c r="J10" s="172" t="s">
        <v>1027</v>
      </c>
      <c r="K10" s="172"/>
      <c r="L10" s="145"/>
      <c r="M10" s="32"/>
    </row>
    <row r="11" spans="1:13" x14ac:dyDescent="0.3">
      <c r="A11" s="174">
        <v>44442</v>
      </c>
      <c r="B11" s="144" t="s">
        <v>1020</v>
      </c>
      <c r="C11" s="163" t="s">
        <v>1024</v>
      </c>
      <c r="D11" s="164">
        <v>1</v>
      </c>
      <c r="E11" s="164">
        <v>0</v>
      </c>
      <c r="F11" s="164">
        <v>0</v>
      </c>
      <c r="G11" s="164">
        <v>3</v>
      </c>
      <c r="H11" s="164">
        <v>0</v>
      </c>
      <c r="I11" s="304" t="s">
        <v>1026</v>
      </c>
      <c r="J11" s="172" t="s">
        <v>1028</v>
      </c>
      <c r="K11" s="172"/>
      <c r="L11" s="145"/>
      <c r="M11" s="32"/>
    </row>
    <row r="12" spans="1:13" ht="17.25" thickBot="1" x14ac:dyDescent="0.35">
      <c r="A12" s="167">
        <v>44442</v>
      </c>
      <c r="B12" s="297" t="s">
        <v>1029</v>
      </c>
      <c r="C12" s="159" t="s">
        <v>1030</v>
      </c>
      <c r="D12" s="165">
        <v>-1</v>
      </c>
      <c r="E12" s="165">
        <v>0</v>
      </c>
      <c r="F12" s="165">
        <v>0</v>
      </c>
      <c r="G12" s="165">
        <v>-1</v>
      </c>
      <c r="H12" s="165">
        <v>0</v>
      </c>
      <c r="I12" s="305" t="s">
        <v>1026</v>
      </c>
      <c r="J12" s="166" t="s">
        <v>1028</v>
      </c>
      <c r="K12" s="166"/>
      <c r="L12" s="298" t="s">
        <v>1031</v>
      </c>
      <c r="M12" s="32"/>
    </row>
    <row r="13" spans="1:13" x14ac:dyDescent="0.3">
      <c r="A13" s="173">
        <v>44445</v>
      </c>
      <c r="B13" s="142" t="s">
        <v>1179</v>
      </c>
      <c r="C13" s="161" t="s">
        <v>1180</v>
      </c>
      <c r="D13" s="162">
        <v>0</v>
      </c>
      <c r="E13" s="162">
        <v>0</v>
      </c>
      <c r="F13" s="162">
        <v>0</v>
      </c>
      <c r="G13" s="162">
        <v>1</v>
      </c>
      <c r="H13" s="162">
        <v>0</v>
      </c>
      <c r="I13" s="303" t="s">
        <v>1195</v>
      </c>
      <c r="J13" s="171" t="s">
        <v>1197</v>
      </c>
      <c r="K13" s="171"/>
      <c r="L13" s="143"/>
      <c r="M13" s="32"/>
    </row>
    <row r="14" spans="1:13" ht="17.25" thickBot="1" x14ac:dyDescent="0.35">
      <c r="A14" s="167">
        <v>44445</v>
      </c>
      <c r="B14" s="297" t="s">
        <v>1182</v>
      </c>
      <c r="C14" s="159" t="s">
        <v>1181</v>
      </c>
      <c r="D14" s="165">
        <v>2</v>
      </c>
      <c r="E14" s="165">
        <v>0</v>
      </c>
      <c r="F14" s="165">
        <v>0</v>
      </c>
      <c r="G14" s="165">
        <v>3</v>
      </c>
      <c r="H14" s="165">
        <v>0</v>
      </c>
      <c r="I14" s="305" t="s">
        <v>1196</v>
      </c>
      <c r="J14" s="166" t="s">
        <v>1197</v>
      </c>
      <c r="K14" s="166"/>
      <c r="L14" s="298"/>
      <c r="M14" s="32"/>
    </row>
    <row r="15" spans="1:13" ht="17.25" thickBot="1" x14ac:dyDescent="0.35">
      <c r="A15" s="177">
        <v>44445</v>
      </c>
      <c r="B15" s="299" t="s">
        <v>1183</v>
      </c>
      <c r="C15" s="168" t="s">
        <v>1184</v>
      </c>
      <c r="D15" s="169">
        <v>5</v>
      </c>
      <c r="E15" s="169">
        <v>0</v>
      </c>
      <c r="F15" s="169">
        <v>0</v>
      </c>
      <c r="G15" s="169">
        <v>5</v>
      </c>
      <c r="H15" s="169">
        <v>0</v>
      </c>
      <c r="I15" s="309" t="s">
        <v>1196</v>
      </c>
      <c r="J15" s="178" t="s">
        <v>1197</v>
      </c>
      <c r="K15" s="178"/>
      <c r="L15" s="300"/>
      <c r="M15" s="32"/>
    </row>
    <row r="16" spans="1:13" x14ac:dyDescent="0.3">
      <c r="A16" s="173">
        <v>44447</v>
      </c>
      <c r="B16" s="142" t="s">
        <v>1188</v>
      </c>
      <c r="C16" s="161" t="s">
        <v>1186</v>
      </c>
      <c r="D16" s="162">
        <v>1</v>
      </c>
      <c r="E16" s="162">
        <v>0</v>
      </c>
      <c r="F16" s="162">
        <v>0</v>
      </c>
      <c r="G16" s="162">
        <v>0</v>
      </c>
      <c r="H16" s="162">
        <v>0</v>
      </c>
      <c r="I16" s="303" t="s">
        <v>1196</v>
      </c>
      <c r="J16" s="171" t="s">
        <v>1197</v>
      </c>
      <c r="K16" s="171"/>
      <c r="L16" s="143"/>
      <c r="M16" s="32"/>
    </row>
    <row r="17" spans="1:13" x14ac:dyDescent="0.3">
      <c r="A17" s="174">
        <v>44447</v>
      </c>
      <c r="B17" s="144" t="s">
        <v>1185</v>
      </c>
      <c r="C17" s="163" t="s">
        <v>1187</v>
      </c>
      <c r="D17" s="164">
        <v>10</v>
      </c>
      <c r="E17" s="164">
        <v>0</v>
      </c>
      <c r="F17" s="164">
        <v>0</v>
      </c>
      <c r="G17" s="164">
        <v>9</v>
      </c>
      <c r="H17" s="164">
        <v>0</v>
      </c>
      <c r="I17" s="304" t="s">
        <v>1195</v>
      </c>
      <c r="J17" s="172" t="s">
        <v>1197</v>
      </c>
      <c r="K17" s="172"/>
      <c r="L17" s="145"/>
      <c r="M17" s="32"/>
    </row>
    <row r="18" spans="1:13" ht="17.25" thickBot="1" x14ac:dyDescent="0.35">
      <c r="A18" s="167">
        <v>44447</v>
      </c>
      <c r="B18" s="297" t="s">
        <v>1189</v>
      </c>
      <c r="C18" s="159" t="s">
        <v>1181</v>
      </c>
      <c r="D18" s="165">
        <v>2</v>
      </c>
      <c r="E18" s="165">
        <v>0</v>
      </c>
      <c r="F18" s="165">
        <v>0</v>
      </c>
      <c r="G18" s="165">
        <v>4</v>
      </c>
      <c r="H18" s="165">
        <v>0</v>
      </c>
      <c r="I18" s="305" t="s">
        <v>1196</v>
      </c>
      <c r="J18" s="166" t="s">
        <v>1197</v>
      </c>
      <c r="K18" s="166"/>
      <c r="L18" s="298"/>
      <c r="M18" s="32"/>
    </row>
    <row r="19" spans="1:13" x14ac:dyDescent="0.3">
      <c r="A19" s="174">
        <v>44447</v>
      </c>
      <c r="B19" s="144" t="s">
        <v>1194</v>
      </c>
      <c r="C19" s="163" t="s">
        <v>1191</v>
      </c>
      <c r="D19" s="164">
        <v>2</v>
      </c>
      <c r="E19" s="164">
        <v>0</v>
      </c>
      <c r="F19" s="164">
        <v>0</v>
      </c>
      <c r="G19" s="164">
        <v>2</v>
      </c>
      <c r="H19" s="164">
        <v>0</v>
      </c>
      <c r="I19" s="304" t="s">
        <v>1196</v>
      </c>
      <c r="J19" s="172" t="s">
        <v>1197</v>
      </c>
      <c r="K19" s="172"/>
      <c r="L19" s="145"/>
      <c r="M19" s="32"/>
    </row>
    <row r="20" spans="1:13" x14ac:dyDescent="0.3">
      <c r="A20" s="174">
        <v>44447</v>
      </c>
      <c r="B20" s="144" t="s">
        <v>1190</v>
      </c>
      <c r="C20" s="163" t="s">
        <v>1192</v>
      </c>
      <c r="D20" s="164">
        <v>0</v>
      </c>
      <c r="E20" s="164">
        <v>0</v>
      </c>
      <c r="F20" s="164">
        <v>0</v>
      </c>
      <c r="G20" s="164">
        <v>1</v>
      </c>
      <c r="H20" s="164">
        <v>0</v>
      </c>
      <c r="I20" s="304" t="s">
        <v>1196</v>
      </c>
      <c r="J20" s="172" t="s">
        <v>1197</v>
      </c>
      <c r="K20" s="172"/>
      <c r="L20" s="145"/>
      <c r="M20" s="32"/>
    </row>
    <row r="21" spans="1:13" ht="17.25" thickBot="1" x14ac:dyDescent="0.35">
      <c r="A21" s="167">
        <v>44447</v>
      </c>
      <c r="B21" s="297" t="s">
        <v>1194</v>
      </c>
      <c r="C21" s="159" t="s">
        <v>1193</v>
      </c>
      <c r="D21" s="165">
        <v>1</v>
      </c>
      <c r="E21" s="165">
        <v>0</v>
      </c>
      <c r="F21" s="165">
        <v>0</v>
      </c>
      <c r="G21" s="165">
        <v>0</v>
      </c>
      <c r="H21" s="165">
        <v>0</v>
      </c>
      <c r="I21" s="305" t="s">
        <v>1196</v>
      </c>
      <c r="J21" s="166" t="s">
        <v>1197</v>
      </c>
      <c r="K21" s="166"/>
      <c r="L21" s="298"/>
      <c r="M21" s="32"/>
    </row>
    <row r="22" spans="1:13" ht="17.25" thickBot="1" x14ac:dyDescent="0.35">
      <c r="A22" s="177">
        <v>44448</v>
      </c>
      <c r="B22" s="299" t="s">
        <v>1468</v>
      </c>
      <c r="C22" s="168" t="s">
        <v>1469</v>
      </c>
      <c r="D22" s="169">
        <v>10</v>
      </c>
      <c r="E22" s="169">
        <v>0</v>
      </c>
      <c r="F22" s="169">
        <v>0</v>
      </c>
      <c r="G22" s="169">
        <v>10</v>
      </c>
      <c r="H22" s="169">
        <v>0</v>
      </c>
      <c r="I22" s="309" t="s">
        <v>1477</v>
      </c>
      <c r="J22" s="178" t="s">
        <v>1479</v>
      </c>
      <c r="K22" s="178"/>
      <c r="L22" s="300"/>
      <c r="M22" s="32"/>
    </row>
    <row r="23" spans="1:13" ht="17.25" thickBot="1" x14ac:dyDescent="0.35">
      <c r="A23" s="177">
        <v>44448</v>
      </c>
      <c r="B23" s="299" t="s">
        <v>1473</v>
      </c>
      <c r="C23" s="168" t="s">
        <v>1474</v>
      </c>
      <c r="D23" s="169">
        <v>9</v>
      </c>
      <c r="E23" s="169">
        <v>0</v>
      </c>
      <c r="F23" s="169">
        <v>0</v>
      </c>
      <c r="G23" s="169">
        <v>9</v>
      </c>
      <c r="H23" s="169">
        <v>0</v>
      </c>
      <c r="I23" s="309" t="s">
        <v>1478</v>
      </c>
      <c r="J23" s="178" t="s">
        <v>1480</v>
      </c>
      <c r="K23" s="178"/>
      <c r="L23" s="300"/>
      <c r="M23" s="32"/>
    </row>
    <row r="24" spans="1:13" x14ac:dyDescent="0.3">
      <c r="A24" s="173">
        <v>44449</v>
      </c>
      <c r="B24" s="142" t="s">
        <v>1470</v>
      </c>
      <c r="C24" s="161" t="s">
        <v>1471</v>
      </c>
      <c r="D24" s="162">
        <v>8</v>
      </c>
      <c r="E24" s="162">
        <v>0</v>
      </c>
      <c r="F24" s="162">
        <v>0</v>
      </c>
      <c r="G24" s="162">
        <v>6</v>
      </c>
      <c r="H24" s="162">
        <v>0</v>
      </c>
      <c r="I24" s="303" t="s">
        <v>1477</v>
      </c>
      <c r="J24" s="171" t="s">
        <v>1479</v>
      </c>
      <c r="K24" s="171"/>
      <c r="L24" s="143"/>
      <c r="M24" s="32"/>
    </row>
    <row r="25" spans="1:13" ht="17.25" thickBot="1" x14ac:dyDescent="0.35">
      <c r="A25" s="167">
        <v>44449</v>
      </c>
      <c r="B25" s="297" t="s">
        <v>1470</v>
      </c>
      <c r="C25" s="159" t="s">
        <v>1472</v>
      </c>
      <c r="D25" s="165">
        <v>0</v>
      </c>
      <c r="E25" s="165">
        <v>0</v>
      </c>
      <c r="F25" s="165">
        <v>0</v>
      </c>
      <c r="G25" s="165">
        <v>1</v>
      </c>
      <c r="H25" s="165">
        <v>0</v>
      </c>
      <c r="I25" s="305" t="s">
        <v>1477</v>
      </c>
      <c r="J25" s="166" t="s">
        <v>1479</v>
      </c>
      <c r="K25" s="166"/>
      <c r="L25" s="298"/>
      <c r="M25" s="32"/>
    </row>
    <row r="26" spans="1:13" ht="17.25" thickBot="1" x14ac:dyDescent="0.35">
      <c r="A26" s="177">
        <v>44449</v>
      </c>
      <c r="B26" s="299" t="s">
        <v>1475</v>
      </c>
      <c r="C26" s="168" t="s">
        <v>1476</v>
      </c>
      <c r="D26" s="169">
        <v>1</v>
      </c>
      <c r="E26" s="169">
        <v>0</v>
      </c>
      <c r="F26" s="169">
        <v>0</v>
      </c>
      <c r="G26" s="169">
        <v>1</v>
      </c>
      <c r="H26" s="169">
        <v>0</v>
      </c>
      <c r="I26" s="309" t="s">
        <v>1477</v>
      </c>
      <c r="J26" s="178" t="s">
        <v>1481</v>
      </c>
      <c r="K26" s="178"/>
      <c r="L26" s="300"/>
      <c r="M26" s="32"/>
    </row>
    <row r="27" spans="1:13" ht="17.25" thickBot="1" x14ac:dyDescent="0.35">
      <c r="A27" s="445">
        <v>44453</v>
      </c>
      <c r="B27" s="446" t="s">
        <v>1719</v>
      </c>
      <c r="C27" s="447" t="s">
        <v>57</v>
      </c>
      <c r="D27" s="448">
        <v>3</v>
      </c>
      <c r="E27" s="448">
        <v>0</v>
      </c>
      <c r="F27" s="448">
        <v>0</v>
      </c>
      <c r="G27" s="448">
        <v>3</v>
      </c>
      <c r="H27" s="448">
        <v>0</v>
      </c>
      <c r="I27" s="449" t="s">
        <v>1723</v>
      </c>
      <c r="J27" s="450" t="s">
        <v>1722</v>
      </c>
      <c r="K27" s="450"/>
      <c r="L27" s="451"/>
      <c r="M27" s="32"/>
    </row>
    <row r="28" spans="1:13" x14ac:dyDescent="0.3">
      <c r="A28" s="173">
        <v>44453</v>
      </c>
      <c r="B28" s="142" t="s">
        <v>1720</v>
      </c>
      <c r="C28" s="161" t="s">
        <v>1721</v>
      </c>
      <c r="D28" s="162">
        <v>19</v>
      </c>
      <c r="E28" s="162">
        <v>0</v>
      </c>
      <c r="F28" s="162">
        <v>0</v>
      </c>
      <c r="G28" s="162">
        <v>19</v>
      </c>
      <c r="H28" s="162">
        <v>0</v>
      </c>
      <c r="I28" s="303" t="s">
        <v>149</v>
      </c>
      <c r="J28" s="171" t="s">
        <v>1724</v>
      </c>
      <c r="K28" s="171"/>
      <c r="L28" s="143"/>
      <c r="M28" s="32"/>
    </row>
    <row r="29" spans="1:13" ht="17.25" thickBot="1" x14ac:dyDescent="0.35">
      <c r="A29" s="167">
        <v>44453</v>
      </c>
      <c r="B29" s="297" t="s">
        <v>1720</v>
      </c>
      <c r="C29" s="159" t="s">
        <v>106</v>
      </c>
      <c r="D29" s="165">
        <v>1</v>
      </c>
      <c r="E29" s="165">
        <v>0</v>
      </c>
      <c r="F29" s="165">
        <v>0</v>
      </c>
      <c r="G29" s="165">
        <v>0</v>
      </c>
      <c r="H29" s="165">
        <v>0</v>
      </c>
      <c r="I29" s="305" t="s">
        <v>149</v>
      </c>
      <c r="J29" s="166" t="s">
        <v>1724</v>
      </c>
      <c r="K29" s="166"/>
      <c r="L29" s="298"/>
      <c r="M29" s="32"/>
    </row>
    <row r="30" spans="1:13" ht="17.25" thickBot="1" x14ac:dyDescent="0.35">
      <c r="A30" s="177">
        <v>44454</v>
      </c>
      <c r="B30" s="299" t="s">
        <v>1475</v>
      </c>
      <c r="C30" s="168" t="s">
        <v>107</v>
      </c>
      <c r="D30" s="169">
        <v>1</v>
      </c>
      <c r="E30" s="169">
        <v>0</v>
      </c>
      <c r="F30" s="169">
        <v>0</v>
      </c>
      <c r="G30" s="169">
        <v>2</v>
      </c>
      <c r="H30" s="169">
        <v>0</v>
      </c>
      <c r="I30" s="309" t="s">
        <v>149</v>
      </c>
      <c r="J30" s="178" t="s">
        <v>148</v>
      </c>
      <c r="K30" s="178"/>
      <c r="L30" s="300"/>
      <c r="M30" s="32"/>
    </row>
    <row r="31" spans="1:13" ht="17.25" thickBot="1" x14ac:dyDescent="0.35">
      <c r="A31" s="177">
        <v>44455</v>
      </c>
      <c r="B31" s="299" t="s">
        <v>1017</v>
      </c>
      <c r="C31" s="168" t="s">
        <v>62</v>
      </c>
      <c r="D31" s="169">
        <v>7</v>
      </c>
      <c r="E31" s="169">
        <v>0</v>
      </c>
      <c r="F31" s="169">
        <v>0</v>
      </c>
      <c r="G31" s="169">
        <v>7</v>
      </c>
      <c r="H31" s="169">
        <v>0</v>
      </c>
      <c r="I31" s="309" t="s">
        <v>149</v>
      </c>
      <c r="J31" s="178" t="s">
        <v>148</v>
      </c>
      <c r="K31" s="178"/>
      <c r="L31" s="300"/>
      <c r="M31" s="32"/>
    </row>
    <row r="32" spans="1:13" ht="17.25" thickBot="1" x14ac:dyDescent="0.35">
      <c r="A32" s="177">
        <v>44455</v>
      </c>
      <c r="B32" s="299" t="s">
        <v>151</v>
      </c>
      <c r="C32" s="168" t="s">
        <v>62</v>
      </c>
      <c r="D32" s="169">
        <v>9</v>
      </c>
      <c r="E32" s="169">
        <v>0</v>
      </c>
      <c r="F32" s="169">
        <v>0</v>
      </c>
      <c r="G32" s="169">
        <v>9</v>
      </c>
      <c r="H32" s="169">
        <v>0</v>
      </c>
      <c r="I32" s="309" t="s">
        <v>149</v>
      </c>
      <c r="J32" s="178" t="s">
        <v>148</v>
      </c>
      <c r="K32" s="178"/>
      <c r="L32" s="300"/>
      <c r="M32" s="32"/>
    </row>
    <row r="33" spans="1:13" ht="17.25" thickBot="1" x14ac:dyDescent="0.35">
      <c r="A33" s="177">
        <v>44455</v>
      </c>
      <c r="B33" s="299" t="s">
        <v>150</v>
      </c>
      <c r="C33" s="168" t="s">
        <v>62</v>
      </c>
      <c r="D33" s="169">
        <v>4</v>
      </c>
      <c r="E33" s="169">
        <v>0</v>
      </c>
      <c r="F33" s="169">
        <v>0</v>
      </c>
      <c r="G33" s="169">
        <v>4</v>
      </c>
      <c r="H33" s="169">
        <v>0</v>
      </c>
      <c r="I33" s="309" t="s">
        <v>149</v>
      </c>
      <c r="J33" s="178" t="s">
        <v>148</v>
      </c>
      <c r="K33" s="178"/>
      <c r="L33" s="300"/>
      <c r="M33" s="32"/>
    </row>
    <row r="34" spans="1:13" ht="17.25" thickBot="1" x14ac:dyDescent="0.35">
      <c r="A34" s="177">
        <v>44456</v>
      </c>
      <c r="B34" s="299" t="s">
        <v>278</v>
      </c>
      <c r="C34" s="168" t="s">
        <v>106</v>
      </c>
      <c r="D34" s="169">
        <v>1</v>
      </c>
      <c r="E34" s="169">
        <v>0</v>
      </c>
      <c r="F34" s="169">
        <v>0</v>
      </c>
      <c r="G34" s="169">
        <v>1</v>
      </c>
      <c r="H34" s="169">
        <v>0</v>
      </c>
      <c r="I34" s="309" t="s">
        <v>149</v>
      </c>
      <c r="J34" s="178" t="s">
        <v>148</v>
      </c>
      <c r="K34" s="178"/>
      <c r="L34" s="300"/>
      <c r="M34" s="32"/>
    </row>
    <row r="35" spans="1:13" x14ac:dyDescent="0.3">
      <c r="A35" s="173">
        <v>44456</v>
      </c>
      <c r="B35" s="142" t="s">
        <v>147</v>
      </c>
      <c r="C35" s="161" t="s">
        <v>62</v>
      </c>
      <c r="D35" s="162">
        <v>5</v>
      </c>
      <c r="E35" s="162">
        <v>0</v>
      </c>
      <c r="F35" s="162">
        <v>0</v>
      </c>
      <c r="G35" s="162">
        <v>3</v>
      </c>
      <c r="H35" s="162">
        <v>0</v>
      </c>
      <c r="I35" s="303" t="s">
        <v>149</v>
      </c>
      <c r="J35" s="171" t="s">
        <v>148</v>
      </c>
      <c r="K35" s="171"/>
      <c r="L35" s="143"/>
      <c r="M35" s="32"/>
    </row>
    <row r="36" spans="1:13" x14ac:dyDescent="0.3">
      <c r="A36" s="174">
        <v>44456</v>
      </c>
      <c r="B36" s="144" t="s">
        <v>147</v>
      </c>
      <c r="C36" s="163" t="s">
        <v>64</v>
      </c>
      <c r="D36" s="164">
        <v>1</v>
      </c>
      <c r="E36" s="164">
        <v>0</v>
      </c>
      <c r="F36" s="164">
        <v>0</v>
      </c>
      <c r="G36" s="164">
        <v>1</v>
      </c>
      <c r="H36" s="164">
        <v>0</v>
      </c>
      <c r="I36" s="304" t="s">
        <v>149</v>
      </c>
      <c r="J36" s="172" t="s">
        <v>148</v>
      </c>
      <c r="K36" s="172"/>
      <c r="L36" s="145"/>
      <c r="M36" s="32"/>
    </row>
    <row r="37" spans="1:13" ht="17.25" thickBot="1" x14ac:dyDescent="0.35">
      <c r="A37" s="167">
        <v>44456</v>
      </c>
      <c r="B37" s="297" t="s">
        <v>147</v>
      </c>
      <c r="C37" s="159" t="s">
        <v>106</v>
      </c>
      <c r="D37" s="165">
        <v>1</v>
      </c>
      <c r="E37" s="165">
        <v>0</v>
      </c>
      <c r="F37" s="165">
        <v>0</v>
      </c>
      <c r="G37" s="165">
        <v>2</v>
      </c>
      <c r="H37" s="165">
        <v>0</v>
      </c>
      <c r="I37" s="305" t="s">
        <v>149</v>
      </c>
      <c r="J37" s="166" t="s">
        <v>148</v>
      </c>
      <c r="K37" s="166"/>
      <c r="L37" s="298"/>
      <c r="M37" s="32"/>
    </row>
    <row r="38" spans="1:13" ht="17.25" thickBot="1" x14ac:dyDescent="0.35">
      <c r="A38" s="177">
        <v>44456</v>
      </c>
      <c r="B38" s="299" t="s">
        <v>1468</v>
      </c>
      <c r="C38" s="168" t="s">
        <v>63</v>
      </c>
      <c r="D38" s="169">
        <v>10</v>
      </c>
      <c r="E38" s="169">
        <v>0</v>
      </c>
      <c r="F38" s="169">
        <v>0</v>
      </c>
      <c r="G38" s="169">
        <v>6</v>
      </c>
      <c r="H38" s="169">
        <v>0</v>
      </c>
      <c r="I38" s="309" t="s">
        <v>149</v>
      </c>
      <c r="J38" s="178" t="s">
        <v>148</v>
      </c>
      <c r="K38" s="178"/>
      <c r="L38" s="300"/>
      <c r="M38" s="32"/>
    </row>
    <row r="39" spans="1:13" ht="17.25" thickBot="1" x14ac:dyDescent="0.35">
      <c r="A39" s="445">
        <v>44454</v>
      </c>
      <c r="B39" s="446" t="s">
        <v>2112</v>
      </c>
      <c r="C39" s="447" t="s">
        <v>109</v>
      </c>
      <c r="D39" s="448">
        <v>1</v>
      </c>
      <c r="E39" s="448">
        <v>0</v>
      </c>
      <c r="F39" s="448">
        <v>0</v>
      </c>
      <c r="G39" s="448">
        <v>1</v>
      </c>
      <c r="H39" s="448">
        <v>0</v>
      </c>
      <c r="I39" s="449" t="s">
        <v>2113</v>
      </c>
      <c r="J39" s="450" t="s">
        <v>2114</v>
      </c>
      <c r="K39" s="450"/>
      <c r="L39" s="451"/>
      <c r="M39" s="32"/>
    </row>
    <row r="40" spans="1:13" x14ac:dyDescent="0.3">
      <c r="A40" s="173">
        <v>44466</v>
      </c>
      <c r="B40" s="142" t="s">
        <v>2378</v>
      </c>
      <c r="C40" s="161" t="s">
        <v>2292</v>
      </c>
      <c r="D40" s="162">
        <v>11</v>
      </c>
      <c r="E40" s="162">
        <v>0</v>
      </c>
      <c r="F40" s="162">
        <v>0</v>
      </c>
      <c r="G40" s="162">
        <v>14</v>
      </c>
      <c r="H40" s="162">
        <v>0</v>
      </c>
      <c r="I40" s="303" t="s">
        <v>2381</v>
      </c>
      <c r="J40" s="171" t="s">
        <v>2383</v>
      </c>
      <c r="K40" s="171"/>
      <c r="L40" s="143"/>
      <c r="M40" s="32"/>
    </row>
    <row r="41" spans="1:13" ht="17.25" thickBot="1" x14ac:dyDescent="0.35">
      <c r="A41" s="167">
        <v>44466</v>
      </c>
      <c r="B41" s="297" t="s">
        <v>2379</v>
      </c>
      <c r="C41" s="159" t="s">
        <v>2250</v>
      </c>
      <c r="D41" s="165">
        <v>1</v>
      </c>
      <c r="E41" s="165">
        <v>0</v>
      </c>
      <c r="F41" s="165">
        <v>0</v>
      </c>
      <c r="G41" s="165">
        <v>1</v>
      </c>
      <c r="H41" s="165">
        <v>0</v>
      </c>
      <c r="I41" s="305" t="s">
        <v>2382</v>
      </c>
      <c r="J41" s="166" t="s">
        <v>2383</v>
      </c>
      <c r="K41" s="166"/>
      <c r="L41" s="298"/>
      <c r="M41" s="32"/>
    </row>
    <row r="42" spans="1:13" ht="17.25" thickBot="1" x14ac:dyDescent="0.35">
      <c r="A42" s="177">
        <v>44466</v>
      </c>
      <c r="B42" s="299" t="s">
        <v>2380</v>
      </c>
      <c r="C42" s="168" t="s">
        <v>2250</v>
      </c>
      <c r="D42" s="169">
        <v>2</v>
      </c>
      <c r="E42" s="169">
        <v>0</v>
      </c>
      <c r="F42" s="169">
        <v>0</v>
      </c>
      <c r="G42" s="169">
        <v>1</v>
      </c>
      <c r="H42" s="169">
        <v>0</v>
      </c>
      <c r="I42" s="309" t="s">
        <v>2381</v>
      </c>
      <c r="J42" s="178" t="s">
        <v>2383</v>
      </c>
      <c r="K42" s="178"/>
      <c r="L42" s="300"/>
      <c r="M42" s="32"/>
    </row>
    <row r="43" spans="1:13" ht="17.25" thickBot="1" x14ac:dyDescent="0.35">
      <c r="A43" s="177">
        <v>44468</v>
      </c>
      <c r="B43" s="299" t="s">
        <v>1809</v>
      </c>
      <c r="C43" s="168" t="s">
        <v>62</v>
      </c>
      <c r="D43" s="169">
        <v>10</v>
      </c>
      <c r="E43" s="169">
        <v>0</v>
      </c>
      <c r="F43" s="169">
        <v>0</v>
      </c>
      <c r="G43" s="169">
        <v>10</v>
      </c>
      <c r="H43" s="169">
        <v>0</v>
      </c>
      <c r="I43" s="309" t="s">
        <v>149</v>
      </c>
      <c r="J43" s="178" t="s">
        <v>285</v>
      </c>
      <c r="K43" s="178"/>
      <c r="L43" s="300"/>
      <c r="M43" s="32"/>
    </row>
    <row r="44" spans="1:13" x14ac:dyDescent="0.3">
      <c r="A44" s="173">
        <v>44468</v>
      </c>
      <c r="B44" s="142" t="s">
        <v>1470</v>
      </c>
      <c r="C44" s="161" t="s">
        <v>57</v>
      </c>
      <c r="D44" s="162">
        <v>6</v>
      </c>
      <c r="E44" s="162">
        <v>0</v>
      </c>
      <c r="F44" s="162">
        <v>0</v>
      </c>
      <c r="G44" s="162">
        <v>7</v>
      </c>
      <c r="H44" s="162">
        <v>0</v>
      </c>
      <c r="I44" s="303" t="s">
        <v>149</v>
      </c>
      <c r="J44" s="171" t="s">
        <v>285</v>
      </c>
      <c r="K44" s="171"/>
      <c r="L44" s="143"/>
      <c r="M44" s="32"/>
    </row>
    <row r="45" spans="1:13" ht="17.25" thickBot="1" x14ac:dyDescent="0.35">
      <c r="A45" s="167">
        <v>44468</v>
      </c>
      <c r="B45" s="297" t="s">
        <v>1470</v>
      </c>
      <c r="C45" s="159" t="s">
        <v>62</v>
      </c>
      <c r="D45" s="165">
        <v>1</v>
      </c>
      <c r="E45" s="165">
        <v>0</v>
      </c>
      <c r="F45" s="165">
        <v>0</v>
      </c>
      <c r="G45" s="165">
        <v>1</v>
      </c>
      <c r="H45" s="165">
        <v>0</v>
      </c>
      <c r="I45" s="305" t="s">
        <v>149</v>
      </c>
      <c r="J45" s="166" t="s">
        <v>285</v>
      </c>
      <c r="K45" s="166"/>
      <c r="L45" s="298"/>
      <c r="M45" s="32"/>
    </row>
    <row r="46" spans="1:13" x14ac:dyDescent="0.3">
      <c r="A46" s="452">
        <v>44442</v>
      </c>
      <c r="B46" s="453" t="s">
        <v>1719</v>
      </c>
      <c r="C46" s="454" t="s">
        <v>69</v>
      </c>
      <c r="D46" s="455">
        <v>2</v>
      </c>
      <c r="E46" s="455">
        <v>0</v>
      </c>
      <c r="F46" s="455">
        <v>0</v>
      </c>
      <c r="G46" s="455">
        <v>2</v>
      </c>
      <c r="H46" s="455">
        <v>0</v>
      </c>
      <c r="I46" s="456" t="s">
        <v>2626</v>
      </c>
      <c r="J46" s="457" t="s">
        <v>1968</v>
      </c>
      <c r="K46" s="457"/>
      <c r="L46" s="458"/>
      <c r="M46" s="32"/>
    </row>
    <row r="47" spans="1:13" x14ac:dyDescent="0.3">
      <c r="A47" s="459">
        <v>44442</v>
      </c>
      <c r="B47" s="460" t="s">
        <v>1719</v>
      </c>
      <c r="C47" s="461" t="s">
        <v>2628</v>
      </c>
      <c r="D47" s="462">
        <v>2</v>
      </c>
      <c r="E47" s="462">
        <v>0</v>
      </c>
      <c r="F47" s="462">
        <v>0</v>
      </c>
      <c r="G47" s="462">
        <v>2</v>
      </c>
      <c r="H47" s="462">
        <v>0</v>
      </c>
      <c r="I47" s="463" t="s">
        <v>2626</v>
      </c>
      <c r="J47" s="464" t="s">
        <v>2630</v>
      </c>
      <c r="K47" s="464"/>
      <c r="L47" s="465"/>
      <c r="M47" s="32"/>
    </row>
    <row r="48" spans="1:13" ht="17.25" thickBot="1" x14ac:dyDescent="0.35">
      <c r="A48" s="466">
        <v>44442</v>
      </c>
      <c r="B48" s="467" t="s">
        <v>1719</v>
      </c>
      <c r="C48" s="468" t="s">
        <v>1127</v>
      </c>
      <c r="D48" s="469">
        <v>0</v>
      </c>
      <c r="E48" s="469">
        <v>0</v>
      </c>
      <c r="F48" s="469">
        <v>0</v>
      </c>
      <c r="G48" s="469">
        <v>1</v>
      </c>
      <c r="H48" s="469">
        <v>0</v>
      </c>
      <c r="I48" s="470" t="s">
        <v>2626</v>
      </c>
      <c r="J48" s="471" t="s">
        <v>2630</v>
      </c>
      <c r="K48" s="471"/>
      <c r="L48" s="472"/>
      <c r="M48" s="32"/>
    </row>
    <row r="49" spans="1:13" ht="17.25" thickBot="1" x14ac:dyDescent="0.35">
      <c r="A49" s="177">
        <v>44469</v>
      </c>
      <c r="B49" s="299" t="s">
        <v>2631</v>
      </c>
      <c r="C49" s="168" t="s">
        <v>2632</v>
      </c>
      <c r="D49" s="169">
        <v>10</v>
      </c>
      <c r="E49" s="169">
        <v>0</v>
      </c>
      <c r="F49" s="169">
        <v>0</v>
      </c>
      <c r="G49" s="169">
        <v>10</v>
      </c>
      <c r="H49" s="169">
        <v>0</v>
      </c>
      <c r="I49" s="309" t="s">
        <v>2636</v>
      </c>
      <c r="J49" s="178" t="s">
        <v>285</v>
      </c>
      <c r="K49" s="178"/>
      <c r="L49" s="300"/>
      <c r="M49" s="32"/>
    </row>
    <row r="50" spans="1:13" ht="17.25" thickBot="1" x14ac:dyDescent="0.35">
      <c r="A50" s="177">
        <v>44469</v>
      </c>
      <c r="B50" s="299" t="s">
        <v>2633</v>
      </c>
      <c r="C50" s="168" t="s">
        <v>2634</v>
      </c>
      <c r="D50" s="169">
        <v>10</v>
      </c>
      <c r="E50" s="169">
        <v>0</v>
      </c>
      <c r="F50" s="169">
        <v>0</v>
      </c>
      <c r="G50" s="169">
        <v>9</v>
      </c>
      <c r="H50" s="169">
        <v>0</v>
      </c>
      <c r="I50" s="309" t="s">
        <v>2637</v>
      </c>
      <c r="J50" s="178" t="s">
        <v>285</v>
      </c>
      <c r="K50" s="178"/>
      <c r="L50" s="300"/>
      <c r="M50" s="32"/>
    </row>
    <row r="51" spans="1:13" ht="17.25" thickBot="1" x14ac:dyDescent="0.35">
      <c r="A51" s="177">
        <v>44469</v>
      </c>
      <c r="B51" s="299" t="s">
        <v>2635</v>
      </c>
      <c r="C51" s="168" t="s">
        <v>62</v>
      </c>
      <c r="D51" s="169">
        <v>2</v>
      </c>
      <c r="E51" s="169">
        <v>0</v>
      </c>
      <c r="F51" s="169">
        <v>0</v>
      </c>
      <c r="G51" s="169">
        <v>2</v>
      </c>
      <c r="H51" s="169">
        <v>0</v>
      </c>
      <c r="I51" s="309" t="s">
        <v>2637</v>
      </c>
      <c r="J51" s="178" t="s">
        <v>285</v>
      </c>
      <c r="K51" s="178"/>
      <c r="L51" s="300"/>
      <c r="M51" s="32"/>
    </row>
    <row r="52" spans="1:13" x14ac:dyDescent="0.3">
      <c r="A52" s="174">
        <v>44442</v>
      </c>
      <c r="B52" s="144" t="s">
        <v>2638</v>
      </c>
      <c r="C52" s="163" t="s">
        <v>2643</v>
      </c>
      <c r="D52" s="164">
        <v>-1</v>
      </c>
      <c r="E52" s="164">
        <v>0</v>
      </c>
      <c r="F52" s="164">
        <v>0</v>
      </c>
      <c r="G52" s="164">
        <v>1</v>
      </c>
      <c r="H52" s="164">
        <v>0</v>
      </c>
      <c r="I52" s="304" t="s">
        <v>1026</v>
      </c>
      <c r="J52" s="172" t="s">
        <v>155</v>
      </c>
      <c r="K52" s="172"/>
      <c r="L52" s="145"/>
      <c r="M52" s="32"/>
    </row>
    <row r="53" spans="1:13" x14ac:dyDescent="0.3">
      <c r="A53" s="174">
        <v>44469</v>
      </c>
      <c r="B53" s="144" t="s">
        <v>2638</v>
      </c>
      <c r="C53" s="163" t="s">
        <v>2639</v>
      </c>
      <c r="D53" s="164">
        <v>10</v>
      </c>
      <c r="E53" s="164">
        <v>0</v>
      </c>
      <c r="F53" s="164">
        <v>0</v>
      </c>
      <c r="G53" s="164">
        <v>8</v>
      </c>
      <c r="H53" s="164">
        <v>0</v>
      </c>
      <c r="I53" s="304" t="s">
        <v>1026</v>
      </c>
      <c r="J53" s="172" t="s">
        <v>2642</v>
      </c>
      <c r="K53" s="172"/>
      <c r="L53" s="145"/>
      <c r="M53" s="32"/>
    </row>
    <row r="54" spans="1:13" x14ac:dyDescent="0.3">
      <c r="A54" s="174">
        <v>44469</v>
      </c>
      <c r="B54" s="144" t="s">
        <v>2638</v>
      </c>
      <c r="C54" s="163" t="s">
        <v>2640</v>
      </c>
      <c r="D54" s="164">
        <v>1</v>
      </c>
      <c r="E54" s="164">
        <v>0</v>
      </c>
      <c r="F54" s="164">
        <v>0</v>
      </c>
      <c r="G54" s="164">
        <v>0</v>
      </c>
      <c r="H54" s="164">
        <v>0</v>
      </c>
      <c r="I54" s="304" t="s">
        <v>2641</v>
      </c>
      <c r="J54" s="172" t="s">
        <v>2642</v>
      </c>
      <c r="K54" s="172"/>
      <c r="L54" s="145"/>
      <c r="M54" s="32"/>
    </row>
    <row r="55" spans="1:13" x14ac:dyDescent="0.3">
      <c r="A55" s="289"/>
      <c r="B55" s="144"/>
      <c r="C55" s="163"/>
      <c r="D55" s="164"/>
      <c r="E55" s="164"/>
      <c r="F55" s="164"/>
      <c r="G55" s="164"/>
      <c r="H55" s="164"/>
      <c r="I55" s="304"/>
      <c r="J55" s="172"/>
      <c r="K55" s="172"/>
      <c r="L55" s="157"/>
      <c r="M55" s="32"/>
    </row>
    <row r="56" spans="1:13" x14ac:dyDescent="0.3">
      <c r="A56" s="289"/>
      <c r="B56" s="144"/>
      <c r="C56" s="163"/>
      <c r="D56" s="164"/>
      <c r="E56" s="164"/>
      <c r="F56" s="164"/>
      <c r="G56" s="164"/>
      <c r="H56" s="164"/>
      <c r="I56" s="304"/>
      <c r="J56" s="172"/>
      <c r="K56" s="172"/>
      <c r="L56" s="157"/>
      <c r="M56" s="32"/>
    </row>
    <row r="57" spans="1:13" x14ac:dyDescent="0.3">
      <c r="A57" s="289"/>
      <c r="B57" s="144"/>
      <c r="C57" s="163"/>
      <c r="D57" s="164"/>
      <c r="E57" s="164"/>
      <c r="F57" s="164"/>
      <c r="G57" s="164"/>
      <c r="H57" s="164"/>
      <c r="I57" s="304"/>
      <c r="J57" s="172"/>
      <c r="K57" s="172"/>
      <c r="L57" s="157"/>
      <c r="M57" s="32"/>
    </row>
    <row r="58" spans="1:13" x14ac:dyDescent="0.3">
      <c r="A58" s="289"/>
      <c r="B58" s="144"/>
      <c r="C58" s="163"/>
      <c r="D58" s="164"/>
      <c r="E58" s="164"/>
      <c r="F58" s="164"/>
      <c r="G58" s="164"/>
      <c r="H58" s="164"/>
      <c r="I58" s="304"/>
      <c r="J58" s="172"/>
      <c r="K58" s="172"/>
      <c r="L58" s="157"/>
      <c r="M58" s="32"/>
    </row>
    <row r="59" spans="1:13" x14ac:dyDescent="0.3">
      <c r="A59" s="289"/>
      <c r="B59" s="144"/>
      <c r="C59" s="163"/>
      <c r="D59" s="164"/>
      <c r="E59" s="164"/>
      <c r="F59" s="164"/>
      <c r="G59" s="164"/>
      <c r="H59" s="164"/>
      <c r="I59" s="304"/>
      <c r="J59" s="172"/>
      <c r="K59" s="172"/>
      <c r="L59" s="157"/>
      <c r="M59" s="32"/>
    </row>
    <row r="60" spans="1:13" x14ac:dyDescent="0.3">
      <c r="A60" s="289"/>
      <c r="B60" s="144"/>
      <c r="C60" s="163"/>
      <c r="D60" s="164"/>
      <c r="E60" s="164"/>
      <c r="F60" s="164"/>
      <c r="G60" s="164"/>
      <c r="H60" s="164"/>
      <c r="I60" s="304"/>
      <c r="J60" s="172"/>
      <c r="K60" s="172"/>
      <c r="L60" s="157"/>
      <c r="M60" s="32"/>
    </row>
    <row r="61" spans="1:13" x14ac:dyDescent="0.3">
      <c r="A61" s="289"/>
      <c r="B61" s="144"/>
      <c r="C61" s="163"/>
      <c r="D61" s="164"/>
      <c r="E61" s="164"/>
      <c r="F61" s="164"/>
      <c r="G61" s="164"/>
      <c r="H61" s="164"/>
      <c r="I61" s="304"/>
      <c r="J61" s="172"/>
      <c r="K61" s="172"/>
      <c r="L61" s="157"/>
      <c r="M61" s="32"/>
    </row>
    <row r="62" spans="1:13" x14ac:dyDescent="0.3">
      <c r="A62" s="289"/>
      <c r="B62" s="144"/>
      <c r="C62" s="163"/>
      <c r="D62" s="164"/>
      <c r="E62" s="164"/>
      <c r="F62" s="164"/>
      <c r="G62" s="164"/>
      <c r="H62" s="164"/>
      <c r="I62" s="304"/>
      <c r="J62" s="172"/>
      <c r="K62" s="172"/>
      <c r="L62" s="157"/>
      <c r="M62" s="32"/>
    </row>
    <row r="63" spans="1:13" x14ac:dyDescent="0.3">
      <c r="A63" s="289"/>
      <c r="B63" s="144"/>
      <c r="C63" s="163"/>
      <c r="D63" s="164"/>
      <c r="E63" s="164"/>
      <c r="F63" s="164"/>
      <c r="G63" s="164"/>
      <c r="H63" s="164"/>
      <c r="I63" s="304"/>
      <c r="J63" s="172"/>
      <c r="K63" s="172"/>
      <c r="L63" s="157"/>
      <c r="M63" s="32"/>
    </row>
    <row r="64" spans="1:13" x14ac:dyDescent="0.3">
      <c r="A64" s="289"/>
      <c r="B64" s="144"/>
      <c r="C64" s="163"/>
      <c r="D64" s="164"/>
      <c r="E64" s="164"/>
      <c r="F64" s="164"/>
      <c r="G64" s="164"/>
      <c r="H64" s="164"/>
      <c r="I64" s="304"/>
      <c r="J64" s="172"/>
      <c r="K64" s="172"/>
      <c r="L64" s="157"/>
      <c r="M64" s="32"/>
    </row>
    <row r="65" spans="1:13" x14ac:dyDescent="0.3">
      <c r="A65" s="289"/>
      <c r="B65" s="144"/>
      <c r="C65" s="163"/>
      <c r="D65" s="164"/>
      <c r="E65" s="164"/>
      <c r="F65" s="164"/>
      <c r="G65" s="164"/>
      <c r="H65" s="164"/>
      <c r="I65" s="304"/>
      <c r="J65" s="172"/>
      <c r="K65" s="172"/>
      <c r="L65" s="157"/>
      <c r="M65" s="32"/>
    </row>
    <row r="66" spans="1:13" x14ac:dyDescent="0.3">
      <c r="A66" s="289"/>
      <c r="B66" s="144"/>
      <c r="C66" s="163"/>
      <c r="D66" s="164"/>
      <c r="E66" s="164"/>
      <c r="F66" s="164"/>
      <c r="G66" s="164"/>
      <c r="H66" s="164"/>
      <c r="I66" s="304"/>
      <c r="J66" s="172"/>
      <c r="K66" s="172"/>
      <c r="L66" s="157"/>
      <c r="M66" s="32"/>
    </row>
    <row r="67" spans="1:13" x14ac:dyDescent="0.3">
      <c r="A67" s="289"/>
      <c r="B67" s="144"/>
      <c r="C67" s="163"/>
      <c r="D67" s="164"/>
      <c r="E67" s="164"/>
      <c r="F67" s="164"/>
      <c r="G67" s="164"/>
      <c r="H67" s="164"/>
      <c r="I67" s="304"/>
      <c r="J67" s="172"/>
      <c r="K67" s="172"/>
      <c r="L67" s="157"/>
      <c r="M67" s="32"/>
    </row>
    <row r="68" spans="1:13" x14ac:dyDescent="0.3">
      <c r="A68" s="289"/>
      <c r="B68" s="144"/>
      <c r="C68" s="163"/>
      <c r="D68" s="164"/>
      <c r="E68" s="164"/>
      <c r="F68" s="164"/>
      <c r="G68" s="164"/>
      <c r="H68" s="164"/>
      <c r="I68" s="304"/>
      <c r="J68" s="172"/>
      <c r="K68" s="172"/>
      <c r="L68" s="157"/>
      <c r="M68" s="32"/>
    </row>
    <row r="69" spans="1:13" x14ac:dyDescent="0.3">
      <c r="A69" s="289"/>
      <c r="B69" s="144"/>
      <c r="C69" s="163"/>
      <c r="D69" s="164"/>
      <c r="E69" s="164"/>
      <c r="F69" s="164"/>
      <c r="G69" s="164"/>
      <c r="H69" s="164"/>
      <c r="I69" s="304"/>
      <c r="J69" s="172"/>
      <c r="K69" s="172"/>
      <c r="L69" s="157"/>
      <c r="M69" s="32"/>
    </row>
    <row r="70" spans="1:13" x14ac:dyDescent="0.3">
      <c r="A70" s="289"/>
      <c r="B70" s="144"/>
      <c r="C70" s="163"/>
      <c r="D70" s="164"/>
      <c r="E70" s="164"/>
      <c r="F70" s="164"/>
      <c r="G70" s="164"/>
      <c r="H70" s="164"/>
      <c r="I70" s="304"/>
      <c r="J70" s="172"/>
      <c r="K70" s="172"/>
      <c r="L70" s="157"/>
      <c r="M70" s="32"/>
    </row>
    <row r="71" spans="1:13" x14ac:dyDescent="0.3">
      <c r="A71" s="289"/>
      <c r="B71" s="144"/>
      <c r="C71" s="163"/>
      <c r="D71" s="164"/>
      <c r="E71" s="164"/>
      <c r="F71" s="164"/>
      <c r="G71" s="164"/>
      <c r="H71" s="164"/>
      <c r="I71" s="172"/>
      <c r="J71" s="172"/>
      <c r="K71" s="172"/>
      <c r="L71" s="157"/>
      <c r="M71" s="32"/>
    </row>
    <row r="72" spans="1:13" x14ac:dyDescent="0.3">
      <c r="A72" s="289"/>
      <c r="B72" s="144"/>
      <c r="C72" s="163"/>
      <c r="D72" s="164"/>
      <c r="E72" s="164"/>
      <c r="F72" s="164"/>
      <c r="G72" s="164"/>
      <c r="H72" s="164"/>
      <c r="I72" s="172"/>
      <c r="J72" s="172"/>
      <c r="K72" s="172"/>
      <c r="L72" s="157"/>
      <c r="M72" s="32"/>
    </row>
    <row r="73" spans="1:13" x14ac:dyDescent="0.3">
      <c r="A73" s="289"/>
      <c r="B73" s="144"/>
      <c r="C73" s="163"/>
      <c r="D73" s="164"/>
      <c r="E73" s="164"/>
      <c r="F73" s="164"/>
      <c r="G73" s="164"/>
      <c r="H73" s="164"/>
      <c r="I73" s="172"/>
      <c r="J73" s="172"/>
      <c r="K73" s="172"/>
      <c r="L73" s="157"/>
      <c r="M73" s="32"/>
    </row>
    <row r="74" spans="1:13" x14ac:dyDescent="0.3">
      <c r="A74" s="289"/>
      <c r="B74" s="144"/>
      <c r="C74" s="163"/>
      <c r="D74" s="164"/>
      <c r="E74" s="164"/>
      <c r="F74" s="164"/>
      <c r="G74" s="164"/>
      <c r="H74" s="164"/>
      <c r="I74" s="172"/>
      <c r="J74" s="172"/>
      <c r="K74" s="172"/>
      <c r="L74" s="157"/>
      <c r="M74" s="32"/>
    </row>
    <row r="75" spans="1:13" x14ac:dyDescent="0.3">
      <c r="A75" s="289"/>
      <c r="B75" s="144"/>
      <c r="C75" s="163"/>
      <c r="D75" s="164"/>
      <c r="E75" s="164"/>
      <c r="F75" s="164"/>
      <c r="G75" s="164"/>
      <c r="H75" s="164"/>
      <c r="I75" s="172"/>
      <c r="J75" s="172"/>
      <c r="K75" s="172"/>
      <c r="L75" s="157"/>
      <c r="M75" s="32"/>
    </row>
    <row r="76" spans="1:13" x14ac:dyDescent="0.3">
      <c r="A76" s="289"/>
      <c r="B76" s="144"/>
      <c r="C76" s="163"/>
      <c r="D76" s="164"/>
      <c r="E76" s="164"/>
      <c r="F76" s="164"/>
      <c r="G76" s="164"/>
      <c r="H76" s="164"/>
      <c r="I76" s="172"/>
      <c r="J76" s="172"/>
      <c r="K76" s="172"/>
      <c r="L76" s="157"/>
      <c r="M76" s="32"/>
    </row>
    <row r="77" spans="1:13" x14ac:dyDescent="0.3">
      <c r="A77" s="289"/>
      <c r="B77" s="144"/>
      <c r="C77" s="163"/>
      <c r="D77" s="164"/>
      <c r="E77" s="164"/>
      <c r="F77" s="164"/>
      <c r="G77" s="164"/>
      <c r="H77" s="164"/>
      <c r="I77" s="172"/>
      <c r="J77" s="172"/>
      <c r="K77" s="172"/>
      <c r="L77" s="157"/>
      <c r="M77" s="32"/>
    </row>
    <row r="78" spans="1:13" x14ac:dyDescent="0.3">
      <c r="A78" s="289"/>
      <c r="B78" s="144"/>
      <c r="C78" s="163"/>
      <c r="D78" s="164"/>
      <c r="E78" s="164"/>
      <c r="F78" s="164"/>
      <c r="G78" s="164"/>
      <c r="H78" s="164"/>
      <c r="I78" s="172"/>
      <c r="J78" s="172"/>
      <c r="K78" s="172"/>
      <c r="L78" s="157"/>
      <c r="M78" s="32"/>
    </row>
    <row r="79" spans="1:13" x14ac:dyDescent="0.3">
      <c r="A79" s="289"/>
      <c r="B79" s="144"/>
      <c r="C79" s="163"/>
      <c r="D79" s="164"/>
      <c r="E79" s="164"/>
      <c r="F79" s="164"/>
      <c r="G79" s="164"/>
      <c r="H79" s="164"/>
      <c r="I79" s="172"/>
      <c r="J79" s="172"/>
      <c r="K79" s="172"/>
      <c r="L79" s="157"/>
      <c r="M79" s="32"/>
    </row>
    <row r="80" spans="1:13" x14ac:dyDescent="0.3">
      <c r="A80" s="289"/>
      <c r="B80" s="144"/>
      <c r="C80" s="163"/>
      <c r="D80" s="164"/>
      <c r="E80" s="164"/>
      <c r="F80" s="164"/>
      <c r="G80" s="164"/>
      <c r="H80" s="164"/>
      <c r="I80" s="172"/>
      <c r="J80" s="172"/>
      <c r="K80" s="172"/>
      <c r="L80" s="157"/>
      <c r="M80" s="32"/>
    </row>
    <row r="81" spans="1:13" x14ac:dyDescent="0.3">
      <c r="A81" s="289"/>
      <c r="B81" s="144"/>
      <c r="C81" s="163"/>
      <c r="D81" s="164"/>
      <c r="E81" s="164"/>
      <c r="F81" s="164"/>
      <c r="G81" s="164"/>
      <c r="H81" s="164"/>
      <c r="I81" s="172"/>
      <c r="J81" s="172"/>
      <c r="K81" s="172"/>
      <c r="L81" s="157"/>
      <c r="M81" s="32"/>
    </row>
    <row r="82" spans="1:13" x14ac:dyDescent="0.3">
      <c r="A82" s="289"/>
      <c r="B82" s="144"/>
      <c r="C82" s="163"/>
      <c r="D82" s="164"/>
      <c r="E82" s="164"/>
      <c r="F82" s="164"/>
      <c r="G82" s="164"/>
      <c r="H82" s="164"/>
      <c r="I82" s="172"/>
      <c r="J82" s="172"/>
      <c r="K82" s="172"/>
      <c r="L82" s="157"/>
      <c r="M82" s="32"/>
    </row>
    <row r="83" spans="1:13" x14ac:dyDescent="0.3">
      <c r="A83" s="289"/>
      <c r="B83" s="144"/>
      <c r="C83" s="163"/>
      <c r="D83" s="164"/>
      <c r="E83" s="164"/>
      <c r="F83" s="164"/>
      <c r="G83" s="164"/>
      <c r="H83" s="164"/>
      <c r="I83" s="172"/>
      <c r="J83" s="172"/>
      <c r="K83" s="172"/>
      <c r="L83" s="157"/>
      <c r="M83" s="32"/>
    </row>
    <row r="84" spans="1:13" x14ac:dyDescent="0.3">
      <c r="A84" s="289"/>
      <c r="B84" s="144"/>
      <c r="C84" s="163"/>
      <c r="D84" s="164"/>
      <c r="E84" s="164"/>
      <c r="F84" s="164"/>
      <c r="G84" s="164"/>
      <c r="H84" s="164"/>
      <c r="I84" s="172"/>
      <c r="J84" s="172"/>
      <c r="K84" s="172"/>
      <c r="L84" s="157"/>
      <c r="M84" s="32"/>
    </row>
    <row r="85" spans="1:13" x14ac:dyDescent="0.3">
      <c r="A85" s="289"/>
      <c r="B85" s="144"/>
      <c r="C85" s="163"/>
      <c r="D85" s="164"/>
      <c r="E85" s="164"/>
      <c r="F85" s="164"/>
      <c r="G85" s="164"/>
      <c r="H85" s="164"/>
      <c r="I85" s="172"/>
      <c r="J85" s="172"/>
      <c r="K85" s="172"/>
      <c r="L85" s="157"/>
      <c r="M85" s="32"/>
    </row>
    <row r="86" spans="1:13" x14ac:dyDescent="0.3">
      <c r="A86" s="289"/>
      <c r="B86" s="144"/>
      <c r="C86" s="163"/>
      <c r="D86" s="164"/>
      <c r="E86" s="164"/>
      <c r="F86" s="164"/>
      <c r="G86" s="164"/>
      <c r="H86" s="164"/>
      <c r="I86" s="172"/>
      <c r="J86" s="172"/>
      <c r="K86" s="172"/>
      <c r="L86" s="157"/>
      <c r="M86" s="32"/>
    </row>
    <row r="87" spans="1:13" x14ac:dyDescent="0.3">
      <c r="A87" s="289"/>
      <c r="B87" s="144"/>
      <c r="C87" s="163"/>
      <c r="D87" s="164"/>
      <c r="E87" s="164"/>
      <c r="F87" s="164"/>
      <c r="G87" s="164"/>
      <c r="H87" s="164"/>
      <c r="I87" s="172"/>
      <c r="J87" s="172"/>
      <c r="K87" s="172"/>
      <c r="L87" s="157"/>
      <c r="M87" s="32"/>
    </row>
    <row r="88" spans="1:13" x14ac:dyDescent="0.3">
      <c r="A88" s="289"/>
      <c r="B88" s="144"/>
      <c r="C88" s="163"/>
      <c r="D88" s="164"/>
      <c r="E88" s="164"/>
      <c r="F88" s="164"/>
      <c r="G88" s="164"/>
      <c r="H88" s="164"/>
      <c r="I88" s="172"/>
      <c r="J88" s="172"/>
      <c r="K88" s="172"/>
      <c r="L88" s="157"/>
      <c r="M88" s="32"/>
    </row>
    <row r="89" spans="1:13" x14ac:dyDescent="0.3">
      <c r="A89" s="289"/>
      <c r="B89" s="144"/>
      <c r="C89" s="163"/>
      <c r="D89" s="164"/>
      <c r="E89" s="164"/>
      <c r="F89" s="164"/>
      <c r="G89" s="164"/>
      <c r="H89" s="164"/>
      <c r="I89" s="172"/>
      <c r="J89" s="172"/>
      <c r="K89" s="172"/>
      <c r="L89" s="157"/>
      <c r="M89" s="32"/>
    </row>
    <row r="90" spans="1:13" x14ac:dyDescent="0.3">
      <c r="A90" s="289"/>
      <c r="B90" s="144"/>
      <c r="C90" s="163"/>
      <c r="D90" s="164"/>
      <c r="E90" s="164"/>
      <c r="F90" s="164"/>
      <c r="G90" s="164"/>
      <c r="H90" s="164"/>
      <c r="I90" s="172"/>
      <c r="J90" s="172"/>
      <c r="K90" s="172"/>
      <c r="L90" s="157"/>
      <c r="M90" s="32"/>
    </row>
    <row r="91" spans="1:13" x14ac:dyDescent="0.3">
      <c r="A91" s="289"/>
      <c r="B91" s="144"/>
      <c r="C91" s="163"/>
      <c r="D91" s="164"/>
      <c r="E91" s="164"/>
      <c r="F91" s="164"/>
      <c r="G91" s="164"/>
      <c r="H91" s="164"/>
      <c r="I91" s="172"/>
      <c r="J91" s="172"/>
      <c r="K91" s="172"/>
      <c r="L91" s="157"/>
      <c r="M91" s="32"/>
    </row>
    <row r="92" spans="1:13" x14ac:dyDescent="0.3">
      <c r="A92" s="289"/>
      <c r="B92" s="144"/>
      <c r="C92" s="163"/>
      <c r="D92" s="164"/>
      <c r="E92" s="164"/>
      <c r="F92" s="164"/>
      <c r="G92" s="164"/>
      <c r="H92" s="164"/>
      <c r="I92" s="172"/>
      <c r="J92" s="172"/>
      <c r="K92" s="172"/>
      <c r="L92" s="157"/>
      <c r="M92" s="32"/>
    </row>
    <row r="93" spans="1:13" x14ac:dyDescent="0.3">
      <c r="A93" s="289"/>
      <c r="B93" s="144"/>
      <c r="C93" s="163"/>
      <c r="D93" s="164"/>
      <c r="E93" s="164"/>
      <c r="F93" s="164"/>
      <c r="G93" s="164"/>
      <c r="H93" s="164"/>
      <c r="I93" s="172"/>
      <c r="J93" s="172"/>
      <c r="K93" s="172"/>
      <c r="L93" s="157"/>
      <c r="M93" s="32"/>
    </row>
    <row r="94" spans="1:13" x14ac:dyDescent="0.3">
      <c r="A94" s="289"/>
      <c r="B94" s="144"/>
      <c r="C94" s="163"/>
      <c r="D94" s="164"/>
      <c r="E94" s="164"/>
      <c r="F94" s="164"/>
      <c r="G94" s="164"/>
      <c r="H94" s="164"/>
      <c r="I94" s="172"/>
      <c r="J94" s="172"/>
      <c r="K94" s="172"/>
      <c r="L94" s="157"/>
      <c r="M94" s="32"/>
    </row>
    <row r="95" spans="1:13" x14ac:dyDescent="0.3">
      <c r="A95" s="289"/>
      <c r="B95" s="144"/>
      <c r="C95" s="163"/>
      <c r="D95" s="164"/>
      <c r="E95" s="164"/>
      <c r="F95" s="164"/>
      <c r="G95" s="164"/>
      <c r="H95" s="164"/>
      <c r="I95" s="172"/>
      <c r="J95" s="172"/>
      <c r="K95" s="172"/>
      <c r="L95" s="157"/>
      <c r="M95" s="32"/>
    </row>
    <row r="96" spans="1:13" x14ac:dyDescent="0.3">
      <c r="A96" s="289"/>
      <c r="B96" s="144"/>
      <c r="C96" s="163"/>
      <c r="D96" s="164"/>
      <c r="E96" s="164"/>
      <c r="F96" s="164"/>
      <c r="G96" s="164"/>
      <c r="H96" s="164"/>
      <c r="I96" s="172"/>
      <c r="J96" s="172"/>
      <c r="K96" s="172"/>
      <c r="L96" s="157"/>
      <c r="M96" s="32"/>
    </row>
    <row r="97" spans="1:13" x14ac:dyDescent="0.3">
      <c r="A97" s="289"/>
      <c r="B97" s="144"/>
      <c r="C97" s="163"/>
      <c r="D97" s="164"/>
      <c r="E97" s="164"/>
      <c r="F97" s="164"/>
      <c r="G97" s="164"/>
      <c r="H97" s="164"/>
      <c r="I97" s="172"/>
      <c r="J97" s="172"/>
      <c r="K97" s="172"/>
      <c r="L97" s="157"/>
      <c r="M97" s="32"/>
    </row>
    <row r="98" spans="1:13" x14ac:dyDescent="0.3">
      <c r="A98" s="289"/>
      <c r="B98" s="144"/>
      <c r="C98" s="163"/>
      <c r="D98" s="164"/>
      <c r="E98" s="164"/>
      <c r="F98" s="164"/>
      <c r="G98" s="164"/>
      <c r="H98" s="164"/>
      <c r="I98" s="172"/>
      <c r="J98" s="172"/>
      <c r="K98" s="172"/>
      <c r="L98" s="157"/>
      <c r="M98" s="32"/>
    </row>
    <row r="99" spans="1:13" x14ac:dyDescent="0.3">
      <c r="A99" s="289"/>
      <c r="B99" s="144"/>
      <c r="C99" s="163"/>
      <c r="D99" s="164"/>
      <c r="E99" s="164"/>
      <c r="F99" s="164"/>
      <c r="G99" s="164"/>
      <c r="H99" s="164"/>
      <c r="I99" s="172"/>
      <c r="J99" s="172"/>
      <c r="K99" s="172"/>
      <c r="L99" s="157"/>
      <c r="M99" s="32"/>
    </row>
    <row r="100" spans="1:13" x14ac:dyDescent="0.3">
      <c r="A100" s="289"/>
      <c r="B100" s="144"/>
      <c r="C100" s="163"/>
      <c r="D100" s="164"/>
      <c r="E100" s="164"/>
      <c r="F100" s="164"/>
      <c r="G100" s="164"/>
      <c r="H100" s="164"/>
      <c r="I100" s="172"/>
      <c r="J100" s="172"/>
      <c r="K100" s="172"/>
      <c r="L100" s="157"/>
      <c r="M100" s="32"/>
    </row>
    <row r="101" spans="1:13" x14ac:dyDescent="0.3">
      <c r="A101" s="289"/>
      <c r="B101" s="144"/>
      <c r="C101" s="163"/>
      <c r="D101" s="164"/>
      <c r="E101" s="164"/>
      <c r="F101" s="164"/>
      <c r="G101" s="164"/>
      <c r="H101" s="164"/>
      <c r="I101" s="172"/>
      <c r="J101" s="172"/>
      <c r="K101" s="172"/>
      <c r="L101" s="157"/>
      <c r="M101" s="32"/>
    </row>
    <row r="102" spans="1:13" x14ac:dyDescent="0.3">
      <c r="A102" s="289"/>
      <c r="B102" s="144"/>
      <c r="C102" s="163"/>
      <c r="D102" s="164"/>
      <c r="E102" s="164"/>
      <c r="F102" s="164"/>
      <c r="G102" s="164"/>
      <c r="H102" s="164"/>
      <c r="I102" s="172"/>
      <c r="J102" s="172"/>
      <c r="K102" s="172"/>
      <c r="L102" s="157"/>
      <c r="M102" s="32"/>
    </row>
    <row r="103" spans="1:13" x14ac:dyDescent="0.3">
      <c r="A103" s="289"/>
      <c r="B103" s="144"/>
      <c r="C103" s="163"/>
      <c r="D103" s="164"/>
      <c r="E103" s="164"/>
      <c r="F103" s="164"/>
      <c r="G103" s="164"/>
      <c r="H103" s="164"/>
      <c r="I103" s="172"/>
      <c r="J103" s="172"/>
      <c r="K103" s="172"/>
      <c r="L103" s="157"/>
      <c r="M103" s="32"/>
    </row>
    <row r="104" spans="1:13" x14ac:dyDescent="0.3">
      <c r="A104" s="289"/>
      <c r="B104" s="144"/>
      <c r="C104" s="163"/>
      <c r="D104" s="164"/>
      <c r="E104" s="164"/>
      <c r="F104" s="164"/>
      <c r="G104" s="164"/>
      <c r="H104" s="164"/>
      <c r="I104" s="172"/>
      <c r="J104" s="172"/>
      <c r="K104" s="172"/>
      <c r="L104" s="157"/>
      <c r="M104" s="32"/>
    </row>
    <row r="105" spans="1:13" x14ac:dyDescent="0.3">
      <c r="A105" s="289"/>
      <c r="B105" s="144"/>
      <c r="C105" s="163"/>
      <c r="D105" s="164"/>
      <c r="E105" s="164"/>
      <c r="F105" s="164"/>
      <c r="G105" s="164"/>
      <c r="H105" s="164"/>
      <c r="I105" s="172"/>
      <c r="J105" s="172"/>
      <c r="K105" s="172"/>
      <c r="L105" s="157"/>
      <c r="M105" s="32"/>
    </row>
    <row r="106" spans="1:13" x14ac:dyDescent="0.3">
      <c r="A106" s="289"/>
      <c r="B106" s="144"/>
      <c r="C106" s="163"/>
      <c r="D106" s="164"/>
      <c r="E106" s="164"/>
      <c r="F106" s="164"/>
      <c r="G106" s="164"/>
      <c r="H106" s="164"/>
      <c r="I106" s="172"/>
      <c r="J106" s="172"/>
      <c r="K106" s="172"/>
      <c r="L106" s="157"/>
      <c r="M106" s="32"/>
    </row>
    <row r="107" spans="1:13" x14ac:dyDescent="0.3">
      <c r="A107" s="289"/>
      <c r="B107" s="144"/>
      <c r="C107" s="163"/>
      <c r="D107" s="164"/>
      <c r="E107" s="164"/>
      <c r="F107" s="164"/>
      <c r="G107" s="164"/>
      <c r="H107" s="164"/>
      <c r="I107" s="172"/>
      <c r="J107" s="172"/>
      <c r="K107" s="172"/>
      <c r="L107" s="157"/>
      <c r="M107" s="32"/>
    </row>
    <row r="108" spans="1:13" x14ac:dyDescent="0.3">
      <c r="A108" s="289"/>
      <c r="B108" s="144"/>
      <c r="C108" s="163"/>
      <c r="D108" s="164"/>
      <c r="E108" s="164"/>
      <c r="F108" s="164"/>
      <c r="G108" s="164"/>
      <c r="H108" s="164"/>
      <c r="I108" s="172"/>
      <c r="J108" s="172"/>
      <c r="K108" s="172"/>
      <c r="L108" s="157"/>
      <c r="M108" s="32"/>
    </row>
    <row r="109" spans="1:13" x14ac:dyDescent="0.3">
      <c r="A109" s="289"/>
      <c r="B109" s="144"/>
      <c r="C109" s="163"/>
      <c r="D109" s="164"/>
      <c r="E109" s="164"/>
      <c r="F109" s="164"/>
      <c r="G109" s="164"/>
      <c r="H109" s="164"/>
      <c r="I109" s="172"/>
      <c r="J109" s="172"/>
      <c r="K109" s="172"/>
      <c r="L109" s="157"/>
      <c r="M109" s="32"/>
    </row>
    <row r="110" spans="1:13" x14ac:dyDescent="0.3">
      <c r="A110" s="289"/>
      <c r="B110" s="144"/>
      <c r="C110" s="163"/>
      <c r="D110" s="164"/>
      <c r="E110" s="164"/>
      <c r="F110" s="164"/>
      <c r="G110" s="164"/>
      <c r="H110" s="164"/>
      <c r="I110" s="172"/>
      <c r="J110" s="172"/>
      <c r="K110" s="172"/>
      <c r="L110" s="157"/>
      <c r="M110" s="32"/>
    </row>
    <row r="111" spans="1:13" x14ac:dyDescent="0.3">
      <c r="A111" s="289"/>
      <c r="B111" s="144"/>
      <c r="C111" s="163"/>
      <c r="D111" s="164"/>
      <c r="E111" s="164"/>
      <c r="F111" s="164"/>
      <c r="G111" s="164"/>
      <c r="H111" s="164"/>
      <c r="I111" s="172"/>
      <c r="J111" s="172"/>
      <c r="K111" s="172"/>
      <c r="L111" s="157"/>
      <c r="M111" s="32"/>
    </row>
    <row r="112" spans="1:13" x14ac:dyDescent="0.3">
      <c r="A112" s="289"/>
      <c r="B112" s="144"/>
      <c r="C112" s="163"/>
      <c r="D112" s="164"/>
      <c r="E112" s="164"/>
      <c r="F112" s="164"/>
      <c r="G112" s="164"/>
      <c r="H112" s="164"/>
      <c r="I112" s="172"/>
      <c r="J112" s="172"/>
      <c r="K112" s="172"/>
      <c r="L112" s="157"/>
      <c r="M112" s="32"/>
    </row>
    <row r="113" spans="1:13" x14ac:dyDescent="0.3">
      <c r="A113" s="289"/>
      <c r="B113" s="144"/>
      <c r="C113" s="163"/>
      <c r="D113" s="164"/>
      <c r="E113" s="164"/>
      <c r="F113" s="164"/>
      <c r="G113" s="164"/>
      <c r="H113" s="164"/>
      <c r="I113" s="172"/>
      <c r="J113" s="172"/>
      <c r="K113" s="172"/>
      <c r="L113" s="157"/>
      <c r="M113" s="32"/>
    </row>
    <row r="114" spans="1:13" x14ac:dyDescent="0.3">
      <c r="A114" s="289"/>
      <c r="B114" s="144"/>
      <c r="C114" s="163"/>
      <c r="D114" s="164"/>
      <c r="E114" s="164"/>
      <c r="F114" s="164"/>
      <c r="G114" s="164"/>
      <c r="H114" s="164"/>
      <c r="I114" s="172"/>
      <c r="J114" s="172"/>
      <c r="K114" s="172"/>
      <c r="L114" s="157"/>
      <c r="M114" s="32"/>
    </row>
    <row r="115" spans="1:13" x14ac:dyDescent="0.3">
      <c r="A115" s="289"/>
      <c r="B115" s="144"/>
      <c r="C115" s="163"/>
      <c r="D115" s="164"/>
      <c r="E115" s="164"/>
      <c r="F115" s="164"/>
      <c r="G115" s="164"/>
      <c r="H115" s="164"/>
      <c r="I115" s="172"/>
      <c r="J115" s="172"/>
      <c r="K115" s="172"/>
      <c r="L115" s="157"/>
      <c r="M115" s="32"/>
    </row>
    <row r="116" spans="1:13" x14ac:dyDescent="0.3">
      <c r="A116" s="289"/>
      <c r="B116" s="144"/>
      <c r="C116" s="163"/>
      <c r="D116" s="164"/>
      <c r="E116" s="164"/>
      <c r="F116" s="164"/>
      <c r="G116" s="164"/>
      <c r="H116" s="164"/>
      <c r="I116" s="172"/>
      <c r="J116" s="172"/>
      <c r="K116" s="172"/>
      <c r="L116" s="157"/>
      <c r="M116" s="32"/>
    </row>
    <row r="117" spans="1:13" x14ac:dyDescent="0.3">
      <c r="A117" s="289"/>
      <c r="B117" s="144"/>
      <c r="C117" s="163"/>
      <c r="D117" s="164"/>
      <c r="E117" s="164"/>
      <c r="F117" s="164"/>
      <c r="G117" s="164"/>
      <c r="H117" s="164"/>
      <c r="I117" s="172"/>
      <c r="J117" s="172"/>
      <c r="K117" s="172"/>
      <c r="L117" s="157"/>
      <c r="M117" s="32"/>
    </row>
    <row r="118" spans="1:13" x14ac:dyDescent="0.3">
      <c r="A118" s="289"/>
      <c r="B118" s="144"/>
      <c r="C118" s="163"/>
      <c r="D118" s="164"/>
      <c r="E118" s="164"/>
      <c r="F118" s="164"/>
      <c r="G118" s="164"/>
      <c r="H118" s="164"/>
      <c r="I118" s="172"/>
      <c r="J118" s="172"/>
      <c r="K118" s="172"/>
      <c r="L118" s="157"/>
      <c r="M118" s="32"/>
    </row>
    <row r="119" spans="1:13" x14ac:dyDescent="0.3">
      <c r="A119" s="289"/>
      <c r="B119" s="144"/>
      <c r="C119" s="163"/>
      <c r="D119" s="164"/>
      <c r="E119" s="164"/>
      <c r="F119" s="164"/>
      <c r="G119" s="164"/>
      <c r="H119" s="164"/>
      <c r="I119" s="172"/>
      <c r="J119" s="172"/>
      <c r="K119" s="172"/>
      <c r="L119" s="157"/>
      <c r="M119" s="32"/>
    </row>
    <row r="120" spans="1:13" x14ac:dyDescent="0.3">
      <c r="A120" s="289"/>
      <c r="B120" s="144"/>
      <c r="C120" s="163"/>
      <c r="D120" s="164"/>
      <c r="E120" s="164"/>
      <c r="F120" s="164"/>
      <c r="G120" s="164"/>
      <c r="H120" s="164"/>
      <c r="I120" s="172"/>
      <c r="J120" s="172"/>
      <c r="K120" s="172"/>
      <c r="L120" s="157"/>
      <c r="M120" s="32"/>
    </row>
    <row r="121" spans="1:13" x14ac:dyDescent="0.3">
      <c r="A121" s="289"/>
      <c r="B121" s="144"/>
      <c r="C121" s="163"/>
      <c r="D121" s="164"/>
      <c r="E121" s="164"/>
      <c r="F121" s="164"/>
      <c r="G121" s="164"/>
      <c r="H121" s="164"/>
      <c r="I121" s="172"/>
      <c r="J121" s="172"/>
      <c r="K121" s="172"/>
      <c r="L121" s="157"/>
    </row>
    <row r="122" spans="1:13" x14ac:dyDescent="0.3">
      <c r="A122" s="289"/>
      <c r="B122" s="144"/>
      <c r="C122" s="163"/>
      <c r="D122" s="164"/>
      <c r="E122" s="164"/>
      <c r="F122" s="164"/>
      <c r="G122" s="164"/>
      <c r="H122" s="164"/>
      <c r="I122" s="172"/>
      <c r="J122" s="172"/>
      <c r="K122" s="172"/>
      <c r="L122" s="157"/>
    </row>
    <row r="123" spans="1:13" x14ac:dyDescent="0.3">
      <c r="A123" s="289"/>
      <c r="B123" s="144"/>
      <c r="C123" s="163"/>
      <c r="D123" s="164"/>
      <c r="E123" s="164"/>
      <c r="F123" s="164"/>
      <c r="G123" s="164"/>
      <c r="H123" s="164"/>
      <c r="I123" s="172"/>
      <c r="J123" s="172"/>
      <c r="K123" s="172"/>
      <c r="L123" s="157"/>
    </row>
    <row r="124" spans="1:13" x14ac:dyDescent="0.3">
      <c r="A124" s="289"/>
      <c r="B124" s="144"/>
      <c r="C124" s="163"/>
      <c r="D124" s="164"/>
      <c r="E124" s="164"/>
      <c r="F124" s="164"/>
      <c r="G124" s="164"/>
      <c r="H124" s="164"/>
      <c r="I124" s="172"/>
      <c r="J124" s="172"/>
      <c r="K124" s="172"/>
      <c r="L124" s="157"/>
    </row>
    <row r="125" spans="1:13" x14ac:dyDescent="0.3">
      <c r="A125" s="289"/>
      <c r="B125" s="144"/>
      <c r="C125" s="163"/>
      <c r="D125" s="164"/>
      <c r="E125" s="164"/>
      <c r="F125" s="164"/>
      <c r="G125" s="164"/>
      <c r="H125" s="164"/>
      <c r="I125" s="172"/>
      <c r="J125" s="172"/>
      <c r="K125" s="172"/>
      <c r="L125" s="157"/>
    </row>
    <row r="126" spans="1:13" x14ac:dyDescent="0.3">
      <c r="A126" s="289"/>
      <c r="B126" s="144"/>
      <c r="C126" s="163"/>
      <c r="D126" s="164"/>
      <c r="E126" s="164"/>
      <c r="F126" s="164"/>
      <c r="G126" s="164"/>
      <c r="H126" s="164"/>
      <c r="I126" s="172"/>
      <c r="J126" s="172"/>
      <c r="K126" s="172"/>
      <c r="L126" s="157"/>
    </row>
    <row r="127" spans="1:13" x14ac:dyDescent="0.3">
      <c r="A127" s="289"/>
      <c r="B127" s="144"/>
      <c r="C127" s="163"/>
      <c r="D127" s="164"/>
      <c r="E127" s="164"/>
      <c r="F127" s="164"/>
      <c r="G127" s="164"/>
      <c r="H127" s="164"/>
      <c r="I127" s="172"/>
      <c r="J127" s="172"/>
      <c r="K127" s="172"/>
      <c r="L127" s="157"/>
    </row>
    <row r="128" spans="1:13" x14ac:dyDescent="0.3">
      <c r="A128" s="289"/>
      <c r="B128" s="144"/>
      <c r="C128" s="163"/>
      <c r="D128" s="164"/>
      <c r="E128" s="164"/>
      <c r="F128" s="164"/>
      <c r="G128" s="164"/>
      <c r="H128" s="164"/>
      <c r="I128" s="172"/>
      <c r="J128" s="172"/>
      <c r="K128" s="172"/>
      <c r="L128" s="157"/>
    </row>
    <row r="129" spans="1:12" x14ac:dyDescent="0.3">
      <c r="A129" s="289"/>
      <c r="B129" s="144"/>
      <c r="C129" s="163"/>
      <c r="D129" s="164"/>
      <c r="E129" s="164"/>
      <c r="F129" s="164"/>
      <c r="G129" s="164"/>
      <c r="H129" s="164"/>
      <c r="I129" s="172"/>
      <c r="J129" s="172"/>
      <c r="K129" s="172"/>
      <c r="L129" s="157"/>
    </row>
    <row r="130" spans="1:12" x14ac:dyDescent="0.3">
      <c r="A130" s="289"/>
      <c r="B130" s="144"/>
      <c r="C130" s="163"/>
      <c r="D130" s="164"/>
      <c r="E130" s="164"/>
      <c r="F130" s="164"/>
      <c r="G130" s="164"/>
      <c r="H130" s="164"/>
      <c r="I130" s="172"/>
      <c r="J130" s="172"/>
      <c r="K130" s="172"/>
      <c r="L130" s="157"/>
    </row>
    <row r="131" spans="1:12" x14ac:dyDescent="0.3">
      <c r="A131" s="289"/>
      <c r="B131" s="144"/>
      <c r="C131" s="163"/>
      <c r="D131" s="164"/>
      <c r="E131" s="164"/>
      <c r="F131" s="164"/>
      <c r="G131" s="164"/>
      <c r="H131" s="164"/>
      <c r="I131" s="172"/>
      <c r="J131" s="172"/>
      <c r="K131" s="172"/>
      <c r="L131" s="157"/>
    </row>
    <row r="132" spans="1:12" x14ac:dyDescent="0.3">
      <c r="A132" s="289"/>
      <c r="B132" s="144"/>
      <c r="C132" s="163"/>
      <c r="D132" s="164"/>
      <c r="E132" s="164"/>
      <c r="F132" s="164"/>
      <c r="G132" s="164"/>
      <c r="H132" s="164"/>
      <c r="I132" s="172"/>
      <c r="J132" s="172"/>
      <c r="K132" s="172"/>
      <c r="L132" s="157"/>
    </row>
    <row r="133" spans="1:12" x14ac:dyDescent="0.3">
      <c r="A133" s="289"/>
      <c r="B133" s="144"/>
      <c r="C133" s="163"/>
      <c r="D133" s="164"/>
      <c r="E133" s="164"/>
      <c r="F133" s="164"/>
      <c r="G133" s="164"/>
      <c r="H133" s="164"/>
      <c r="I133" s="172"/>
      <c r="J133" s="172"/>
      <c r="K133" s="172"/>
      <c r="L133" s="157"/>
    </row>
    <row r="134" spans="1:12" x14ac:dyDescent="0.3">
      <c r="A134" s="289"/>
      <c r="B134" s="144"/>
      <c r="C134" s="163"/>
      <c r="D134" s="164"/>
      <c r="E134" s="164"/>
      <c r="F134" s="164"/>
      <c r="G134" s="164"/>
      <c r="H134" s="164"/>
      <c r="I134" s="172"/>
      <c r="J134" s="172"/>
      <c r="K134" s="172"/>
      <c r="L134" s="157"/>
    </row>
    <row r="135" spans="1:12" x14ac:dyDescent="0.3">
      <c r="A135" s="289"/>
      <c r="B135" s="144"/>
      <c r="C135" s="163"/>
      <c r="D135" s="164"/>
      <c r="E135" s="164"/>
      <c r="F135" s="164"/>
      <c r="G135" s="164"/>
      <c r="H135" s="164"/>
      <c r="I135" s="172"/>
      <c r="J135" s="172"/>
      <c r="K135" s="172"/>
      <c r="L135" s="157"/>
    </row>
    <row r="136" spans="1:12" x14ac:dyDescent="0.3">
      <c r="A136" s="289"/>
      <c r="B136" s="144"/>
      <c r="C136" s="163"/>
      <c r="D136" s="164"/>
      <c r="E136" s="164"/>
      <c r="F136" s="164"/>
      <c r="G136" s="164"/>
      <c r="H136" s="164"/>
      <c r="I136" s="172"/>
      <c r="J136" s="172"/>
      <c r="K136" s="172"/>
      <c r="L136" s="157"/>
    </row>
    <row r="137" spans="1:12" x14ac:dyDescent="0.3">
      <c r="A137" s="289"/>
      <c r="B137" s="144"/>
      <c r="C137" s="163"/>
      <c r="D137" s="164"/>
      <c r="E137" s="164"/>
      <c r="F137" s="164"/>
      <c r="G137" s="164"/>
      <c r="H137" s="164"/>
      <c r="I137" s="172"/>
      <c r="J137" s="172"/>
      <c r="K137" s="172"/>
      <c r="L137" s="157"/>
    </row>
    <row r="138" spans="1:12" x14ac:dyDescent="0.3">
      <c r="A138" s="289"/>
      <c r="B138" s="144"/>
      <c r="C138" s="163"/>
      <c r="D138" s="164"/>
      <c r="E138" s="164"/>
      <c r="F138" s="164"/>
      <c r="G138" s="164"/>
      <c r="H138" s="164"/>
      <c r="I138" s="172"/>
      <c r="J138" s="172"/>
      <c r="K138" s="172"/>
      <c r="L138" s="157"/>
    </row>
    <row r="139" spans="1:12" x14ac:dyDescent="0.3">
      <c r="A139" s="289"/>
      <c r="B139" s="144"/>
      <c r="C139" s="163"/>
      <c r="D139" s="164"/>
      <c r="E139" s="164"/>
      <c r="F139" s="164"/>
      <c r="G139" s="164"/>
      <c r="H139" s="164"/>
      <c r="I139" s="172"/>
      <c r="J139" s="172"/>
      <c r="K139" s="172"/>
      <c r="L139" s="157"/>
    </row>
    <row r="140" spans="1:12" x14ac:dyDescent="0.3">
      <c r="A140" s="289"/>
      <c r="B140" s="144"/>
      <c r="C140" s="163"/>
      <c r="D140" s="164"/>
      <c r="E140" s="164"/>
      <c r="F140" s="164"/>
      <c r="G140" s="164"/>
      <c r="H140" s="164"/>
      <c r="I140" s="172"/>
      <c r="J140" s="172"/>
      <c r="K140" s="172"/>
      <c r="L140" s="157"/>
    </row>
    <row r="141" spans="1:12" x14ac:dyDescent="0.3">
      <c r="A141" s="289"/>
      <c r="B141" s="144"/>
      <c r="C141" s="163"/>
      <c r="D141" s="164"/>
      <c r="E141" s="164"/>
      <c r="F141" s="164"/>
      <c r="G141" s="164"/>
      <c r="H141" s="164"/>
      <c r="I141" s="172"/>
      <c r="J141" s="172"/>
      <c r="K141" s="172"/>
      <c r="L141" s="157"/>
    </row>
    <row r="142" spans="1:12" x14ac:dyDescent="0.3">
      <c r="A142" s="289"/>
      <c r="B142" s="144"/>
      <c r="C142" s="163"/>
      <c r="D142" s="164"/>
      <c r="E142" s="164"/>
      <c r="F142" s="164"/>
      <c r="G142" s="164"/>
      <c r="H142" s="164"/>
      <c r="I142" s="172"/>
      <c r="J142" s="172"/>
      <c r="K142" s="172"/>
      <c r="L142" s="157"/>
    </row>
    <row r="143" spans="1:12" x14ac:dyDescent="0.3">
      <c r="A143" s="289"/>
      <c r="B143" s="144"/>
      <c r="C143" s="163"/>
      <c r="D143" s="164"/>
      <c r="E143" s="164"/>
      <c r="F143" s="164"/>
      <c r="G143" s="164"/>
      <c r="H143" s="164"/>
      <c r="I143" s="172"/>
      <c r="J143" s="172"/>
      <c r="K143" s="172"/>
      <c r="L143" s="157"/>
    </row>
    <row r="144" spans="1:12" x14ac:dyDescent="0.3">
      <c r="A144" s="289"/>
      <c r="B144" s="144"/>
      <c r="C144" s="163"/>
      <c r="D144" s="164"/>
      <c r="E144" s="164"/>
      <c r="F144" s="164"/>
      <c r="G144" s="164"/>
      <c r="H144" s="164"/>
      <c r="I144" s="172"/>
      <c r="J144" s="172"/>
      <c r="K144" s="172"/>
      <c r="L144" s="157"/>
    </row>
    <row r="145" spans="1:12" x14ac:dyDescent="0.3">
      <c r="A145" s="289"/>
      <c r="B145" s="144"/>
      <c r="C145" s="163"/>
      <c r="D145" s="164"/>
      <c r="E145" s="164"/>
      <c r="F145" s="164"/>
      <c r="G145" s="164"/>
      <c r="H145" s="164"/>
      <c r="I145" s="172"/>
      <c r="J145" s="172"/>
      <c r="K145" s="172"/>
      <c r="L145" s="157"/>
    </row>
    <row r="146" spans="1:12" x14ac:dyDescent="0.3">
      <c r="A146" s="289"/>
      <c r="B146" s="144"/>
      <c r="C146" s="163"/>
      <c r="D146" s="164"/>
      <c r="E146" s="164"/>
      <c r="F146" s="164"/>
      <c r="G146" s="164"/>
      <c r="H146" s="164"/>
      <c r="I146" s="172"/>
      <c r="J146" s="172"/>
      <c r="K146" s="172"/>
      <c r="L146" s="157"/>
    </row>
    <row r="147" spans="1:12" x14ac:dyDescent="0.3">
      <c r="A147" s="289"/>
      <c r="B147" s="144"/>
      <c r="C147" s="163"/>
      <c r="D147" s="164"/>
      <c r="E147" s="164"/>
      <c r="F147" s="164"/>
      <c r="G147" s="164"/>
      <c r="H147" s="164"/>
      <c r="I147" s="172"/>
      <c r="J147" s="172"/>
      <c r="K147" s="172"/>
      <c r="L147" s="157"/>
    </row>
    <row r="148" spans="1:12" x14ac:dyDescent="0.3">
      <c r="A148" s="289"/>
      <c r="B148" s="144"/>
      <c r="C148" s="163"/>
      <c r="D148" s="164"/>
      <c r="E148" s="164"/>
      <c r="F148" s="164"/>
      <c r="G148" s="164"/>
      <c r="H148" s="164"/>
      <c r="I148" s="172"/>
      <c r="J148" s="172"/>
      <c r="K148" s="172"/>
      <c r="L148" s="157"/>
    </row>
    <row r="149" spans="1:12" x14ac:dyDescent="0.3">
      <c r="A149" s="289"/>
      <c r="B149" s="144"/>
      <c r="C149" s="163"/>
      <c r="D149" s="164"/>
      <c r="E149" s="164"/>
      <c r="F149" s="164"/>
      <c r="G149" s="164"/>
      <c r="H149" s="164"/>
      <c r="I149" s="172"/>
      <c r="J149" s="172"/>
      <c r="K149" s="172"/>
      <c r="L149" s="157"/>
    </row>
    <row r="150" spans="1:12" x14ac:dyDescent="0.3">
      <c r="A150" s="289"/>
      <c r="B150" s="144"/>
      <c r="C150" s="163"/>
      <c r="D150" s="164"/>
      <c r="E150" s="164"/>
      <c r="F150" s="164"/>
      <c r="G150" s="164"/>
      <c r="H150" s="164"/>
      <c r="I150" s="172"/>
      <c r="J150" s="172"/>
      <c r="K150" s="172"/>
      <c r="L150" s="157"/>
    </row>
    <row r="151" spans="1:12" x14ac:dyDescent="0.3">
      <c r="A151" s="289"/>
      <c r="B151" s="144"/>
      <c r="C151" s="163"/>
      <c r="D151" s="164"/>
      <c r="E151" s="164"/>
      <c r="F151" s="164"/>
      <c r="G151" s="164"/>
      <c r="H151" s="164"/>
      <c r="I151" s="172"/>
      <c r="J151" s="172"/>
      <c r="K151" s="172"/>
      <c r="L151" s="157"/>
    </row>
    <row r="152" spans="1:12" x14ac:dyDescent="0.3">
      <c r="A152" s="289"/>
      <c r="B152" s="144"/>
      <c r="C152" s="163"/>
      <c r="D152" s="164"/>
      <c r="E152" s="164"/>
      <c r="F152" s="164"/>
      <c r="G152" s="164"/>
      <c r="H152" s="164"/>
      <c r="I152" s="172"/>
      <c r="J152" s="172"/>
      <c r="K152" s="172"/>
      <c r="L152" s="157"/>
    </row>
    <row r="153" spans="1:12" x14ac:dyDescent="0.3">
      <c r="A153" s="289"/>
      <c r="B153" s="144"/>
      <c r="C153" s="163"/>
      <c r="D153" s="164"/>
      <c r="E153" s="164"/>
      <c r="F153" s="164"/>
      <c r="G153" s="164"/>
      <c r="H153" s="164"/>
      <c r="I153" s="172"/>
      <c r="J153" s="172"/>
      <c r="K153" s="172"/>
      <c r="L153" s="157"/>
    </row>
    <row r="154" spans="1:12" x14ac:dyDescent="0.3">
      <c r="A154" s="289"/>
      <c r="B154" s="144"/>
      <c r="C154" s="163"/>
      <c r="D154" s="164"/>
      <c r="E154" s="164"/>
      <c r="F154" s="164"/>
      <c r="G154" s="164"/>
      <c r="H154" s="164"/>
      <c r="I154" s="172"/>
      <c r="J154" s="172"/>
      <c r="K154" s="172"/>
      <c r="L154" s="157"/>
    </row>
    <row r="155" spans="1:12" x14ac:dyDescent="0.3">
      <c r="A155" s="289"/>
      <c r="B155" s="144"/>
      <c r="C155" s="163"/>
      <c r="D155" s="164"/>
      <c r="E155" s="164"/>
      <c r="F155" s="164"/>
      <c r="G155" s="164"/>
      <c r="H155" s="164"/>
      <c r="I155" s="172"/>
      <c r="J155" s="172"/>
      <c r="K155" s="172"/>
      <c r="L155" s="157"/>
    </row>
    <row r="156" spans="1:12" x14ac:dyDescent="0.3">
      <c r="A156" s="289"/>
      <c r="B156" s="144"/>
      <c r="C156" s="163"/>
      <c r="D156" s="164"/>
      <c r="E156" s="164"/>
      <c r="F156" s="164"/>
      <c r="G156" s="164"/>
      <c r="H156" s="164"/>
      <c r="I156" s="172"/>
      <c r="J156" s="172"/>
      <c r="K156" s="172"/>
      <c r="L156" s="157"/>
    </row>
    <row r="157" spans="1:12" x14ac:dyDescent="0.3">
      <c r="A157" s="289"/>
      <c r="B157" s="144"/>
      <c r="C157" s="163"/>
      <c r="D157" s="164"/>
      <c r="E157" s="164"/>
      <c r="F157" s="164"/>
      <c r="G157" s="164"/>
      <c r="H157" s="164"/>
      <c r="I157" s="172"/>
      <c r="J157" s="172"/>
      <c r="K157" s="172"/>
      <c r="L157" s="157"/>
    </row>
    <row r="158" spans="1:12" x14ac:dyDescent="0.3">
      <c r="A158" s="289"/>
      <c r="B158" s="144"/>
      <c r="C158" s="163"/>
      <c r="D158" s="164"/>
      <c r="E158" s="164"/>
      <c r="F158" s="164"/>
      <c r="G158" s="164"/>
      <c r="H158" s="164"/>
      <c r="I158" s="172"/>
      <c r="J158" s="172"/>
      <c r="K158" s="172"/>
      <c r="L158" s="157"/>
    </row>
    <row r="159" spans="1:12" x14ac:dyDescent="0.3">
      <c r="A159" s="289"/>
      <c r="B159" s="144"/>
      <c r="C159" s="163"/>
      <c r="D159" s="164"/>
      <c r="E159" s="164"/>
      <c r="F159" s="164"/>
      <c r="G159" s="164"/>
      <c r="H159" s="164"/>
      <c r="I159" s="172"/>
      <c r="J159" s="172"/>
      <c r="K159" s="172"/>
      <c r="L159" s="157"/>
    </row>
    <row r="160" spans="1:12" x14ac:dyDescent="0.3">
      <c r="A160" s="289"/>
      <c r="B160" s="144"/>
      <c r="C160" s="163"/>
      <c r="D160" s="164"/>
      <c r="E160" s="164"/>
      <c r="F160" s="164"/>
      <c r="G160" s="164"/>
      <c r="H160" s="164"/>
      <c r="I160" s="172"/>
      <c r="J160" s="172"/>
      <c r="K160" s="172"/>
      <c r="L160" s="157"/>
    </row>
    <row r="161" spans="1:12" x14ac:dyDescent="0.3">
      <c r="A161" s="289"/>
      <c r="B161" s="144"/>
      <c r="C161" s="163"/>
      <c r="D161" s="164"/>
      <c r="E161" s="164"/>
      <c r="F161" s="164"/>
      <c r="G161" s="164"/>
      <c r="H161" s="164"/>
      <c r="I161" s="172"/>
      <c r="J161" s="172"/>
      <c r="K161" s="172"/>
      <c r="L161" s="157"/>
    </row>
    <row r="162" spans="1:12" x14ac:dyDescent="0.3">
      <c r="A162" s="289"/>
      <c r="B162" s="144"/>
      <c r="C162" s="163"/>
      <c r="D162" s="164"/>
      <c r="E162" s="164"/>
      <c r="F162" s="164"/>
      <c r="G162" s="164"/>
      <c r="H162" s="164"/>
      <c r="I162" s="172"/>
      <c r="J162" s="172"/>
      <c r="K162" s="172"/>
      <c r="L162" s="157"/>
    </row>
    <row r="163" spans="1:12" x14ac:dyDescent="0.3">
      <c r="A163" s="289"/>
      <c r="B163" s="144"/>
      <c r="C163" s="163"/>
      <c r="D163" s="164"/>
      <c r="E163" s="164"/>
      <c r="F163" s="164"/>
      <c r="G163" s="164"/>
      <c r="H163" s="164"/>
      <c r="I163" s="172"/>
      <c r="J163" s="172"/>
      <c r="K163" s="172"/>
      <c r="L163" s="157"/>
    </row>
    <row r="164" spans="1:12" x14ac:dyDescent="0.3">
      <c r="A164" s="289"/>
      <c r="B164" s="144"/>
      <c r="C164" s="163"/>
      <c r="D164" s="164"/>
      <c r="E164" s="164"/>
      <c r="F164" s="164"/>
      <c r="G164" s="164"/>
      <c r="H164" s="164"/>
      <c r="I164" s="172"/>
      <c r="J164" s="172"/>
      <c r="K164" s="172"/>
      <c r="L164" s="157"/>
    </row>
    <row r="165" spans="1:12" x14ac:dyDescent="0.3">
      <c r="A165" s="289"/>
      <c r="B165" s="144"/>
      <c r="C165" s="163"/>
      <c r="D165" s="164"/>
      <c r="E165" s="164"/>
      <c r="F165" s="164"/>
      <c r="G165" s="164"/>
      <c r="H165" s="164"/>
      <c r="I165" s="172"/>
      <c r="J165" s="172"/>
      <c r="K165" s="172"/>
      <c r="L165" s="157"/>
    </row>
    <row r="166" spans="1:12" x14ac:dyDescent="0.3">
      <c r="A166" s="289"/>
      <c r="B166" s="144"/>
      <c r="C166" s="163"/>
      <c r="D166" s="164"/>
      <c r="E166" s="164"/>
      <c r="F166" s="164"/>
      <c r="G166" s="164"/>
      <c r="H166" s="164"/>
      <c r="I166" s="172"/>
      <c r="J166" s="172"/>
      <c r="K166" s="172"/>
      <c r="L166" s="157"/>
    </row>
    <row r="167" spans="1:12" x14ac:dyDescent="0.3">
      <c r="A167" s="289"/>
      <c r="B167" s="144"/>
      <c r="C167" s="163"/>
      <c r="D167" s="164"/>
      <c r="E167" s="164"/>
      <c r="F167" s="164"/>
      <c r="G167" s="164"/>
      <c r="H167" s="164"/>
      <c r="I167" s="172"/>
      <c r="J167" s="172"/>
      <c r="K167" s="172"/>
      <c r="L167" s="157"/>
    </row>
    <row r="168" spans="1:12" x14ac:dyDescent="0.3">
      <c r="A168" s="289"/>
      <c r="B168" s="144"/>
      <c r="C168" s="163"/>
      <c r="D168" s="164"/>
      <c r="E168" s="164"/>
      <c r="F168" s="164"/>
      <c r="G168" s="164"/>
      <c r="H168" s="164"/>
      <c r="I168" s="172"/>
      <c r="J168" s="172"/>
      <c r="K168" s="172"/>
      <c r="L168" s="157"/>
    </row>
    <row r="169" spans="1:12" x14ac:dyDescent="0.3">
      <c r="A169" s="289"/>
      <c r="B169" s="144"/>
      <c r="C169" s="163"/>
      <c r="D169" s="164"/>
      <c r="E169" s="164"/>
      <c r="F169" s="164"/>
      <c r="G169" s="164"/>
      <c r="H169" s="164"/>
      <c r="I169" s="172"/>
      <c r="J169" s="172"/>
      <c r="K169" s="172"/>
      <c r="L169" s="157"/>
    </row>
    <row r="170" spans="1:12" x14ac:dyDescent="0.3">
      <c r="A170" s="289"/>
      <c r="B170" s="144"/>
      <c r="C170" s="163"/>
      <c r="D170" s="164"/>
      <c r="E170" s="164"/>
      <c r="F170" s="164"/>
      <c r="G170" s="164"/>
      <c r="H170" s="164"/>
      <c r="I170" s="172"/>
      <c r="J170" s="172"/>
      <c r="K170" s="172"/>
      <c r="L170" s="157"/>
    </row>
    <row r="171" spans="1:12" x14ac:dyDescent="0.3">
      <c r="A171" s="289"/>
      <c r="B171" s="144"/>
      <c r="C171" s="163"/>
      <c r="D171" s="164"/>
      <c r="E171" s="164"/>
      <c r="F171" s="164"/>
      <c r="G171" s="164"/>
      <c r="H171" s="164"/>
      <c r="I171" s="172"/>
      <c r="J171" s="172"/>
      <c r="K171" s="172"/>
      <c r="L171" s="157"/>
    </row>
    <row r="172" spans="1:12" x14ac:dyDescent="0.3">
      <c r="A172" s="289"/>
      <c r="B172" s="144"/>
      <c r="C172" s="163"/>
      <c r="D172" s="164"/>
      <c r="E172" s="164"/>
      <c r="F172" s="164"/>
      <c r="G172" s="164"/>
      <c r="H172" s="164"/>
      <c r="I172" s="172"/>
      <c r="J172" s="172"/>
      <c r="K172" s="172"/>
      <c r="L172" s="157"/>
    </row>
    <row r="173" spans="1:12" x14ac:dyDescent="0.3">
      <c r="A173" s="289"/>
      <c r="B173" s="144"/>
      <c r="C173" s="163"/>
      <c r="D173" s="164"/>
      <c r="E173" s="164"/>
      <c r="F173" s="164"/>
      <c r="G173" s="164"/>
      <c r="H173" s="164"/>
      <c r="I173" s="172"/>
      <c r="J173" s="172"/>
      <c r="K173" s="172"/>
      <c r="L173" s="157"/>
    </row>
    <row r="174" spans="1:12" x14ac:dyDescent="0.3">
      <c r="A174" s="289"/>
      <c r="B174" s="144"/>
      <c r="C174" s="163"/>
      <c r="D174" s="164"/>
      <c r="E174" s="164"/>
      <c r="F174" s="164"/>
      <c r="G174" s="164"/>
      <c r="H174" s="164"/>
      <c r="I174" s="172"/>
      <c r="J174" s="172"/>
      <c r="K174" s="172"/>
      <c r="L174" s="157"/>
    </row>
    <row r="175" spans="1:12" x14ac:dyDescent="0.3">
      <c r="A175" s="289"/>
      <c r="B175" s="144"/>
      <c r="C175" s="163"/>
      <c r="D175" s="164"/>
      <c r="E175" s="164"/>
      <c r="F175" s="164"/>
      <c r="G175" s="164"/>
      <c r="H175" s="164"/>
      <c r="I175" s="172"/>
      <c r="J175" s="172"/>
      <c r="K175" s="172"/>
      <c r="L175" s="157"/>
    </row>
    <row r="176" spans="1:12" x14ac:dyDescent="0.3">
      <c r="A176" s="289"/>
      <c r="B176" s="144"/>
      <c r="C176" s="163"/>
      <c r="D176" s="164"/>
      <c r="E176" s="164"/>
      <c r="F176" s="164"/>
      <c r="G176" s="164"/>
      <c r="H176" s="164"/>
      <c r="I176" s="172"/>
      <c r="J176" s="172"/>
      <c r="K176" s="172"/>
      <c r="L176" s="157"/>
    </row>
    <row r="177" spans="1:12" x14ac:dyDescent="0.3">
      <c r="A177" s="289"/>
      <c r="B177" s="144"/>
      <c r="C177" s="163"/>
      <c r="D177" s="164"/>
      <c r="E177" s="164"/>
      <c r="F177" s="164"/>
      <c r="G177" s="164"/>
      <c r="H177" s="164"/>
      <c r="I177" s="172"/>
      <c r="J177" s="172"/>
      <c r="K177" s="172"/>
      <c r="L177" s="157"/>
    </row>
    <row r="178" spans="1:12" x14ac:dyDescent="0.3">
      <c r="A178" s="289"/>
      <c r="B178" s="144"/>
      <c r="C178" s="163"/>
      <c r="D178" s="164"/>
      <c r="E178" s="164"/>
      <c r="F178" s="164"/>
      <c r="G178" s="164"/>
      <c r="H178" s="164"/>
      <c r="I178" s="172"/>
      <c r="J178" s="172"/>
      <c r="K178" s="172"/>
      <c r="L178" s="157"/>
    </row>
    <row r="179" spans="1:12" x14ac:dyDescent="0.3">
      <c r="A179" s="289"/>
      <c r="B179" s="144"/>
      <c r="C179" s="163"/>
      <c r="D179" s="164"/>
      <c r="E179" s="164"/>
      <c r="F179" s="164"/>
      <c r="G179" s="164"/>
      <c r="H179" s="164"/>
      <c r="I179" s="172"/>
      <c r="J179" s="172"/>
      <c r="K179" s="172"/>
      <c r="L179" s="157"/>
    </row>
    <row r="180" spans="1:12" x14ac:dyDescent="0.3">
      <c r="A180" s="289"/>
      <c r="B180" s="144"/>
      <c r="C180" s="163"/>
      <c r="D180" s="164"/>
      <c r="E180" s="164"/>
      <c r="F180" s="164"/>
      <c r="G180" s="164"/>
      <c r="H180" s="164"/>
      <c r="I180" s="172"/>
      <c r="J180" s="172"/>
      <c r="K180" s="172"/>
      <c r="L180" s="157"/>
    </row>
    <row r="181" spans="1:12" x14ac:dyDescent="0.3">
      <c r="A181" s="289"/>
      <c r="B181" s="144"/>
      <c r="C181" s="163"/>
      <c r="D181" s="164"/>
      <c r="E181" s="164"/>
      <c r="F181" s="164"/>
      <c r="G181" s="164"/>
      <c r="H181" s="164"/>
      <c r="I181" s="172"/>
      <c r="J181" s="172"/>
      <c r="K181" s="172"/>
      <c r="L181" s="157"/>
    </row>
    <row r="182" spans="1:12" x14ac:dyDescent="0.3">
      <c r="A182" s="289"/>
      <c r="B182" s="144"/>
      <c r="C182" s="163"/>
      <c r="D182" s="164"/>
      <c r="E182" s="164"/>
      <c r="F182" s="164"/>
      <c r="G182" s="164"/>
      <c r="H182" s="164"/>
      <c r="I182" s="172"/>
      <c r="J182" s="172"/>
      <c r="K182" s="172"/>
      <c r="L182" s="157"/>
    </row>
    <row r="183" spans="1:12" x14ac:dyDescent="0.3">
      <c r="A183" s="289"/>
      <c r="B183" s="144"/>
      <c r="C183" s="163"/>
      <c r="D183" s="164"/>
      <c r="E183" s="164"/>
      <c r="F183" s="164"/>
      <c r="G183" s="164"/>
      <c r="H183" s="164"/>
      <c r="I183" s="172"/>
      <c r="J183" s="172"/>
      <c r="K183" s="172"/>
      <c r="L183" s="157"/>
    </row>
    <row r="184" spans="1:12" x14ac:dyDescent="0.3">
      <c r="A184" s="289"/>
      <c r="B184" s="144"/>
      <c r="C184" s="163"/>
      <c r="D184" s="164"/>
      <c r="E184" s="164"/>
      <c r="F184" s="164"/>
      <c r="G184" s="164"/>
      <c r="H184" s="164"/>
      <c r="I184" s="172"/>
      <c r="J184" s="172"/>
      <c r="K184" s="172"/>
      <c r="L184" s="157"/>
    </row>
    <row r="185" spans="1:12" x14ac:dyDescent="0.3">
      <c r="A185" s="289"/>
      <c r="B185" s="144"/>
      <c r="C185" s="163"/>
      <c r="D185" s="164"/>
      <c r="E185" s="164"/>
      <c r="F185" s="164"/>
      <c r="G185" s="164"/>
      <c r="H185" s="164"/>
      <c r="I185" s="172"/>
      <c r="J185" s="172"/>
      <c r="K185" s="172"/>
      <c r="L185" s="157"/>
    </row>
    <row r="186" spans="1:12" x14ac:dyDescent="0.3">
      <c r="A186" s="289"/>
      <c r="B186" s="144"/>
      <c r="C186" s="163"/>
      <c r="D186" s="164"/>
      <c r="E186" s="164"/>
      <c r="F186" s="164"/>
      <c r="G186" s="164"/>
      <c r="H186" s="164"/>
      <c r="I186" s="172"/>
      <c r="J186" s="172"/>
      <c r="K186" s="172"/>
      <c r="L186" s="157"/>
    </row>
    <row r="187" spans="1:12" x14ac:dyDescent="0.3">
      <c r="A187" s="289"/>
      <c r="B187" s="144"/>
      <c r="C187" s="163"/>
      <c r="D187" s="164"/>
      <c r="E187" s="164"/>
      <c r="F187" s="164"/>
      <c r="G187" s="164"/>
      <c r="H187" s="164"/>
      <c r="I187" s="172"/>
      <c r="J187" s="172"/>
      <c r="K187" s="172"/>
      <c r="L187" s="157"/>
    </row>
    <row r="188" spans="1:12" x14ac:dyDescent="0.3">
      <c r="A188" s="289"/>
      <c r="B188" s="144"/>
      <c r="C188" s="163"/>
      <c r="D188" s="164"/>
      <c r="E188" s="164"/>
      <c r="F188" s="164"/>
      <c r="G188" s="164"/>
      <c r="H188" s="164"/>
      <c r="I188" s="172"/>
      <c r="J188" s="172"/>
      <c r="K188" s="172"/>
      <c r="L188" s="157"/>
    </row>
    <row r="189" spans="1:12" x14ac:dyDescent="0.3">
      <c r="A189" s="289"/>
      <c r="B189" s="144"/>
      <c r="C189" s="163"/>
      <c r="D189" s="164"/>
      <c r="E189" s="164"/>
      <c r="F189" s="164"/>
      <c r="G189" s="164"/>
      <c r="H189" s="164"/>
      <c r="I189" s="172"/>
      <c r="J189" s="172"/>
      <c r="K189" s="172"/>
      <c r="L189" s="157"/>
    </row>
    <row r="190" spans="1:12" x14ac:dyDescent="0.3">
      <c r="A190" s="289"/>
      <c r="B190" s="144"/>
      <c r="C190" s="163"/>
      <c r="D190" s="164"/>
      <c r="E190" s="164"/>
      <c r="F190" s="164"/>
      <c r="G190" s="164"/>
      <c r="H190" s="164"/>
      <c r="I190" s="172"/>
      <c r="J190" s="172"/>
      <c r="K190" s="172"/>
      <c r="L190" s="157"/>
    </row>
    <row r="191" spans="1:12" x14ac:dyDescent="0.3">
      <c r="A191" s="289"/>
      <c r="B191" s="144"/>
      <c r="C191" s="175"/>
      <c r="D191" s="164"/>
      <c r="E191" s="164"/>
      <c r="F191" s="164"/>
      <c r="G191" s="164"/>
      <c r="H191" s="164"/>
      <c r="I191" s="172"/>
      <c r="J191" s="172"/>
      <c r="K191" s="172"/>
      <c r="L191" s="157"/>
    </row>
    <row r="192" spans="1:12" x14ac:dyDescent="0.3">
      <c r="A192" s="289"/>
      <c r="B192" s="144"/>
      <c r="C192" s="175"/>
      <c r="D192" s="164"/>
      <c r="E192" s="164"/>
      <c r="F192" s="164"/>
      <c r="G192" s="164"/>
      <c r="H192" s="164"/>
      <c r="I192" s="172"/>
      <c r="J192" s="172"/>
      <c r="K192" s="172"/>
      <c r="L192" s="157"/>
    </row>
    <row r="193" spans="1:12" x14ac:dyDescent="0.3">
      <c r="A193" s="289"/>
      <c r="B193" s="144"/>
      <c r="C193" s="163"/>
      <c r="D193" s="164"/>
      <c r="E193" s="164"/>
      <c r="F193" s="164"/>
      <c r="G193" s="164"/>
      <c r="H193" s="164"/>
      <c r="I193" s="172"/>
      <c r="J193" s="172"/>
      <c r="K193" s="172"/>
      <c r="L193" s="157"/>
    </row>
    <row r="194" spans="1:12" x14ac:dyDescent="0.3">
      <c r="A194" s="289"/>
      <c r="B194" s="144"/>
      <c r="C194" s="163"/>
      <c r="D194" s="164"/>
      <c r="E194" s="164"/>
      <c r="F194" s="164"/>
      <c r="G194" s="164"/>
      <c r="H194" s="164"/>
      <c r="I194" s="172"/>
      <c r="J194" s="172"/>
      <c r="K194" s="172"/>
      <c r="L194" s="157"/>
    </row>
    <row r="195" spans="1:12" x14ac:dyDescent="0.3">
      <c r="A195" s="289"/>
      <c r="B195" s="144"/>
      <c r="C195" s="163"/>
      <c r="D195" s="164"/>
      <c r="E195" s="164"/>
      <c r="F195" s="164"/>
      <c r="G195" s="164"/>
      <c r="H195" s="164"/>
      <c r="I195" s="172"/>
      <c r="J195" s="172"/>
      <c r="K195" s="172"/>
      <c r="L195" s="157"/>
    </row>
    <row r="196" spans="1:12" x14ac:dyDescent="0.3">
      <c r="A196" s="289"/>
      <c r="B196" s="144"/>
      <c r="C196" s="163"/>
      <c r="D196" s="164"/>
      <c r="E196" s="164"/>
      <c r="F196" s="164"/>
      <c r="G196" s="164"/>
      <c r="H196" s="164"/>
      <c r="I196" s="172"/>
      <c r="J196" s="172"/>
      <c r="K196" s="172"/>
      <c r="L196" s="157"/>
    </row>
    <row r="197" spans="1:12" x14ac:dyDescent="0.3">
      <c r="A197" s="289"/>
      <c r="B197" s="144"/>
      <c r="C197" s="163"/>
      <c r="D197" s="164"/>
      <c r="E197" s="164"/>
      <c r="F197" s="164"/>
      <c r="G197" s="164"/>
      <c r="H197" s="164"/>
      <c r="I197" s="172"/>
      <c r="J197" s="172"/>
      <c r="K197" s="172"/>
      <c r="L197" s="157"/>
    </row>
    <row r="198" spans="1:12" x14ac:dyDescent="0.3">
      <c r="A198" s="289"/>
      <c r="B198" s="144"/>
      <c r="C198" s="163"/>
      <c r="D198" s="164"/>
      <c r="E198" s="164"/>
      <c r="F198" s="164"/>
      <c r="G198" s="164"/>
      <c r="H198" s="164"/>
      <c r="I198" s="172"/>
      <c r="J198" s="172"/>
      <c r="K198" s="172"/>
      <c r="L198" s="157"/>
    </row>
    <row r="199" spans="1:12" x14ac:dyDescent="0.3">
      <c r="A199" s="289"/>
      <c r="B199" s="144"/>
      <c r="C199" s="163"/>
      <c r="D199" s="164"/>
      <c r="E199" s="164"/>
      <c r="F199" s="164"/>
      <c r="G199" s="164"/>
      <c r="H199" s="164"/>
      <c r="I199" s="172"/>
      <c r="J199" s="172"/>
      <c r="K199" s="172"/>
      <c r="L199" s="157"/>
    </row>
    <row r="200" spans="1:12" x14ac:dyDescent="0.3">
      <c r="A200" s="289"/>
      <c r="B200" s="144"/>
      <c r="C200" s="163"/>
      <c r="D200" s="164"/>
      <c r="E200" s="164"/>
      <c r="F200" s="164"/>
      <c r="G200" s="164"/>
      <c r="H200" s="164"/>
      <c r="I200" s="172"/>
      <c r="J200" s="172"/>
      <c r="K200" s="172"/>
      <c r="L200" s="157"/>
    </row>
    <row r="201" spans="1:12" x14ac:dyDescent="0.3">
      <c r="A201" s="289"/>
      <c r="B201" s="144"/>
      <c r="C201" s="163"/>
      <c r="D201" s="164"/>
      <c r="E201" s="164"/>
      <c r="F201" s="164"/>
      <c r="G201" s="164"/>
      <c r="H201" s="164"/>
      <c r="I201" s="172"/>
      <c r="J201" s="172"/>
      <c r="K201" s="172"/>
      <c r="L201" s="157"/>
    </row>
    <row r="202" spans="1:12" x14ac:dyDescent="0.3">
      <c r="A202" s="289"/>
      <c r="B202" s="144"/>
      <c r="C202" s="163"/>
      <c r="D202" s="164"/>
      <c r="E202" s="164"/>
      <c r="F202" s="164"/>
      <c r="G202" s="164"/>
      <c r="H202" s="164"/>
      <c r="I202" s="172"/>
      <c r="J202" s="172"/>
      <c r="K202" s="172"/>
      <c r="L202" s="157"/>
    </row>
    <row r="203" spans="1:12" x14ac:dyDescent="0.3">
      <c r="A203" s="289"/>
      <c r="B203" s="144"/>
      <c r="C203" s="163"/>
      <c r="D203" s="164"/>
      <c r="E203" s="164"/>
      <c r="F203" s="164"/>
      <c r="G203" s="164"/>
      <c r="H203" s="164"/>
      <c r="I203" s="172"/>
      <c r="J203" s="172"/>
      <c r="K203" s="172"/>
      <c r="L203" s="157"/>
    </row>
    <row r="204" spans="1:12" x14ac:dyDescent="0.3">
      <c r="A204" s="289"/>
      <c r="B204" s="144"/>
      <c r="C204" s="163"/>
      <c r="D204" s="164"/>
      <c r="E204" s="164"/>
      <c r="F204" s="164"/>
      <c r="G204" s="164"/>
      <c r="H204" s="164"/>
      <c r="I204" s="172"/>
      <c r="J204" s="172"/>
      <c r="K204" s="172"/>
      <c r="L204" s="157"/>
    </row>
    <row r="205" spans="1:12" x14ac:dyDescent="0.3">
      <c r="A205" s="289"/>
      <c r="B205" s="144"/>
      <c r="C205" s="163"/>
      <c r="D205" s="164"/>
      <c r="E205" s="164"/>
      <c r="F205" s="164"/>
      <c r="G205" s="164"/>
      <c r="H205" s="164"/>
      <c r="I205" s="172"/>
      <c r="J205" s="172"/>
      <c r="K205" s="172"/>
      <c r="L205" s="157"/>
    </row>
    <row r="206" spans="1:12" x14ac:dyDescent="0.3">
      <c r="A206" s="289"/>
      <c r="B206" s="144"/>
      <c r="C206" s="163"/>
      <c r="D206" s="164"/>
      <c r="E206" s="164"/>
      <c r="F206" s="164"/>
      <c r="G206" s="164"/>
      <c r="H206" s="164"/>
      <c r="I206" s="172"/>
      <c r="J206" s="172"/>
      <c r="K206" s="172"/>
      <c r="L206" s="157"/>
    </row>
    <row r="207" spans="1:12" x14ac:dyDescent="0.3">
      <c r="A207" s="289"/>
      <c r="B207" s="144"/>
      <c r="C207" s="163"/>
      <c r="D207" s="164"/>
      <c r="E207" s="164"/>
      <c r="F207" s="164"/>
      <c r="G207" s="164"/>
      <c r="H207" s="164"/>
      <c r="I207" s="172"/>
      <c r="J207" s="172"/>
      <c r="K207" s="172"/>
      <c r="L207" s="157"/>
    </row>
    <row r="208" spans="1:12" x14ac:dyDescent="0.3">
      <c r="A208" s="289"/>
      <c r="B208" s="144"/>
      <c r="C208" s="163"/>
      <c r="D208" s="164"/>
      <c r="E208" s="164"/>
      <c r="F208" s="164"/>
      <c r="G208" s="164"/>
      <c r="H208" s="164"/>
      <c r="I208" s="172"/>
      <c r="J208" s="172"/>
      <c r="K208" s="172"/>
      <c r="L208" s="157"/>
    </row>
    <row r="209" spans="1:12" x14ac:dyDescent="0.3">
      <c r="A209" s="289"/>
      <c r="B209" s="144"/>
      <c r="C209" s="163"/>
      <c r="D209" s="164"/>
      <c r="E209" s="164"/>
      <c r="F209" s="164"/>
      <c r="G209" s="164"/>
      <c r="H209" s="164"/>
      <c r="I209" s="172"/>
      <c r="J209" s="172"/>
      <c r="K209" s="172"/>
      <c r="L209" s="157"/>
    </row>
    <row r="210" spans="1:12" x14ac:dyDescent="0.3">
      <c r="A210" s="289"/>
      <c r="B210" s="144"/>
      <c r="C210" s="163"/>
      <c r="D210" s="164"/>
      <c r="E210" s="164"/>
      <c r="F210" s="164"/>
      <c r="G210" s="164"/>
      <c r="H210" s="164"/>
      <c r="I210" s="172"/>
      <c r="J210" s="172"/>
      <c r="K210" s="172"/>
      <c r="L210" s="157"/>
    </row>
    <row r="211" spans="1:12" x14ac:dyDescent="0.3">
      <c r="A211" s="289"/>
      <c r="B211" s="144"/>
      <c r="C211" s="163"/>
      <c r="D211" s="164"/>
      <c r="E211" s="164"/>
      <c r="F211" s="164"/>
      <c r="G211" s="164"/>
      <c r="H211" s="164"/>
      <c r="I211" s="172"/>
      <c r="J211" s="172"/>
      <c r="K211" s="172"/>
      <c r="L211" s="157"/>
    </row>
    <row r="212" spans="1:12" x14ac:dyDescent="0.3">
      <c r="A212" s="289"/>
      <c r="B212" s="144"/>
      <c r="C212" s="163"/>
      <c r="D212" s="164"/>
      <c r="E212" s="164"/>
      <c r="F212" s="164"/>
      <c r="G212" s="164"/>
      <c r="H212" s="164"/>
      <c r="I212" s="172"/>
      <c r="J212" s="172"/>
      <c r="K212" s="172"/>
      <c r="L212" s="157"/>
    </row>
    <row r="213" spans="1:12" x14ac:dyDescent="0.3">
      <c r="A213" s="289"/>
      <c r="B213" s="144"/>
      <c r="C213" s="163"/>
      <c r="D213" s="164"/>
      <c r="E213" s="164"/>
      <c r="F213" s="164"/>
      <c r="G213" s="164"/>
      <c r="H213" s="164"/>
      <c r="I213" s="172"/>
      <c r="J213" s="172"/>
      <c r="K213" s="172"/>
      <c r="L213" s="157"/>
    </row>
    <row r="214" spans="1:12" x14ac:dyDescent="0.3">
      <c r="A214" s="289"/>
      <c r="B214" s="144"/>
      <c r="C214" s="163"/>
      <c r="D214" s="164"/>
      <c r="E214" s="164"/>
      <c r="F214" s="164"/>
      <c r="G214" s="164"/>
      <c r="H214" s="164"/>
      <c r="I214" s="172"/>
      <c r="J214" s="38"/>
      <c r="K214" s="172"/>
      <c r="L214" s="157"/>
    </row>
    <row r="215" spans="1:12" x14ac:dyDescent="0.3">
      <c r="A215" s="289"/>
      <c r="B215" s="144"/>
      <c r="C215" s="163"/>
      <c r="D215" s="164"/>
      <c r="E215" s="164"/>
      <c r="F215" s="164"/>
      <c r="G215" s="164"/>
      <c r="H215" s="164"/>
      <c r="I215" s="172"/>
      <c r="J215" s="38"/>
      <c r="K215" s="172"/>
      <c r="L215" s="157"/>
    </row>
    <row r="216" spans="1:12" x14ac:dyDescent="0.3">
      <c r="A216" s="289"/>
      <c r="B216" s="144"/>
      <c r="C216" s="163"/>
      <c r="D216" s="164"/>
      <c r="E216" s="164"/>
      <c r="F216" s="164"/>
      <c r="G216" s="164"/>
      <c r="H216" s="164"/>
      <c r="I216" s="172"/>
      <c r="J216" s="38"/>
      <c r="K216" s="172"/>
      <c r="L216" s="157"/>
    </row>
    <row r="217" spans="1:12" x14ac:dyDescent="0.3">
      <c r="A217" s="289"/>
      <c r="B217" s="144"/>
      <c r="C217" s="163"/>
      <c r="D217" s="164"/>
      <c r="E217" s="164"/>
      <c r="F217" s="164"/>
      <c r="G217" s="164"/>
      <c r="H217" s="164"/>
      <c r="I217" s="172"/>
      <c r="J217" s="38"/>
      <c r="K217" s="172"/>
      <c r="L217" s="157"/>
    </row>
    <row r="218" spans="1:12" x14ac:dyDescent="0.3">
      <c r="A218" s="289"/>
      <c r="B218" s="144"/>
      <c r="C218" s="163"/>
      <c r="D218" s="164"/>
      <c r="E218" s="164"/>
      <c r="F218" s="164"/>
      <c r="G218" s="164"/>
      <c r="H218" s="164"/>
      <c r="I218" s="172"/>
      <c r="J218" s="38"/>
      <c r="K218" s="172"/>
      <c r="L218" s="157"/>
    </row>
    <row r="219" spans="1:12" x14ac:dyDescent="0.3">
      <c r="A219" s="289"/>
      <c r="B219" s="144"/>
      <c r="C219" s="163"/>
      <c r="D219" s="164"/>
      <c r="E219" s="164"/>
      <c r="F219" s="164"/>
      <c r="G219" s="164"/>
      <c r="H219" s="164"/>
      <c r="I219" s="172"/>
      <c r="J219" s="38"/>
      <c r="K219" s="172"/>
      <c r="L219" s="157"/>
    </row>
    <row r="220" spans="1:12" x14ac:dyDescent="0.3">
      <c r="A220" s="289"/>
      <c r="B220" s="144"/>
      <c r="C220" s="163"/>
      <c r="D220" s="164"/>
      <c r="E220" s="164"/>
      <c r="F220" s="164"/>
      <c r="G220" s="164"/>
      <c r="H220" s="164"/>
      <c r="I220" s="172"/>
      <c r="J220" s="172"/>
      <c r="K220" s="172"/>
      <c r="L220" s="157"/>
    </row>
    <row r="221" spans="1:12" x14ac:dyDescent="0.3">
      <c r="A221" s="290"/>
      <c r="B221" s="291"/>
      <c r="C221" s="292"/>
      <c r="D221" s="84"/>
      <c r="E221" s="84"/>
      <c r="F221" s="84"/>
      <c r="G221" s="84"/>
      <c r="H221" s="84"/>
      <c r="I221" s="293"/>
      <c r="J221" s="293"/>
      <c r="K221" s="293"/>
      <c r="L221" s="294"/>
    </row>
    <row r="222" spans="1:12" x14ac:dyDescent="0.3">
      <c r="A222" s="290"/>
      <c r="B222" s="291"/>
      <c r="C222" s="292"/>
      <c r="D222" s="84"/>
      <c r="E222" s="84"/>
      <c r="F222" s="84"/>
      <c r="G222" s="84"/>
      <c r="H222" s="84"/>
      <c r="I222" s="293"/>
      <c r="J222" s="293"/>
      <c r="K222" s="293"/>
      <c r="L222" s="294"/>
    </row>
    <row r="223" spans="1:12" x14ac:dyDescent="0.3">
      <c r="A223" s="289"/>
      <c r="B223" s="144"/>
      <c r="C223" s="163"/>
      <c r="D223" s="164"/>
      <c r="E223" s="164"/>
      <c r="F223" s="164"/>
      <c r="G223" s="164"/>
      <c r="H223" s="164"/>
      <c r="I223" s="172"/>
      <c r="J223" s="172"/>
      <c r="K223" s="172"/>
      <c r="L223" s="157"/>
    </row>
    <row r="224" spans="1:12" x14ac:dyDescent="0.3">
      <c r="A224" s="289"/>
      <c r="B224" s="144"/>
      <c r="C224" s="163"/>
      <c r="D224" s="164"/>
      <c r="E224" s="164"/>
      <c r="F224" s="164"/>
      <c r="G224" s="164"/>
      <c r="H224" s="164"/>
      <c r="I224" s="172"/>
      <c r="J224" s="172"/>
      <c r="K224" s="172"/>
      <c r="L224" s="157"/>
    </row>
    <row r="225" spans="1:12" x14ac:dyDescent="0.3">
      <c r="A225" s="289"/>
      <c r="B225" s="144"/>
      <c r="C225" s="163"/>
      <c r="D225" s="164"/>
      <c r="E225" s="164"/>
      <c r="F225" s="164"/>
      <c r="G225" s="164"/>
      <c r="H225" s="164"/>
      <c r="I225" s="172"/>
      <c r="J225" s="172"/>
      <c r="K225" s="172"/>
      <c r="L225" s="157"/>
    </row>
    <row r="226" spans="1:12" x14ac:dyDescent="0.3">
      <c r="A226" s="289"/>
      <c r="B226" s="144"/>
      <c r="C226" s="163"/>
      <c r="D226" s="164"/>
      <c r="E226" s="164"/>
      <c r="F226" s="164"/>
      <c r="G226" s="164"/>
      <c r="H226" s="164"/>
      <c r="I226" s="172"/>
      <c r="J226" s="172"/>
      <c r="K226" s="172"/>
      <c r="L226" s="157"/>
    </row>
    <row r="227" spans="1:12" x14ac:dyDescent="0.3">
      <c r="A227" s="289"/>
      <c r="B227" s="144"/>
      <c r="C227" s="163"/>
      <c r="D227" s="164"/>
      <c r="E227" s="164"/>
      <c r="F227" s="164"/>
      <c r="G227" s="164"/>
      <c r="H227" s="164"/>
      <c r="I227" s="172"/>
      <c r="J227" s="172"/>
      <c r="K227" s="172"/>
      <c r="L227" s="157"/>
    </row>
    <row r="228" spans="1:12" x14ac:dyDescent="0.3">
      <c r="A228" s="289"/>
      <c r="B228" s="144"/>
      <c r="C228" s="163"/>
      <c r="D228" s="164"/>
      <c r="E228" s="164"/>
      <c r="F228" s="164"/>
      <c r="G228" s="164"/>
      <c r="H228" s="164"/>
      <c r="I228" s="172"/>
      <c r="J228" s="172"/>
      <c r="K228" s="172"/>
      <c r="L228" s="157"/>
    </row>
    <row r="229" spans="1:12" x14ac:dyDescent="0.3">
      <c r="A229" s="289"/>
      <c r="B229" s="144"/>
      <c r="C229" s="163"/>
      <c r="D229" s="164"/>
      <c r="E229" s="164"/>
      <c r="F229" s="164"/>
      <c r="G229" s="164"/>
      <c r="H229" s="164"/>
      <c r="I229" s="172"/>
      <c r="J229" s="172"/>
      <c r="K229" s="172"/>
      <c r="L229" s="157"/>
    </row>
    <row r="230" spans="1:12" x14ac:dyDescent="0.3">
      <c r="A230" s="289"/>
      <c r="B230" s="144"/>
      <c r="C230" s="163"/>
      <c r="D230" s="164"/>
      <c r="E230" s="164"/>
      <c r="F230" s="164"/>
      <c r="G230" s="164"/>
      <c r="H230" s="164"/>
      <c r="I230" s="172"/>
      <c r="J230" s="172"/>
      <c r="K230" s="172"/>
      <c r="L230" s="157"/>
    </row>
    <row r="231" spans="1:12" x14ac:dyDescent="0.3">
      <c r="A231" s="289"/>
      <c r="B231" s="144"/>
      <c r="C231" s="163"/>
      <c r="D231" s="164"/>
      <c r="E231" s="164"/>
      <c r="F231" s="164"/>
      <c r="G231" s="164"/>
      <c r="H231" s="164"/>
      <c r="I231" s="172"/>
      <c r="J231" s="172"/>
      <c r="K231" s="172"/>
      <c r="L231" s="157"/>
    </row>
    <row r="232" spans="1:12" x14ac:dyDescent="0.3">
      <c r="A232" s="289"/>
      <c r="B232" s="144"/>
      <c r="C232" s="163"/>
      <c r="D232" s="164"/>
      <c r="E232" s="164"/>
      <c r="F232" s="164"/>
      <c r="G232" s="164"/>
      <c r="H232" s="164"/>
      <c r="I232" s="172"/>
      <c r="J232" s="172"/>
      <c r="K232" s="172"/>
      <c r="L232" s="157"/>
    </row>
    <row r="233" spans="1:12" x14ac:dyDescent="0.3">
      <c r="A233" s="289"/>
      <c r="B233" s="144"/>
      <c r="C233" s="163"/>
      <c r="D233" s="164"/>
      <c r="E233" s="164"/>
      <c r="F233" s="164"/>
      <c r="G233" s="164"/>
      <c r="H233" s="164"/>
      <c r="I233" s="172"/>
      <c r="J233" s="172"/>
      <c r="K233" s="172"/>
      <c r="L233" s="157"/>
    </row>
    <row r="234" spans="1:12" x14ac:dyDescent="0.3">
      <c r="A234" s="290"/>
      <c r="B234" s="291"/>
      <c r="C234" s="292"/>
      <c r="D234" s="84"/>
      <c r="E234" s="84"/>
      <c r="F234" s="84"/>
      <c r="G234" s="84"/>
      <c r="H234" s="84"/>
      <c r="I234" s="293"/>
      <c r="J234" s="293"/>
      <c r="K234" s="293"/>
      <c r="L234" s="294"/>
    </row>
    <row r="235" spans="1:12" x14ac:dyDescent="0.3">
      <c r="A235" s="289"/>
      <c r="B235" s="144"/>
      <c r="C235" s="163"/>
      <c r="D235" s="164"/>
      <c r="E235" s="164"/>
      <c r="F235" s="164"/>
      <c r="G235" s="164"/>
      <c r="H235" s="164"/>
      <c r="I235" s="172"/>
      <c r="J235" s="172"/>
      <c r="K235" s="172"/>
      <c r="L235" s="157"/>
    </row>
    <row r="236" spans="1:12" x14ac:dyDescent="0.3">
      <c r="A236" s="290"/>
      <c r="B236" s="291"/>
      <c r="C236" s="292"/>
      <c r="D236" s="84"/>
      <c r="E236" s="84"/>
      <c r="F236" s="84"/>
      <c r="G236" s="84"/>
      <c r="H236" s="84"/>
      <c r="I236" s="293"/>
      <c r="J236" s="293"/>
      <c r="K236" s="293"/>
      <c r="L236" s="294"/>
    </row>
    <row r="237" spans="1:12" x14ac:dyDescent="0.3">
      <c r="A237" s="290"/>
      <c r="B237" s="291"/>
      <c r="C237" s="292"/>
      <c r="D237" s="84"/>
      <c r="E237" s="84"/>
      <c r="F237" s="84"/>
      <c r="G237" s="84"/>
      <c r="H237" s="84"/>
      <c r="I237" s="293"/>
      <c r="J237" s="293"/>
      <c r="K237" s="293"/>
      <c r="L237" s="294"/>
    </row>
  </sheetData>
  <autoFilter ref="A1:L226">
    <filterColumn colId="10" showButton="0"/>
  </autoFilter>
  <mergeCells count="1">
    <mergeCell ref="K1:L1"/>
  </mergeCells>
  <phoneticPr fontId="3" type="noConversion"/>
  <conditionalFormatting sqref="D220:H222">
    <cfRule type="cellIs" dxfId="140" priority="826" operator="greaterThan">
      <formula>0</formula>
    </cfRule>
  </conditionalFormatting>
  <conditionalFormatting sqref="D220:H222">
    <cfRule type="cellIs" dxfId="139" priority="824" operator="greaterThan">
      <formula>0</formula>
    </cfRule>
    <cfRule type="expression" dxfId="138" priority="825">
      <formula>"&gt;0"</formula>
    </cfRule>
  </conditionalFormatting>
  <conditionalFormatting sqref="D223:H224">
    <cfRule type="cellIs" dxfId="137" priority="823" operator="greaterThan">
      <formula>0</formula>
    </cfRule>
  </conditionalFormatting>
  <conditionalFormatting sqref="D223:H224">
    <cfRule type="cellIs" dxfId="136" priority="821" operator="greaterThan">
      <formula>0</formula>
    </cfRule>
    <cfRule type="expression" dxfId="135" priority="822">
      <formula>"&gt;0"</formula>
    </cfRule>
  </conditionalFormatting>
  <conditionalFormatting sqref="D225:H226">
    <cfRule type="cellIs" dxfId="134" priority="820" operator="greaterThan">
      <formula>0</formula>
    </cfRule>
  </conditionalFormatting>
  <conditionalFormatting sqref="D225:H226">
    <cfRule type="cellIs" dxfId="133" priority="818" operator="greaterThan">
      <formula>0</formula>
    </cfRule>
    <cfRule type="expression" dxfId="132" priority="819">
      <formula>"&gt;0"</formula>
    </cfRule>
  </conditionalFormatting>
  <conditionalFormatting sqref="D227:H237">
    <cfRule type="cellIs" dxfId="131" priority="817" operator="greaterThan">
      <formula>0</formula>
    </cfRule>
  </conditionalFormatting>
  <conditionalFormatting sqref="D227:H237">
    <cfRule type="cellIs" dxfId="130" priority="815" operator="greaterThan">
      <formula>0</formula>
    </cfRule>
    <cfRule type="expression" dxfId="129" priority="816">
      <formula>"&gt;0"</formula>
    </cfRule>
  </conditionalFormatting>
  <conditionalFormatting sqref="D213:H219">
    <cfRule type="cellIs" dxfId="128" priority="766" operator="greaterThan">
      <formula>0</formula>
    </cfRule>
  </conditionalFormatting>
  <conditionalFormatting sqref="D213:H219">
    <cfRule type="cellIs" dxfId="127" priority="764" operator="greaterThan">
      <formula>0</formula>
    </cfRule>
    <cfRule type="expression" dxfId="126" priority="765">
      <formula>"&gt;0"</formula>
    </cfRule>
  </conditionalFormatting>
  <conditionalFormatting sqref="D211:H212">
    <cfRule type="cellIs" dxfId="125" priority="715" operator="greaterThan">
      <formula>0</formula>
    </cfRule>
  </conditionalFormatting>
  <conditionalFormatting sqref="D211:H212">
    <cfRule type="cellIs" dxfId="124" priority="713" operator="greaterThan">
      <formula>0</formula>
    </cfRule>
    <cfRule type="expression" dxfId="123" priority="714">
      <formula>"&gt;0"</formula>
    </cfRule>
  </conditionalFormatting>
  <conditionalFormatting sqref="D191:H192">
    <cfRule type="cellIs" dxfId="122" priority="679" operator="greaterThan">
      <formula>0</formula>
    </cfRule>
  </conditionalFormatting>
  <conditionalFormatting sqref="D191:H192">
    <cfRule type="cellIs" dxfId="121" priority="677" operator="greaterThan">
      <formula>0</formula>
    </cfRule>
    <cfRule type="expression" dxfId="120" priority="678">
      <formula>"&gt;0"</formula>
    </cfRule>
  </conditionalFormatting>
  <conditionalFormatting sqref="D193:H198">
    <cfRule type="cellIs" dxfId="119" priority="670" operator="greaterThan">
      <formula>0</formula>
    </cfRule>
  </conditionalFormatting>
  <conditionalFormatting sqref="D193:H198">
    <cfRule type="cellIs" dxfId="118" priority="668" operator="greaterThan">
      <formula>0</formula>
    </cfRule>
    <cfRule type="expression" dxfId="117" priority="669">
      <formula>"&gt;0"</formula>
    </cfRule>
  </conditionalFormatting>
  <conditionalFormatting sqref="D199:H205">
    <cfRule type="cellIs" dxfId="116" priority="667" operator="greaterThan">
      <formula>0</formula>
    </cfRule>
  </conditionalFormatting>
  <conditionalFormatting sqref="D199:H205">
    <cfRule type="cellIs" dxfId="115" priority="665" operator="greaterThan">
      <formula>0</formula>
    </cfRule>
    <cfRule type="expression" dxfId="114" priority="666">
      <formula>"&gt;0"</formula>
    </cfRule>
  </conditionalFormatting>
  <conditionalFormatting sqref="D206:H210">
    <cfRule type="cellIs" dxfId="113" priority="664" operator="greaterThan">
      <formula>0</formula>
    </cfRule>
  </conditionalFormatting>
  <conditionalFormatting sqref="D206:H210">
    <cfRule type="cellIs" dxfId="112" priority="662" operator="greaterThan">
      <formula>0</formula>
    </cfRule>
    <cfRule type="expression" dxfId="111" priority="663">
      <formula>"&gt;0"</formula>
    </cfRule>
  </conditionalFormatting>
  <conditionalFormatting sqref="D154:H162">
    <cfRule type="cellIs" dxfId="110" priority="631" operator="greaterThan">
      <formula>0</formula>
    </cfRule>
  </conditionalFormatting>
  <conditionalFormatting sqref="D154:H162">
    <cfRule type="cellIs" dxfId="109" priority="629" operator="greaterThan">
      <formula>0</formula>
    </cfRule>
    <cfRule type="expression" dxfId="108" priority="630">
      <formula>"&gt;0"</formula>
    </cfRule>
  </conditionalFormatting>
  <conditionalFormatting sqref="D163:H163">
    <cfRule type="cellIs" dxfId="107" priority="628" operator="greaterThan">
      <formula>0</formula>
    </cfRule>
  </conditionalFormatting>
  <conditionalFormatting sqref="D163:H163">
    <cfRule type="cellIs" dxfId="106" priority="626" operator="greaterThan">
      <formula>0</formula>
    </cfRule>
    <cfRule type="expression" dxfId="105" priority="627">
      <formula>"&gt;0"</formula>
    </cfRule>
  </conditionalFormatting>
  <conditionalFormatting sqref="D164:H165">
    <cfRule type="cellIs" dxfId="104" priority="625" operator="greaterThan">
      <formula>0</formula>
    </cfRule>
  </conditionalFormatting>
  <conditionalFormatting sqref="D164:H165">
    <cfRule type="cellIs" dxfId="103" priority="623" operator="greaterThan">
      <formula>0</formula>
    </cfRule>
    <cfRule type="expression" dxfId="102" priority="624">
      <formula>"&gt;0"</formula>
    </cfRule>
  </conditionalFormatting>
  <conditionalFormatting sqref="D166:H168">
    <cfRule type="cellIs" dxfId="101" priority="622" operator="greaterThan">
      <formula>0</formula>
    </cfRule>
  </conditionalFormatting>
  <conditionalFormatting sqref="D166:H168">
    <cfRule type="cellIs" dxfId="100" priority="620" operator="greaterThan">
      <formula>0</formula>
    </cfRule>
    <cfRule type="expression" dxfId="99" priority="621">
      <formula>"&gt;0"</formula>
    </cfRule>
  </conditionalFormatting>
  <conditionalFormatting sqref="D169:H180">
    <cfRule type="cellIs" dxfId="98" priority="619" operator="greaterThan">
      <formula>0</formula>
    </cfRule>
  </conditionalFormatting>
  <conditionalFormatting sqref="D169:H180">
    <cfRule type="cellIs" dxfId="97" priority="617" operator="greaterThan">
      <formula>0</formula>
    </cfRule>
    <cfRule type="expression" dxfId="96" priority="618">
      <formula>"&gt;0"</formula>
    </cfRule>
  </conditionalFormatting>
  <conditionalFormatting sqref="D181:H184">
    <cfRule type="cellIs" dxfId="95" priority="616" operator="greaterThan">
      <formula>0</formula>
    </cfRule>
  </conditionalFormatting>
  <conditionalFormatting sqref="D181:H184">
    <cfRule type="cellIs" dxfId="94" priority="614" operator="greaterThan">
      <formula>0</formula>
    </cfRule>
    <cfRule type="expression" dxfId="93" priority="615">
      <formula>"&gt;0"</formula>
    </cfRule>
  </conditionalFormatting>
  <conditionalFormatting sqref="D185:H190">
    <cfRule type="cellIs" dxfId="92" priority="613" operator="greaterThan">
      <formula>0</formula>
    </cfRule>
  </conditionalFormatting>
  <conditionalFormatting sqref="D185:H190">
    <cfRule type="cellIs" dxfId="91" priority="611" operator="greaterThan">
      <formula>0</formula>
    </cfRule>
    <cfRule type="expression" dxfId="90" priority="612">
      <formula>"&gt;0"</formula>
    </cfRule>
  </conditionalFormatting>
  <conditionalFormatting sqref="D126:H133">
    <cfRule type="cellIs" dxfId="89" priority="583" operator="greaterThan">
      <formula>0</formula>
    </cfRule>
  </conditionalFormatting>
  <conditionalFormatting sqref="D126:H133">
    <cfRule type="cellIs" dxfId="88" priority="581" operator="greaterThan">
      <formula>0</formula>
    </cfRule>
    <cfRule type="expression" dxfId="87" priority="582">
      <formula>"&gt;0"</formula>
    </cfRule>
  </conditionalFormatting>
  <conditionalFormatting sqref="D137:H137">
    <cfRule type="cellIs" dxfId="86" priority="580" operator="greaterThan">
      <formula>0</formula>
    </cfRule>
  </conditionalFormatting>
  <conditionalFormatting sqref="D137:H137">
    <cfRule type="cellIs" dxfId="85" priority="578" operator="greaterThan">
      <formula>0</formula>
    </cfRule>
    <cfRule type="expression" dxfId="84" priority="579">
      <formula>"&gt;0"</formula>
    </cfRule>
  </conditionalFormatting>
  <conditionalFormatting sqref="D134:H136">
    <cfRule type="cellIs" dxfId="83" priority="577" operator="greaterThan">
      <formula>0</formula>
    </cfRule>
  </conditionalFormatting>
  <conditionalFormatting sqref="D134:H136">
    <cfRule type="cellIs" dxfId="82" priority="575" operator="greaterThan">
      <formula>0</formula>
    </cfRule>
    <cfRule type="expression" dxfId="81" priority="576">
      <formula>"&gt;0"</formula>
    </cfRule>
  </conditionalFormatting>
  <conditionalFormatting sqref="D138:H150">
    <cfRule type="cellIs" dxfId="80" priority="574" operator="greaterThan">
      <formula>0</formula>
    </cfRule>
  </conditionalFormatting>
  <conditionalFormatting sqref="D138:H150">
    <cfRule type="cellIs" dxfId="79" priority="572" operator="greaterThan">
      <formula>0</formula>
    </cfRule>
    <cfRule type="expression" dxfId="78" priority="573">
      <formula>"&gt;0"</formula>
    </cfRule>
  </conditionalFormatting>
  <conditionalFormatting sqref="D151:H153">
    <cfRule type="cellIs" dxfId="77" priority="571" operator="greaterThan">
      <formula>0</formula>
    </cfRule>
  </conditionalFormatting>
  <conditionalFormatting sqref="D151:H153">
    <cfRule type="cellIs" dxfId="76" priority="569" operator="greaterThan">
      <formula>0</formula>
    </cfRule>
    <cfRule type="expression" dxfId="75" priority="570">
      <formula>"&gt;0"</formula>
    </cfRule>
  </conditionalFormatting>
  <conditionalFormatting sqref="D113:H115">
    <cfRule type="cellIs" dxfId="74" priority="205" operator="greaterThan">
      <formula>0</formula>
    </cfRule>
  </conditionalFormatting>
  <conditionalFormatting sqref="D113:H115">
    <cfRule type="cellIs" dxfId="73" priority="203" operator="greaterThan">
      <formula>0</formula>
    </cfRule>
    <cfRule type="expression" dxfId="72" priority="204">
      <formula>"&gt;0"</formula>
    </cfRule>
  </conditionalFormatting>
  <conditionalFormatting sqref="D116:H125">
    <cfRule type="cellIs" dxfId="71" priority="199" operator="greaterThan">
      <formula>0</formula>
    </cfRule>
  </conditionalFormatting>
  <conditionalFormatting sqref="D116:H125">
    <cfRule type="cellIs" dxfId="70" priority="197" operator="greaterThan">
      <formula>0</formula>
    </cfRule>
    <cfRule type="expression" dxfId="69" priority="198">
      <formula>"&gt;0"</formula>
    </cfRule>
  </conditionalFormatting>
  <conditionalFormatting sqref="D87:H90">
    <cfRule type="cellIs" dxfId="68" priority="163" operator="greaterThan">
      <formula>0</formula>
    </cfRule>
  </conditionalFormatting>
  <conditionalFormatting sqref="D87:H90">
    <cfRule type="cellIs" dxfId="67" priority="161" operator="greaterThan">
      <formula>0</formula>
    </cfRule>
    <cfRule type="expression" dxfId="66" priority="162">
      <formula>"&gt;0"</formula>
    </cfRule>
  </conditionalFormatting>
  <conditionalFormatting sqref="D91:H96">
    <cfRule type="cellIs" dxfId="65" priority="160" operator="greaterThan">
      <formula>0</formula>
    </cfRule>
  </conditionalFormatting>
  <conditionalFormatting sqref="D91:H96">
    <cfRule type="cellIs" dxfId="64" priority="158" operator="greaterThan">
      <formula>0</formula>
    </cfRule>
    <cfRule type="expression" dxfId="63" priority="159">
      <formula>"&gt;0"</formula>
    </cfRule>
  </conditionalFormatting>
  <conditionalFormatting sqref="D97:H99">
    <cfRule type="cellIs" dxfId="62" priority="157" operator="greaterThan">
      <formula>0</formula>
    </cfRule>
  </conditionalFormatting>
  <conditionalFormatting sqref="D97:H99">
    <cfRule type="cellIs" dxfId="61" priority="155" operator="greaterThan">
      <formula>0</formula>
    </cfRule>
    <cfRule type="expression" dxfId="60" priority="156">
      <formula>"&gt;0"</formula>
    </cfRule>
  </conditionalFormatting>
  <conditionalFormatting sqref="D100:H111">
    <cfRule type="cellIs" dxfId="59" priority="154" operator="greaterThan">
      <formula>0</formula>
    </cfRule>
  </conditionalFormatting>
  <conditionalFormatting sqref="D100:H111">
    <cfRule type="cellIs" dxfId="58" priority="152" operator="greaterThan">
      <formula>0</formula>
    </cfRule>
    <cfRule type="expression" dxfId="57" priority="153">
      <formula>"&gt;0"</formula>
    </cfRule>
  </conditionalFormatting>
  <conditionalFormatting sqref="D112:H112">
    <cfRule type="cellIs" dxfId="56" priority="151" operator="greaterThan">
      <formula>0</formula>
    </cfRule>
  </conditionalFormatting>
  <conditionalFormatting sqref="D112:H112">
    <cfRule type="cellIs" dxfId="55" priority="149" operator="greaterThan">
      <formula>0</formula>
    </cfRule>
    <cfRule type="expression" dxfId="54" priority="150">
      <formula>"&gt;0"</formula>
    </cfRule>
  </conditionalFormatting>
  <conditionalFormatting sqref="D71:H76">
    <cfRule type="cellIs" dxfId="53" priority="139" operator="greaterThan">
      <formula>0</formula>
    </cfRule>
  </conditionalFormatting>
  <conditionalFormatting sqref="D71:H76">
    <cfRule type="cellIs" dxfId="52" priority="137" operator="greaterThan">
      <formula>0</formula>
    </cfRule>
    <cfRule type="expression" dxfId="51" priority="138">
      <formula>"&gt;0"</formula>
    </cfRule>
  </conditionalFormatting>
  <conditionalFormatting sqref="D77:H84">
    <cfRule type="cellIs" dxfId="50" priority="136" operator="greaterThan">
      <formula>0</formula>
    </cfRule>
  </conditionalFormatting>
  <conditionalFormatting sqref="D77:H84">
    <cfRule type="cellIs" dxfId="49" priority="134" operator="greaterThan">
      <formula>0</formula>
    </cfRule>
    <cfRule type="expression" dxfId="48" priority="135">
      <formula>"&gt;0"</formula>
    </cfRule>
  </conditionalFormatting>
  <conditionalFormatting sqref="D85:H86">
    <cfRule type="cellIs" dxfId="47" priority="133" operator="greaterThan">
      <formula>0</formula>
    </cfRule>
  </conditionalFormatting>
  <conditionalFormatting sqref="D85:H86">
    <cfRule type="cellIs" dxfId="46" priority="131" operator="greaterThan">
      <formula>0</formula>
    </cfRule>
    <cfRule type="expression" dxfId="45" priority="132">
      <formula>"&gt;0"</formula>
    </cfRule>
  </conditionalFormatting>
  <conditionalFormatting sqref="D55:H59">
    <cfRule type="cellIs" dxfId="44" priority="78" operator="greaterThan">
      <formula>0</formula>
    </cfRule>
  </conditionalFormatting>
  <conditionalFormatting sqref="D55:H59">
    <cfRule type="cellIs" dxfId="43" priority="76" operator="greaterThan">
      <formula>0</formula>
    </cfRule>
    <cfRule type="expression" dxfId="42" priority="77">
      <formula>"&gt;0"</formula>
    </cfRule>
  </conditionalFormatting>
  <conditionalFormatting sqref="D60:H62">
    <cfRule type="cellIs" dxfId="41" priority="75" operator="greaterThan">
      <formula>0</formula>
    </cfRule>
  </conditionalFormatting>
  <conditionalFormatting sqref="D60:H62">
    <cfRule type="cellIs" dxfId="40" priority="73" operator="greaterThan">
      <formula>0</formula>
    </cfRule>
    <cfRule type="expression" dxfId="39" priority="74">
      <formula>"&gt;0"</formula>
    </cfRule>
  </conditionalFormatting>
  <conditionalFormatting sqref="D63:H65">
    <cfRule type="cellIs" dxfId="38" priority="72" operator="greaterThan">
      <formula>0</formula>
    </cfRule>
  </conditionalFormatting>
  <conditionalFormatting sqref="D63:H65">
    <cfRule type="cellIs" dxfId="37" priority="70" operator="greaterThan">
      <formula>0</formula>
    </cfRule>
    <cfRule type="expression" dxfId="36" priority="71">
      <formula>"&gt;0"</formula>
    </cfRule>
  </conditionalFormatting>
  <conditionalFormatting sqref="D66:H68">
    <cfRule type="cellIs" dxfId="35" priority="67" operator="greaterThan">
      <formula>0</formula>
    </cfRule>
    <cfRule type="expression" dxfId="34" priority="68">
      <formula>"&gt;0"</formula>
    </cfRule>
  </conditionalFormatting>
  <conditionalFormatting sqref="D66:H68">
    <cfRule type="cellIs" dxfId="33" priority="69" operator="greaterThan">
      <formula>0</formula>
    </cfRule>
  </conditionalFormatting>
  <conditionalFormatting sqref="D69:H70">
    <cfRule type="cellIs" dxfId="32" priority="66" operator="greaterThan">
      <formula>0</formula>
    </cfRule>
  </conditionalFormatting>
  <conditionalFormatting sqref="D69:H70">
    <cfRule type="cellIs" dxfId="31" priority="64" operator="greaterThan">
      <formula>0</formula>
    </cfRule>
    <cfRule type="expression" dxfId="30" priority="65">
      <formula>"&gt;0"</formula>
    </cfRule>
  </conditionalFormatting>
  <conditionalFormatting sqref="D3:H12">
    <cfRule type="cellIs" dxfId="29" priority="36" operator="greaterThan">
      <formula>0</formula>
    </cfRule>
  </conditionalFormatting>
  <conditionalFormatting sqref="D3:H12">
    <cfRule type="cellIs" dxfId="28" priority="34" operator="greaterThan">
      <formula>0</formula>
    </cfRule>
    <cfRule type="expression" dxfId="27" priority="35">
      <formula>"&gt;0"</formula>
    </cfRule>
  </conditionalFormatting>
  <conditionalFormatting sqref="D13:H21">
    <cfRule type="cellIs" dxfId="26" priority="33" operator="greaterThan">
      <formula>0</formula>
    </cfRule>
  </conditionalFormatting>
  <conditionalFormatting sqref="D13:H21">
    <cfRule type="cellIs" dxfId="25" priority="31" operator="greaterThan">
      <formula>0</formula>
    </cfRule>
    <cfRule type="expression" dxfId="24" priority="32">
      <formula>"&gt;0"</formula>
    </cfRule>
  </conditionalFormatting>
  <conditionalFormatting sqref="D22:H26">
    <cfRule type="cellIs" dxfId="23" priority="30" operator="greaterThan">
      <formula>0</formula>
    </cfRule>
  </conditionalFormatting>
  <conditionalFormatting sqref="D22:H26">
    <cfRule type="cellIs" dxfId="22" priority="28" operator="greaterThan">
      <formula>0</formula>
    </cfRule>
    <cfRule type="expression" dxfId="21" priority="29">
      <formula>"&gt;0"</formula>
    </cfRule>
  </conditionalFormatting>
  <conditionalFormatting sqref="D27:H29">
    <cfRule type="cellIs" dxfId="20" priority="27" operator="greaterThan">
      <formula>0</formula>
    </cfRule>
  </conditionalFormatting>
  <conditionalFormatting sqref="D27:H29">
    <cfRule type="cellIs" dxfId="19" priority="25" operator="greaterThan">
      <formula>0</formula>
    </cfRule>
    <cfRule type="expression" dxfId="18" priority="26">
      <formula>"&gt;0"</formula>
    </cfRule>
  </conditionalFormatting>
  <conditionalFormatting sqref="D30:H33">
    <cfRule type="cellIs" dxfId="17" priority="24" operator="greaterThan">
      <formula>0</formula>
    </cfRule>
  </conditionalFormatting>
  <conditionalFormatting sqref="D30:H33">
    <cfRule type="cellIs" dxfId="16" priority="22" operator="greaterThan">
      <formula>0</formula>
    </cfRule>
    <cfRule type="expression" dxfId="15" priority="23">
      <formula>"&gt;0"</formula>
    </cfRule>
  </conditionalFormatting>
  <conditionalFormatting sqref="D39:H39">
    <cfRule type="cellIs" dxfId="14" priority="15" operator="greaterThan">
      <formula>0</formula>
    </cfRule>
  </conditionalFormatting>
  <conditionalFormatting sqref="D39:H39">
    <cfRule type="cellIs" dxfId="13" priority="13" operator="greaterThan">
      <formula>0</formula>
    </cfRule>
    <cfRule type="expression" dxfId="12" priority="14">
      <formula>"&gt;0"</formula>
    </cfRule>
  </conditionalFormatting>
  <conditionalFormatting sqref="D34:H38">
    <cfRule type="cellIs" dxfId="11" priority="18" operator="greaterThan">
      <formula>0</formula>
    </cfRule>
  </conditionalFormatting>
  <conditionalFormatting sqref="D34:H38">
    <cfRule type="cellIs" dxfId="10" priority="16" operator="greaterThan">
      <formula>0</formula>
    </cfRule>
    <cfRule type="expression" dxfId="9" priority="17">
      <formula>"&gt;0"</formula>
    </cfRule>
  </conditionalFormatting>
  <conditionalFormatting sqref="D40:H42">
    <cfRule type="cellIs" dxfId="8" priority="12" operator="greaterThan">
      <formula>0</formula>
    </cfRule>
  </conditionalFormatting>
  <conditionalFormatting sqref="D40:H42">
    <cfRule type="cellIs" dxfId="7" priority="10" operator="greaterThan">
      <formula>0</formula>
    </cfRule>
    <cfRule type="expression" dxfId="6" priority="11">
      <formula>"&gt;0"</formula>
    </cfRule>
  </conditionalFormatting>
  <conditionalFormatting sqref="D43:H51">
    <cfRule type="cellIs" dxfId="5" priority="9" operator="greaterThan">
      <formula>0</formula>
    </cfRule>
  </conditionalFormatting>
  <conditionalFormatting sqref="D43:H51">
    <cfRule type="cellIs" dxfId="4" priority="7" operator="greaterThan">
      <formula>0</formula>
    </cfRule>
    <cfRule type="expression" dxfId="3" priority="8">
      <formula>"&gt;0"</formula>
    </cfRule>
  </conditionalFormatting>
  <conditionalFormatting sqref="D52:H54">
    <cfRule type="cellIs" dxfId="2" priority="3" operator="greaterThan">
      <formula>0</formula>
    </cfRule>
  </conditionalFormatting>
  <conditionalFormatting sqref="D52:H54">
    <cfRule type="cellIs" dxfId="1" priority="1" operator="greaterThan">
      <formula>0</formula>
    </cfRule>
    <cfRule type="expression" dxfId="0" priority="2">
      <formula>"&gt;0"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27</vt:i4>
      </vt:variant>
      <vt:variant>
        <vt:lpstr>이름이 지정된 범위</vt:lpstr>
      </vt:variant>
      <vt:variant>
        <vt:i4>21</vt:i4>
      </vt:variant>
    </vt:vector>
  </HeadingPairs>
  <TitlesOfParts>
    <vt:vector size="48" baseType="lpstr">
      <vt:lpstr>08.30</vt:lpstr>
      <vt:lpstr>08.31</vt:lpstr>
      <vt:lpstr>09.01</vt:lpstr>
      <vt:lpstr>09.02</vt:lpstr>
      <vt:lpstr>09.03</vt:lpstr>
      <vt:lpstr>08.30~09.05</vt:lpstr>
      <vt:lpstr>09.06</vt:lpstr>
      <vt:lpstr>09.07</vt:lpstr>
      <vt:lpstr>09.08</vt:lpstr>
      <vt:lpstr>09.09</vt:lpstr>
      <vt:lpstr>09.10</vt:lpstr>
      <vt:lpstr>09.06~09.12</vt:lpstr>
      <vt:lpstr>09.13</vt:lpstr>
      <vt:lpstr>09.14</vt:lpstr>
      <vt:lpstr>09.15</vt:lpstr>
      <vt:lpstr>09.16</vt:lpstr>
      <vt:lpstr>09.17</vt:lpstr>
      <vt:lpstr>09.13~09.19</vt:lpstr>
      <vt:lpstr>09.23</vt:lpstr>
      <vt:lpstr>09.24</vt:lpstr>
      <vt:lpstr>09.20~09.26</vt:lpstr>
      <vt:lpstr>09.27</vt:lpstr>
      <vt:lpstr>09.28</vt:lpstr>
      <vt:lpstr>09.29</vt:lpstr>
      <vt:lpstr>09.27~10.03</vt:lpstr>
      <vt:lpstr>09.30</vt:lpstr>
      <vt:lpstr>Sheet1</vt:lpstr>
      <vt:lpstr>'08.30'!Print_Area</vt:lpstr>
      <vt:lpstr>'08.31'!Print_Area</vt:lpstr>
      <vt:lpstr>'09.01'!Print_Area</vt:lpstr>
      <vt:lpstr>'09.02'!Print_Area</vt:lpstr>
      <vt:lpstr>'09.03'!Print_Area</vt:lpstr>
      <vt:lpstr>'09.06'!Print_Area</vt:lpstr>
      <vt:lpstr>'09.07'!Print_Area</vt:lpstr>
      <vt:lpstr>'09.08'!Print_Area</vt:lpstr>
      <vt:lpstr>'09.09'!Print_Area</vt:lpstr>
      <vt:lpstr>'09.10'!Print_Area</vt:lpstr>
      <vt:lpstr>'09.13'!Print_Area</vt:lpstr>
      <vt:lpstr>'09.14'!Print_Area</vt:lpstr>
      <vt:lpstr>'09.15'!Print_Area</vt:lpstr>
      <vt:lpstr>'09.16'!Print_Area</vt:lpstr>
      <vt:lpstr>'09.17'!Print_Area</vt:lpstr>
      <vt:lpstr>'09.23'!Print_Area</vt:lpstr>
      <vt:lpstr>'09.24'!Print_Area</vt:lpstr>
      <vt:lpstr>'09.27'!Print_Area</vt:lpstr>
      <vt:lpstr>'09.28'!Print_Area</vt:lpstr>
      <vt:lpstr>'09.29'!Print_Area</vt:lpstr>
      <vt:lpstr>'09.30'!Print_Area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2021-09-16T06:26:11Z</cp:lastPrinted>
  <dcterms:created xsi:type="dcterms:W3CDTF">2019-02-22T02:30:40Z</dcterms:created>
  <dcterms:modified xsi:type="dcterms:W3CDTF">2021-11-12T03:28:55Z</dcterms:modified>
</cp:coreProperties>
</file>