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64011"/>
  <mc:AlternateContent xmlns:mc="http://schemas.openxmlformats.org/markup-compatibility/2006">
    <mc:Choice Requires="x15">
      <x15ac:absPath xmlns:x15ac="http://schemas.microsoft.com/office/spreadsheetml/2010/11/ac" url="D:\사용자 삭제금지\Desktop\프로그램\21.12.27\"/>
    </mc:Choice>
  </mc:AlternateContent>
  <bookViews>
    <workbookView xWindow="0" yWindow="0" windowWidth="25200" windowHeight="11835" firstSheet="21" activeTab="29"/>
  </bookViews>
  <sheets>
    <sheet name="11.01" sheetId="922" r:id="rId1"/>
    <sheet name="11.02" sheetId="924" r:id="rId2"/>
    <sheet name="11.03" sheetId="925" r:id="rId3"/>
    <sheet name="11.04" sheetId="926" r:id="rId4"/>
    <sheet name="11.05" sheetId="927" r:id="rId5"/>
    <sheet name="11.06" sheetId="928" r:id="rId6"/>
    <sheet name="11.01~11.07" sheetId="923" r:id="rId7"/>
    <sheet name="11.08" sheetId="929" r:id="rId8"/>
    <sheet name="11.09" sheetId="931" r:id="rId9"/>
    <sheet name="11.10" sheetId="932" r:id="rId10"/>
    <sheet name="11.11" sheetId="933" r:id="rId11"/>
    <sheet name="11.12" sheetId="934" r:id="rId12"/>
    <sheet name="11.13" sheetId="935" r:id="rId13"/>
    <sheet name="11.08~11.14" sheetId="930" r:id="rId14"/>
    <sheet name="11.15" sheetId="936" r:id="rId15"/>
    <sheet name="11.16" sheetId="938" r:id="rId16"/>
    <sheet name="11.17" sheetId="939" r:id="rId17"/>
    <sheet name="11.18" sheetId="940" r:id="rId18"/>
    <sheet name="11.19" sheetId="942" r:id="rId19"/>
    <sheet name="11.20" sheetId="943" r:id="rId20"/>
    <sheet name="11.15~11.21" sheetId="937" r:id="rId21"/>
    <sheet name="11.22" sheetId="944" r:id="rId22"/>
    <sheet name="11.23" sheetId="946" r:id="rId23"/>
    <sheet name="11.24" sheetId="947" r:id="rId24"/>
    <sheet name="11.25" sheetId="948" r:id="rId25"/>
    <sheet name="11.26" sheetId="949" r:id="rId26"/>
    <sheet name="11.27" sheetId="950" r:id="rId27"/>
    <sheet name="11.22~11.28" sheetId="945" r:id="rId28"/>
    <sheet name="11.29" sheetId="951" r:id="rId29"/>
    <sheet name="11.30" sheetId="953" r:id="rId30"/>
    <sheet name="11.29~12.05" sheetId="952" r:id="rId31"/>
    <sheet name="Sheet1" sheetId="20" r:id="rId32"/>
  </sheets>
  <definedNames>
    <definedName name="_xlnm._FilterDatabase" localSheetId="0" hidden="1">'11.01'!$A$3:$V$688</definedName>
    <definedName name="_xlnm._FilterDatabase" localSheetId="1" hidden="1">'11.02'!$A$3:$V$696</definedName>
    <definedName name="_xlnm._FilterDatabase" localSheetId="2" hidden="1">'11.03'!$A$3:$V$682</definedName>
    <definedName name="_xlnm._FilterDatabase" localSheetId="3" hidden="1">'11.04'!$A$3:$V$689</definedName>
    <definedName name="_xlnm._FilterDatabase" localSheetId="4" hidden="1">'11.05'!$A$3:$V$705</definedName>
    <definedName name="_xlnm._FilterDatabase" localSheetId="5" hidden="1">'11.06'!$A$3:$V$705</definedName>
    <definedName name="_xlnm._FilterDatabase" localSheetId="7" hidden="1">'11.08'!$A$3:$V$705</definedName>
    <definedName name="_xlnm._FilterDatabase" localSheetId="8" hidden="1">'11.09'!$A$3:$V$702</definedName>
    <definedName name="_xlnm._FilterDatabase" localSheetId="9" hidden="1">'11.10'!$A$3:$V$691</definedName>
    <definedName name="_xlnm._FilterDatabase" localSheetId="10" hidden="1">'11.11'!$A$3:$V$686</definedName>
    <definedName name="_xlnm._FilterDatabase" localSheetId="11" hidden="1">'11.12'!$A$3:$V$711</definedName>
    <definedName name="_xlnm._FilterDatabase" localSheetId="12" hidden="1">'11.13'!$A$3:$V$711</definedName>
    <definedName name="_xlnm._FilterDatabase" localSheetId="14" hidden="1">'11.15'!$A$3:$V$719</definedName>
    <definedName name="_xlnm._FilterDatabase" localSheetId="15" hidden="1">'11.16'!$A$3:$V$730</definedName>
    <definedName name="_xlnm._FilterDatabase" localSheetId="16" hidden="1">'11.17'!$A$3:$V$712</definedName>
    <definedName name="_xlnm._FilterDatabase" localSheetId="17" hidden="1">'11.18'!$A$3:$V$720</definedName>
    <definedName name="_xlnm._FilterDatabase" localSheetId="18" hidden="1">'11.19'!$A$3:$V$721</definedName>
    <definedName name="_xlnm._FilterDatabase" localSheetId="19" hidden="1">'11.20'!$A$3:$V$710</definedName>
    <definedName name="_xlnm._FilterDatabase" localSheetId="21" hidden="1">'11.22'!$A$3:$V$721</definedName>
    <definedName name="_xlnm._FilterDatabase" localSheetId="22" hidden="1">'11.23'!$A$3:$V$711</definedName>
    <definedName name="_xlnm._FilterDatabase" localSheetId="23" hidden="1">'11.24'!$A$3:$V$714</definedName>
    <definedName name="_xlnm._FilterDatabase" localSheetId="24" hidden="1">'11.25'!$A$3:$V$720</definedName>
    <definedName name="_xlnm._FilterDatabase" localSheetId="25" hidden="1">'11.26'!$A$3:$V$717</definedName>
    <definedName name="_xlnm._FilterDatabase" localSheetId="26" hidden="1">'11.27'!$A$3:$V$712</definedName>
    <definedName name="_xlnm._FilterDatabase" localSheetId="28" hidden="1">'11.29'!$A$3:$V$719</definedName>
    <definedName name="_xlnm._FilterDatabase" localSheetId="29" hidden="1">'11.30'!$A$3:$V$723</definedName>
    <definedName name="_xlnm._FilterDatabase" localSheetId="31" hidden="1">Sheet1!$A$1:$L$226</definedName>
    <definedName name="_xlnm.Print_Area" localSheetId="0">'11.01'!$O$1:$V$50</definedName>
    <definedName name="_xlnm.Print_Area" localSheetId="1">'11.02'!$O$1:$V$50</definedName>
    <definedName name="_xlnm.Print_Area" localSheetId="2">'11.03'!$O$1:$V$50</definedName>
    <definedName name="_xlnm.Print_Area" localSheetId="3">'11.04'!$O$1:$V$53</definedName>
    <definedName name="_xlnm.Print_Area" localSheetId="4">'11.05'!$O$1:$V$51</definedName>
    <definedName name="_xlnm.Print_Area" localSheetId="5">'11.06'!$O$1:$V$50</definedName>
    <definedName name="_xlnm.Print_Area" localSheetId="7">'11.08'!$O$1:$V$50</definedName>
    <definedName name="_xlnm.Print_Area" localSheetId="8">'11.09'!$A$1:$L$84</definedName>
    <definedName name="_xlnm.Print_Area" localSheetId="9">'11.10'!$A$1:$L$74</definedName>
    <definedName name="_xlnm.Print_Area" localSheetId="10">'11.11'!$A$1:$L$81</definedName>
    <definedName name="_xlnm.Print_Area" localSheetId="11">'11.12'!$A$1:$L$113</definedName>
    <definedName name="_xlnm.Print_Area" localSheetId="12">'11.13'!$A$1:$L$20</definedName>
    <definedName name="_xlnm.Print_Area" localSheetId="14">'11.15'!$A$1:$L$87</definedName>
    <definedName name="_xlnm.Print_Area" localSheetId="15">'11.16'!$A$1:$L$103</definedName>
    <definedName name="_xlnm.Print_Area" localSheetId="16">'11.17'!$A$1:$L$64</definedName>
    <definedName name="_xlnm.Print_Area" localSheetId="17">'11.18'!$A$1:$L$102</definedName>
    <definedName name="_xlnm.Print_Area" localSheetId="18">'11.19'!$A$1:$L$87</definedName>
    <definedName name="_xlnm.Print_Area" localSheetId="19">'11.20'!$A$1:$L$20</definedName>
    <definedName name="_xlnm.Print_Area" localSheetId="21">'11.22'!$A$1:$L$95</definedName>
    <definedName name="_xlnm.Print_Area" localSheetId="22">'11.23'!$A$1:$L$87</definedName>
    <definedName name="_xlnm.Print_Area" localSheetId="23">'11.24'!$A$1:$L$66</definedName>
    <definedName name="_xlnm.Print_Area" localSheetId="24">'11.25'!$A$1:$L$84</definedName>
    <definedName name="_xlnm.Print_Area" localSheetId="25">'11.26'!$A$1:$L$84</definedName>
    <definedName name="_xlnm.Print_Area" localSheetId="26">'11.27'!$A$1:$L$23</definedName>
    <definedName name="_xlnm.Print_Area" localSheetId="28">'11.29'!$A$1:$L$91</definedName>
    <definedName name="_xlnm.Print_Area" localSheetId="29">'11.30'!$A$1:$L$90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3" i="953" l="1"/>
  <c r="H162" i="953" l="1"/>
  <c r="G162" i="953"/>
  <c r="F162" i="953"/>
  <c r="S5" i="953" s="1"/>
  <c r="E162" i="953"/>
  <c r="R5" i="953" s="1"/>
  <c r="D162" i="953"/>
  <c r="H154" i="953"/>
  <c r="H156" i="953" s="1"/>
  <c r="G154" i="953"/>
  <c r="G156" i="953" s="1"/>
  <c r="F154" i="953"/>
  <c r="F156" i="953" s="1"/>
  <c r="E154" i="953"/>
  <c r="E156" i="953" s="1"/>
  <c r="D154" i="953"/>
  <c r="D156" i="953" s="1"/>
  <c r="H144" i="953"/>
  <c r="H146" i="953" s="1"/>
  <c r="G144" i="953"/>
  <c r="G146" i="953" s="1"/>
  <c r="F144" i="953"/>
  <c r="F146" i="953" s="1"/>
  <c r="E144" i="953"/>
  <c r="E146" i="953" s="1"/>
  <c r="D144" i="953"/>
  <c r="D146" i="953" s="1"/>
  <c r="H136" i="953"/>
  <c r="H134" i="953"/>
  <c r="G134" i="953"/>
  <c r="G136" i="953" s="1"/>
  <c r="F134" i="953"/>
  <c r="F136" i="953" s="1"/>
  <c r="E134" i="953"/>
  <c r="E136" i="953" s="1"/>
  <c r="D134" i="953"/>
  <c r="D136" i="953" s="1"/>
  <c r="H124" i="953"/>
  <c r="H126" i="953" s="1"/>
  <c r="G124" i="953"/>
  <c r="G126" i="953" s="1"/>
  <c r="F124" i="953"/>
  <c r="F126" i="953" s="1"/>
  <c r="E124" i="953"/>
  <c r="E126" i="953" s="1"/>
  <c r="D124" i="953"/>
  <c r="D126" i="953" s="1"/>
  <c r="H115" i="953"/>
  <c r="H117" i="953" s="1"/>
  <c r="G115" i="953"/>
  <c r="G117" i="953" s="1"/>
  <c r="F115" i="953"/>
  <c r="F117" i="953" s="1"/>
  <c r="E115" i="953"/>
  <c r="E117" i="953" s="1"/>
  <c r="D115" i="953"/>
  <c r="D117" i="953" s="1"/>
  <c r="H106" i="953"/>
  <c r="H108" i="953" s="1"/>
  <c r="U7" i="953" s="1"/>
  <c r="G106" i="953"/>
  <c r="G108" i="953" s="1"/>
  <c r="T7" i="953" s="1"/>
  <c r="F106" i="953"/>
  <c r="F108" i="953" s="1"/>
  <c r="S7" i="953" s="1"/>
  <c r="E106" i="953"/>
  <c r="E108" i="953" s="1"/>
  <c r="R7" i="953" s="1"/>
  <c r="D106" i="953"/>
  <c r="D108" i="953" s="1"/>
  <c r="Q7" i="953" s="1"/>
  <c r="H87" i="953"/>
  <c r="H89" i="953" s="1"/>
  <c r="G87" i="953"/>
  <c r="G89" i="953" s="1"/>
  <c r="F87" i="953"/>
  <c r="F89" i="953" s="1"/>
  <c r="E87" i="953"/>
  <c r="E89" i="953" s="1"/>
  <c r="D87" i="953"/>
  <c r="D89" i="953" s="1"/>
  <c r="B79" i="953" a="1"/>
  <c r="B79" i="953" s="1"/>
  <c r="H76" i="953"/>
  <c r="G76" i="953"/>
  <c r="G78" i="953" s="1"/>
  <c r="F76" i="953"/>
  <c r="E76" i="953"/>
  <c r="D76" i="953"/>
  <c r="U51" i="953"/>
  <c r="S50" i="953"/>
  <c r="R50" i="953"/>
  <c r="Q50" i="953"/>
  <c r="P50" i="953"/>
  <c r="T47" i="953"/>
  <c r="T46" i="953"/>
  <c r="S45" i="953"/>
  <c r="R45" i="953"/>
  <c r="Q45" i="953"/>
  <c r="P45" i="953"/>
  <c r="T44" i="953"/>
  <c r="T42" i="953"/>
  <c r="T41" i="953"/>
  <c r="T40" i="953"/>
  <c r="T39" i="953"/>
  <c r="T38" i="953"/>
  <c r="T37" i="953"/>
  <c r="V30" i="953"/>
  <c r="U30" i="953"/>
  <c r="T30" i="953"/>
  <c r="S30" i="953"/>
  <c r="R30" i="953"/>
  <c r="Q30" i="953"/>
  <c r="P30" i="953"/>
  <c r="V29" i="953"/>
  <c r="U29" i="953"/>
  <c r="T29" i="953"/>
  <c r="S29" i="953"/>
  <c r="R29" i="953"/>
  <c r="Q29" i="953"/>
  <c r="P29" i="953"/>
  <c r="V27" i="953"/>
  <c r="U27" i="953"/>
  <c r="T27" i="953"/>
  <c r="S27" i="953"/>
  <c r="R27" i="953"/>
  <c r="Q27" i="953"/>
  <c r="P27" i="953"/>
  <c r="V26" i="953"/>
  <c r="U26" i="953"/>
  <c r="T26" i="953"/>
  <c r="S26" i="953"/>
  <c r="R26" i="953"/>
  <c r="Q26" i="953"/>
  <c r="P26" i="953"/>
  <c r="V24" i="953"/>
  <c r="U24" i="953"/>
  <c r="T24" i="953"/>
  <c r="S24" i="953"/>
  <c r="R24" i="953"/>
  <c r="Q24" i="953"/>
  <c r="P24" i="953"/>
  <c r="V23" i="953"/>
  <c r="U23" i="953"/>
  <c r="T23" i="953"/>
  <c r="S23" i="953"/>
  <c r="R23" i="953"/>
  <c r="Q23" i="953"/>
  <c r="P23" i="953"/>
  <c r="V21" i="953"/>
  <c r="U21" i="953"/>
  <c r="T21" i="953"/>
  <c r="S21" i="953"/>
  <c r="R21" i="953"/>
  <c r="Q21" i="953"/>
  <c r="P21" i="953"/>
  <c r="V20" i="953"/>
  <c r="U20" i="953"/>
  <c r="T20" i="953"/>
  <c r="S20" i="953"/>
  <c r="R20" i="953"/>
  <c r="Q20" i="953"/>
  <c r="P20" i="953"/>
  <c r="V18" i="953"/>
  <c r="U18" i="953"/>
  <c r="T18" i="953"/>
  <c r="S18" i="953"/>
  <c r="R18" i="953"/>
  <c r="Q18" i="953"/>
  <c r="P18" i="953"/>
  <c r="V17" i="953"/>
  <c r="U17" i="953"/>
  <c r="T17" i="953"/>
  <c r="S17" i="953"/>
  <c r="R17" i="953"/>
  <c r="Q17" i="953"/>
  <c r="P17" i="953"/>
  <c r="V15" i="953"/>
  <c r="U15" i="953"/>
  <c r="T15" i="953"/>
  <c r="S15" i="953"/>
  <c r="R15" i="953"/>
  <c r="Q15" i="953"/>
  <c r="P15" i="953"/>
  <c r="V14" i="953"/>
  <c r="U14" i="953"/>
  <c r="T14" i="953"/>
  <c r="S14" i="953"/>
  <c r="R14" i="953"/>
  <c r="Q14" i="953"/>
  <c r="P14" i="953"/>
  <c r="U5" i="953"/>
  <c r="T5" i="953"/>
  <c r="Q5" i="953"/>
  <c r="P51" i="953" l="1"/>
  <c r="S51" i="953"/>
  <c r="D161" i="953"/>
  <c r="Q4" i="953" s="1"/>
  <c r="H161" i="953"/>
  <c r="U4" i="953" s="1"/>
  <c r="T50" i="953"/>
  <c r="T45" i="953"/>
  <c r="V12" i="953"/>
  <c r="C7" i="952"/>
  <c r="C13" i="952"/>
  <c r="C19" i="952"/>
  <c r="I8" i="952"/>
  <c r="E8" i="952"/>
  <c r="G7" i="952"/>
  <c r="I11" i="952"/>
  <c r="E11" i="952"/>
  <c r="G10" i="952"/>
  <c r="I14" i="952"/>
  <c r="E14" i="952"/>
  <c r="G13" i="952"/>
  <c r="I17" i="952"/>
  <c r="E17" i="952"/>
  <c r="G16" i="952"/>
  <c r="I20" i="952"/>
  <c r="E20" i="952"/>
  <c r="G19" i="952"/>
  <c r="I23" i="952"/>
  <c r="E23" i="952"/>
  <c r="G22" i="952"/>
  <c r="C8" i="952"/>
  <c r="C14" i="952"/>
  <c r="C20" i="952"/>
  <c r="H8" i="952"/>
  <c r="D8" i="952"/>
  <c r="F7" i="952"/>
  <c r="H11" i="952"/>
  <c r="D11" i="952"/>
  <c r="F10" i="952"/>
  <c r="H14" i="952"/>
  <c r="D14" i="952"/>
  <c r="F13" i="952"/>
  <c r="H17" i="952"/>
  <c r="D17" i="952"/>
  <c r="F16" i="952"/>
  <c r="H20" i="952"/>
  <c r="D20" i="952"/>
  <c r="F19" i="952"/>
  <c r="H23" i="952"/>
  <c r="D23" i="952"/>
  <c r="F22" i="952"/>
  <c r="C10" i="952"/>
  <c r="C16" i="952"/>
  <c r="C22" i="952"/>
  <c r="G8" i="952"/>
  <c r="I7" i="952"/>
  <c r="E7" i="952"/>
  <c r="G11" i="952"/>
  <c r="I10" i="952"/>
  <c r="E10" i="952"/>
  <c r="G14" i="952"/>
  <c r="I13" i="952"/>
  <c r="E13" i="952"/>
  <c r="G17" i="952"/>
  <c r="I16" i="952"/>
  <c r="E16" i="952"/>
  <c r="G20" i="952"/>
  <c r="I19" i="952"/>
  <c r="E19" i="952"/>
  <c r="G23" i="952"/>
  <c r="I22" i="952"/>
  <c r="E22" i="952"/>
  <c r="C11" i="952"/>
  <c r="C17" i="952"/>
  <c r="C23" i="952"/>
  <c r="F8" i="952"/>
  <c r="H7" i="952"/>
  <c r="D7" i="952"/>
  <c r="F11" i="952"/>
  <c r="H10" i="952"/>
  <c r="D10" i="952"/>
  <c r="F14" i="952"/>
  <c r="H13" i="952"/>
  <c r="D13" i="952"/>
  <c r="F17" i="952"/>
  <c r="H16" i="952"/>
  <c r="D16" i="952"/>
  <c r="F20" i="952"/>
  <c r="H19" i="952"/>
  <c r="D19" i="952"/>
  <c r="F23" i="952"/>
  <c r="H22" i="952"/>
  <c r="D22" i="952"/>
  <c r="G163" i="953"/>
  <c r="T6" i="953" s="1"/>
  <c r="T8" i="953" s="1"/>
  <c r="Q51" i="953"/>
  <c r="E161" i="953"/>
  <c r="R4" i="953" s="1"/>
  <c r="R51" i="953"/>
  <c r="F161" i="953"/>
  <c r="S4" i="953" s="1"/>
  <c r="V31" i="953"/>
  <c r="D78" i="953"/>
  <c r="D163" i="953" s="1"/>
  <c r="Q6" i="953" s="1"/>
  <c r="Q8" i="953" s="1"/>
  <c r="T12" i="953"/>
  <c r="H78" i="953"/>
  <c r="H163" i="953" s="1"/>
  <c r="U6" i="953" s="1"/>
  <c r="U8" i="953" s="1"/>
  <c r="G161" i="953"/>
  <c r="T4" i="953" s="1"/>
  <c r="E78" i="953"/>
  <c r="E163" i="953" s="1"/>
  <c r="R6" i="953" s="1"/>
  <c r="R8" i="953" s="1"/>
  <c r="F78" i="953"/>
  <c r="F163" i="953" s="1"/>
  <c r="S6" i="953" s="1"/>
  <c r="S8" i="953" s="1"/>
  <c r="H156" i="951"/>
  <c r="G156" i="951"/>
  <c r="F156" i="951"/>
  <c r="E156" i="951"/>
  <c r="R5" i="951" s="1"/>
  <c r="D156" i="951"/>
  <c r="H148" i="951"/>
  <c r="H150" i="951" s="1"/>
  <c r="G148" i="951"/>
  <c r="G150" i="951" s="1"/>
  <c r="F148" i="951"/>
  <c r="F150" i="951" s="1"/>
  <c r="E148" i="951"/>
  <c r="E150" i="951" s="1"/>
  <c r="D148" i="951"/>
  <c r="D150" i="951" s="1"/>
  <c r="H138" i="951"/>
  <c r="H140" i="951" s="1"/>
  <c r="G138" i="951"/>
  <c r="G140" i="951" s="1"/>
  <c r="F138" i="951"/>
  <c r="F140" i="951" s="1"/>
  <c r="E138" i="951"/>
  <c r="E140" i="951" s="1"/>
  <c r="D138" i="951"/>
  <c r="D140" i="951" s="1"/>
  <c r="H128" i="951"/>
  <c r="H130" i="951" s="1"/>
  <c r="G128" i="951"/>
  <c r="G130" i="951" s="1"/>
  <c r="F128" i="951"/>
  <c r="F130" i="951" s="1"/>
  <c r="E128" i="951"/>
  <c r="E130" i="951" s="1"/>
  <c r="D128" i="951"/>
  <c r="D130" i="951" s="1"/>
  <c r="U50" i="951"/>
  <c r="S49" i="951"/>
  <c r="R49" i="951"/>
  <c r="Q49" i="951"/>
  <c r="P49" i="951"/>
  <c r="H118" i="951"/>
  <c r="H120" i="951" s="1"/>
  <c r="G118" i="951"/>
  <c r="G120" i="951" s="1"/>
  <c r="F118" i="951"/>
  <c r="F120" i="951" s="1"/>
  <c r="E118" i="951"/>
  <c r="E120" i="951" s="1"/>
  <c r="D118" i="951"/>
  <c r="D120" i="951" s="1"/>
  <c r="T46" i="951"/>
  <c r="T45" i="951"/>
  <c r="S44" i="951"/>
  <c r="R44" i="951"/>
  <c r="Q44" i="951"/>
  <c r="P44" i="951"/>
  <c r="T43" i="951"/>
  <c r="T42" i="951"/>
  <c r="T41" i="951"/>
  <c r="T40" i="951"/>
  <c r="T39" i="951"/>
  <c r="H109" i="951"/>
  <c r="H111" i="951" s="1"/>
  <c r="G109" i="951"/>
  <c r="G111" i="951" s="1"/>
  <c r="F109" i="951"/>
  <c r="F111" i="951" s="1"/>
  <c r="E109" i="951"/>
  <c r="E111" i="951" s="1"/>
  <c r="D109" i="951"/>
  <c r="D111" i="951" s="1"/>
  <c r="T38" i="951"/>
  <c r="T37" i="951"/>
  <c r="V30" i="951"/>
  <c r="U30" i="951"/>
  <c r="T30" i="951"/>
  <c r="S30" i="951"/>
  <c r="R30" i="951"/>
  <c r="Q30" i="951"/>
  <c r="P30" i="951"/>
  <c r="H100" i="951"/>
  <c r="H102" i="951" s="1"/>
  <c r="U7" i="951" s="1"/>
  <c r="G100" i="951"/>
  <c r="G102" i="951" s="1"/>
  <c r="T7" i="951" s="1"/>
  <c r="F100" i="951"/>
  <c r="F102" i="951" s="1"/>
  <c r="S7" i="951" s="1"/>
  <c r="E100" i="951"/>
  <c r="E102" i="951" s="1"/>
  <c r="R7" i="951" s="1"/>
  <c r="D100" i="951"/>
  <c r="D102" i="951" s="1"/>
  <c r="Q7" i="951" s="1"/>
  <c r="V29" i="951"/>
  <c r="U29" i="951"/>
  <c r="T29" i="951"/>
  <c r="S29" i="951"/>
  <c r="R29" i="951"/>
  <c r="Q29" i="951"/>
  <c r="P29" i="951"/>
  <c r="V27" i="951"/>
  <c r="U27" i="951"/>
  <c r="T27" i="951"/>
  <c r="S27" i="951"/>
  <c r="R27" i="951"/>
  <c r="Q27" i="951"/>
  <c r="P27" i="951"/>
  <c r="V26" i="951"/>
  <c r="U26" i="951"/>
  <c r="T26" i="951"/>
  <c r="S26" i="951"/>
  <c r="R26" i="951"/>
  <c r="Q26" i="951"/>
  <c r="P26" i="951"/>
  <c r="V24" i="951"/>
  <c r="U24" i="951"/>
  <c r="T24" i="951"/>
  <c r="S24" i="951"/>
  <c r="R24" i="951"/>
  <c r="Q24" i="951"/>
  <c r="P24" i="951"/>
  <c r="V23" i="951"/>
  <c r="U23" i="951"/>
  <c r="T23" i="951"/>
  <c r="S23" i="951"/>
  <c r="R23" i="951"/>
  <c r="Q23" i="951"/>
  <c r="P23" i="951"/>
  <c r="V21" i="951"/>
  <c r="U21" i="951"/>
  <c r="T21" i="951"/>
  <c r="S21" i="951"/>
  <c r="R21" i="951"/>
  <c r="Q21" i="951"/>
  <c r="P21" i="951"/>
  <c r="V20" i="951"/>
  <c r="U20" i="951"/>
  <c r="T20" i="951"/>
  <c r="S20" i="951"/>
  <c r="R20" i="951"/>
  <c r="Q20" i="951"/>
  <c r="P20" i="951"/>
  <c r="H88" i="951"/>
  <c r="H90" i="951" s="1"/>
  <c r="G88" i="951"/>
  <c r="G90" i="951" s="1"/>
  <c r="F88" i="951"/>
  <c r="F90" i="951" s="1"/>
  <c r="E88" i="951"/>
  <c r="E90" i="951" s="1"/>
  <c r="D88" i="951"/>
  <c r="D90" i="951" s="1"/>
  <c r="V18" i="951"/>
  <c r="U18" i="951"/>
  <c r="T18" i="951"/>
  <c r="S18" i="951"/>
  <c r="R18" i="951"/>
  <c r="Q18" i="951"/>
  <c r="P18" i="951"/>
  <c r="V17" i="951"/>
  <c r="U17" i="951"/>
  <c r="T17" i="951"/>
  <c r="S17" i="951"/>
  <c r="R17" i="951"/>
  <c r="Q17" i="951"/>
  <c r="P17" i="951"/>
  <c r="V15" i="951"/>
  <c r="U15" i="951"/>
  <c r="T15" i="951"/>
  <c r="S15" i="951"/>
  <c r="R15" i="951"/>
  <c r="Q15" i="951"/>
  <c r="P15" i="951"/>
  <c r="V14" i="951"/>
  <c r="U14" i="951"/>
  <c r="T14" i="951"/>
  <c r="S14" i="951"/>
  <c r="R14" i="951"/>
  <c r="Q14" i="951"/>
  <c r="P14" i="951"/>
  <c r="B80" i="951" a="1"/>
  <c r="B80" i="951" s="1"/>
  <c r="H77" i="951"/>
  <c r="H79" i="951" s="1"/>
  <c r="G77" i="951"/>
  <c r="G79" i="951" s="1"/>
  <c r="F77" i="951"/>
  <c r="E77" i="951"/>
  <c r="D77" i="951"/>
  <c r="D79" i="951" s="1"/>
  <c r="U5" i="951"/>
  <c r="T5" i="951"/>
  <c r="S5" i="951"/>
  <c r="Q5" i="951"/>
  <c r="T51" i="953" l="1"/>
  <c r="Q12" i="953"/>
  <c r="S50" i="951"/>
  <c r="P50" i="951"/>
  <c r="Q50" i="951"/>
  <c r="V12" i="951"/>
  <c r="T44" i="951"/>
  <c r="R50" i="951"/>
  <c r="D157" i="951"/>
  <c r="Q6" i="951" s="1"/>
  <c r="Q8" i="951" s="1"/>
  <c r="H157" i="951"/>
  <c r="U6" i="951" s="1"/>
  <c r="U8" i="951" s="1"/>
  <c r="E155" i="951"/>
  <c r="R4" i="951" s="1"/>
  <c r="F155" i="951"/>
  <c r="S4" i="951" s="1"/>
  <c r="T49" i="951"/>
  <c r="E79" i="951"/>
  <c r="E157" i="951" s="1"/>
  <c r="R6" i="951" s="1"/>
  <c r="R8" i="951" s="1"/>
  <c r="V31" i="951"/>
  <c r="T12" i="951"/>
  <c r="D155" i="951"/>
  <c r="Q4" i="951" s="1"/>
  <c r="H155" i="951"/>
  <c r="U4" i="951" s="1"/>
  <c r="G157" i="951"/>
  <c r="T6" i="951" s="1"/>
  <c r="T8" i="951" s="1"/>
  <c r="G155" i="951"/>
  <c r="T4" i="951" s="1"/>
  <c r="F79" i="951"/>
  <c r="F157" i="951" s="1"/>
  <c r="S6" i="951" s="1"/>
  <c r="S8" i="951" s="1"/>
  <c r="H86" i="950"/>
  <c r="G86" i="950"/>
  <c r="F86" i="950"/>
  <c r="E86" i="950"/>
  <c r="R5" i="950" s="1"/>
  <c r="D86" i="950"/>
  <c r="H78" i="950"/>
  <c r="H80" i="950" s="1"/>
  <c r="G78" i="950"/>
  <c r="G80" i="950" s="1"/>
  <c r="F78" i="950"/>
  <c r="F80" i="950" s="1"/>
  <c r="E78" i="950"/>
  <c r="E80" i="950" s="1"/>
  <c r="D78" i="950"/>
  <c r="D80" i="950" s="1"/>
  <c r="H68" i="950"/>
  <c r="H70" i="950" s="1"/>
  <c r="G68" i="950"/>
  <c r="G70" i="950" s="1"/>
  <c r="F68" i="950"/>
  <c r="F70" i="950" s="1"/>
  <c r="E68" i="950"/>
  <c r="E70" i="950" s="1"/>
  <c r="D68" i="950"/>
  <c r="D70" i="950" s="1"/>
  <c r="H58" i="950"/>
  <c r="H60" i="950" s="1"/>
  <c r="G58" i="950"/>
  <c r="G60" i="950" s="1"/>
  <c r="F58" i="950"/>
  <c r="F60" i="950" s="1"/>
  <c r="E58" i="950"/>
  <c r="E60" i="950" s="1"/>
  <c r="D58" i="950"/>
  <c r="D60" i="950" s="1"/>
  <c r="H48" i="950"/>
  <c r="H50" i="950" s="1"/>
  <c r="G48" i="950"/>
  <c r="G50" i="950" s="1"/>
  <c r="F48" i="950"/>
  <c r="F50" i="950" s="1"/>
  <c r="E48" i="950"/>
  <c r="E50" i="950" s="1"/>
  <c r="D48" i="950"/>
  <c r="D50" i="950" s="1"/>
  <c r="H39" i="950"/>
  <c r="H41" i="950" s="1"/>
  <c r="G39" i="950"/>
  <c r="G41" i="950" s="1"/>
  <c r="F39" i="950"/>
  <c r="F41" i="950" s="1"/>
  <c r="E39" i="950"/>
  <c r="E41" i="950" s="1"/>
  <c r="D39" i="950"/>
  <c r="D41" i="950" s="1"/>
  <c r="H30" i="950"/>
  <c r="H32" i="950" s="1"/>
  <c r="U7" i="950" s="1"/>
  <c r="G30" i="950"/>
  <c r="G32" i="950" s="1"/>
  <c r="T7" i="950" s="1"/>
  <c r="F30" i="950"/>
  <c r="F32" i="950" s="1"/>
  <c r="S7" i="950" s="1"/>
  <c r="E30" i="950"/>
  <c r="E32" i="950" s="1"/>
  <c r="R7" i="950" s="1"/>
  <c r="D30" i="950"/>
  <c r="D32" i="950" s="1"/>
  <c r="Q7" i="950" s="1"/>
  <c r="H20" i="950"/>
  <c r="H22" i="950" s="1"/>
  <c r="G20" i="950"/>
  <c r="G22" i="950" s="1"/>
  <c r="F20" i="950"/>
  <c r="F22" i="950" s="1"/>
  <c r="E20" i="950"/>
  <c r="E22" i="950" s="1"/>
  <c r="D20" i="950"/>
  <c r="D22" i="950" s="1"/>
  <c r="B12" i="950" a="1"/>
  <c r="B12" i="950" s="1"/>
  <c r="H9" i="950"/>
  <c r="H11" i="950" s="1"/>
  <c r="G9" i="950"/>
  <c r="G11" i="950" s="1"/>
  <c r="F9" i="950"/>
  <c r="E9" i="950"/>
  <c r="D9" i="950"/>
  <c r="U50" i="950"/>
  <c r="S49" i="950"/>
  <c r="R49" i="950"/>
  <c r="Q49" i="950"/>
  <c r="P49" i="950"/>
  <c r="T46" i="950"/>
  <c r="T45" i="950"/>
  <c r="S44" i="950"/>
  <c r="R44" i="950"/>
  <c r="Q44" i="950"/>
  <c r="P44" i="950"/>
  <c r="T43" i="950"/>
  <c r="T42" i="950"/>
  <c r="T41" i="950"/>
  <c r="T40" i="950"/>
  <c r="T39" i="950"/>
  <c r="T38" i="950"/>
  <c r="T37" i="950"/>
  <c r="V30" i="950"/>
  <c r="U30" i="950"/>
  <c r="T30" i="950"/>
  <c r="S30" i="950"/>
  <c r="R30" i="950"/>
  <c r="Q30" i="950"/>
  <c r="P30" i="950"/>
  <c r="V29" i="950"/>
  <c r="U29" i="950"/>
  <c r="T29" i="950"/>
  <c r="S29" i="950"/>
  <c r="R29" i="950"/>
  <c r="Q29" i="950"/>
  <c r="P29" i="950"/>
  <c r="V27" i="950"/>
  <c r="U27" i="950"/>
  <c r="T27" i="950"/>
  <c r="S27" i="950"/>
  <c r="R27" i="950"/>
  <c r="Q27" i="950"/>
  <c r="P27" i="950"/>
  <c r="V26" i="950"/>
  <c r="U26" i="950"/>
  <c r="T26" i="950"/>
  <c r="S26" i="950"/>
  <c r="R26" i="950"/>
  <c r="Q26" i="950"/>
  <c r="P26" i="950"/>
  <c r="V24" i="950"/>
  <c r="U24" i="950"/>
  <c r="T24" i="950"/>
  <c r="S24" i="950"/>
  <c r="R24" i="950"/>
  <c r="Q24" i="950"/>
  <c r="P24" i="950"/>
  <c r="V23" i="950"/>
  <c r="U23" i="950"/>
  <c r="T23" i="950"/>
  <c r="S23" i="950"/>
  <c r="R23" i="950"/>
  <c r="Q23" i="950"/>
  <c r="P23" i="950"/>
  <c r="V21" i="950"/>
  <c r="U21" i="950"/>
  <c r="T21" i="950"/>
  <c r="S21" i="950"/>
  <c r="R21" i="950"/>
  <c r="Q21" i="950"/>
  <c r="P21" i="950"/>
  <c r="V20" i="950"/>
  <c r="U20" i="950"/>
  <c r="T20" i="950"/>
  <c r="S20" i="950"/>
  <c r="R20" i="950"/>
  <c r="Q20" i="950"/>
  <c r="P20" i="950"/>
  <c r="V18" i="950"/>
  <c r="U18" i="950"/>
  <c r="T18" i="950"/>
  <c r="S18" i="950"/>
  <c r="R18" i="950"/>
  <c r="Q18" i="950"/>
  <c r="P18" i="950"/>
  <c r="V17" i="950"/>
  <c r="U17" i="950"/>
  <c r="T17" i="950"/>
  <c r="S17" i="950"/>
  <c r="R17" i="950"/>
  <c r="Q17" i="950"/>
  <c r="P17" i="950"/>
  <c r="V15" i="950"/>
  <c r="U15" i="950"/>
  <c r="T15" i="950"/>
  <c r="S15" i="950"/>
  <c r="R15" i="950"/>
  <c r="Q15" i="950"/>
  <c r="P15" i="950"/>
  <c r="V14" i="950"/>
  <c r="U14" i="950"/>
  <c r="T14" i="950"/>
  <c r="S14" i="950"/>
  <c r="R14" i="950"/>
  <c r="Q14" i="950"/>
  <c r="P14" i="950"/>
  <c r="U5" i="950"/>
  <c r="T5" i="950"/>
  <c r="S5" i="950"/>
  <c r="Q5" i="950"/>
  <c r="I5" i="952" l="1"/>
  <c r="I24" i="952"/>
  <c r="G5" i="952"/>
  <c r="Q12" i="951"/>
  <c r="T50" i="951"/>
  <c r="P50" i="950"/>
  <c r="Q50" i="950"/>
  <c r="E85" i="950"/>
  <c r="R4" i="950" s="1"/>
  <c r="T49" i="950"/>
  <c r="T44" i="950"/>
  <c r="T50" i="950" s="1"/>
  <c r="R50" i="950"/>
  <c r="S50" i="950"/>
  <c r="D85" i="950"/>
  <c r="Q4" i="950" s="1"/>
  <c r="H85" i="950"/>
  <c r="U4" i="950" s="1"/>
  <c r="F85" i="950"/>
  <c r="S4" i="950" s="1"/>
  <c r="H87" i="950"/>
  <c r="U6" i="950" s="1"/>
  <c r="U8" i="950" s="1"/>
  <c r="G87" i="950"/>
  <c r="T6" i="950" s="1"/>
  <c r="T8" i="950" s="1"/>
  <c r="D11" i="950"/>
  <c r="D87" i="950" s="1"/>
  <c r="Q6" i="950" s="1"/>
  <c r="Q8" i="950" s="1"/>
  <c r="T12" i="950"/>
  <c r="V31" i="950"/>
  <c r="V12" i="950"/>
  <c r="E11" i="950"/>
  <c r="E87" i="950" s="1"/>
  <c r="R6" i="950" s="1"/>
  <c r="R8" i="950" s="1"/>
  <c r="G85" i="950"/>
  <c r="T4" i="950" s="1"/>
  <c r="F11" i="950"/>
  <c r="F87" i="950" s="1"/>
  <c r="S6" i="950" s="1"/>
  <c r="S8" i="950" s="1"/>
  <c r="H152" i="949"/>
  <c r="G152" i="949"/>
  <c r="F152" i="949"/>
  <c r="E152" i="949"/>
  <c r="R5" i="949" s="1"/>
  <c r="D152" i="949"/>
  <c r="Q5" i="949" s="1"/>
  <c r="H144" i="949"/>
  <c r="H146" i="949" s="1"/>
  <c r="G144" i="949"/>
  <c r="G146" i="949" s="1"/>
  <c r="F144" i="949"/>
  <c r="F146" i="949" s="1"/>
  <c r="E144" i="949"/>
  <c r="E146" i="949" s="1"/>
  <c r="D144" i="949"/>
  <c r="D146" i="949" s="1"/>
  <c r="H134" i="949"/>
  <c r="H136" i="949" s="1"/>
  <c r="G134" i="949"/>
  <c r="G136" i="949" s="1"/>
  <c r="F134" i="949"/>
  <c r="F136" i="949" s="1"/>
  <c r="E134" i="949"/>
  <c r="E136" i="949" s="1"/>
  <c r="D134" i="949"/>
  <c r="D136" i="949" s="1"/>
  <c r="D126" i="949"/>
  <c r="H124" i="949"/>
  <c r="H126" i="949" s="1"/>
  <c r="G124" i="949"/>
  <c r="G126" i="949" s="1"/>
  <c r="F124" i="949"/>
  <c r="F126" i="949" s="1"/>
  <c r="E124" i="949"/>
  <c r="E126" i="949" s="1"/>
  <c r="D124" i="949"/>
  <c r="H114" i="949"/>
  <c r="H116" i="949" s="1"/>
  <c r="G114" i="949"/>
  <c r="G116" i="949" s="1"/>
  <c r="F114" i="949"/>
  <c r="F116" i="949" s="1"/>
  <c r="E114" i="949"/>
  <c r="E116" i="949" s="1"/>
  <c r="D114" i="949"/>
  <c r="D116" i="949" s="1"/>
  <c r="H105" i="949"/>
  <c r="H107" i="949" s="1"/>
  <c r="G105" i="949"/>
  <c r="G107" i="949" s="1"/>
  <c r="F105" i="949"/>
  <c r="F107" i="949" s="1"/>
  <c r="E105" i="949"/>
  <c r="E107" i="949" s="1"/>
  <c r="D105" i="949"/>
  <c r="D107" i="949" s="1"/>
  <c r="H96" i="949"/>
  <c r="H98" i="949" s="1"/>
  <c r="U7" i="949" s="1"/>
  <c r="G96" i="949"/>
  <c r="G98" i="949" s="1"/>
  <c r="T7" i="949" s="1"/>
  <c r="F96" i="949"/>
  <c r="F98" i="949" s="1"/>
  <c r="S7" i="949" s="1"/>
  <c r="E96" i="949"/>
  <c r="E98" i="949" s="1"/>
  <c r="R7" i="949" s="1"/>
  <c r="D96" i="949"/>
  <c r="D98" i="949" s="1"/>
  <c r="Q7" i="949" s="1"/>
  <c r="H81" i="949"/>
  <c r="H83" i="949" s="1"/>
  <c r="G81" i="949"/>
  <c r="G83" i="949" s="1"/>
  <c r="F81" i="949"/>
  <c r="F83" i="949" s="1"/>
  <c r="E81" i="949"/>
  <c r="E83" i="949" s="1"/>
  <c r="D81" i="949"/>
  <c r="D83" i="949" s="1"/>
  <c r="B73" i="949" a="1"/>
  <c r="B73" i="949" s="1"/>
  <c r="H70" i="949"/>
  <c r="G70" i="949"/>
  <c r="G72" i="949" s="1"/>
  <c r="F70" i="949"/>
  <c r="E70" i="949"/>
  <c r="D70" i="949"/>
  <c r="U50" i="949"/>
  <c r="S49" i="949"/>
  <c r="R49" i="949"/>
  <c r="Q49" i="949"/>
  <c r="P49" i="949"/>
  <c r="T46" i="949"/>
  <c r="T45" i="949"/>
  <c r="S44" i="949"/>
  <c r="R44" i="949"/>
  <c r="Q44" i="949"/>
  <c r="P44" i="949"/>
  <c r="T43" i="949"/>
  <c r="T42" i="949"/>
  <c r="T41" i="949"/>
  <c r="T40" i="949"/>
  <c r="T39" i="949"/>
  <c r="T38" i="949"/>
  <c r="T37" i="949"/>
  <c r="V30" i="949"/>
  <c r="U30" i="949"/>
  <c r="T30" i="949"/>
  <c r="S30" i="949"/>
  <c r="R30" i="949"/>
  <c r="Q30" i="949"/>
  <c r="P30" i="949"/>
  <c r="V29" i="949"/>
  <c r="U29" i="949"/>
  <c r="T29" i="949"/>
  <c r="S29" i="949"/>
  <c r="R29" i="949"/>
  <c r="Q29" i="949"/>
  <c r="P29" i="949"/>
  <c r="V27" i="949"/>
  <c r="U27" i="949"/>
  <c r="T27" i="949"/>
  <c r="S27" i="949"/>
  <c r="R27" i="949"/>
  <c r="Q27" i="949"/>
  <c r="P27" i="949"/>
  <c r="V26" i="949"/>
  <c r="U26" i="949"/>
  <c r="T26" i="949"/>
  <c r="S26" i="949"/>
  <c r="R26" i="949"/>
  <c r="Q26" i="949"/>
  <c r="P26" i="949"/>
  <c r="V24" i="949"/>
  <c r="U24" i="949"/>
  <c r="T24" i="949"/>
  <c r="S24" i="949"/>
  <c r="R24" i="949"/>
  <c r="Q24" i="949"/>
  <c r="P24" i="949"/>
  <c r="V23" i="949"/>
  <c r="U23" i="949"/>
  <c r="T23" i="949"/>
  <c r="S23" i="949"/>
  <c r="R23" i="949"/>
  <c r="Q23" i="949"/>
  <c r="P23" i="949"/>
  <c r="V21" i="949"/>
  <c r="U21" i="949"/>
  <c r="T21" i="949"/>
  <c r="S21" i="949"/>
  <c r="R21" i="949"/>
  <c r="Q21" i="949"/>
  <c r="P21" i="949"/>
  <c r="V20" i="949"/>
  <c r="U20" i="949"/>
  <c r="T20" i="949"/>
  <c r="S20" i="949"/>
  <c r="R20" i="949"/>
  <c r="Q20" i="949"/>
  <c r="P20" i="949"/>
  <c r="V18" i="949"/>
  <c r="U18" i="949"/>
  <c r="T18" i="949"/>
  <c r="S18" i="949"/>
  <c r="R18" i="949"/>
  <c r="Q18" i="949"/>
  <c r="P18" i="949"/>
  <c r="V17" i="949"/>
  <c r="U17" i="949"/>
  <c r="T17" i="949"/>
  <c r="S17" i="949"/>
  <c r="R17" i="949"/>
  <c r="Q17" i="949"/>
  <c r="P17" i="949"/>
  <c r="V15" i="949"/>
  <c r="U15" i="949"/>
  <c r="T15" i="949"/>
  <c r="S15" i="949"/>
  <c r="R15" i="949"/>
  <c r="Q15" i="949"/>
  <c r="P15" i="949"/>
  <c r="V14" i="949"/>
  <c r="U14" i="949"/>
  <c r="T14" i="949"/>
  <c r="S14" i="949"/>
  <c r="R14" i="949"/>
  <c r="Q14" i="949"/>
  <c r="P14" i="949"/>
  <c r="U5" i="949"/>
  <c r="T5" i="949"/>
  <c r="S5" i="949"/>
  <c r="C5" i="952" l="1"/>
  <c r="Q12" i="950"/>
  <c r="R50" i="949"/>
  <c r="T49" i="949"/>
  <c r="S50" i="949"/>
  <c r="T44" i="949"/>
  <c r="P50" i="949"/>
  <c r="D151" i="949"/>
  <c r="Q4" i="949" s="1"/>
  <c r="H151" i="949"/>
  <c r="U4" i="949" s="1"/>
  <c r="V12" i="949"/>
  <c r="Q50" i="949"/>
  <c r="E151" i="949"/>
  <c r="R4" i="949" s="1"/>
  <c r="F151" i="949"/>
  <c r="S4" i="949" s="1"/>
  <c r="V31" i="949"/>
  <c r="T12" i="949"/>
  <c r="D72" i="949"/>
  <c r="D153" i="949" s="1"/>
  <c r="Q6" i="949" s="1"/>
  <c r="Q8" i="949" s="1"/>
  <c r="E72" i="949"/>
  <c r="E153" i="949" s="1"/>
  <c r="R6" i="949" s="1"/>
  <c r="R8" i="949" s="1"/>
  <c r="H72" i="949"/>
  <c r="H153" i="949" s="1"/>
  <c r="U6" i="949" s="1"/>
  <c r="U8" i="949" s="1"/>
  <c r="G153" i="949"/>
  <c r="T6" i="949" s="1"/>
  <c r="T8" i="949" s="1"/>
  <c r="G151" i="949"/>
  <c r="T4" i="949" s="1"/>
  <c r="F72" i="949"/>
  <c r="F153" i="949" s="1"/>
  <c r="S6" i="949" s="1"/>
  <c r="S8" i="949" s="1"/>
  <c r="P38" i="947"/>
  <c r="Q38" i="947"/>
  <c r="P40" i="947"/>
  <c r="Q40" i="947"/>
  <c r="S40" i="947"/>
  <c r="H154" i="948"/>
  <c r="G154" i="948"/>
  <c r="T5" i="948" s="1"/>
  <c r="F154" i="948"/>
  <c r="S5" i="948" s="1"/>
  <c r="E154" i="948"/>
  <c r="R5" i="948" s="1"/>
  <c r="D154" i="948"/>
  <c r="H146" i="948"/>
  <c r="H148" i="948" s="1"/>
  <c r="G146" i="948"/>
  <c r="G148" i="948" s="1"/>
  <c r="F146" i="948"/>
  <c r="F148" i="948" s="1"/>
  <c r="E146" i="948"/>
  <c r="E148" i="948" s="1"/>
  <c r="D146" i="948"/>
  <c r="D148" i="948" s="1"/>
  <c r="H136" i="948"/>
  <c r="H138" i="948" s="1"/>
  <c r="G136" i="948"/>
  <c r="G138" i="948" s="1"/>
  <c r="F136" i="948"/>
  <c r="F138" i="948" s="1"/>
  <c r="E136" i="948"/>
  <c r="E138" i="948" s="1"/>
  <c r="D136" i="948"/>
  <c r="D138" i="948" s="1"/>
  <c r="H126" i="948"/>
  <c r="H128" i="948" s="1"/>
  <c r="G126" i="948"/>
  <c r="G128" i="948" s="1"/>
  <c r="F126" i="948"/>
  <c r="F128" i="948" s="1"/>
  <c r="E126" i="948"/>
  <c r="E128" i="948" s="1"/>
  <c r="D126" i="948"/>
  <c r="D128" i="948" s="1"/>
  <c r="H116" i="948"/>
  <c r="H118" i="948" s="1"/>
  <c r="G116" i="948"/>
  <c r="G118" i="948" s="1"/>
  <c r="F116" i="948"/>
  <c r="F118" i="948" s="1"/>
  <c r="E116" i="948"/>
  <c r="E118" i="948" s="1"/>
  <c r="D116" i="948"/>
  <c r="D118" i="948" s="1"/>
  <c r="H107" i="948"/>
  <c r="H109" i="948" s="1"/>
  <c r="G107" i="948"/>
  <c r="G109" i="948" s="1"/>
  <c r="F107" i="948"/>
  <c r="F109" i="948" s="1"/>
  <c r="E107" i="948"/>
  <c r="E109" i="948" s="1"/>
  <c r="D107" i="948"/>
  <c r="D109" i="948" s="1"/>
  <c r="H98" i="948"/>
  <c r="H100" i="948" s="1"/>
  <c r="U7" i="948" s="1"/>
  <c r="G98" i="948"/>
  <c r="G100" i="948" s="1"/>
  <c r="T7" i="948" s="1"/>
  <c r="F98" i="948"/>
  <c r="F100" i="948" s="1"/>
  <c r="S7" i="948" s="1"/>
  <c r="E98" i="948"/>
  <c r="E100" i="948" s="1"/>
  <c r="R7" i="948" s="1"/>
  <c r="D98" i="948"/>
  <c r="D100" i="948" s="1"/>
  <c r="Q7" i="948" s="1"/>
  <c r="H81" i="948"/>
  <c r="H83" i="948" s="1"/>
  <c r="G81" i="948"/>
  <c r="G83" i="948" s="1"/>
  <c r="F81" i="948"/>
  <c r="F83" i="948" s="1"/>
  <c r="E81" i="948"/>
  <c r="E83" i="948" s="1"/>
  <c r="D81" i="948"/>
  <c r="D83" i="948" s="1"/>
  <c r="B73" i="948" a="1"/>
  <c r="B73" i="948" s="1"/>
  <c r="H70" i="948"/>
  <c r="G70" i="948"/>
  <c r="F70" i="948"/>
  <c r="E70" i="948"/>
  <c r="D70" i="948"/>
  <c r="U50" i="948"/>
  <c r="S49" i="948"/>
  <c r="R49" i="948"/>
  <c r="Q49" i="948"/>
  <c r="P49" i="948"/>
  <c r="T46" i="948"/>
  <c r="T45" i="948"/>
  <c r="R44" i="948"/>
  <c r="T43" i="948"/>
  <c r="T42" i="948"/>
  <c r="T41" i="948"/>
  <c r="S44" i="948"/>
  <c r="T40" i="948"/>
  <c r="T39" i="948"/>
  <c r="Q44" i="948"/>
  <c r="Q50" i="948" s="1"/>
  <c r="P44" i="948"/>
  <c r="T37" i="948"/>
  <c r="V30" i="948"/>
  <c r="U30" i="948"/>
  <c r="T30" i="948"/>
  <c r="S30" i="948"/>
  <c r="R30" i="948"/>
  <c r="Q30" i="948"/>
  <c r="P30" i="948"/>
  <c r="V29" i="948"/>
  <c r="U29" i="948"/>
  <c r="T29" i="948"/>
  <c r="S29" i="948"/>
  <c r="R29" i="948"/>
  <c r="Q29" i="948"/>
  <c r="P29" i="948"/>
  <c r="V27" i="948"/>
  <c r="U27" i="948"/>
  <c r="T27" i="948"/>
  <c r="S27" i="948"/>
  <c r="R27" i="948"/>
  <c r="Q27" i="948"/>
  <c r="P27" i="948"/>
  <c r="V26" i="948"/>
  <c r="U26" i="948"/>
  <c r="T26" i="948"/>
  <c r="S26" i="948"/>
  <c r="R26" i="948"/>
  <c r="Q26" i="948"/>
  <c r="P26" i="948"/>
  <c r="V24" i="948"/>
  <c r="U24" i="948"/>
  <c r="T24" i="948"/>
  <c r="S24" i="948"/>
  <c r="R24" i="948"/>
  <c r="Q24" i="948"/>
  <c r="P24" i="948"/>
  <c r="V23" i="948"/>
  <c r="U23" i="948"/>
  <c r="T23" i="948"/>
  <c r="S23" i="948"/>
  <c r="R23" i="948"/>
  <c r="Q23" i="948"/>
  <c r="P23" i="948"/>
  <c r="V21" i="948"/>
  <c r="U21" i="948"/>
  <c r="T21" i="948"/>
  <c r="S21" i="948"/>
  <c r="R21" i="948"/>
  <c r="Q21" i="948"/>
  <c r="P21" i="948"/>
  <c r="V20" i="948"/>
  <c r="U20" i="948"/>
  <c r="T20" i="948"/>
  <c r="S20" i="948"/>
  <c r="R20" i="948"/>
  <c r="Q20" i="948"/>
  <c r="P20" i="948"/>
  <c r="V18" i="948"/>
  <c r="U18" i="948"/>
  <c r="T18" i="948"/>
  <c r="S18" i="948"/>
  <c r="R18" i="948"/>
  <c r="Q18" i="948"/>
  <c r="P18" i="948"/>
  <c r="V17" i="948"/>
  <c r="U17" i="948"/>
  <c r="T17" i="948"/>
  <c r="S17" i="948"/>
  <c r="R17" i="948"/>
  <c r="Q17" i="948"/>
  <c r="P17" i="948"/>
  <c r="V15" i="948"/>
  <c r="U15" i="948"/>
  <c r="T15" i="948"/>
  <c r="S15" i="948"/>
  <c r="R15" i="948"/>
  <c r="Q15" i="948"/>
  <c r="P15" i="948"/>
  <c r="V14" i="948"/>
  <c r="U14" i="948"/>
  <c r="T14" i="948"/>
  <c r="S14" i="948"/>
  <c r="R14" i="948"/>
  <c r="Q14" i="948"/>
  <c r="P14" i="948"/>
  <c r="U5" i="948"/>
  <c r="Q5" i="948"/>
  <c r="T50" i="949" l="1"/>
  <c r="G153" i="948"/>
  <c r="T4" i="948" s="1"/>
  <c r="Q12" i="949"/>
  <c r="P50" i="948"/>
  <c r="S50" i="948"/>
  <c r="R50" i="948"/>
  <c r="D153" i="948"/>
  <c r="Q4" i="948" s="1"/>
  <c r="H153" i="948"/>
  <c r="U4" i="948" s="1"/>
  <c r="T38" i="948"/>
  <c r="T44" i="948" s="1"/>
  <c r="T50" i="948" s="1"/>
  <c r="T49" i="948"/>
  <c r="E153" i="948"/>
  <c r="R4" i="948" s="1"/>
  <c r="F153" i="948"/>
  <c r="S4" i="948" s="1"/>
  <c r="T12" i="948"/>
  <c r="V12" i="948"/>
  <c r="E72" i="948"/>
  <c r="E155" i="948" s="1"/>
  <c r="R6" i="948" s="1"/>
  <c r="R8" i="948" s="1"/>
  <c r="G72" i="948"/>
  <c r="G155" i="948" s="1"/>
  <c r="T6" i="948" s="1"/>
  <c r="T8" i="948" s="1"/>
  <c r="V31" i="948"/>
  <c r="D72" i="948"/>
  <c r="D155" i="948" s="1"/>
  <c r="Q6" i="948" s="1"/>
  <c r="Q8" i="948" s="1"/>
  <c r="H72" i="948"/>
  <c r="H155" i="948" s="1"/>
  <c r="U6" i="948" s="1"/>
  <c r="U8" i="948" s="1"/>
  <c r="F72" i="948"/>
  <c r="F155" i="948" s="1"/>
  <c r="S6" i="948" s="1"/>
  <c r="S8" i="948" s="1"/>
  <c r="Q12" i="948" l="1"/>
  <c r="H135" i="947" l="1"/>
  <c r="G135" i="947"/>
  <c r="F135" i="947"/>
  <c r="E135" i="947"/>
  <c r="R5" i="947" s="1"/>
  <c r="D135" i="947"/>
  <c r="H127" i="947"/>
  <c r="H129" i="947" s="1"/>
  <c r="G127" i="947"/>
  <c r="G129" i="947" s="1"/>
  <c r="F127" i="947"/>
  <c r="F129" i="947" s="1"/>
  <c r="E127" i="947"/>
  <c r="E129" i="947" s="1"/>
  <c r="D127" i="947"/>
  <c r="D129" i="947" s="1"/>
  <c r="H117" i="947"/>
  <c r="H119" i="947" s="1"/>
  <c r="G117" i="947"/>
  <c r="G119" i="947" s="1"/>
  <c r="F117" i="947"/>
  <c r="F119" i="947" s="1"/>
  <c r="E117" i="947"/>
  <c r="E119" i="947" s="1"/>
  <c r="D117" i="947"/>
  <c r="D119" i="947" s="1"/>
  <c r="H107" i="947"/>
  <c r="H109" i="947" s="1"/>
  <c r="G107" i="947"/>
  <c r="G109" i="947" s="1"/>
  <c r="F107" i="947"/>
  <c r="F109" i="947" s="1"/>
  <c r="E107" i="947"/>
  <c r="E109" i="947" s="1"/>
  <c r="D107" i="947"/>
  <c r="D109" i="947" s="1"/>
  <c r="H91" i="947"/>
  <c r="H93" i="947" s="1"/>
  <c r="G91" i="947"/>
  <c r="G93" i="947" s="1"/>
  <c r="F91" i="947"/>
  <c r="F93" i="947" s="1"/>
  <c r="E91" i="947"/>
  <c r="E93" i="947" s="1"/>
  <c r="D91" i="947"/>
  <c r="D93" i="947" s="1"/>
  <c r="H82" i="947"/>
  <c r="H84" i="947" s="1"/>
  <c r="G82" i="947"/>
  <c r="G84" i="947" s="1"/>
  <c r="F82" i="947"/>
  <c r="F84" i="947" s="1"/>
  <c r="E82" i="947"/>
  <c r="E84" i="947" s="1"/>
  <c r="D82" i="947"/>
  <c r="D84" i="947" s="1"/>
  <c r="H73" i="947"/>
  <c r="H75" i="947" s="1"/>
  <c r="U7" i="947" s="1"/>
  <c r="G73" i="947"/>
  <c r="G75" i="947" s="1"/>
  <c r="T7" i="947" s="1"/>
  <c r="F73" i="947"/>
  <c r="F75" i="947" s="1"/>
  <c r="S7" i="947" s="1"/>
  <c r="E73" i="947"/>
  <c r="E75" i="947" s="1"/>
  <c r="R7" i="947" s="1"/>
  <c r="D73" i="947"/>
  <c r="D75" i="947" s="1"/>
  <c r="Q7" i="947" s="1"/>
  <c r="H63" i="947"/>
  <c r="H65" i="947" s="1"/>
  <c r="G63" i="947"/>
  <c r="G65" i="947" s="1"/>
  <c r="F63" i="947"/>
  <c r="F65" i="947" s="1"/>
  <c r="E63" i="947"/>
  <c r="E65" i="947" s="1"/>
  <c r="D63" i="947"/>
  <c r="D65" i="947" s="1"/>
  <c r="B55" i="947" a="1"/>
  <c r="B55" i="947" s="1"/>
  <c r="H52" i="947"/>
  <c r="H54" i="947" s="1"/>
  <c r="G52" i="947"/>
  <c r="G54" i="947" s="1"/>
  <c r="F52" i="947"/>
  <c r="E52" i="947"/>
  <c r="D52" i="947"/>
  <c r="D54" i="947" s="1"/>
  <c r="U50" i="947"/>
  <c r="S49" i="947"/>
  <c r="R49" i="947"/>
  <c r="Q49" i="947"/>
  <c r="P49" i="947"/>
  <c r="T46" i="947"/>
  <c r="T45" i="947"/>
  <c r="T49" i="947" s="1"/>
  <c r="S44" i="947"/>
  <c r="R44" i="947"/>
  <c r="Q44" i="947"/>
  <c r="P44" i="947"/>
  <c r="P50" i="947" s="1"/>
  <c r="T43" i="947"/>
  <c r="T42" i="947"/>
  <c r="T41" i="947"/>
  <c r="T40" i="947"/>
  <c r="T39" i="947"/>
  <c r="T38" i="947"/>
  <c r="T37" i="947"/>
  <c r="V30" i="947"/>
  <c r="U30" i="947"/>
  <c r="T30" i="947"/>
  <c r="S30" i="947"/>
  <c r="R30" i="947"/>
  <c r="Q30" i="947"/>
  <c r="P30" i="947"/>
  <c r="V29" i="947"/>
  <c r="U29" i="947"/>
  <c r="T29" i="947"/>
  <c r="S29" i="947"/>
  <c r="R29" i="947"/>
  <c r="Q29" i="947"/>
  <c r="P29" i="947"/>
  <c r="V27" i="947"/>
  <c r="U27" i="947"/>
  <c r="T27" i="947"/>
  <c r="S27" i="947"/>
  <c r="R27" i="947"/>
  <c r="Q27" i="947"/>
  <c r="P27" i="947"/>
  <c r="V26" i="947"/>
  <c r="U26" i="947"/>
  <c r="T26" i="947"/>
  <c r="S26" i="947"/>
  <c r="R26" i="947"/>
  <c r="Q26" i="947"/>
  <c r="P26" i="947"/>
  <c r="V24" i="947"/>
  <c r="U24" i="947"/>
  <c r="T24" i="947"/>
  <c r="S24" i="947"/>
  <c r="R24" i="947"/>
  <c r="Q24" i="947"/>
  <c r="P24" i="947"/>
  <c r="V23" i="947"/>
  <c r="U23" i="947"/>
  <c r="T23" i="947"/>
  <c r="S23" i="947"/>
  <c r="R23" i="947"/>
  <c r="Q23" i="947"/>
  <c r="P23" i="947"/>
  <c r="V21" i="947"/>
  <c r="U21" i="947"/>
  <c r="T21" i="947"/>
  <c r="S21" i="947"/>
  <c r="R21" i="947"/>
  <c r="Q21" i="947"/>
  <c r="P21" i="947"/>
  <c r="V20" i="947"/>
  <c r="U20" i="947"/>
  <c r="T20" i="947"/>
  <c r="S20" i="947"/>
  <c r="R20" i="947"/>
  <c r="Q20" i="947"/>
  <c r="P20" i="947"/>
  <c r="V18" i="947"/>
  <c r="U18" i="947"/>
  <c r="T18" i="947"/>
  <c r="S18" i="947"/>
  <c r="R18" i="947"/>
  <c r="Q18" i="947"/>
  <c r="P18" i="947"/>
  <c r="V17" i="947"/>
  <c r="U17" i="947"/>
  <c r="T17" i="947"/>
  <c r="S17" i="947"/>
  <c r="R17" i="947"/>
  <c r="Q17" i="947"/>
  <c r="P17" i="947"/>
  <c r="V15" i="947"/>
  <c r="U15" i="947"/>
  <c r="T15" i="947"/>
  <c r="S15" i="947"/>
  <c r="R15" i="947"/>
  <c r="Q15" i="947"/>
  <c r="P15" i="947"/>
  <c r="V14" i="947"/>
  <c r="U14" i="947"/>
  <c r="T14" i="947"/>
  <c r="S14" i="947"/>
  <c r="R14" i="947"/>
  <c r="Q14" i="947"/>
  <c r="P14" i="947"/>
  <c r="U5" i="947"/>
  <c r="T5" i="947"/>
  <c r="S5" i="947"/>
  <c r="Q5" i="947"/>
  <c r="S50" i="947" l="1"/>
  <c r="T44" i="947"/>
  <c r="T50" i="947" s="1"/>
  <c r="E134" i="947"/>
  <c r="R4" i="947" s="1"/>
  <c r="Q50" i="947"/>
  <c r="F134" i="947"/>
  <c r="S4" i="947" s="1"/>
  <c r="R50" i="947"/>
  <c r="V12" i="947"/>
  <c r="T12" i="947"/>
  <c r="G136" i="947"/>
  <c r="T6" i="947" s="1"/>
  <c r="T8" i="947" s="1"/>
  <c r="V31" i="947"/>
  <c r="E54" i="947"/>
  <c r="E136" i="947" s="1"/>
  <c r="R6" i="947" s="1"/>
  <c r="R8" i="947" s="1"/>
  <c r="D136" i="947"/>
  <c r="Q6" i="947" s="1"/>
  <c r="Q8" i="947" s="1"/>
  <c r="H136" i="947"/>
  <c r="U6" i="947" s="1"/>
  <c r="U8" i="947" s="1"/>
  <c r="G134" i="947"/>
  <c r="T4" i="947" s="1"/>
  <c r="D134" i="947"/>
  <c r="Q4" i="947" s="1"/>
  <c r="H134" i="947"/>
  <c r="U4" i="947" s="1"/>
  <c r="F54" i="947"/>
  <c r="F136" i="947" s="1"/>
  <c r="S6" i="947" s="1"/>
  <c r="S8" i="947" s="1"/>
  <c r="Q15" i="946"/>
  <c r="P15" i="946"/>
  <c r="H158" i="946"/>
  <c r="U5" i="946" s="1"/>
  <c r="G158" i="946"/>
  <c r="F158" i="946"/>
  <c r="E158" i="946"/>
  <c r="R5" i="946" s="1"/>
  <c r="D158" i="946"/>
  <c r="H150" i="946"/>
  <c r="H152" i="946" s="1"/>
  <c r="G150" i="946"/>
  <c r="G152" i="946" s="1"/>
  <c r="F150" i="946"/>
  <c r="F152" i="946" s="1"/>
  <c r="E150" i="946"/>
  <c r="E152" i="946" s="1"/>
  <c r="D150" i="946"/>
  <c r="D152" i="946" s="1"/>
  <c r="H134" i="946"/>
  <c r="H136" i="946" s="1"/>
  <c r="G134" i="946"/>
  <c r="G136" i="946" s="1"/>
  <c r="F134" i="946"/>
  <c r="F136" i="946" s="1"/>
  <c r="E134" i="946"/>
  <c r="E136" i="946" s="1"/>
  <c r="D134" i="946"/>
  <c r="D136" i="946" s="1"/>
  <c r="H124" i="946"/>
  <c r="H126" i="946" s="1"/>
  <c r="G124" i="946"/>
  <c r="G126" i="946" s="1"/>
  <c r="F124" i="946"/>
  <c r="F126" i="946" s="1"/>
  <c r="E124" i="946"/>
  <c r="E126" i="946" s="1"/>
  <c r="D124" i="946"/>
  <c r="D126" i="946" s="1"/>
  <c r="H114" i="946"/>
  <c r="H116" i="946" s="1"/>
  <c r="G114" i="946"/>
  <c r="G116" i="946" s="1"/>
  <c r="F114" i="946"/>
  <c r="F116" i="946" s="1"/>
  <c r="E114" i="946"/>
  <c r="E116" i="946" s="1"/>
  <c r="D114" i="946"/>
  <c r="D116" i="946" s="1"/>
  <c r="H105" i="946"/>
  <c r="H107" i="946" s="1"/>
  <c r="G105" i="946"/>
  <c r="G107" i="946" s="1"/>
  <c r="F105" i="946"/>
  <c r="F107" i="946" s="1"/>
  <c r="E105" i="946"/>
  <c r="E107" i="946" s="1"/>
  <c r="D105" i="946"/>
  <c r="D107" i="946" s="1"/>
  <c r="H96" i="946"/>
  <c r="H98" i="946" s="1"/>
  <c r="U7" i="946" s="1"/>
  <c r="G96" i="946"/>
  <c r="G98" i="946" s="1"/>
  <c r="T7" i="946" s="1"/>
  <c r="F96" i="946"/>
  <c r="F98" i="946" s="1"/>
  <c r="S7" i="946" s="1"/>
  <c r="E96" i="946"/>
  <c r="E98" i="946" s="1"/>
  <c r="R7" i="946" s="1"/>
  <c r="D96" i="946"/>
  <c r="D98" i="946" s="1"/>
  <c r="Q7" i="946" s="1"/>
  <c r="H84" i="946"/>
  <c r="H86" i="946" s="1"/>
  <c r="G84" i="946"/>
  <c r="G86" i="946" s="1"/>
  <c r="F84" i="946"/>
  <c r="F86" i="946" s="1"/>
  <c r="E84" i="946"/>
  <c r="E86" i="946" s="1"/>
  <c r="D84" i="946"/>
  <c r="D86" i="946" s="1"/>
  <c r="B76" i="946" a="1"/>
  <c r="B76" i="946" s="1"/>
  <c r="H73" i="946"/>
  <c r="H75" i="946" s="1"/>
  <c r="G73" i="946"/>
  <c r="G75" i="946" s="1"/>
  <c r="F73" i="946"/>
  <c r="E73" i="946"/>
  <c r="D73" i="946"/>
  <c r="U50" i="946"/>
  <c r="S49" i="946"/>
  <c r="R49" i="946"/>
  <c r="Q49" i="946"/>
  <c r="P49" i="946"/>
  <c r="T46" i="946"/>
  <c r="T45" i="946"/>
  <c r="S44" i="946"/>
  <c r="R44" i="946"/>
  <c r="Q44" i="946"/>
  <c r="P44" i="946"/>
  <c r="P50" i="946" s="1"/>
  <c r="T43" i="946"/>
  <c r="T42" i="946"/>
  <c r="T41" i="946"/>
  <c r="T40" i="946"/>
  <c r="T39" i="946"/>
  <c r="T38" i="946"/>
  <c r="T37" i="946"/>
  <c r="V30" i="946"/>
  <c r="U30" i="946"/>
  <c r="T30" i="946"/>
  <c r="S30" i="946"/>
  <c r="R30" i="946"/>
  <c r="Q30" i="946"/>
  <c r="P30" i="946"/>
  <c r="V29" i="946"/>
  <c r="U29" i="946"/>
  <c r="T29" i="946"/>
  <c r="S29" i="946"/>
  <c r="R29" i="946"/>
  <c r="Q29" i="946"/>
  <c r="P29" i="946"/>
  <c r="V27" i="946"/>
  <c r="U27" i="946"/>
  <c r="T27" i="946"/>
  <c r="S27" i="946"/>
  <c r="R27" i="946"/>
  <c r="Q27" i="946"/>
  <c r="P27" i="946"/>
  <c r="V26" i="946"/>
  <c r="U26" i="946"/>
  <c r="T26" i="946"/>
  <c r="S26" i="946"/>
  <c r="R26" i="946"/>
  <c r="Q26" i="946"/>
  <c r="P26" i="946"/>
  <c r="V24" i="946"/>
  <c r="U24" i="946"/>
  <c r="T24" i="946"/>
  <c r="S24" i="946"/>
  <c r="R24" i="946"/>
  <c r="Q24" i="946"/>
  <c r="P24" i="946"/>
  <c r="V23" i="946"/>
  <c r="U23" i="946"/>
  <c r="T23" i="946"/>
  <c r="S23" i="946"/>
  <c r="R23" i="946"/>
  <c r="Q23" i="946"/>
  <c r="P23" i="946"/>
  <c r="V21" i="946"/>
  <c r="U21" i="946"/>
  <c r="T21" i="946"/>
  <c r="S21" i="946"/>
  <c r="R21" i="946"/>
  <c r="Q21" i="946"/>
  <c r="P21" i="946"/>
  <c r="V20" i="946"/>
  <c r="U20" i="946"/>
  <c r="T20" i="946"/>
  <c r="S20" i="946"/>
  <c r="R20" i="946"/>
  <c r="Q20" i="946"/>
  <c r="P20" i="946"/>
  <c r="V18" i="946"/>
  <c r="U18" i="946"/>
  <c r="T18" i="946"/>
  <c r="S18" i="946"/>
  <c r="R18" i="946"/>
  <c r="Q18" i="946"/>
  <c r="P18" i="946"/>
  <c r="V17" i="946"/>
  <c r="U17" i="946"/>
  <c r="T17" i="946"/>
  <c r="S17" i="946"/>
  <c r="R17" i="946"/>
  <c r="Q17" i="946"/>
  <c r="P17" i="946"/>
  <c r="V15" i="946"/>
  <c r="U15" i="946"/>
  <c r="T15" i="946"/>
  <c r="S15" i="946"/>
  <c r="R15" i="946"/>
  <c r="V14" i="946"/>
  <c r="U14" i="946"/>
  <c r="T14" i="946"/>
  <c r="S14" i="946"/>
  <c r="R14" i="946"/>
  <c r="Q14" i="946"/>
  <c r="P14" i="946"/>
  <c r="T5" i="946"/>
  <c r="S5" i="946"/>
  <c r="Q5" i="946"/>
  <c r="Q12" i="947" l="1"/>
  <c r="R50" i="946"/>
  <c r="S50" i="946"/>
  <c r="H159" i="946"/>
  <c r="U6" i="946" s="1"/>
  <c r="U8" i="946" s="1"/>
  <c r="T44" i="946"/>
  <c r="T49" i="946"/>
  <c r="E157" i="946"/>
  <c r="R4" i="946" s="1"/>
  <c r="Q50" i="946"/>
  <c r="F157" i="946"/>
  <c r="S4" i="946" s="1"/>
  <c r="D157" i="946"/>
  <c r="Q4" i="946" s="1"/>
  <c r="H157" i="946"/>
  <c r="U4" i="946" s="1"/>
  <c r="G159" i="946"/>
  <c r="T6" i="946" s="1"/>
  <c r="T8" i="946" s="1"/>
  <c r="D75" i="946"/>
  <c r="D159" i="946" s="1"/>
  <c r="Q6" i="946" s="1"/>
  <c r="Q8" i="946" s="1"/>
  <c r="T12" i="946"/>
  <c r="V31" i="946"/>
  <c r="V12" i="946"/>
  <c r="E75" i="946"/>
  <c r="E159" i="946" s="1"/>
  <c r="R6" i="946" s="1"/>
  <c r="R8" i="946" s="1"/>
  <c r="G157" i="946"/>
  <c r="T4" i="946" s="1"/>
  <c r="F75" i="946"/>
  <c r="F159" i="946" s="1"/>
  <c r="S6" i="946" s="1"/>
  <c r="S8" i="946" s="1"/>
  <c r="Q15" i="944"/>
  <c r="D8" i="945" s="1"/>
  <c r="P15" i="944"/>
  <c r="C8" i="945" s="1"/>
  <c r="T50" i="946" l="1"/>
  <c r="Q12" i="946"/>
  <c r="H170" i="944"/>
  <c r="G170" i="944"/>
  <c r="F170" i="944"/>
  <c r="S5" i="944" s="1"/>
  <c r="E170" i="944"/>
  <c r="R5" i="944" s="1"/>
  <c r="D170" i="944"/>
  <c r="H162" i="944"/>
  <c r="H164" i="944" s="1"/>
  <c r="G162" i="944"/>
  <c r="G164" i="944" s="1"/>
  <c r="F162" i="944"/>
  <c r="F164" i="944" s="1"/>
  <c r="E162" i="944"/>
  <c r="E164" i="944" s="1"/>
  <c r="D162" i="944"/>
  <c r="D164" i="944" s="1"/>
  <c r="H146" i="944"/>
  <c r="H148" i="944" s="1"/>
  <c r="G146" i="944"/>
  <c r="G148" i="944" s="1"/>
  <c r="F146" i="944"/>
  <c r="F148" i="944" s="1"/>
  <c r="E146" i="944"/>
  <c r="E148" i="944" s="1"/>
  <c r="D146" i="944"/>
  <c r="D148" i="944" s="1"/>
  <c r="H136" i="944"/>
  <c r="H138" i="944" s="1"/>
  <c r="G136" i="944"/>
  <c r="G138" i="944" s="1"/>
  <c r="F136" i="944"/>
  <c r="F138" i="944" s="1"/>
  <c r="E136" i="944"/>
  <c r="E138" i="944" s="1"/>
  <c r="D136" i="944"/>
  <c r="D138" i="944" s="1"/>
  <c r="U50" i="944"/>
  <c r="S49" i="944"/>
  <c r="R49" i="944"/>
  <c r="Q49" i="944"/>
  <c r="P49" i="944"/>
  <c r="T46" i="944"/>
  <c r="T45" i="944"/>
  <c r="H126" i="944"/>
  <c r="H128" i="944" s="1"/>
  <c r="G126" i="944"/>
  <c r="G128" i="944" s="1"/>
  <c r="F126" i="944"/>
  <c r="F128" i="944" s="1"/>
  <c r="E126" i="944"/>
  <c r="E128" i="944" s="1"/>
  <c r="D126" i="944"/>
  <c r="D128" i="944" s="1"/>
  <c r="S44" i="944"/>
  <c r="R44" i="944"/>
  <c r="Q44" i="944"/>
  <c r="P44" i="944"/>
  <c r="T43" i="944"/>
  <c r="T42" i="944"/>
  <c r="T41" i="944"/>
  <c r="T40" i="944"/>
  <c r="T39" i="944"/>
  <c r="T38" i="944"/>
  <c r="T37" i="944"/>
  <c r="H117" i="944"/>
  <c r="H119" i="944" s="1"/>
  <c r="G117" i="944"/>
  <c r="G119" i="944" s="1"/>
  <c r="F117" i="944"/>
  <c r="F119" i="944" s="1"/>
  <c r="E117" i="944"/>
  <c r="E119" i="944" s="1"/>
  <c r="D117" i="944"/>
  <c r="D119" i="944" s="1"/>
  <c r="V30" i="944"/>
  <c r="I23" i="945" s="1"/>
  <c r="U30" i="944"/>
  <c r="H23" i="945" s="1"/>
  <c r="T30" i="944"/>
  <c r="G23" i="945" s="1"/>
  <c r="S30" i="944"/>
  <c r="F23" i="945" s="1"/>
  <c r="R30" i="944"/>
  <c r="E23" i="945" s="1"/>
  <c r="Q30" i="944"/>
  <c r="D23" i="945" s="1"/>
  <c r="P30" i="944"/>
  <c r="C23" i="945" s="1"/>
  <c r="V29" i="944"/>
  <c r="I22" i="945" s="1"/>
  <c r="U29" i="944"/>
  <c r="H22" i="945" s="1"/>
  <c r="T29" i="944"/>
  <c r="G22" i="945" s="1"/>
  <c r="S29" i="944"/>
  <c r="F22" i="945" s="1"/>
  <c r="R29" i="944"/>
  <c r="E22" i="945" s="1"/>
  <c r="Q29" i="944"/>
  <c r="D22" i="945" s="1"/>
  <c r="P29" i="944"/>
  <c r="C22" i="945" s="1"/>
  <c r="V27" i="944"/>
  <c r="I20" i="945" s="1"/>
  <c r="U27" i="944"/>
  <c r="H20" i="945" s="1"/>
  <c r="T27" i="944"/>
  <c r="G20" i="945" s="1"/>
  <c r="S27" i="944"/>
  <c r="F20" i="945" s="1"/>
  <c r="R27" i="944"/>
  <c r="E20" i="945" s="1"/>
  <c r="Q27" i="944"/>
  <c r="D20" i="945" s="1"/>
  <c r="P27" i="944"/>
  <c r="C20" i="945" s="1"/>
  <c r="H108" i="944"/>
  <c r="H110" i="944" s="1"/>
  <c r="U7" i="944" s="1"/>
  <c r="G108" i="944"/>
  <c r="G110" i="944" s="1"/>
  <c r="T7" i="944" s="1"/>
  <c r="F108" i="944"/>
  <c r="F110" i="944" s="1"/>
  <c r="S7" i="944" s="1"/>
  <c r="E108" i="944"/>
  <c r="E110" i="944" s="1"/>
  <c r="R7" i="944" s="1"/>
  <c r="D108" i="944"/>
  <c r="D110" i="944" s="1"/>
  <c r="Q7" i="944" s="1"/>
  <c r="V26" i="944"/>
  <c r="I19" i="945" s="1"/>
  <c r="U26" i="944"/>
  <c r="H19" i="945" s="1"/>
  <c r="T26" i="944"/>
  <c r="G19" i="945" s="1"/>
  <c r="S26" i="944"/>
  <c r="F19" i="945" s="1"/>
  <c r="R26" i="944"/>
  <c r="E19" i="945" s="1"/>
  <c r="Q26" i="944"/>
  <c r="D19" i="945" s="1"/>
  <c r="P26" i="944"/>
  <c r="C19" i="945" s="1"/>
  <c r="V24" i="944"/>
  <c r="I17" i="945" s="1"/>
  <c r="U24" i="944"/>
  <c r="H17" i="945" s="1"/>
  <c r="T24" i="944"/>
  <c r="G17" i="945" s="1"/>
  <c r="S24" i="944"/>
  <c r="F17" i="945" s="1"/>
  <c r="R24" i="944"/>
  <c r="E17" i="945" s="1"/>
  <c r="Q24" i="944"/>
  <c r="D17" i="945" s="1"/>
  <c r="P24" i="944"/>
  <c r="C17" i="945" s="1"/>
  <c r="V23" i="944"/>
  <c r="I16" i="945" s="1"/>
  <c r="U23" i="944"/>
  <c r="H16" i="945" s="1"/>
  <c r="T23" i="944"/>
  <c r="G16" i="945" s="1"/>
  <c r="S23" i="944"/>
  <c r="F16" i="945" s="1"/>
  <c r="R23" i="944"/>
  <c r="E16" i="945" s="1"/>
  <c r="Q23" i="944"/>
  <c r="D16" i="945" s="1"/>
  <c r="P23" i="944"/>
  <c r="C16" i="945" s="1"/>
  <c r="V21" i="944"/>
  <c r="I14" i="945" s="1"/>
  <c r="U21" i="944"/>
  <c r="H14" i="945" s="1"/>
  <c r="T21" i="944"/>
  <c r="G14" i="945" s="1"/>
  <c r="S21" i="944"/>
  <c r="F14" i="945" s="1"/>
  <c r="R21" i="944"/>
  <c r="E14" i="945" s="1"/>
  <c r="Q21" i="944"/>
  <c r="D14" i="945" s="1"/>
  <c r="P21" i="944"/>
  <c r="C14" i="945" s="1"/>
  <c r="V20" i="944"/>
  <c r="I13" i="945" s="1"/>
  <c r="U20" i="944"/>
  <c r="H13" i="945" s="1"/>
  <c r="T20" i="944"/>
  <c r="G13" i="945" s="1"/>
  <c r="S20" i="944"/>
  <c r="F13" i="945" s="1"/>
  <c r="R20" i="944"/>
  <c r="E13" i="945" s="1"/>
  <c r="Q20" i="944"/>
  <c r="D13" i="945" s="1"/>
  <c r="P20" i="944"/>
  <c r="C13" i="945" s="1"/>
  <c r="V18" i="944"/>
  <c r="I11" i="945" s="1"/>
  <c r="U18" i="944"/>
  <c r="H11" i="945" s="1"/>
  <c r="T18" i="944"/>
  <c r="G11" i="945" s="1"/>
  <c r="S18" i="944"/>
  <c r="F11" i="945" s="1"/>
  <c r="R18" i="944"/>
  <c r="E11" i="945" s="1"/>
  <c r="Q18" i="944"/>
  <c r="D11" i="945" s="1"/>
  <c r="P18" i="944"/>
  <c r="C11" i="945" s="1"/>
  <c r="V17" i="944"/>
  <c r="I10" i="945" s="1"/>
  <c r="U17" i="944"/>
  <c r="H10" i="945" s="1"/>
  <c r="T17" i="944"/>
  <c r="G10" i="945" s="1"/>
  <c r="S17" i="944"/>
  <c r="F10" i="945" s="1"/>
  <c r="R17" i="944"/>
  <c r="E10" i="945" s="1"/>
  <c r="Q17" i="944"/>
  <c r="D10" i="945" s="1"/>
  <c r="P17" i="944"/>
  <c r="C10" i="945" s="1"/>
  <c r="H92" i="944"/>
  <c r="H94" i="944" s="1"/>
  <c r="G92" i="944"/>
  <c r="G94" i="944" s="1"/>
  <c r="F92" i="944"/>
  <c r="F94" i="944" s="1"/>
  <c r="E92" i="944"/>
  <c r="E94" i="944" s="1"/>
  <c r="D92" i="944"/>
  <c r="D94" i="944" s="1"/>
  <c r="V15" i="944"/>
  <c r="I8" i="945" s="1"/>
  <c r="U15" i="944"/>
  <c r="H8" i="945" s="1"/>
  <c r="T15" i="944"/>
  <c r="G8" i="945" s="1"/>
  <c r="S15" i="944"/>
  <c r="F8" i="945" s="1"/>
  <c r="R15" i="944"/>
  <c r="E8" i="945" s="1"/>
  <c r="V14" i="944"/>
  <c r="I7" i="945" s="1"/>
  <c r="U14" i="944"/>
  <c r="H7" i="945" s="1"/>
  <c r="T14" i="944"/>
  <c r="G7" i="945" s="1"/>
  <c r="S14" i="944"/>
  <c r="F7" i="945" s="1"/>
  <c r="R14" i="944"/>
  <c r="E7" i="945" s="1"/>
  <c r="Q14" i="944"/>
  <c r="D7" i="945" s="1"/>
  <c r="P14" i="944"/>
  <c r="C7" i="945" s="1"/>
  <c r="B82" i="944" a="1"/>
  <c r="B82" i="944" s="1"/>
  <c r="H79" i="944"/>
  <c r="H169" i="944" s="1"/>
  <c r="U4" i="944" s="1"/>
  <c r="G79" i="944"/>
  <c r="G81" i="944" s="1"/>
  <c r="F79" i="944"/>
  <c r="E79" i="944"/>
  <c r="E81" i="944" s="1"/>
  <c r="D79" i="944"/>
  <c r="D169" i="944" s="1"/>
  <c r="Q4" i="944" s="1"/>
  <c r="U5" i="944"/>
  <c r="T5" i="944"/>
  <c r="Q5" i="944"/>
  <c r="S50" i="944" l="1"/>
  <c r="Q50" i="944"/>
  <c r="T49" i="944"/>
  <c r="V12" i="944"/>
  <c r="E171" i="944"/>
  <c r="R6" i="944" s="1"/>
  <c r="R8" i="944" s="1"/>
  <c r="D81" i="944"/>
  <c r="D171" i="944" s="1"/>
  <c r="Q6" i="944" s="1"/>
  <c r="Q8" i="944" s="1"/>
  <c r="R50" i="944"/>
  <c r="F169" i="944"/>
  <c r="S4" i="944" s="1"/>
  <c r="H81" i="944"/>
  <c r="H171" i="944" s="1"/>
  <c r="U6" i="944" s="1"/>
  <c r="U8" i="944" s="1"/>
  <c r="T44" i="944"/>
  <c r="P50" i="944"/>
  <c r="F81" i="944"/>
  <c r="F171" i="944" s="1"/>
  <c r="S6" i="944" s="1"/>
  <c r="S8" i="944" s="1"/>
  <c r="T12" i="944"/>
  <c r="V31" i="944"/>
  <c r="G171" i="944"/>
  <c r="T6" i="944" s="1"/>
  <c r="T8" i="944" s="1"/>
  <c r="G169" i="944"/>
  <c r="T4" i="944" s="1"/>
  <c r="E169" i="944"/>
  <c r="R4" i="944" s="1"/>
  <c r="R15" i="943"/>
  <c r="P18" i="943"/>
  <c r="H89" i="943"/>
  <c r="U5" i="943" s="1"/>
  <c r="G89" i="943"/>
  <c r="T5" i="943" s="1"/>
  <c r="F89" i="943"/>
  <c r="E89" i="943"/>
  <c r="R5" i="943" s="1"/>
  <c r="D89" i="943"/>
  <c r="H81" i="943"/>
  <c r="H83" i="943" s="1"/>
  <c r="G81" i="943"/>
  <c r="G83" i="943" s="1"/>
  <c r="F81" i="943"/>
  <c r="F83" i="943" s="1"/>
  <c r="E81" i="943"/>
  <c r="E83" i="943" s="1"/>
  <c r="D81" i="943"/>
  <c r="D83" i="943" s="1"/>
  <c r="H65" i="943"/>
  <c r="H67" i="943" s="1"/>
  <c r="G65" i="943"/>
  <c r="G67" i="943" s="1"/>
  <c r="F65" i="943"/>
  <c r="F67" i="943" s="1"/>
  <c r="E65" i="943"/>
  <c r="E67" i="943" s="1"/>
  <c r="D65" i="943"/>
  <c r="D67" i="943" s="1"/>
  <c r="H55" i="943"/>
  <c r="H57" i="943" s="1"/>
  <c r="G55" i="943"/>
  <c r="G57" i="943" s="1"/>
  <c r="F55" i="943"/>
  <c r="F57" i="943" s="1"/>
  <c r="E55" i="943"/>
  <c r="E57" i="943" s="1"/>
  <c r="D55" i="943"/>
  <c r="D57" i="943" s="1"/>
  <c r="H45" i="943"/>
  <c r="H47" i="943" s="1"/>
  <c r="G45" i="943"/>
  <c r="G47" i="943" s="1"/>
  <c r="F45" i="943"/>
  <c r="F47" i="943" s="1"/>
  <c r="E45" i="943"/>
  <c r="E47" i="943" s="1"/>
  <c r="D45" i="943"/>
  <c r="D47" i="943" s="1"/>
  <c r="H36" i="943"/>
  <c r="H38" i="943" s="1"/>
  <c r="G36" i="943"/>
  <c r="G38" i="943" s="1"/>
  <c r="F36" i="943"/>
  <c r="F38" i="943" s="1"/>
  <c r="E36" i="943"/>
  <c r="E38" i="943" s="1"/>
  <c r="D36" i="943"/>
  <c r="D38" i="943" s="1"/>
  <c r="H27" i="943"/>
  <c r="H29" i="943" s="1"/>
  <c r="U7" i="943" s="1"/>
  <c r="G27" i="943"/>
  <c r="G29" i="943" s="1"/>
  <c r="T7" i="943" s="1"/>
  <c r="F27" i="943"/>
  <c r="F29" i="943" s="1"/>
  <c r="S7" i="943" s="1"/>
  <c r="E27" i="943"/>
  <c r="E29" i="943" s="1"/>
  <c r="R7" i="943" s="1"/>
  <c r="D27" i="943"/>
  <c r="D29" i="943" s="1"/>
  <c r="Q7" i="943" s="1"/>
  <c r="H17" i="943"/>
  <c r="H19" i="943" s="1"/>
  <c r="G17" i="943"/>
  <c r="G19" i="943" s="1"/>
  <c r="F17" i="943"/>
  <c r="F19" i="943" s="1"/>
  <c r="E17" i="943"/>
  <c r="E19" i="943" s="1"/>
  <c r="D17" i="943"/>
  <c r="D19" i="943" s="1"/>
  <c r="B9" i="943" a="1"/>
  <c r="B9" i="943" s="1"/>
  <c r="H6" i="943"/>
  <c r="H8" i="943" s="1"/>
  <c r="G6" i="943"/>
  <c r="G8" i="943" s="1"/>
  <c r="F6" i="943"/>
  <c r="E6" i="943"/>
  <c r="D6" i="943"/>
  <c r="D8" i="943" s="1"/>
  <c r="U50" i="943"/>
  <c r="S49" i="943"/>
  <c r="R49" i="943"/>
  <c r="Q49" i="943"/>
  <c r="P49" i="943"/>
  <c r="T46" i="943"/>
  <c r="T45" i="943"/>
  <c r="T49" i="943" s="1"/>
  <c r="S44" i="943"/>
  <c r="S50" i="943" s="1"/>
  <c r="R44" i="943"/>
  <c r="Q44" i="943"/>
  <c r="P44" i="943"/>
  <c r="T43" i="943"/>
  <c r="T42" i="943"/>
  <c r="T41" i="943"/>
  <c r="T40" i="943"/>
  <c r="T39" i="943"/>
  <c r="T38" i="943"/>
  <c r="T37" i="943"/>
  <c r="V30" i="943"/>
  <c r="U30" i="943"/>
  <c r="T30" i="943"/>
  <c r="S30" i="943"/>
  <c r="R30" i="943"/>
  <c r="Q30" i="943"/>
  <c r="P30" i="943"/>
  <c r="V29" i="943"/>
  <c r="U29" i="943"/>
  <c r="T29" i="943"/>
  <c r="S29" i="943"/>
  <c r="R29" i="943"/>
  <c r="Q29" i="943"/>
  <c r="P29" i="943"/>
  <c r="V27" i="943"/>
  <c r="U27" i="943"/>
  <c r="T27" i="943"/>
  <c r="S27" i="943"/>
  <c r="R27" i="943"/>
  <c r="Q27" i="943"/>
  <c r="P27" i="943"/>
  <c r="V26" i="943"/>
  <c r="U26" i="943"/>
  <c r="T26" i="943"/>
  <c r="S26" i="943"/>
  <c r="R26" i="943"/>
  <c r="Q26" i="943"/>
  <c r="P26" i="943"/>
  <c r="V24" i="943"/>
  <c r="U24" i="943"/>
  <c r="T24" i="943"/>
  <c r="S24" i="943"/>
  <c r="R24" i="943"/>
  <c r="Q24" i="943"/>
  <c r="P24" i="943"/>
  <c r="V23" i="943"/>
  <c r="U23" i="943"/>
  <c r="T23" i="943"/>
  <c r="S23" i="943"/>
  <c r="R23" i="943"/>
  <c r="Q23" i="943"/>
  <c r="P23" i="943"/>
  <c r="V21" i="943"/>
  <c r="U21" i="943"/>
  <c r="T21" i="943"/>
  <c r="S21" i="943"/>
  <c r="R21" i="943"/>
  <c r="Q21" i="943"/>
  <c r="P21" i="943"/>
  <c r="V20" i="943"/>
  <c r="U20" i="943"/>
  <c r="T20" i="943"/>
  <c r="S20" i="943"/>
  <c r="R20" i="943"/>
  <c r="Q20" i="943"/>
  <c r="P20" i="943"/>
  <c r="V18" i="943"/>
  <c r="U18" i="943"/>
  <c r="T18" i="943"/>
  <c r="S18" i="943"/>
  <c r="R18" i="943"/>
  <c r="Q18" i="943"/>
  <c r="V17" i="943"/>
  <c r="U17" i="943"/>
  <c r="T17" i="943"/>
  <c r="S17" i="943"/>
  <c r="R17" i="943"/>
  <c r="Q17" i="943"/>
  <c r="P17" i="943"/>
  <c r="V15" i="943"/>
  <c r="U15" i="943"/>
  <c r="T15" i="943"/>
  <c r="S15" i="943"/>
  <c r="Q15" i="943"/>
  <c r="P15" i="943"/>
  <c r="V14" i="943"/>
  <c r="U14" i="943"/>
  <c r="T14" i="943"/>
  <c r="S14" i="943"/>
  <c r="R14" i="943"/>
  <c r="Q14" i="943"/>
  <c r="P14" i="943"/>
  <c r="S5" i="943"/>
  <c r="Q5" i="943"/>
  <c r="Q12" i="944" l="1"/>
  <c r="G5" i="945"/>
  <c r="T50" i="944"/>
  <c r="I5" i="945"/>
  <c r="I24" i="945"/>
  <c r="R50" i="943"/>
  <c r="H90" i="943"/>
  <c r="U6" i="943" s="1"/>
  <c r="U8" i="943" s="1"/>
  <c r="E88" i="943"/>
  <c r="R4" i="943" s="1"/>
  <c r="T44" i="943"/>
  <c r="T50" i="943" s="1"/>
  <c r="P50" i="943"/>
  <c r="Q50" i="943"/>
  <c r="F88" i="943"/>
  <c r="S4" i="943" s="1"/>
  <c r="D90" i="943"/>
  <c r="Q6" i="943" s="1"/>
  <c r="Q8" i="943" s="1"/>
  <c r="G90" i="943"/>
  <c r="T6" i="943" s="1"/>
  <c r="T8" i="943" s="1"/>
  <c r="G88" i="943"/>
  <c r="T4" i="943" s="1"/>
  <c r="V12" i="943"/>
  <c r="T12" i="943"/>
  <c r="V31" i="943"/>
  <c r="E8" i="943"/>
  <c r="E90" i="943" s="1"/>
  <c r="R6" i="943" s="1"/>
  <c r="R8" i="943" s="1"/>
  <c r="D88" i="943"/>
  <c r="Q4" i="943" s="1"/>
  <c r="H88" i="943"/>
  <c r="U4" i="943" s="1"/>
  <c r="F8" i="943"/>
  <c r="F90" i="943" s="1"/>
  <c r="S6" i="943" s="1"/>
  <c r="S8" i="943" s="1"/>
  <c r="T43" i="942"/>
  <c r="C5" i="945" l="1"/>
  <c r="Q12" i="943"/>
  <c r="P18" i="942"/>
  <c r="R15" i="942"/>
  <c r="T42" i="942"/>
  <c r="H167" i="942" l="1"/>
  <c r="U5" i="942" s="1"/>
  <c r="G167" i="942"/>
  <c r="T5" i="942" s="1"/>
  <c r="F167" i="942"/>
  <c r="S5" i="942" s="1"/>
  <c r="E167" i="942"/>
  <c r="R5" i="942" s="1"/>
  <c r="D167" i="942"/>
  <c r="H159" i="942"/>
  <c r="H161" i="942" s="1"/>
  <c r="G159" i="942"/>
  <c r="G161" i="942" s="1"/>
  <c r="F159" i="942"/>
  <c r="F161" i="942" s="1"/>
  <c r="E159" i="942"/>
  <c r="E161" i="942" s="1"/>
  <c r="D159" i="942"/>
  <c r="D161" i="942" s="1"/>
  <c r="H143" i="942"/>
  <c r="H145" i="942" s="1"/>
  <c r="G143" i="942"/>
  <c r="G145" i="942" s="1"/>
  <c r="F143" i="942"/>
  <c r="F145" i="942" s="1"/>
  <c r="E143" i="942"/>
  <c r="E145" i="942" s="1"/>
  <c r="D143" i="942"/>
  <c r="D145" i="942" s="1"/>
  <c r="D135" i="942"/>
  <c r="H133" i="942"/>
  <c r="H135" i="942" s="1"/>
  <c r="G133" i="942"/>
  <c r="G135" i="942" s="1"/>
  <c r="F133" i="942"/>
  <c r="F135" i="942" s="1"/>
  <c r="E133" i="942"/>
  <c r="E135" i="942" s="1"/>
  <c r="D133" i="942"/>
  <c r="H123" i="942"/>
  <c r="H125" i="942" s="1"/>
  <c r="G123" i="942"/>
  <c r="G125" i="942" s="1"/>
  <c r="F123" i="942"/>
  <c r="F125" i="942" s="1"/>
  <c r="E123" i="942"/>
  <c r="E125" i="942" s="1"/>
  <c r="D123" i="942"/>
  <c r="D125" i="942" s="1"/>
  <c r="H114" i="942"/>
  <c r="H116" i="942" s="1"/>
  <c r="G114" i="942"/>
  <c r="G116" i="942" s="1"/>
  <c r="F114" i="942"/>
  <c r="F116" i="942" s="1"/>
  <c r="E114" i="942"/>
  <c r="E116" i="942" s="1"/>
  <c r="D114" i="942"/>
  <c r="D116" i="942" s="1"/>
  <c r="H105" i="942"/>
  <c r="H107" i="942" s="1"/>
  <c r="U7" i="942" s="1"/>
  <c r="G105" i="942"/>
  <c r="G107" i="942" s="1"/>
  <c r="T7" i="942" s="1"/>
  <c r="F105" i="942"/>
  <c r="F107" i="942" s="1"/>
  <c r="S7" i="942" s="1"/>
  <c r="E105" i="942"/>
  <c r="E107" i="942" s="1"/>
  <c r="R7" i="942" s="1"/>
  <c r="D105" i="942"/>
  <c r="D107" i="942" s="1"/>
  <c r="Q7" i="942" s="1"/>
  <c r="H84" i="942"/>
  <c r="H86" i="942" s="1"/>
  <c r="G84" i="942"/>
  <c r="G86" i="942" s="1"/>
  <c r="F84" i="942"/>
  <c r="F86" i="942" s="1"/>
  <c r="E84" i="942"/>
  <c r="E86" i="942" s="1"/>
  <c r="D84" i="942"/>
  <c r="D86" i="942" s="1"/>
  <c r="B76" i="942" a="1"/>
  <c r="B76" i="942" s="1"/>
  <c r="H73" i="942"/>
  <c r="H75" i="942" s="1"/>
  <c r="G73" i="942"/>
  <c r="G75" i="942" s="1"/>
  <c r="F73" i="942"/>
  <c r="E73" i="942"/>
  <c r="E75" i="942" s="1"/>
  <c r="D73" i="942"/>
  <c r="D75" i="942" s="1"/>
  <c r="U52" i="942"/>
  <c r="S51" i="942"/>
  <c r="R51" i="942"/>
  <c r="Q51" i="942"/>
  <c r="P51" i="942"/>
  <c r="T48" i="942"/>
  <c r="T47" i="942"/>
  <c r="S46" i="942"/>
  <c r="R46" i="942"/>
  <c r="Q46" i="942"/>
  <c r="P46" i="942"/>
  <c r="T45" i="942"/>
  <c r="T44" i="942"/>
  <c r="T41" i="942"/>
  <c r="T40" i="942"/>
  <c r="T39" i="942"/>
  <c r="T38" i="942"/>
  <c r="T37" i="942"/>
  <c r="V30" i="942"/>
  <c r="U30" i="942"/>
  <c r="T30" i="942"/>
  <c r="S30" i="942"/>
  <c r="R30" i="942"/>
  <c r="Q30" i="942"/>
  <c r="P30" i="942"/>
  <c r="V29" i="942"/>
  <c r="U29" i="942"/>
  <c r="T29" i="942"/>
  <c r="S29" i="942"/>
  <c r="R29" i="942"/>
  <c r="Q29" i="942"/>
  <c r="P29" i="942"/>
  <c r="V27" i="942"/>
  <c r="U27" i="942"/>
  <c r="T27" i="942"/>
  <c r="S27" i="942"/>
  <c r="R27" i="942"/>
  <c r="Q27" i="942"/>
  <c r="P27" i="942"/>
  <c r="V26" i="942"/>
  <c r="U26" i="942"/>
  <c r="T26" i="942"/>
  <c r="S26" i="942"/>
  <c r="R26" i="942"/>
  <c r="Q26" i="942"/>
  <c r="P26" i="942"/>
  <c r="V24" i="942"/>
  <c r="U24" i="942"/>
  <c r="T24" i="942"/>
  <c r="S24" i="942"/>
  <c r="R24" i="942"/>
  <c r="Q24" i="942"/>
  <c r="P24" i="942"/>
  <c r="V23" i="942"/>
  <c r="U23" i="942"/>
  <c r="T23" i="942"/>
  <c r="S23" i="942"/>
  <c r="R23" i="942"/>
  <c r="Q23" i="942"/>
  <c r="P23" i="942"/>
  <c r="V21" i="942"/>
  <c r="U21" i="942"/>
  <c r="T21" i="942"/>
  <c r="S21" i="942"/>
  <c r="R21" i="942"/>
  <c r="Q21" i="942"/>
  <c r="P21" i="942"/>
  <c r="V20" i="942"/>
  <c r="U20" i="942"/>
  <c r="T20" i="942"/>
  <c r="S20" i="942"/>
  <c r="R20" i="942"/>
  <c r="Q20" i="942"/>
  <c r="P20" i="942"/>
  <c r="V18" i="942"/>
  <c r="U18" i="942"/>
  <c r="T18" i="942"/>
  <c r="S18" i="942"/>
  <c r="R18" i="942"/>
  <c r="Q18" i="942"/>
  <c r="V17" i="942"/>
  <c r="U17" i="942"/>
  <c r="T17" i="942"/>
  <c r="S17" i="942"/>
  <c r="R17" i="942"/>
  <c r="Q17" i="942"/>
  <c r="P17" i="942"/>
  <c r="V15" i="942"/>
  <c r="U15" i="942"/>
  <c r="T15" i="942"/>
  <c r="S15" i="942"/>
  <c r="Q15" i="942"/>
  <c r="P15" i="942"/>
  <c r="V14" i="942"/>
  <c r="U14" i="942"/>
  <c r="T14" i="942"/>
  <c r="S14" i="942"/>
  <c r="R14" i="942"/>
  <c r="Q14" i="942"/>
  <c r="P14" i="942"/>
  <c r="Q5" i="942"/>
  <c r="E168" i="942" l="1"/>
  <c r="R6" i="942" s="1"/>
  <c r="R8" i="942" s="1"/>
  <c r="Q52" i="942"/>
  <c r="T51" i="942"/>
  <c r="F166" i="942"/>
  <c r="S4" i="942" s="1"/>
  <c r="R52" i="942"/>
  <c r="S52" i="942"/>
  <c r="P52" i="942"/>
  <c r="T46" i="942"/>
  <c r="T52" i="942" s="1"/>
  <c r="D168" i="942"/>
  <c r="Q6" i="942" s="1"/>
  <c r="Q8" i="942" s="1"/>
  <c r="H168" i="942"/>
  <c r="U6" i="942" s="1"/>
  <c r="U8" i="942" s="1"/>
  <c r="G168" i="942"/>
  <c r="T6" i="942" s="1"/>
  <c r="T8" i="942" s="1"/>
  <c r="V12" i="942"/>
  <c r="V31" i="942"/>
  <c r="T12" i="942"/>
  <c r="G166" i="942"/>
  <c r="T4" i="942" s="1"/>
  <c r="D166" i="942"/>
  <c r="Q4" i="942" s="1"/>
  <c r="H166" i="942"/>
  <c r="U4" i="942" s="1"/>
  <c r="F75" i="942"/>
  <c r="F168" i="942" s="1"/>
  <c r="S6" i="942" s="1"/>
  <c r="S8" i="942" s="1"/>
  <c r="E166" i="942"/>
  <c r="R4" i="942" s="1"/>
  <c r="Q12" i="942" l="1"/>
  <c r="H165" i="940" l="1"/>
  <c r="G165" i="940"/>
  <c r="F165" i="940"/>
  <c r="S5" i="940" s="1"/>
  <c r="E165" i="940"/>
  <c r="R5" i="940" s="1"/>
  <c r="D165" i="940"/>
  <c r="H157" i="940"/>
  <c r="H159" i="940" s="1"/>
  <c r="G157" i="940"/>
  <c r="G159" i="940" s="1"/>
  <c r="F157" i="940"/>
  <c r="F159" i="940" s="1"/>
  <c r="E157" i="940"/>
  <c r="E159" i="940" s="1"/>
  <c r="D157" i="940"/>
  <c r="D159" i="940" s="1"/>
  <c r="H147" i="940"/>
  <c r="H149" i="940" s="1"/>
  <c r="G147" i="940"/>
  <c r="G149" i="940" s="1"/>
  <c r="F147" i="940"/>
  <c r="F149" i="940" s="1"/>
  <c r="E147" i="940"/>
  <c r="E149" i="940" s="1"/>
  <c r="D147" i="940"/>
  <c r="D149" i="940" s="1"/>
  <c r="H137" i="940"/>
  <c r="H139" i="940" s="1"/>
  <c r="G137" i="940"/>
  <c r="G139" i="940" s="1"/>
  <c r="F137" i="940"/>
  <c r="F139" i="940" s="1"/>
  <c r="E137" i="940"/>
  <c r="E139" i="940" s="1"/>
  <c r="D137" i="940"/>
  <c r="D139" i="940" s="1"/>
  <c r="H127" i="940"/>
  <c r="H129" i="940" s="1"/>
  <c r="G127" i="940"/>
  <c r="G129" i="940" s="1"/>
  <c r="F127" i="940"/>
  <c r="F129" i="940" s="1"/>
  <c r="E127" i="940"/>
  <c r="E129" i="940" s="1"/>
  <c r="D127" i="940"/>
  <c r="D129" i="940" s="1"/>
  <c r="H118" i="940"/>
  <c r="H120" i="940" s="1"/>
  <c r="G118" i="940"/>
  <c r="G120" i="940" s="1"/>
  <c r="F118" i="940"/>
  <c r="F120" i="940" s="1"/>
  <c r="E118" i="940"/>
  <c r="E120" i="940" s="1"/>
  <c r="D118" i="940"/>
  <c r="D120" i="940" s="1"/>
  <c r="H109" i="940"/>
  <c r="H111" i="940" s="1"/>
  <c r="U7" i="940" s="1"/>
  <c r="G109" i="940"/>
  <c r="G111" i="940" s="1"/>
  <c r="T7" i="940" s="1"/>
  <c r="F109" i="940"/>
  <c r="F111" i="940" s="1"/>
  <c r="S7" i="940" s="1"/>
  <c r="E109" i="940"/>
  <c r="E111" i="940" s="1"/>
  <c r="R7" i="940" s="1"/>
  <c r="D109" i="940"/>
  <c r="D111" i="940" s="1"/>
  <c r="Q7" i="940" s="1"/>
  <c r="H99" i="940"/>
  <c r="H101" i="940" s="1"/>
  <c r="G99" i="940"/>
  <c r="G101" i="940" s="1"/>
  <c r="F99" i="940"/>
  <c r="F101" i="940" s="1"/>
  <c r="E99" i="940"/>
  <c r="E101" i="940" s="1"/>
  <c r="D99" i="940"/>
  <c r="D101" i="940" s="1"/>
  <c r="B91" i="940" a="1"/>
  <c r="B91" i="940" s="1"/>
  <c r="U50" i="940"/>
  <c r="H88" i="940"/>
  <c r="G88" i="940"/>
  <c r="F88" i="940"/>
  <c r="F90" i="940" s="1"/>
  <c r="E88" i="940"/>
  <c r="D88" i="940"/>
  <c r="S49" i="940"/>
  <c r="R49" i="940"/>
  <c r="Q49" i="940"/>
  <c r="P49" i="940"/>
  <c r="T46" i="940"/>
  <c r="T45" i="940"/>
  <c r="S44" i="940"/>
  <c r="R44" i="940"/>
  <c r="Q44" i="940"/>
  <c r="P44" i="940"/>
  <c r="T43" i="940"/>
  <c r="T42" i="940"/>
  <c r="T41" i="940"/>
  <c r="T40" i="940"/>
  <c r="T39" i="940"/>
  <c r="T38" i="940"/>
  <c r="T37" i="940"/>
  <c r="V30" i="940"/>
  <c r="U30" i="940"/>
  <c r="T30" i="940"/>
  <c r="S30" i="940"/>
  <c r="R30" i="940"/>
  <c r="Q30" i="940"/>
  <c r="P30" i="940"/>
  <c r="V29" i="940"/>
  <c r="U29" i="940"/>
  <c r="T29" i="940"/>
  <c r="S29" i="940"/>
  <c r="R29" i="940"/>
  <c r="Q29" i="940"/>
  <c r="P29" i="940"/>
  <c r="V27" i="940"/>
  <c r="U27" i="940"/>
  <c r="T27" i="940"/>
  <c r="S27" i="940"/>
  <c r="R27" i="940"/>
  <c r="Q27" i="940"/>
  <c r="P27" i="940"/>
  <c r="V26" i="940"/>
  <c r="U26" i="940"/>
  <c r="T26" i="940"/>
  <c r="S26" i="940"/>
  <c r="R26" i="940"/>
  <c r="Q26" i="940"/>
  <c r="P26" i="940"/>
  <c r="V24" i="940"/>
  <c r="U24" i="940"/>
  <c r="T24" i="940"/>
  <c r="S24" i="940"/>
  <c r="R24" i="940"/>
  <c r="Q24" i="940"/>
  <c r="P24" i="940"/>
  <c r="V23" i="940"/>
  <c r="U23" i="940"/>
  <c r="T23" i="940"/>
  <c r="S23" i="940"/>
  <c r="R23" i="940"/>
  <c r="Q23" i="940"/>
  <c r="P23" i="940"/>
  <c r="V21" i="940"/>
  <c r="U21" i="940"/>
  <c r="T21" i="940"/>
  <c r="S21" i="940"/>
  <c r="R21" i="940"/>
  <c r="Q21" i="940"/>
  <c r="P21" i="940"/>
  <c r="V20" i="940"/>
  <c r="U20" i="940"/>
  <c r="T20" i="940"/>
  <c r="S20" i="940"/>
  <c r="R20" i="940"/>
  <c r="Q20" i="940"/>
  <c r="P20" i="940"/>
  <c r="V18" i="940"/>
  <c r="U18" i="940"/>
  <c r="T18" i="940"/>
  <c r="S18" i="940"/>
  <c r="R18" i="940"/>
  <c r="Q18" i="940"/>
  <c r="P18" i="940"/>
  <c r="V17" i="940"/>
  <c r="U17" i="940"/>
  <c r="T17" i="940"/>
  <c r="S17" i="940"/>
  <c r="R17" i="940"/>
  <c r="Q17" i="940"/>
  <c r="P17" i="940"/>
  <c r="V15" i="940"/>
  <c r="U15" i="940"/>
  <c r="T15" i="940"/>
  <c r="S15" i="940"/>
  <c r="R15" i="940"/>
  <c r="Q15" i="940"/>
  <c r="P15" i="940"/>
  <c r="V14" i="940"/>
  <c r="U14" i="940"/>
  <c r="T14" i="940"/>
  <c r="S14" i="940"/>
  <c r="R14" i="940"/>
  <c r="Q14" i="940"/>
  <c r="P14" i="940"/>
  <c r="U5" i="940"/>
  <c r="T5" i="940"/>
  <c r="Q5" i="940"/>
  <c r="E164" i="940" l="1"/>
  <c r="R4" i="940" s="1"/>
  <c r="R50" i="940"/>
  <c r="Q50" i="940"/>
  <c r="P50" i="940"/>
  <c r="T49" i="940"/>
  <c r="S50" i="940"/>
  <c r="G164" i="940"/>
  <c r="T4" i="940" s="1"/>
  <c r="E90" i="940"/>
  <c r="E166" i="940" s="1"/>
  <c r="R6" i="940" s="1"/>
  <c r="R8" i="940" s="1"/>
  <c r="T44" i="940"/>
  <c r="T50" i="940" s="1"/>
  <c r="D164" i="940"/>
  <c r="Q4" i="940" s="1"/>
  <c r="H164" i="940"/>
  <c r="U4" i="940" s="1"/>
  <c r="V31" i="940"/>
  <c r="F166" i="940"/>
  <c r="S6" i="940" s="1"/>
  <c r="S8" i="940" s="1"/>
  <c r="G90" i="940"/>
  <c r="G166" i="940" s="1"/>
  <c r="T6" i="940" s="1"/>
  <c r="T8" i="940" s="1"/>
  <c r="T12" i="940"/>
  <c r="V12" i="940"/>
  <c r="F164" i="940"/>
  <c r="S4" i="940" s="1"/>
  <c r="D90" i="940"/>
  <c r="D166" i="940" s="1"/>
  <c r="Q6" i="940" s="1"/>
  <c r="Q8" i="940" s="1"/>
  <c r="H90" i="940"/>
  <c r="H166" i="940" s="1"/>
  <c r="U6" i="940" s="1"/>
  <c r="U8" i="940" s="1"/>
  <c r="Q24" i="939"/>
  <c r="H141" i="939"/>
  <c r="G141" i="939"/>
  <c r="F141" i="939"/>
  <c r="E141" i="939"/>
  <c r="R5" i="939" s="1"/>
  <c r="D141" i="939"/>
  <c r="Q5" i="939" s="1"/>
  <c r="H133" i="939"/>
  <c r="H135" i="939" s="1"/>
  <c r="G133" i="939"/>
  <c r="G135" i="939" s="1"/>
  <c r="F133" i="939"/>
  <c r="F135" i="939" s="1"/>
  <c r="E133" i="939"/>
  <c r="E135" i="939" s="1"/>
  <c r="D133" i="939"/>
  <c r="D135" i="939" s="1"/>
  <c r="H123" i="939"/>
  <c r="H125" i="939" s="1"/>
  <c r="G123" i="939"/>
  <c r="G125" i="939" s="1"/>
  <c r="F123" i="939"/>
  <c r="F125" i="939" s="1"/>
  <c r="E123" i="939"/>
  <c r="E125" i="939" s="1"/>
  <c r="D123" i="939"/>
  <c r="D125" i="939" s="1"/>
  <c r="H113" i="939"/>
  <c r="H115" i="939" s="1"/>
  <c r="G113" i="939"/>
  <c r="G115" i="939" s="1"/>
  <c r="F113" i="939"/>
  <c r="F115" i="939" s="1"/>
  <c r="E113" i="939"/>
  <c r="E115" i="939" s="1"/>
  <c r="D113" i="939"/>
  <c r="D115" i="939" s="1"/>
  <c r="H94" i="939"/>
  <c r="H96" i="939" s="1"/>
  <c r="G94" i="939"/>
  <c r="G96" i="939" s="1"/>
  <c r="F94" i="939"/>
  <c r="F96" i="939" s="1"/>
  <c r="E94" i="939"/>
  <c r="E96" i="939" s="1"/>
  <c r="D94" i="939"/>
  <c r="D96" i="939" s="1"/>
  <c r="H85" i="939"/>
  <c r="H87" i="939" s="1"/>
  <c r="G85" i="939"/>
  <c r="G87" i="939" s="1"/>
  <c r="F85" i="939"/>
  <c r="F87" i="939" s="1"/>
  <c r="E85" i="939"/>
  <c r="E87" i="939" s="1"/>
  <c r="D85" i="939"/>
  <c r="D87" i="939" s="1"/>
  <c r="H71" i="939"/>
  <c r="H73" i="939" s="1"/>
  <c r="U7" i="939" s="1"/>
  <c r="G71" i="939"/>
  <c r="G73" i="939" s="1"/>
  <c r="T7" i="939" s="1"/>
  <c r="F71" i="939"/>
  <c r="F73" i="939" s="1"/>
  <c r="S7" i="939" s="1"/>
  <c r="E71" i="939"/>
  <c r="E73" i="939" s="1"/>
  <c r="R7" i="939" s="1"/>
  <c r="D71" i="939"/>
  <c r="D73" i="939" s="1"/>
  <c r="Q7" i="939" s="1"/>
  <c r="H63" i="939"/>
  <c r="H61" i="939"/>
  <c r="G61" i="939"/>
  <c r="G63" i="939" s="1"/>
  <c r="F61" i="939"/>
  <c r="F63" i="939" s="1"/>
  <c r="E61" i="939"/>
  <c r="E63" i="939" s="1"/>
  <c r="D61" i="939"/>
  <c r="D63" i="939" s="1"/>
  <c r="B53" i="939" a="1"/>
  <c r="B53" i="939" s="1"/>
  <c r="H50" i="939"/>
  <c r="H52" i="939" s="1"/>
  <c r="G50" i="939"/>
  <c r="G52" i="939" s="1"/>
  <c r="F50" i="939"/>
  <c r="E50" i="939"/>
  <c r="D50" i="939"/>
  <c r="U50" i="939"/>
  <c r="S49" i="939"/>
  <c r="R49" i="939"/>
  <c r="Q49" i="939"/>
  <c r="P49" i="939"/>
  <c r="T46" i="939"/>
  <c r="T45" i="939"/>
  <c r="T49" i="939" s="1"/>
  <c r="S44" i="939"/>
  <c r="R44" i="939"/>
  <c r="Q44" i="939"/>
  <c r="P44" i="939"/>
  <c r="T43" i="939"/>
  <c r="T42" i="939"/>
  <c r="T41" i="939"/>
  <c r="T40" i="939"/>
  <c r="T39" i="939"/>
  <c r="T38" i="939"/>
  <c r="T37" i="939"/>
  <c r="V30" i="939"/>
  <c r="U30" i="939"/>
  <c r="T30" i="939"/>
  <c r="S30" i="939"/>
  <c r="R30" i="939"/>
  <c r="Q30" i="939"/>
  <c r="P30" i="939"/>
  <c r="V29" i="939"/>
  <c r="U29" i="939"/>
  <c r="T29" i="939"/>
  <c r="S29" i="939"/>
  <c r="R29" i="939"/>
  <c r="Q29" i="939"/>
  <c r="P29" i="939"/>
  <c r="V27" i="939"/>
  <c r="U27" i="939"/>
  <c r="T27" i="939"/>
  <c r="S27" i="939"/>
  <c r="R27" i="939"/>
  <c r="Q27" i="939"/>
  <c r="P27" i="939"/>
  <c r="V26" i="939"/>
  <c r="U26" i="939"/>
  <c r="T26" i="939"/>
  <c r="S26" i="939"/>
  <c r="R26" i="939"/>
  <c r="Q26" i="939"/>
  <c r="P26" i="939"/>
  <c r="V24" i="939"/>
  <c r="U24" i="939"/>
  <c r="T24" i="939"/>
  <c r="S24" i="939"/>
  <c r="R24" i="939"/>
  <c r="P24" i="939"/>
  <c r="V23" i="939"/>
  <c r="U23" i="939"/>
  <c r="T23" i="939"/>
  <c r="S23" i="939"/>
  <c r="R23" i="939"/>
  <c r="Q23" i="939"/>
  <c r="P23" i="939"/>
  <c r="V21" i="939"/>
  <c r="U21" i="939"/>
  <c r="T21" i="939"/>
  <c r="S21" i="939"/>
  <c r="R21" i="939"/>
  <c r="Q21" i="939"/>
  <c r="P21" i="939"/>
  <c r="V20" i="939"/>
  <c r="U20" i="939"/>
  <c r="T20" i="939"/>
  <c r="S20" i="939"/>
  <c r="R20" i="939"/>
  <c r="Q20" i="939"/>
  <c r="P20" i="939"/>
  <c r="V18" i="939"/>
  <c r="U18" i="939"/>
  <c r="T18" i="939"/>
  <c r="S18" i="939"/>
  <c r="R18" i="939"/>
  <c r="Q18" i="939"/>
  <c r="P18" i="939"/>
  <c r="V17" i="939"/>
  <c r="U17" i="939"/>
  <c r="T17" i="939"/>
  <c r="S17" i="939"/>
  <c r="R17" i="939"/>
  <c r="Q17" i="939"/>
  <c r="P17" i="939"/>
  <c r="V15" i="939"/>
  <c r="U15" i="939"/>
  <c r="T15" i="939"/>
  <c r="S15" i="939"/>
  <c r="R15" i="939"/>
  <c r="Q15" i="939"/>
  <c r="P15" i="939"/>
  <c r="V14" i="939"/>
  <c r="U14" i="939"/>
  <c r="T14" i="939"/>
  <c r="S14" i="939"/>
  <c r="R14" i="939"/>
  <c r="Q14" i="939"/>
  <c r="P14" i="939"/>
  <c r="U5" i="939"/>
  <c r="T5" i="939"/>
  <c r="S5" i="939"/>
  <c r="Q12" i="940" l="1"/>
  <c r="R50" i="939"/>
  <c r="H142" i="939"/>
  <c r="U6" i="939" s="1"/>
  <c r="U8" i="939" s="1"/>
  <c r="Q50" i="939"/>
  <c r="E140" i="939"/>
  <c r="R4" i="939" s="1"/>
  <c r="T44" i="939"/>
  <c r="T50" i="939" s="1"/>
  <c r="P50" i="939"/>
  <c r="S50" i="939"/>
  <c r="F140" i="939"/>
  <c r="S4" i="939" s="1"/>
  <c r="D140" i="939"/>
  <c r="Q4" i="939" s="1"/>
  <c r="H140" i="939"/>
  <c r="U4" i="939" s="1"/>
  <c r="G142" i="939"/>
  <c r="T6" i="939" s="1"/>
  <c r="T8" i="939" s="1"/>
  <c r="T12" i="939"/>
  <c r="D52" i="939"/>
  <c r="D142" i="939" s="1"/>
  <c r="Q6" i="939" s="1"/>
  <c r="Q8" i="939" s="1"/>
  <c r="V31" i="939"/>
  <c r="V12" i="939"/>
  <c r="E52" i="939"/>
  <c r="E142" i="939" s="1"/>
  <c r="R6" i="939" s="1"/>
  <c r="R8" i="939" s="1"/>
  <c r="G140" i="939"/>
  <c r="T4" i="939" s="1"/>
  <c r="F52" i="939"/>
  <c r="F142" i="939" s="1"/>
  <c r="S6" i="939" s="1"/>
  <c r="S8" i="939" s="1"/>
  <c r="P18" i="936"/>
  <c r="Q12" i="939" l="1"/>
  <c r="Q24" i="938"/>
  <c r="T44" i="938" l="1"/>
  <c r="H171" i="938" l="1"/>
  <c r="U5" i="938" s="1"/>
  <c r="G171" i="938"/>
  <c r="T5" i="938" s="1"/>
  <c r="F171" i="938"/>
  <c r="S5" i="938" s="1"/>
  <c r="E171" i="938"/>
  <c r="R5" i="938" s="1"/>
  <c r="D171" i="938"/>
  <c r="H163" i="938"/>
  <c r="H165" i="938" s="1"/>
  <c r="G163" i="938"/>
  <c r="G165" i="938" s="1"/>
  <c r="F163" i="938"/>
  <c r="F165" i="938" s="1"/>
  <c r="E163" i="938"/>
  <c r="E165" i="938" s="1"/>
  <c r="D163" i="938"/>
  <c r="D165" i="938" s="1"/>
  <c r="H153" i="938"/>
  <c r="H155" i="938" s="1"/>
  <c r="G153" i="938"/>
  <c r="G155" i="938" s="1"/>
  <c r="F153" i="938"/>
  <c r="F155" i="938" s="1"/>
  <c r="E153" i="938"/>
  <c r="E155" i="938" s="1"/>
  <c r="D153" i="938"/>
  <c r="D155" i="938" s="1"/>
  <c r="H143" i="938"/>
  <c r="H145" i="938" s="1"/>
  <c r="G143" i="938"/>
  <c r="G145" i="938" s="1"/>
  <c r="F143" i="938"/>
  <c r="F145" i="938" s="1"/>
  <c r="E143" i="938"/>
  <c r="E145" i="938" s="1"/>
  <c r="D143" i="938"/>
  <c r="D145" i="938" s="1"/>
  <c r="H133" i="938"/>
  <c r="H135" i="938" s="1"/>
  <c r="G133" i="938"/>
  <c r="G135" i="938" s="1"/>
  <c r="F133" i="938"/>
  <c r="F135" i="938" s="1"/>
  <c r="E133" i="938"/>
  <c r="E135" i="938" s="1"/>
  <c r="D133" i="938"/>
  <c r="D135" i="938" s="1"/>
  <c r="H124" i="938"/>
  <c r="H126" i="938" s="1"/>
  <c r="G124" i="938"/>
  <c r="G126" i="938" s="1"/>
  <c r="F124" i="938"/>
  <c r="F126" i="938" s="1"/>
  <c r="E124" i="938"/>
  <c r="E126" i="938" s="1"/>
  <c r="D124" i="938"/>
  <c r="D126" i="938" s="1"/>
  <c r="H115" i="938"/>
  <c r="H117" i="938" s="1"/>
  <c r="U7" i="938" s="1"/>
  <c r="G115" i="938"/>
  <c r="G117" i="938" s="1"/>
  <c r="T7" i="938" s="1"/>
  <c r="F115" i="938"/>
  <c r="F117" i="938" s="1"/>
  <c r="S7" i="938" s="1"/>
  <c r="E115" i="938"/>
  <c r="E117" i="938" s="1"/>
  <c r="R7" i="938" s="1"/>
  <c r="D115" i="938"/>
  <c r="D117" i="938" s="1"/>
  <c r="Q7" i="938" s="1"/>
  <c r="H100" i="938"/>
  <c r="H102" i="938" s="1"/>
  <c r="G100" i="938"/>
  <c r="G102" i="938" s="1"/>
  <c r="F100" i="938"/>
  <c r="F102" i="938" s="1"/>
  <c r="E100" i="938"/>
  <c r="E102" i="938" s="1"/>
  <c r="D100" i="938"/>
  <c r="D102" i="938" s="1"/>
  <c r="B90" i="938" a="1"/>
  <c r="B90" i="938" s="1"/>
  <c r="H87" i="938"/>
  <c r="G87" i="938"/>
  <c r="G89" i="938" s="1"/>
  <c r="F87" i="938"/>
  <c r="E87" i="938"/>
  <c r="D87" i="938"/>
  <c r="U52" i="938"/>
  <c r="S51" i="938"/>
  <c r="R51" i="938"/>
  <c r="Q51" i="938"/>
  <c r="P51" i="938"/>
  <c r="T48" i="938"/>
  <c r="T47" i="938"/>
  <c r="S46" i="938"/>
  <c r="R46" i="938"/>
  <c r="Q46" i="938"/>
  <c r="P46" i="938"/>
  <c r="T45" i="938"/>
  <c r="T42" i="938"/>
  <c r="T41" i="938"/>
  <c r="T40" i="938"/>
  <c r="T39" i="938"/>
  <c r="T38" i="938"/>
  <c r="T37" i="938"/>
  <c r="V30" i="938"/>
  <c r="U30" i="938"/>
  <c r="T30" i="938"/>
  <c r="S30" i="938"/>
  <c r="R30" i="938"/>
  <c r="Q30" i="938"/>
  <c r="P30" i="938"/>
  <c r="V29" i="938"/>
  <c r="U29" i="938"/>
  <c r="T29" i="938"/>
  <c r="S29" i="938"/>
  <c r="R29" i="938"/>
  <c r="Q29" i="938"/>
  <c r="P29" i="938"/>
  <c r="V27" i="938"/>
  <c r="U27" i="938"/>
  <c r="T27" i="938"/>
  <c r="S27" i="938"/>
  <c r="R27" i="938"/>
  <c r="Q27" i="938"/>
  <c r="P27" i="938"/>
  <c r="V26" i="938"/>
  <c r="U26" i="938"/>
  <c r="T26" i="938"/>
  <c r="S26" i="938"/>
  <c r="R26" i="938"/>
  <c r="Q26" i="938"/>
  <c r="P26" i="938"/>
  <c r="V24" i="938"/>
  <c r="U24" i="938"/>
  <c r="T24" i="938"/>
  <c r="S24" i="938"/>
  <c r="R24" i="938"/>
  <c r="P24" i="938"/>
  <c r="V23" i="938"/>
  <c r="U23" i="938"/>
  <c r="T23" i="938"/>
  <c r="S23" i="938"/>
  <c r="R23" i="938"/>
  <c r="Q23" i="938"/>
  <c r="P23" i="938"/>
  <c r="V21" i="938"/>
  <c r="U21" i="938"/>
  <c r="T21" i="938"/>
  <c r="S21" i="938"/>
  <c r="R21" i="938"/>
  <c r="Q21" i="938"/>
  <c r="P21" i="938"/>
  <c r="V20" i="938"/>
  <c r="U20" i="938"/>
  <c r="T20" i="938"/>
  <c r="S20" i="938"/>
  <c r="R20" i="938"/>
  <c r="Q20" i="938"/>
  <c r="P20" i="938"/>
  <c r="V18" i="938"/>
  <c r="U18" i="938"/>
  <c r="T18" i="938"/>
  <c r="S18" i="938"/>
  <c r="R18" i="938"/>
  <c r="Q18" i="938"/>
  <c r="P18" i="938"/>
  <c r="C11" i="937" s="1"/>
  <c r="V17" i="938"/>
  <c r="U17" i="938"/>
  <c r="T17" i="938"/>
  <c r="S17" i="938"/>
  <c r="R17" i="938"/>
  <c r="Q17" i="938"/>
  <c r="P17" i="938"/>
  <c r="V15" i="938"/>
  <c r="U15" i="938"/>
  <c r="T15" i="938"/>
  <c r="S15" i="938"/>
  <c r="R15" i="938"/>
  <c r="Q15" i="938"/>
  <c r="P15" i="938"/>
  <c r="V14" i="938"/>
  <c r="U14" i="938"/>
  <c r="T14" i="938"/>
  <c r="S14" i="938"/>
  <c r="R14" i="938"/>
  <c r="Q14" i="938"/>
  <c r="P14" i="938"/>
  <c r="Q5" i="938"/>
  <c r="P52" i="938" l="1"/>
  <c r="S52" i="938"/>
  <c r="T46" i="938"/>
  <c r="E170" i="938"/>
  <c r="R4" i="938" s="1"/>
  <c r="Q52" i="938"/>
  <c r="T51" i="938"/>
  <c r="F170" i="938"/>
  <c r="S4" i="938" s="1"/>
  <c r="R52" i="938"/>
  <c r="G172" i="938"/>
  <c r="T6" i="938" s="1"/>
  <c r="T8" i="938" s="1"/>
  <c r="D170" i="938"/>
  <c r="Q4" i="938" s="1"/>
  <c r="H170" i="938"/>
  <c r="U4" i="938" s="1"/>
  <c r="V12" i="938"/>
  <c r="V31" i="938"/>
  <c r="E89" i="938"/>
  <c r="E172" i="938" s="1"/>
  <c r="R6" i="938" s="1"/>
  <c r="R8" i="938" s="1"/>
  <c r="T12" i="938"/>
  <c r="D89" i="938"/>
  <c r="D172" i="938" s="1"/>
  <c r="Q6" i="938" s="1"/>
  <c r="Q8" i="938" s="1"/>
  <c r="H89" i="938"/>
  <c r="H172" i="938" s="1"/>
  <c r="U6" i="938" s="1"/>
  <c r="U8" i="938" s="1"/>
  <c r="G170" i="938"/>
  <c r="T4" i="938" s="1"/>
  <c r="F89" i="938"/>
  <c r="F172" i="938" s="1"/>
  <c r="S6" i="938" s="1"/>
  <c r="S8" i="938" s="1"/>
  <c r="T38" i="936"/>
  <c r="T52" i="938" l="1"/>
  <c r="Q12" i="938"/>
  <c r="D71" i="936"/>
  <c r="Q18" i="936" l="1"/>
  <c r="D11" i="937" s="1"/>
  <c r="H161" i="936"/>
  <c r="U5" i="936" s="1"/>
  <c r="G161" i="936"/>
  <c r="T5" i="936" s="1"/>
  <c r="F161" i="936"/>
  <c r="S5" i="936" s="1"/>
  <c r="E161" i="936"/>
  <c r="D161" i="936"/>
  <c r="Q5" i="936" s="1"/>
  <c r="H153" i="936"/>
  <c r="H155" i="936" s="1"/>
  <c r="G153" i="936"/>
  <c r="G155" i="936" s="1"/>
  <c r="F153" i="936"/>
  <c r="F155" i="936" s="1"/>
  <c r="E153" i="936"/>
  <c r="E155" i="936" s="1"/>
  <c r="D153" i="936"/>
  <c r="D155" i="936" s="1"/>
  <c r="H143" i="936"/>
  <c r="H145" i="936" s="1"/>
  <c r="G143" i="936"/>
  <c r="G145" i="936" s="1"/>
  <c r="F143" i="936"/>
  <c r="F145" i="936" s="1"/>
  <c r="E143" i="936"/>
  <c r="E145" i="936" s="1"/>
  <c r="D143" i="936"/>
  <c r="D145" i="936" s="1"/>
  <c r="H133" i="936"/>
  <c r="H135" i="936" s="1"/>
  <c r="G133" i="936"/>
  <c r="G135" i="936" s="1"/>
  <c r="F133" i="936"/>
  <c r="F135" i="936" s="1"/>
  <c r="E133" i="936"/>
  <c r="E135" i="936" s="1"/>
  <c r="D133" i="936"/>
  <c r="D135" i="936" s="1"/>
  <c r="U51" i="936"/>
  <c r="S50" i="936"/>
  <c r="R50" i="936"/>
  <c r="Q50" i="936"/>
  <c r="P50" i="936"/>
  <c r="T47" i="936"/>
  <c r="T46" i="936"/>
  <c r="H123" i="936"/>
  <c r="H125" i="936" s="1"/>
  <c r="G123" i="936"/>
  <c r="G125" i="936" s="1"/>
  <c r="F123" i="936"/>
  <c r="F125" i="936" s="1"/>
  <c r="E123" i="936"/>
  <c r="E125" i="936" s="1"/>
  <c r="D123" i="936"/>
  <c r="D125" i="936" s="1"/>
  <c r="S45" i="936"/>
  <c r="R45" i="936"/>
  <c r="Q45" i="936"/>
  <c r="P45" i="936"/>
  <c r="T44" i="936"/>
  <c r="T43" i="936"/>
  <c r="T42" i="936"/>
  <c r="T41" i="936"/>
  <c r="T40" i="936"/>
  <c r="T39" i="936"/>
  <c r="T37" i="936"/>
  <c r="H114" i="936"/>
  <c r="H116" i="936" s="1"/>
  <c r="G114" i="936"/>
  <c r="G116" i="936" s="1"/>
  <c r="F114" i="936"/>
  <c r="F116" i="936" s="1"/>
  <c r="E114" i="936"/>
  <c r="E116" i="936" s="1"/>
  <c r="D114" i="936"/>
  <c r="D116" i="936" s="1"/>
  <c r="V30" i="936"/>
  <c r="I23" i="937" s="1"/>
  <c r="U30" i="936"/>
  <c r="H23" i="937" s="1"/>
  <c r="T30" i="936"/>
  <c r="G23" i="937" s="1"/>
  <c r="S30" i="936"/>
  <c r="F23" i="937" s="1"/>
  <c r="R30" i="936"/>
  <c r="E23" i="937" s="1"/>
  <c r="Q30" i="936"/>
  <c r="D23" i="937" s="1"/>
  <c r="P30" i="936"/>
  <c r="C23" i="937" s="1"/>
  <c r="V29" i="936"/>
  <c r="I22" i="937" s="1"/>
  <c r="U29" i="936"/>
  <c r="H22" i="937" s="1"/>
  <c r="T29" i="936"/>
  <c r="G22" i="937" s="1"/>
  <c r="S29" i="936"/>
  <c r="F22" i="937" s="1"/>
  <c r="R29" i="936"/>
  <c r="E22" i="937" s="1"/>
  <c r="Q29" i="936"/>
  <c r="D22" i="937" s="1"/>
  <c r="P29" i="936"/>
  <c r="C22" i="937" s="1"/>
  <c r="V27" i="936"/>
  <c r="I20" i="937" s="1"/>
  <c r="U27" i="936"/>
  <c r="H20" i="937" s="1"/>
  <c r="T27" i="936"/>
  <c r="G20" i="937" s="1"/>
  <c r="S27" i="936"/>
  <c r="F20" i="937" s="1"/>
  <c r="R27" i="936"/>
  <c r="E20" i="937" s="1"/>
  <c r="Q27" i="936"/>
  <c r="D20" i="937" s="1"/>
  <c r="P27" i="936"/>
  <c r="C20" i="937" s="1"/>
  <c r="H105" i="936"/>
  <c r="H107" i="936" s="1"/>
  <c r="U7" i="936" s="1"/>
  <c r="G105" i="936"/>
  <c r="G107" i="936" s="1"/>
  <c r="T7" i="936" s="1"/>
  <c r="F105" i="936"/>
  <c r="F107" i="936" s="1"/>
  <c r="S7" i="936" s="1"/>
  <c r="E105" i="936"/>
  <c r="E107" i="936" s="1"/>
  <c r="R7" i="936" s="1"/>
  <c r="D105" i="936"/>
  <c r="D107" i="936" s="1"/>
  <c r="Q7" i="936" s="1"/>
  <c r="V26" i="936"/>
  <c r="I19" i="937" s="1"/>
  <c r="U26" i="936"/>
  <c r="H19" i="937" s="1"/>
  <c r="T26" i="936"/>
  <c r="G19" i="937" s="1"/>
  <c r="S26" i="936"/>
  <c r="F19" i="937" s="1"/>
  <c r="R26" i="936"/>
  <c r="E19" i="937" s="1"/>
  <c r="Q26" i="936"/>
  <c r="D19" i="937" s="1"/>
  <c r="P26" i="936"/>
  <c r="C19" i="937" s="1"/>
  <c r="V24" i="936"/>
  <c r="I17" i="937" s="1"/>
  <c r="U24" i="936"/>
  <c r="H17" i="937" s="1"/>
  <c r="T24" i="936"/>
  <c r="G17" i="937" s="1"/>
  <c r="S24" i="936"/>
  <c r="F17" i="937" s="1"/>
  <c r="R24" i="936"/>
  <c r="E17" i="937" s="1"/>
  <c r="Q24" i="936"/>
  <c r="D17" i="937" s="1"/>
  <c r="P24" i="936"/>
  <c r="C17" i="937" s="1"/>
  <c r="V23" i="936"/>
  <c r="I16" i="937" s="1"/>
  <c r="U23" i="936"/>
  <c r="H16" i="937" s="1"/>
  <c r="T23" i="936"/>
  <c r="G16" i="937" s="1"/>
  <c r="S23" i="936"/>
  <c r="F16" i="937" s="1"/>
  <c r="R23" i="936"/>
  <c r="E16" i="937" s="1"/>
  <c r="Q23" i="936"/>
  <c r="D16" i="937" s="1"/>
  <c r="P23" i="936"/>
  <c r="C16" i="937" s="1"/>
  <c r="V21" i="936"/>
  <c r="I14" i="937" s="1"/>
  <c r="U21" i="936"/>
  <c r="H14" i="937" s="1"/>
  <c r="T21" i="936"/>
  <c r="G14" i="937" s="1"/>
  <c r="S21" i="936"/>
  <c r="F14" i="937" s="1"/>
  <c r="R21" i="936"/>
  <c r="E14" i="937" s="1"/>
  <c r="Q21" i="936"/>
  <c r="D14" i="937" s="1"/>
  <c r="P21" i="936"/>
  <c r="C14" i="937" s="1"/>
  <c r="V20" i="936"/>
  <c r="I13" i="937" s="1"/>
  <c r="U20" i="936"/>
  <c r="H13" i="937" s="1"/>
  <c r="T20" i="936"/>
  <c r="G13" i="937" s="1"/>
  <c r="S20" i="936"/>
  <c r="F13" i="937" s="1"/>
  <c r="R20" i="936"/>
  <c r="E13" i="937" s="1"/>
  <c r="Q20" i="936"/>
  <c r="D13" i="937" s="1"/>
  <c r="P20" i="936"/>
  <c r="C13" i="937" s="1"/>
  <c r="V18" i="936"/>
  <c r="I11" i="937" s="1"/>
  <c r="U18" i="936"/>
  <c r="H11" i="937" s="1"/>
  <c r="T18" i="936"/>
  <c r="G11" i="937" s="1"/>
  <c r="S18" i="936"/>
  <c r="F11" i="937" s="1"/>
  <c r="R18" i="936"/>
  <c r="E11" i="937" s="1"/>
  <c r="V17" i="936"/>
  <c r="I10" i="937" s="1"/>
  <c r="U17" i="936"/>
  <c r="H10" i="937" s="1"/>
  <c r="T17" i="936"/>
  <c r="G10" i="937" s="1"/>
  <c r="S17" i="936"/>
  <c r="F10" i="937" s="1"/>
  <c r="R17" i="936"/>
  <c r="E10" i="937" s="1"/>
  <c r="Q17" i="936"/>
  <c r="D10" i="937" s="1"/>
  <c r="P17" i="936"/>
  <c r="C10" i="937" s="1"/>
  <c r="H84" i="936"/>
  <c r="H86" i="936" s="1"/>
  <c r="G84" i="936"/>
  <c r="G86" i="936" s="1"/>
  <c r="F84" i="936"/>
  <c r="F86" i="936" s="1"/>
  <c r="E84" i="936"/>
  <c r="E86" i="936" s="1"/>
  <c r="D84" i="936"/>
  <c r="D86" i="936" s="1"/>
  <c r="V15" i="936"/>
  <c r="I8" i="937" s="1"/>
  <c r="U15" i="936"/>
  <c r="H8" i="937" s="1"/>
  <c r="T15" i="936"/>
  <c r="G8" i="937" s="1"/>
  <c r="S15" i="936"/>
  <c r="F8" i="937" s="1"/>
  <c r="R15" i="936"/>
  <c r="E8" i="937" s="1"/>
  <c r="Q15" i="936"/>
  <c r="D8" i="937" s="1"/>
  <c r="P15" i="936"/>
  <c r="C8" i="937" s="1"/>
  <c r="V14" i="936"/>
  <c r="I7" i="937" s="1"/>
  <c r="U14" i="936"/>
  <c r="H7" i="937" s="1"/>
  <c r="T14" i="936"/>
  <c r="G7" i="937" s="1"/>
  <c r="S14" i="936"/>
  <c r="F7" i="937" s="1"/>
  <c r="R14" i="936"/>
  <c r="E7" i="937" s="1"/>
  <c r="Q14" i="936"/>
  <c r="D7" i="937" s="1"/>
  <c r="P14" i="936"/>
  <c r="C7" i="937" s="1"/>
  <c r="B74" i="936" a="1"/>
  <c r="B74" i="936" s="1"/>
  <c r="H71" i="936"/>
  <c r="G71" i="936"/>
  <c r="G73" i="936" s="1"/>
  <c r="F71" i="936"/>
  <c r="F73" i="936" s="1"/>
  <c r="E71" i="936"/>
  <c r="R5" i="936"/>
  <c r="P51" i="936" l="1"/>
  <c r="Q51" i="936"/>
  <c r="D160" i="936"/>
  <c r="Q4" i="936" s="1"/>
  <c r="H160" i="936"/>
  <c r="U4" i="936" s="1"/>
  <c r="E160" i="936"/>
  <c r="R4" i="936" s="1"/>
  <c r="T50" i="936"/>
  <c r="E73" i="936"/>
  <c r="E162" i="936" s="1"/>
  <c r="R6" i="936" s="1"/>
  <c r="R8" i="936" s="1"/>
  <c r="F162" i="936"/>
  <c r="S6" i="936" s="1"/>
  <c r="S8" i="936" s="1"/>
  <c r="H73" i="936"/>
  <c r="H162" i="936" s="1"/>
  <c r="U6" i="936" s="1"/>
  <c r="U8" i="936" s="1"/>
  <c r="G162" i="936"/>
  <c r="T6" i="936" s="1"/>
  <c r="T8" i="936" s="1"/>
  <c r="T45" i="936"/>
  <c r="S51" i="936"/>
  <c r="R51" i="936"/>
  <c r="T12" i="936"/>
  <c r="D73" i="936"/>
  <c r="D162" i="936" s="1"/>
  <c r="Q6" i="936" s="1"/>
  <c r="Q8" i="936" s="1"/>
  <c r="V31" i="936"/>
  <c r="V12" i="936"/>
  <c r="F160" i="936"/>
  <c r="S4" i="936" s="1"/>
  <c r="G160" i="936"/>
  <c r="T4" i="936" s="1"/>
  <c r="H83" i="935"/>
  <c r="G83" i="935"/>
  <c r="F83" i="935"/>
  <c r="S5" i="935" s="1"/>
  <c r="E83" i="935"/>
  <c r="R5" i="935" s="1"/>
  <c r="D83" i="935"/>
  <c r="H75" i="935"/>
  <c r="H77" i="935" s="1"/>
  <c r="G75" i="935"/>
  <c r="G77" i="935" s="1"/>
  <c r="F75" i="935"/>
  <c r="F77" i="935" s="1"/>
  <c r="E75" i="935"/>
  <c r="E77" i="935" s="1"/>
  <c r="D75" i="935"/>
  <c r="D77" i="935" s="1"/>
  <c r="H65" i="935"/>
  <c r="H67" i="935" s="1"/>
  <c r="G65" i="935"/>
  <c r="G67" i="935" s="1"/>
  <c r="F65" i="935"/>
  <c r="F67" i="935" s="1"/>
  <c r="E65" i="935"/>
  <c r="E67" i="935" s="1"/>
  <c r="D65" i="935"/>
  <c r="D67" i="935" s="1"/>
  <c r="H55" i="935"/>
  <c r="H57" i="935" s="1"/>
  <c r="G55" i="935"/>
  <c r="G57" i="935" s="1"/>
  <c r="F55" i="935"/>
  <c r="F57" i="935" s="1"/>
  <c r="E55" i="935"/>
  <c r="E57" i="935" s="1"/>
  <c r="D55" i="935"/>
  <c r="D57" i="935" s="1"/>
  <c r="H45" i="935"/>
  <c r="H47" i="935" s="1"/>
  <c r="G45" i="935"/>
  <c r="G47" i="935" s="1"/>
  <c r="F45" i="935"/>
  <c r="F47" i="935" s="1"/>
  <c r="E45" i="935"/>
  <c r="E47" i="935" s="1"/>
  <c r="D45" i="935"/>
  <c r="D47" i="935" s="1"/>
  <c r="H36" i="935"/>
  <c r="H38" i="935" s="1"/>
  <c r="G36" i="935"/>
  <c r="G38" i="935" s="1"/>
  <c r="F36" i="935"/>
  <c r="F38" i="935" s="1"/>
  <c r="E36" i="935"/>
  <c r="E38" i="935" s="1"/>
  <c r="D36" i="935"/>
  <c r="D38" i="935" s="1"/>
  <c r="H27" i="935"/>
  <c r="H29" i="935" s="1"/>
  <c r="U7" i="935" s="1"/>
  <c r="G27" i="935"/>
  <c r="G29" i="935" s="1"/>
  <c r="T7" i="935" s="1"/>
  <c r="F27" i="935"/>
  <c r="F29" i="935" s="1"/>
  <c r="S7" i="935" s="1"/>
  <c r="E27" i="935"/>
  <c r="E29" i="935" s="1"/>
  <c r="R7" i="935" s="1"/>
  <c r="D27" i="935"/>
  <c r="D29" i="935" s="1"/>
  <c r="Q7" i="935" s="1"/>
  <c r="H17" i="935"/>
  <c r="H19" i="935" s="1"/>
  <c r="G17" i="935"/>
  <c r="G19" i="935" s="1"/>
  <c r="F17" i="935"/>
  <c r="F19" i="935" s="1"/>
  <c r="E17" i="935"/>
  <c r="E19" i="935" s="1"/>
  <c r="D17" i="935"/>
  <c r="D19" i="935" s="1"/>
  <c r="B9" i="935" a="1"/>
  <c r="B9" i="935" s="1"/>
  <c r="H6" i="935"/>
  <c r="G6" i="935"/>
  <c r="F6" i="935"/>
  <c r="F8" i="935" s="1"/>
  <c r="E6" i="935"/>
  <c r="E8" i="935" s="1"/>
  <c r="D6" i="935"/>
  <c r="U50" i="935"/>
  <c r="S49" i="935"/>
  <c r="R49" i="935"/>
  <c r="Q49" i="935"/>
  <c r="P49" i="935"/>
  <c r="T46" i="935"/>
  <c r="T45" i="935"/>
  <c r="S44" i="935"/>
  <c r="R44" i="935"/>
  <c r="Q44" i="935"/>
  <c r="P44" i="935"/>
  <c r="T43" i="935"/>
  <c r="T42" i="935"/>
  <c r="T41" i="935"/>
  <c r="T40" i="935"/>
  <c r="T39" i="935"/>
  <c r="T38" i="935"/>
  <c r="T37" i="935"/>
  <c r="V30" i="935"/>
  <c r="U30" i="935"/>
  <c r="T30" i="935"/>
  <c r="S30" i="935"/>
  <c r="R30" i="935"/>
  <c r="Q30" i="935"/>
  <c r="P30" i="935"/>
  <c r="V29" i="935"/>
  <c r="U29" i="935"/>
  <c r="T29" i="935"/>
  <c r="S29" i="935"/>
  <c r="R29" i="935"/>
  <c r="Q29" i="935"/>
  <c r="P29" i="935"/>
  <c r="V27" i="935"/>
  <c r="U27" i="935"/>
  <c r="T27" i="935"/>
  <c r="S27" i="935"/>
  <c r="R27" i="935"/>
  <c r="Q27" i="935"/>
  <c r="P27" i="935"/>
  <c r="V26" i="935"/>
  <c r="U26" i="935"/>
  <c r="T26" i="935"/>
  <c r="S26" i="935"/>
  <c r="R26" i="935"/>
  <c r="Q26" i="935"/>
  <c r="P26" i="935"/>
  <c r="V24" i="935"/>
  <c r="U24" i="935"/>
  <c r="T24" i="935"/>
  <c r="S24" i="935"/>
  <c r="R24" i="935"/>
  <c r="Q24" i="935"/>
  <c r="P24" i="935"/>
  <c r="V23" i="935"/>
  <c r="U23" i="935"/>
  <c r="T23" i="935"/>
  <c r="S23" i="935"/>
  <c r="R23" i="935"/>
  <c r="Q23" i="935"/>
  <c r="P23" i="935"/>
  <c r="V21" i="935"/>
  <c r="U21" i="935"/>
  <c r="T21" i="935"/>
  <c r="S21" i="935"/>
  <c r="R21" i="935"/>
  <c r="Q21" i="935"/>
  <c r="P21" i="935"/>
  <c r="V20" i="935"/>
  <c r="U20" i="935"/>
  <c r="T20" i="935"/>
  <c r="S20" i="935"/>
  <c r="R20" i="935"/>
  <c r="Q20" i="935"/>
  <c r="P20" i="935"/>
  <c r="V18" i="935"/>
  <c r="U18" i="935"/>
  <c r="T18" i="935"/>
  <c r="S18" i="935"/>
  <c r="R18" i="935"/>
  <c r="Q18" i="935"/>
  <c r="P18" i="935"/>
  <c r="V17" i="935"/>
  <c r="U17" i="935"/>
  <c r="T17" i="935"/>
  <c r="S17" i="935"/>
  <c r="R17" i="935"/>
  <c r="Q17" i="935"/>
  <c r="P17" i="935"/>
  <c r="V15" i="935"/>
  <c r="U15" i="935"/>
  <c r="T15" i="935"/>
  <c r="S15" i="935"/>
  <c r="R15" i="935"/>
  <c r="Q15" i="935"/>
  <c r="P15" i="935"/>
  <c r="V14" i="935"/>
  <c r="U14" i="935"/>
  <c r="T14" i="935"/>
  <c r="S14" i="935"/>
  <c r="R14" i="935"/>
  <c r="Q14" i="935"/>
  <c r="P14" i="935"/>
  <c r="U5" i="935"/>
  <c r="T5" i="935"/>
  <c r="Q5" i="935"/>
  <c r="I5" i="937" l="1"/>
  <c r="T51" i="936"/>
  <c r="I24" i="937"/>
  <c r="G5" i="937"/>
  <c r="Q12" i="936"/>
  <c r="Q50" i="935"/>
  <c r="R50" i="935"/>
  <c r="F84" i="935"/>
  <c r="S6" i="935" s="1"/>
  <c r="S8" i="935" s="1"/>
  <c r="G82" i="935"/>
  <c r="T4" i="935" s="1"/>
  <c r="S50" i="935"/>
  <c r="D82" i="935"/>
  <c r="Q4" i="935" s="1"/>
  <c r="H82" i="935"/>
  <c r="U4" i="935" s="1"/>
  <c r="P50" i="935"/>
  <c r="T49" i="935"/>
  <c r="E84" i="935"/>
  <c r="R6" i="935" s="1"/>
  <c r="R8" i="935" s="1"/>
  <c r="T44" i="935"/>
  <c r="V12" i="935"/>
  <c r="T12" i="935"/>
  <c r="V31" i="935"/>
  <c r="G8" i="935"/>
  <c r="G84" i="935" s="1"/>
  <c r="T6" i="935" s="1"/>
  <c r="T8" i="935" s="1"/>
  <c r="E82" i="935"/>
  <c r="R4" i="935" s="1"/>
  <c r="F82" i="935"/>
  <c r="S4" i="935" s="1"/>
  <c r="D8" i="935"/>
  <c r="D84" i="935" s="1"/>
  <c r="Q6" i="935" s="1"/>
  <c r="Q8" i="935" s="1"/>
  <c r="H8" i="935"/>
  <c r="H84" i="935" s="1"/>
  <c r="U6" i="935" s="1"/>
  <c r="U8" i="935" s="1"/>
  <c r="Q18" i="934"/>
  <c r="C5" i="937" l="1"/>
  <c r="Q12" i="935"/>
  <c r="T50" i="935"/>
  <c r="T40" i="934"/>
  <c r="H176" i="934" l="1"/>
  <c r="G176" i="934"/>
  <c r="T5" i="934" s="1"/>
  <c r="F176" i="934"/>
  <c r="S5" i="934" s="1"/>
  <c r="E176" i="934"/>
  <c r="R5" i="934" s="1"/>
  <c r="D176" i="934"/>
  <c r="H168" i="934"/>
  <c r="H170" i="934" s="1"/>
  <c r="G168" i="934"/>
  <c r="G170" i="934" s="1"/>
  <c r="F168" i="934"/>
  <c r="F170" i="934" s="1"/>
  <c r="E168" i="934"/>
  <c r="E170" i="934" s="1"/>
  <c r="D168" i="934"/>
  <c r="D170" i="934" s="1"/>
  <c r="H158" i="934"/>
  <c r="H160" i="934" s="1"/>
  <c r="G158" i="934"/>
  <c r="G160" i="934" s="1"/>
  <c r="F158" i="934"/>
  <c r="F160" i="934" s="1"/>
  <c r="E158" i="934"/>
  <c r="E160" i="934" s="1"/>
  <c r="D158" i="934"/>
  <c r="D160" i="934" s="1"/>
  <c r="H148" i="934"/>
  <c r="H150" i="934" s="1"/>
  <c r="G148" i="934"/>
  <c r="G150" i="934" s="1"/>
  <c r="F148" i="934"/>
  <c r="F150" i="934" s="1"/>
  <c r="E148" i="934"/>
  <c r="E150" i="934" s="1"/>
  <c r="D148" i="934"/>
  <c r="D150" i="934" s="1"/>
  <c r="H138" i="934"/>
  <c r="H140" i="934" s="1"/>
  <c r="G138" i="934"/>
  <c r="G140" i="934" s="1"/>
  <c r="F138" i="934"/>
  <c r="E138" i="934"/>
  <c r="E140" i="934" s="1"/>
  <c r="D138" i="934"/>
  <c r="D140" i="934" s="1"/>
  <c r="H129" i="934"/>
  <c r="H131" i="934" s="1"/>
  <c r="G129" i="934"/>
  <c r="G131" i="934" s="1"/>
  <c r="F129" i="934"/>
  <c r="F131" i="934" s="1"/>
  <c r="E129" i="934"/>
  <c r="E131" i="934" s="1"/>
  <c r="D129" i="934"/>
  <c r="D131" i="934" s="1"/>
  <c r="H120" i="934"/>
  <c r="H122" i="934" s="1"/>
  <c r="U7" i="934" s="1"/>
  <c r="G120" i="934"/>
  <c r="G122" i="934" s="1"/>
  <c r="T7" i="934" s="1"/>
  <c r="F120" i="934"/>
  <c r="F122" i="934" s="1"/>
  <c r="S7" i="934" s="1"/>
  <c r="E120" i="934"/>
  <c r="E122" i="934" s="1"/>
  <c r="R7" i="934" s="1"/>
  <c r="D120" i="934"/>
  <c r="D122" i="934" s="1"/>
  <c r="Q7" i="934" s="1"/>
  <c r="H110" i="934"/>
  <c r="H112" i="934" s="1"/>
  <c r="G110" i="934"/>
  <c r="G112" i="934" s="1"/>
  <c r="F110" i="934"/>
  <c r="F112" i="934" s="1"/>
  <c r="E110" i="934"/>
  <c r="E112" i="934" s="1"/>
  <c r="D110" i="934"/>
  <c r="D112" i="934" s="1"/>
  <c r="B100" i="934" a="1"/>
  <c r="B100" i="934" s="1"/>
  <c r="H97" i="934"/>
  <c r="G97" i="934"/>
  <c r="F97" i="934"/>
  <c r="F99" i="934" s="1"/>
  <c r="E97" i="934"/>
  <c r="D97" i="934"/>
  <c r="U50" i="934"/>
  <c r="S49" i="934"/>
  <c r="R49" i="934"/>
  <c r="Q49" i="934"/>
  <c r="P49" i="934"/>
  <c r="T46" i="934"/>
  <c r="T45" i="934"/>
  <c r="T49" i="934" s="1"/>
  <c r="S44" i="934"/>
  <c r="R44" i="934"/>
  <c r="Q44" i="934"/>
  <c r="P44" i="934"/>
  <c r="T43" i="934"/>
  <c r="T42" i="934"/>
  <c r="T41" i="934"/>
  <c r="T39" i="934"/>
  <c r="T38" i="934"/>
  <c r="T37" i="934"/>
  <c r="V30" i="934"/>
  <c r="U30" i="934"/>
  <c r="T30" i="934"/>
  <c r="S30" i="934"/>
  <c r="R30" i="934"/>
  <c r="Q30" i="934"/>
  <c r="P30" i="934"/>
  <c r="V29" i="934"/>
  <c r="U29" i="934"/>
  <c r="T29" i="934"/>
  <c r="S29" i="934"/>
  <c r="R29" i="934"/>
  <c r="Q29" i="934"/>
  <c r="P29" i="934"/>
  <c r="V27" i="934"/>
  <c r="U27" i="934"/>
  <c r="T27" i="934"/>
  <c r="S27" i="934"/>
  <c r="R27" i="934"/>
  <c r="Q27" i="934"/>
  <c r="P27" i="934"/>
  <c r="V26" i="934"/>
  <c r="U26" i="934"/>
  <c r="T26" i="934"/>
  <c r="S26" i="934"/>
  <c r="R26" i="934"/>
  <c r="Q26" i="934"/>
  <c r="P26" i="934"/>
  <c r="V24" i="934"/>
  <c r="U24" i="934"/>
  <c r="T24" i="934"/>
  <c r="S24" i="934"/>
  <c r="R24" i="934"/>
  <c r="Q24" i="934"/>
  <c r="P24" i="934"/>
  <c r="V23" i="934"/>
  <c r="U23" i="934"/>
  <c r="T23" i="934"/>
  <c r="S23" i="934"/>
  <c r="R23" i="934"/>
  <c r="Q23" i="934"/>
  <c r="P23" i="934"/>
  <c r="V21" i="934"/>
  <c r="U21" i="934"/>
  <c r="T21" i="934"/>
  <c r="S21" i="934"/>
  <c r="R21" i="934"/>
  <c r="Q21" i="934"/>
  <c r="P21" i="934"/>
  <c r="V20" i="934"/>
  <c r="U20" i="934"/>
  <c r="T20" i="934"/>
  <c r="S20" i="934"/>
  <c r="R20" i="934"/>
  <c r="Q20" i="934"/>
  <c r="P20" i="934"/>
  <c r="V18" i="934"/>
  <c r="U18" i="934"/>
  <c r="T18" i="934"/>
  <c r="S18" i="934"/>
  <c r="R18" i="934"/>
  <c r="P18" i="934"/>
  <c r="V17" i="934"/>
  <c r="U17" i="934"/>
  <c r="T17" i="934"/>
  <c r="S17" i="934"/>
  <c r="R17" i="934"/>
  <c r="Q17" i="934"/>
  <c r="P17" i="934"/>
  <c r="V15" i="934"/>
  <c r="U15" i="934"/>
  <c r="T15" i="934"/>
  <c r="S15" i="934"/>
  <c r="R15" i="934"/>
  <c r="Q15" i="934"/>
  <c r="P15" i="934"/>
  <c r="V14" i="934"/>
  <c r="U14" i="934"/>
  <c r="T14" i="934"/>
  <c r="S14" i="934"/>
  <c r="R14" i="934"/>
  <c r="Q14" i="934"/>
  <c r="P14" i="934"/>
  <c r="U5" i="934"/>
  <c r="Q5" i="934"/>
  <c r="R50" i="934" l="1"/>
  <c r="S50" i="934"/>
  <c r="V12" i="934"/>
  <c r="F175" i="934"/>
  <c r="S4" i="934" s="1"/>
  <c r="P50" i="934"/>
  <c r="E175" i="934"/>
  <c r="R4" i="934" s="1"/>
  <c r="Q50" i="934"/>
  <c r="G175" i="934"/>
  <c r="T4" i="934" s="1"/>
  <c r="D175" i="934"/>
  <c r="Q4" i="934" s="1"/>
  <c r="H175" i="934"/>
  <c r="U4" i="934" s="1"/>
  <c r="T44" i="934"/>
  <c r="T50" i="934" s="1"/>
  <c r="T12" i="934"/>
  <c r="V31" i="934"/>
  <c r="E99" i="934"/>
  <c r="E177" i="934" s="1"/>
  <c r="R6" i="934" s="1"/>
  <c r="R8" i="934" s="1"/>
  <c r="G99" i="934"/>
  <c r="G177" i="934" s="1"/>
  <c r="T6" i="934" s="1"/>
  <c r="T8" i="934" s="1"/>
  <c r="D99" i="934"/>
  <c r="D177" i="934" s="1"/>
  <c r="Q6" i="934" s="1"/>
  <c r="Q8" i="934" s="1"/>
  <c r="H99" i="934"/>
  <c r="H177" i="934" s="1"/>
  <c r="U6" i="934" s="1"/>
  <c r="U8" i="934" s="1"/>
  <c r="F140" i="934"/>
  <c r="F177" i="934" s="1"/>
  <c r="S6" i="934" s="1"/>
  <c r="S8" i="934" s="1"/>
  <c r="H151" i="933"/>
  <c r="U5" i="933" s="1"/>
  <c r="G151" i="933"/>
  <c r="T5" i="933" s="1"/>
  <c r="F151" i="933"/>
  <c r="S5" i="933" s="1"/>
  <c r="E151" i="933"/>
  <c r="R5" i="933" s="1"/>
  <c r="D151" i="933"/>
  <c r="Q5" i="933" s="1"/>
  <c r="H143" i="933"/>
  <c r="H145" i="933" s="1"/>
  <c r="G143" i="933"/>
  <c r="G145" i="933" s="1"/>
  <c r="F143" i="933"/>
  <c r="F145" i="933" s="1"/>
  <c r="E143" i="933"/>
  <c r="E145" i="933" s="1"/>
  <c r="D143" i="933"/>
  <c r="D145" i="933" s="1"/>
  <c r="H133" i="933"/>
  <c r="H135" i="933" s="1"/>
  <c r="G133" i="933"/>
  <c r="G135" i="933" s="1"/>
  <c r="F133" i="933"/>
  <c r="F135" i="933" s="1"/>
  <c r="E133" i="933"/>
  <c r="E135" i="933" s="1"/>
  <c r="D133" i="933"/>
  <c r="D135" i="933" s="1"/>
  <c r="H123" i="933"/>
  <c r="H125" i="933" s="1"/>
  <c r="G123" i="933"/>
  <c r="G125" i="933" s="1"/>
  <c r="F123" i="933"/>
  <c r="F125" i="933" s="1"/>
  <c r="E123" i="933"/>
  <c r="E125" i="933" s="1"/>
  <c r="D123" i="933"/>
  <c r="D125" i="933" s="1"/>
  <c r="H113" i="933"/>
  <c r="H115" i="933" s="1"/>
  <c r="G113" i="933"/>
  <c r="G115" i="933" s="1"/>
  <c r="F113" i="933"/>
  <c r="F115" i="933" s="1"/>
  <c r="E113" i="933"/>
  <c r="E115" i="933" s="1"/>
  <c r="D113" i="933"/>
  <c r="D115" i="933" s="1"/>
  <c r="H104" i="933"/>
  <c r="H106" i="933" s="1"/>
  <c r="G104" i="933"/>
  <c r="G106" i="933" s="1"/>
  <c r="F104" i="933"/>
  <c r="F106" i="933" s="1"/>
  <c r="E104" i="933"/>
  <c r="E106" i="933" s="1"/>
  <c r="D104" i="933"/>
  <c r="D106" i="933" s="1"/>
  <c r="H95" i="933"/>
  <c r="H97" i="933" s="1"/>
  <c r="U7" i="933" s="1"/>
  <c r="G95" i="933"/>
  <c r="G97" i="933" s="1"/>
  <c r="T7" i="933" s="1"/>
  <c r="F95" i="933"/>
  <c r="F97" i="933" s="1"/>
  <c r="S7" i="933" s="1"/>
  <c r="E95" i="933"/>
  <c r="E97" i="933" s="1"/>
  <c r="R7" i="933" s="1"/>
  <c r="D95" i="933"/>
  <c r="D97" i="933" s="1"/>
  <c r="Q7" i="933" s="1"/>
  <c r="H78" i="933"/>
  <c r="H80" i="933" s="1"/>
  <c r="G78" i="933"/>
  <c r="G80" i="933" s="1"/>
  <c r="F78" i="933"/>
  <c r="F80" i="933" s="1"/>
  <c r="E78" i="933"/>
  <c r="E80" i="933" s="1"/>
  <c r="D78" i="933"/>
  <c r="D80" i="933" s="1"/>
  <c r="B70" i="933" a="1"/>
  <c r="B70" i="933" s="1"/>
  <c r="H67" i="933"/>
  <c r="G67" i="933"/>
  <c r="G69" i="933" s="1"/>
  <c r="F67" i="933"/>
  <c r="E67" i="933"/>
  <c r="D67" i="933"/>
  <c r="U50" i="933"/>
  <c r="S49" i="933"/>
  <c r="R49" i="933"/>
  <c r="Q49" i="933"/>
  <c r="P49" i="933"/>
  <c r="T46" i="933"/>
  <c r="T45" i="933"/>
  <c r="S44" i="933"/>
  <c r="R44" i="933"/>
  <c r="Q44" i="933"/>
  <c r="P44" i="933"/>
  <c r="T43" i="933"/>
  <c r="T42" i="933"/>
  <c r="T41" i="933"/>
  <c r="T40" i="933"/>
  <c r="T39" i="933"/>
  <c r="T38" i="933"/>
  <c r="T37" i="933"/>
  <c r="V30" i="933"/>
  <c r="U30" i="933"/>
  <c r="T30" i="933"/>
  <c r="S30" i="933"/>
  <c r="R30" i="933"/>
  <c r="Q30" i="933"/>
  <c r="P30" i="933"/>
  <c r="V29" i="933"/>
  <c r="U29" i="933"/>
  <c r="T29" i="933"/>
  <c r="S29" i="933"/>
  <c r="R29" i="933"/>
  <c r="Q29" i="933"/>
  <c r="P29" i="933"/>
  <c r="V27" i="933"/>
  <c r="U27" i="933"/>
  <c r="T27" i="933"/>
  <c r="S27" i="933"/>
  <c r="R27" i="933"/>
  <c r="Q27" i="933"/>
  <c r="P27" i="933"/>
  <c r="V26" i="933"/>
  <c r="U26" i="933"/>
  <c r="T26" i="933"/>
  <c r="S26" i="933"/>
  <c r="R26" i="933"/>
  <c r="Q26" i="933"/>
  <c r="P26" i="933"/>
  <c r="V24" i="933"/>
  <c r="U24" i="933"/>
  <c r="T24" i="933"/>
  <c r="S24" i="933"/>
  <c r="R24" i="933"/>
  <c r="Q24" i="933"/>
  <c r="P24" i="933"/>
  <c r="V23" i="933"/>
  <c r="U23" i="933"/>
  <c r="T23" i="933"/>
  <c r="S23" i="933"/>
  <c r="R23" i="933"/>
  <c r="Q23" i="933"/>
  <c r="P23" i="933"/>
  <c r="V21" i="933"/>
  <c r="U21" i="933"/>
  <c r="T21" i="933"/>
  <c r="S21" i="933"/>
  <c r="R21" i="933"/>
  <c r="Q21" i="933"/>
  <c r="P21" i="933"/>
  <c r="V20" i="933"/>
  <c r="U20" i="933"/>
  <c r="T20" i="933"/>
  <c r="S20" i="933"/>
  <c r="R20" i="933"/>
  <c r="Q20" i="933"/>
  <c r="P20" i="933"/>
  <c r="V18" i="933"/>
  <c r="U18" i="933"/>
  <c r="T18" i="933"/>
  <c r="S18" i="933"/>
  <c r="R18" i="933"/>
  <c r="Q18" i="933"/>
  <c r="P18" i="933"/>
  <c r="V17" i="933"/>
  <c r="U17" i="933"/>
  <c r="T17" i="933"/>
  <c r="S17" i="933"/>
  <c r="R17" i="933"/>
  <c r="Q17" i="933"/>
  <c r="P17" i="933"/>
  <c r="V15" i="933"/>
  <c r="U15" i="933"/>
  <c r="T15" i="933"/>
  <c r="S15" i="933"/>
  <c r="R15" i="933"/>
  <c r="Q15" i="933"/>
  <c r="P15" i="933"/>
  <c r="V14" i="933"/>
  <c r="U14" i="933"/>
  <c r="T14" i="933"/>
  <c r="S14" i="933"/>
  <c r="R14" i="933"/>
  <c r="Q14" i="933"/>
  <c r="P14" i="933"/>
  <c r="Q12" i="934" l="1"/>
  <c r="Q50" i="933"/>
  <c r="E150" i="933"/>
  <c r="R4" i="933" s="1"/>
  <c r="R50" i="933"/>
  <c r="T49" i="933"/>
  <c r="F150" i="933"/>
  <c r="S4" i="933" s="1"/>
  <c r="S50" i="933"/>
  <c r="T44" i="933"/>
  <c r="P50" i="933"/>
  <c r="D150" i="933"/>
  <c r="Q4" i="933" s="1"/>
  <c r="H150" i="933"/>
  <c r="U4" i="933" s="1"/>
  <c r="T12" i="933"/>
  <c r="V31" i="933"/>
  <c r="D69" i="933"/>
  <c r="V12" i="933"/>
  <c r="H69" i="933"/>
  <c r="H152" i="933" s="1"/>
  <c r="U6" i="933" s="1"/>
  <c r="U8" i="933" s="1"/>
  <c r="G152" i="933"/>
  <c r="T6" i="933" s="1"/>
  <c r="T8" i="933" s="1"/>
  <c r="D152" i="933"/>
  <c r="Q6" i="933" s="1"/>
  <c r="Q8" i="933" s="1"/>
  <c r="G150" i="933"/>
  <c r="T4" i="933" s="1"/>
  <c r="E69" i="933"/>
  <c r="E152" i="933" s="1"/>
  <c r="R6" i="933" s="1"/>
  <c r="R8" i="933" s="1"/>
  <c r="F69" i="933"/>
  <c r="F152" i="933" s="1"/>
  <c r="S6" i="933" s="1"/>
  <c r="S8" i="933" s="1"/>
  <c r="T43" i="932"/>
  <c r="T44" i="932"/>
  <c r="T50" i="933" l="1"/>
  <c r="Q12" i="933"/>
  <c r="H143" i="932"/>
  <c r="G143" i="932"/>
  <c r="F143" i="932"/>
  <c r="E143" i="932"/>
  <c r="R5" i="932" s="1"/>
  <c r="D143" i="932"/>
  <c r="H135" i="932"/>
  <c r="H137" i="932" s="1"/>
  <c r="G135" i="932"/>
  <c r="G137" i="932" s="1"/>
  <c r="F135" i="932"/>
  <c r="F137" i="932" s="1"/>
  <c r="E135" i="932"/>
  <c r="E137" i="932" s="1"/>
  <c r="D135" i="932"/>
  <c r="D137" i="932" s="1"/>
  <c r="H125" i="932"/>
  <c r="H127" i="932" s="1"/>
  <c r="G125" i="932"/>
  <c r="G127" i="932" s="1"/>
  <c r="F125" i="932"/>
  <c r="F127" i="932" s="1"/>
  <c r="E125" i="932"/>
  <c r="E127" i="932" s="1"/>
  <c r="D125" i="932"/>
  <c r="D127" i="932" s="1"/>
  <c r="H115" i="932"/>
  <c r="H117" i="932" s="1"/>
  <c r="G115" i="932"/>
  <c r="G117" i="932" s="1"/>
  <c r="F115" i="932"/>
  <c r="F117" i="932" s="1"/>
  <c r="E115" i="932"/>
  <c r="E117" i="932" s="1"/>
  <c r="D115" i="932"/>
  <c r="D117" i="932" s="1"/>
  <c r="H99" i="932"/>
  <c r="G99" i="932"/>
  <c r="G101" i="932" s="1"/>
  <c r="F99" i="932"/>
  <c r="F101" i="932" s="1"/>
  <c r="E99" i="932"/>
  <c r="E101" i="932" s="1"/>
  <c r="D99" i="932"/>
  <c r="H90" i="932"/>
  <c r="H92" i="932" s="1"/>
  <c r="G90" i="932"/>
  <c r="G92" i="932" s="1"/>
  <c r="F90" i="932"/>
  <c r="F92" i="932" s="1"/>
  <c r="E90" i="932"/>
  <c r="E92" i="932" s="1"/>
  <c r="D90" i="932"/>
  <c r="D92" i="932" s="1"/>
  <c r="H81" i="932"/>
  <c r="H83" i="932" s="1"/>
  <c r="U7" i="932" s="1"/>
  <c r="G81" i="932"/>
  <c r="G83" i="932" s="1"/>
  <c r="T7" i="932" s="1"/>
  <c r="F81" i="932"/>
  <c r="F83" i="932" s="1"/>
  <c r="S7" i="932" s="1"/>
  <c r="E81" i="932"/>
  <c r="E83" i="932" s="1"/>
  <c r="R7" i="932" s="1"/>
  <c r="D81" i="932"/>
  <c r="D83" i="932" s="1"/>
  <c r="Q7" i="932" s="1"/>
  <c r="H71" i="932"/>
  <c r="H73" i="932" s="1"/>
  <c r="G71" i="932"/>
  <c r="G73" i="932" s="1"/>
  <c r="F71" i="932"/>
  <c r="F73" i="932" s="1"/>
  <c r="E71" i="932"/>
  <c r="E73" i="932" s="1"/>
  <c r="D71" i="932"/>
  <c r="D73" i="932" s="1"/>
  <c r="B60" i="932" a="1"/>
  <c r="B60" i="932" s="1"/>
  <c r="H57" i="932"/>
  <c r="H59" i="932" s="1"/>
  <c r="G57" i="932"/>
  <c r="G59" i="932" s="1"/>
  <c r="F57" i="932"/>
  <c r="E57" i="932"/>
  <c r="D57" i="932"/>
  <c r="D59" i="932" s="1"/>
  <c r="U51" i="932"/>
  <c r="S50" i="932"/>
  <c r="R50" i="932"/>
  <c r="Q50" i="932"/>
  <c r="P50" i="932"/>
  <c r="T47" i="932"/>
  <c r="T46" i="932"/>
  <c r="T50" i="932" s="1"/>
  <c r="S45" i="932"/>
  <c r="S51" i="932" s="1"/>
  <c r="R45" i="932"/>
  <c r="Q45" i="932"/>
  <c r="P45" i="932"/>
  <c r="T42" i="932"/>
  <c r="T41" i="932"/>
  <c r="T40" i="932"/>
  <c r="T39" i="932"/>
  <c r="T38" i="932"/>
  <c r="T37" i="932"/>
  <c r="V30" i="932"/>
  <c r="U30" i="932"/>
  <c r="T30" i="932"/>
  <c r="S30" i="932"/>
  <c r="R30" i="932"/>
  <c r="Q30" i="932"/>
  <c r="P30" i="932"/>
  <c r="V29" i="932"/>
  <c r="U29" i="932"/>
  <c r="T29" i="932"/>
  <c r="S29" i="932"/>
  <c r="R29" i="932"/>
  <c r="Q29" i="932"/>
  <c r="P29" i="932"/>
  <c r="V27" i="932"/>
  <c r="U27" i="932"/>
  <c r="T27" i="932"/>
  <c r="S27" i="932"/>
  <c r="R27" i="932"/>
  <c r="Q27" i="932"/>
  <c r="P27" i="932"/>
  <c r="V26" i="932"/>
  <c r="U26" i="932"/>
  <c r="T26" i="932"/>
  <c r="S26" i="932"/>
  <c r="R26" i="932"/>
  <c r="Q26" i="932"/>
  <c r="P26" i="932"/>
  <c r="V24" i="932"/>
  <c r="U24" i="932"/>
  <c r="T24" i="932"/>
  <c r="S24" i="932"/>
  <c r="R24" i="932"/>
  <c r="Q24" i="932"/>
  <c r="P24" i="932"/>
  <c r="V23" i="932"/>
  <c r="U23" i="932"/>
  <c r="T23" i="932"/>
  <c r="S23" i="932"/>
  <c r="R23" i="932"/>
  <c r="Q23" i="932"/>
  <c r="P23" i="932"/>
  <c r="V21" i="932"/>
  <c r="U21" i="932"/>
  <c r="T21" i="932"/>
  <c r="S21" i="932"/>
  <c r="R21" i="932"/>
  <c r="Q21" i="932"/>
  <c r="P21" i="932"/>
  <c r="V20" i="932"/>
  <c r="U20" i="932"/>
  <c r="T20" i="932"/>
  <c r="S20" i="932"/>
  <c r="R20" i="932"/>
  <c r="Q20" i="932"/>
  <c r="P20" i="932"/>
  <c r="V18" i="932"/>
  <c r="U18" i="932"/>
  <c r="T18" i="932"/>
  <c r="S18" i="932"/>
  <c r="R18" i="932"/>
  <c r="Q18" i="932"/>
  <c r="P18" i="932"/>
  <c r="V17" i="932"/>
  <c r="U17" i="932"/>
  <c r="T17" i="932"/>
  <c r="S17" i="932"/>
  <c r="R17" i="932"/>
  <c r="Q17" i="932"/>
  <c r="P17" i="932"/>
  <c r="V15" i="932"/>
  <c r="U15" i="932"/>
  <c r="T15" i="932"/>
  <c r="S15" i="932"/>
  <c r="R15" i="932"/>
  <c r="Q15" i="932"/>
  <c r="P15" i="932"/>
  <c r="V14" i="932"/>
  <c r="U14" i="932"/>
  <c r="T14" i="932"/>
  <c r="S14" i="932"/>
  <c r="R14" i="932"/>
  <c r="Q14" i="932"/>
  <c r="P14" i="932"/>
  <c r="U5" i="932"/>
  <c r="T5" i="932"/>
  <c r="S5" i="932"/>
  <c r="Q5" i="932"/>
  <c r="P51" i="932" l="1"/>
  <c r="R51" i="932"/>
  <c r="T45" i="932"/>
  <c r="T51" i="932" s="1"/>
  <c r="Q51" i="932"/>
  <c r="E142" i="932"/>
  <c r="R4" i="932" s="1"/>
  <c r="F142" i="932"/>
  <c r="S4" i="932" s="1"/>
  <c r="G144" i="932"/>
  <c r="T6" i="932" s="1"/>
  <c r="T8" i="932" s="1"/>
  <c r="V12" i="932"/>
  <c r="D142" i="932"/>
  <c r="Q4" i="932" s="1"/>
  <c r="H142" i="932"/>
  <c r="U4" i="932" s="1"/>
  <c r="T12" i="932"/>
  <c r="V31" i="932"/>
  <c r="G142" i="932"/>
  <c r="T4" i="932" s="1"/>
  <c r="E59" i="932"/>
  <c r="E144" i="932" s="1"/>
  <c r="R6" i="932" s="1"/>
  <c r="R8" i="932" s="1"/>
  <c r="F59" i="932"/>
  <c r="F144" i="932" s="1"/>
  <c r="S6" i="932" s="1"/>
  <c r="S8" i="932" s="1"/>
  <c r="D101" i="932"/>
  <c r="D144" i="932" s="1"/>
  <c r="Q6" i="932" s="1"/>
  <c r="Q8" i="932" s="1"/>
  <c r="H101" i="932"/>
  <c r="H144" i="932" s="1"/>
  <c r="U6" i="932" s="1"/>
  <c r="U8" i="932" s="1"/>
  <c r="H152" i="931"/>
  <c r="G152" i="931"/>
  <c r="F152" i="931"/>
  <c r="E152" i="931"/>
  <c r="R5" i="931" s="1"/>
  <c r="D152" i="931"/>
  <c r="H144" i="931"/>
  <c r="H146" i="931" s="1"/>
  <c r="G144" i="931"/>
  <c r="G146" i="931" s="1"/>
  <c r="F144" i="931"/>
  <c r="F146" i="931" s="1"/>
  <c r="E144" i="931"/>
  <c r="E146" i="931" s="1"/>
  <c r="D144" i="931"/>
  <c r="D146" i="931" s="1"/>
  <c r="H134" i="931"/>
  <c r="H136" i="931" s="1"/>
  <c r="G134" i="931"/>
  <c r="G136" i="931" s="1"/>
  <c r="F134" i="931"/>
  <c r="F136" i="931" s="1"/>
  <c r="E134" i="931"/>
  <c r="E136" i="931" s="1"/>
  <c r="D134" i="931"/>
  <c r="D136" i="931" s="1"/>
  <c r="H124" i="931"/>
  <c r="H126" i="931" s="1"/>
  <c r="G124" i="931"/>
  <c r="G126" i="931" s="1"/>
  <c r="F124" i="931"/>
  <c r="F126" i="931" s="1"/>
  <c r="E124" i="931"/>
  <c r="E126" i="931" s="1"/>
  <c r="D124" i="931"/>
  <c r="D126" i="931" s="1"/>
  <c r="H114" i="931"/>
  <c r="H116" i="931" s="1"/>
  <c r="G114" i="931"/>
  <c r="G116" i="931" s="1"/>
  <c r="F114" i="931"/>
  <c r="F116" i="931" s="1"/>
  <c r="E114" i="931"/>
  <c r="E116" i="931" s="1"/>
  <c r="D114" i="931"/>
  <c r="D116" i="931" s="1"/>
  <c r="H105" i="931"/>
  <c r="H107" i="931" s="1"/>
  <c r="G105" i="931"/>
  <c r="G107" i="931" s="1"/>
  <c r="F105" i="931"/>
  <c r="F107" i="931" s="1"/>
  <c r="E105" i="931"/>
  <c r="E107" i="931" s="1"/>
  <c r="D105" i="931"/>
  <c r="D107" i="931" s="1"/>
  <c r="H96" i="931"/>
  <c r="H98" i="931" s="1"/>
  <c r="U7" i="931" s="1"/>
  <c r="G96" i="931"/>
  <c r="G98" i="931" s="1"/>
  <c r="T7" i="931" s="1"/>
  <c r="F96" i="931"/>
  <c r="F98" i="931" s="1"/>
  <c r="S7" i="931" s="1"/>
  <c r="E96" i="931"/>
  <c r="E98" i="931" s="1"/>
  <c r="R7" i="931" s="1"/>
  <c r="D96" i="931"/>
  <c r="D98" i="931" s="1"/>
  <c r="Q7" i="931" s="1"/>
  <c r="H81" i="931"/>
  <c r="H83" i="931" s="1"/>
  <c r="G81" i="931"/>
  <c r="G83" i="931" s="1"/>
  <c r="F81" i="931"/>
  <c r="F83" i="931" s="1"/>
  <c r="E81" i="931"/>
  <c r="E83" i="931" s="1"/>
  <c r="D81" i="931"/>
  <c r="D83" i="931" s="1"/>
  <c r="B73" i="931" a="1"/>
  <c r="B73" i="931" s="1"/>
  <c r="H70" i="931"/>
  <c r="G70" i="931"/>
  <c r="G72" i="931" s="1"/>
  <c r="F70" i="931"/>
  <c r="E70" i="931"/>
  <c r="D70" i="931"/>
  <c r="U50" i="931"/>
  <c r="S49" i="931"/>
  <c r="R49" i="931"/>
  <c r="Q49" i="931"/>
  <c r="P49" i="931"/>
  <c r="T46" i="931"/>
  <c r="T45" i="931"/>
  <c r="S44" i="931"/>
  <c r="R44" i="931"/>
  <c r="Q44" i="931"/>
  <c r="P44" i="931"/>
  <c r="T43" i="931"/>
  <c r="T42" i="931"/>
  <c r="T41" i="931"/>
  <c r="T40" i="931"/>
  <c r="T39" i="931"/>
  <c r="T38" i="931"/>
  <c r="T37" i="931"/>
  <c r="V30" i="931"/>
  <c r="U30" i="931"/>
  <c r="T30" i="931"/>
  <c r="S30" i="931"/>
  <c r="R30" i="931"/>
  <c r="Q30" i="931"/>
  <c r="P30" i="931"/>
  <c r="V29" i="931"/>
  <c r="U29" i="931"/>
  <c r="T29" i="931"/>
  <c r="S29" i="931"/>
  <c r="R29" i="931"/>
  <c r="Q29" i="931"/>
  <c r="P29" i="931"/>
  <c r="V27" i="931"/>
  <c r="U27" i="931"/>
  <c r="T27" i="931"/>
  <c r="S27" i="931"/>
  <c r="R27" i="931"/>
  <c r="Q27" i="931"/>
  <c r="P27" i="931"/>
  <c r="V26" i="931"/>
  <c r="U26" i="931"/>
  <c r="T26" i="931"/>
  <c r="S26" i="931"/>
  <c r="R26" i="931"/>
  <c r="Q26" i="931"/>
  <c r="P26" i="931"/>
  <c r="V24" i="931"/>
  <c r="U24" i="931"/>
  <c r="T24" i="931"/>
  <c r="S24" i="931"/>
  <c r="R24" i="931"/>
  <c r="Q24" i="931"/>
  <c r="P24" i="931"/>
  <c r="V23" i="931"/>
  <c r="U23" i="931"/>
  <c r="T23" i="931"/>
  <c r="S23" i="931"/>
  <c r="R23" i="931"/>
  <c r="Q23" i="931"/>
  <c r="P23" i="931"/>
  <c r="V21" i="931"/>
  <c r="U21" i="931"/>
  <c r="T21" i="931"/>
  <c r="S21" i="931"/>
  <c r="R21" i="931"/>
  <c r="Q21" i="931"/>
  <c r="P21" i="931"/>
  <c r="V20" i="931"/>
  <c r="U20" i="931"/>
  <c r="T20" i="931"/>
  <c r="S20" i="931"/>
  <c r="R20" i="931"/>
  <c r="Q20" i="931"/>
  <c r="P20" i="931"/>
  <c r="V18" i="931"/>
  <c r="U18" i="931"/>
  <c r="T18" i="931"/>
  <c r="S18" i="931"/>
  <c r="R18" i="931"/>
  <c r="Q18" i="931"/>
  <c r="P18" i="931"/>
  <c r="V17" i="931"/>
  <c r="U17" i="931"/>
  <c r="T17" i="931"/>
  <c r="S17" i="931"/>
  <c r="R17" i="931"/>
  <c r="Q17" i="931"/>
  <c r="P17" i="931"/>
  <c r="V15" i="931"/>
  <c r="U15" i="931"/>
  <c r="T15" i="931"/>
  <c r="S15" i="931"/>
  <c r="R15" i="931"/>
  <c r="Q15" i="931"/>
  <c r="P15" i="931"/>
  <c r="V14" i="931"/>
  <c r="U14" i="931"/>
  <c r="T14" i="931"/>
  <c r="S14" i="931"/>
  <c r="R14" i="931"/>
  <c r="Q14" i="931"/>
  <c r="P14" i="931"/>
  <c r="U5" i="931"/>
  <c r="T5" i="931"/>
  <c r="S5" i="931"/>
  <c r="Q5" i="931"/>
  <c r="Q12" i="932" l="1"/>
  <c r="P50" i="931"/>
  <c r="Q50" i="931"/>
  <c r="F151" i="931"/>
  <c r="S4" i="931" s="1"/>
  <c r="G153" i="931"/>
  <c r="T6" i="931" s="1"/>
  <c r="T8" i="931" s="1"/>
  <c r="R50" i="931"/>
  <c r="S50" i="931"/>
  <c r="T44" i="931"/>
  <c r="T49" i="931"/>
  <c r="D151" i="931"/>
  <c r="Q4" i="931" s="1"/>
  <c r="H151" i="931"/>
  <c r="U4" i="931" s="1"/>
  <c r="E151" i="931"/>
  <c r="R4" i="931" s="1"/>
  <c r="E72" i="931"/>
  <c r="T12" i="931"/>
  <c r="V31" i="931"/>
  <c r="V12" i="931"/>
  <c r="E153" i="931"/>
  <c r="R6" i="931" s="1"/>
  <c r="R8" i="931" s="1"/>
  <c r="D72" i="931"/>
  <c r="D153" i="931" s="1"/>
  <c r="Q6" i="931" s="1"/>
  <c r="Q8" i="931" s="1"/>
  <c r="H72" i="931"/>
  <c r="H153" i="931" s="1"/>
  <c r="U6" i="931" s="1"/>
  <c r="U8" i="931" s="1"/>
  <c r="G151" i="931"/>
  <c r="T4" i="931" s="1"/>
  <c r="F72" i="931"/>
  <c r="F153" i="931" s="1"/>
  <c r="S6" i="931" s="1"/>
  <c r="S8" i="931" s="1"/>
  <c r="H155" i="929"/>
  <c r="G155" i="929"/>
  <c r="F155" i="929"/>
  <c r="S5" i="929" s="1"/>
  <c r="E155" i="929"/>
  <c r="R5" i="929" s="1"/>
  <c r="D155" i="929"/>
  <c r="H147" i="929"/>
  <c r="H149" i="929" s="1"/>
  <c r="G147" i="929"/>
  <c r="G149" i="929" s="1"/>
  <c r="F147" i="929"/>
  <c r="F149" i="929" s="1"/>
  <c r="E147" i="929"/>
  <c r="E149" i="929" s="1"/>
  <c r="D147" i="929"/>
  <c r="D149" i="929" s="1"/>
  <c r="H137" i="929"/>
  <c r="H139" i="929" s="1"/>
  <c r="G137" i="929"/>
  <c r="G139" i="929" s="1"/>
  <c r="F137" i="929"/>
  <c r="F139" i="929" s="1"/>
  <c r="E137" i="929"/>
  <c r="E139" i="929" s="1"/>
  <c r="D137" i="929"/>
  <c r="D139" i="929" s="1"/>
  <c r="H127" i="929"/>
  <c r="H129" i="929" s="1"/>
  <c r="G127" i="929"/>
  <c r="G129" i="929" s="1"/>
  <c r="F127" i="929"/>
  <c r="F129" i="929" s="1"/>
  <c r="E127" i="929"/>
  <c r="E129" i="929" s="1"/>
  <c r="D127" i="929"/>
  <c r="D129" i="929" s="1"/>
  <c r="U50" i="929"/>
  <c r="S49" i="929"/>
  <c r="R49" i="929"/>
  <c r="Q49" i="929"/>
  <c r="P49" i="929"/>
  <c r="T46" i="929"/>
  <c r="T45" i="929"/>
  <c r="H117" i="929"/>
  <c r="H119" i="929" s="1"/>
  <c r="G117" i="929"/>
  <c r="G119" i="929" s="1"/>
  <c r="F117" i="929"/>
  <c r="F119" i="929" s="1"/>
  <c r="E117" i="929"/>
  <c r="E119" i="929" s="1"/>
  <c r="D117" i="929"/>
  <c r="D119" i="929" s="1"/>
  <c r="S44" i="929"/>
  <c r="R44" i="929"/>
  <c r="Q44" i="929"/>
  <c r="P44" i="929"/>
  <c r="T43" i="929"/>
  <c r="T42" i="929"/>
  <c r="T41" i="929"/>
  <c r="T40" i="929"/>
  <c r="T39" i="929"/>
  <c r="T38" i="929"/>
  <c r="T37" i="929"/>
  <c r="H108" i="929"/>
  <c r="H110" i="929" s="1"/>
  <c r="G108" i="929"/>
  <c r="G110" i="929" s="1"/>
  <c r="F108" i="929"/>
  <c r="F110" i="929" s="1"/>
  <c r="E108" i="929"/>
  <c r="E110" i="929" s="1"/>
  <c r="D108" i="929"/>
  <c r="D110" i="929" s="1"/>
  <c r="V30" i="929"/>
  <c r="I23" i="930" s="1"/>
  <c r="U30" i="929"/>
  <c r="H23" i="930" s="1"/>
  <c r="T30" i="929"/>
  <c r="G23" i="930" s="1"/>
  <c r="S30" i="929"/>
  <c r="F23" i="930" s="1"/>
  <c r="R30" i="929"/>
  <c r="E23" i="930" s="1"/>
  <c r="Q30" i="929"/>
  <c r="D23" i="930" s="1"/>
  <c r="P30" i="929"/>
  <c r="C23" i="930" s="1"/>
  <c r="V29" i="929"/>
  <c r="I22" i="930" s="1"/>
  <c r="U29" i="929"/>
  <c r="H22" i="930" s="1"/>
  <c r="T29" i="929"/>
  <c r="G22" i="930" s="1"/>
  <c r="S29" i="929"/>
  <c r="F22" i="930" s="1"/>
  <c r="R29" i="929"/>
  <c r="E22" i="930" s="1"/>
  <c r="Q29" i="929"/>
  <c r="D22" i="930" s="1"/>
  <c r="P29" i="929"/>
  <c r="C22" i="930" s="1"/>
  <c r="V27" i="929"/>
  <c r="I20" i="930" s="1"/>
  <c r="U27" i="929"/>
  <c r="H20" i="930" s="1"/>
  <c r="T27" i="929"/>
  <c r="G20" i="930" s="1"/>
  <c r="S27" i="929"/>
  <c r="F20" i="930" s="1"/>
  <c r="R27" i="929"/>
  <c r="E20" i="930" s="1"/>
  <c r="Q27" i="929"/>
  <c r="D20" i="930" s="1"/>
  <c r="P27" i="929"/>
  <c r="C20" i="930" s="1"/>
  <c r="H99" i="929"/>
  <c r="H101" i="929" s="1"/>
  <c r="U7" i="929" s="1"/>
  <c r="G99" i="929"/>
  <c r="G101" i="929" s="1"/>
  <c r="T7" i="929" s="1"/>
  <c r="F99" i="929"/>
  <c r="F101" i="929" s="1"/>
  <c r="S7" i="929" s="1"/>
  <c r="E99" i="929"/>
  <c r="E101" i="929" s="1"/>
  <c r="R7" i="929" s="1"/>
  <c r="D99" i="929"/>
  <c r="D101" i="929" s="1"/>
  <c r="Q7" i="929" s="1"/>
  <c r="V26" i="929"/>
  <c r="I19" i="930" s="1"/>
  <c r="U26" i="929"/>
  <c r="H19" i="930" s="1"/>
  <c r="T26" i="929"/>
  <c r="G19" i="930" s="1"/>
  <c r="S26" i="929"/>
  <c r="F19" i="930" s="1"/>
  <c r="R26" i="929"/>
  <c r="E19" i="930" s="1"/>
  <c r="Q26" i="929"/>
  <c r="D19" i="930" s="1"/>
  <c r="P26" i="929"/>
  <c r="C19" i="930" s="1"/>
  <c r="V24" i="929"/>
  <c r="I17" i="930" s="1"/>
  <c r="U24" i="929"/>
  <c r="H17" i="930" s="1"/>
  <c r="T24" i="929"/>
  <c r="G17" i="930" s="1"/>
  <c r="S24" i="929"/>
  <c r="F17" i="930" s="1"/>
  <c r="R24" i="929"/>
  <c r="E17" i="930" s="1"/>
  <c r="Q24" i="929"/>
  <c r="D17" i="930" s="1"/>
  <c r="P24" i="929"/>
  <c r="C17" i="930" s="1"/>
  <c r="V23" i="929"/>
  <c r="I16" i="930" s="1"/>
  <c r="U23" i="929"/>
  <c r="H16" i="930" s="1"/>
  <c r="T23" i="929"/>
  <c r="G16" i="930" s="1"/>
  <c r="S23" i="929"/>
  <c r="F16" i="930" s="1"/>
  <c r="R23" i="929"/>
  <c r="E16" i="930" s="1"/>
  <c r="Q23" i="929"/>
  <c r="D16" i="930" s="1"/>
  <c r="P23" i="929"/>
  <c r="C16" i="930" s="1"/>
  <c r="V21" i="929"/>
  <c r="I14" i="930" s="1"/>
  <c r="U21" i="929"/>
  <c r="H14" i="930" s="1"/>
  <c r="T21" i="929"/>
  <c r="G14" i="930" s="1"/>
  <c r="S21" i="929"/>
  <c r="F14" i="930" s="1"/>
  <c r="R21" i="929"/>
  <c r="E14" i="930" s="1"/>
  <c r="Q21" i="929"/>
  <c r="D14" i="930" s="1"/>
  <c r="P21" i="929"/>
  <c r="C14" i="930" s="1"/>
  <c r="V20" i="929"/>
  <c r="I13" i="930" s="1"/>
  <c r="U20" i="929"/>
  <c r="H13" i="930" s="1"/>
  <c r="T20" i="929"/>
  <c r="G13" i="930" s="1"/>
  <c r="S20" i="929"/>
  <c r="F13" i="930" s="1"/>
  <c r="R20" i="929"/>
  <c r="E13" i="930" s="1"/>
  <c r="Q20" i="929"/>
  <c r="D13" i="930" s="1"/>
  <c r="P20" i="929"/>
  <c r="C13" i="930" s="1"/>
  <c r="V18" i="929"/>
  <c r="I11" i="930" s="1"/>
  <c r="U18" i="929"/>
  <c r="H11" i="930" s="1"/>
  <c r="T18" i="929"/>
  <c r="G11" i="930" s="1"/>
  <c r="S18" i="929"/>
  <c r="F11" i="930" s="1"/>
  <c r="R18" i="929"/>
  <c r="E11" i="930" s="1"/>
  <c r="Q18" i="929"/>
  <c r="D11" i="930" s="1"/>
  <c r="P18" i="929"/>
  <c r="C11" i="930" s="1"/>
  <c r="V17" i="929"/>
  <c r="I10" i="930" s="1"/>
  <c r="U17" i="929"/>
  <c r="H10" i="930" s="1"/>
  <c r="T17" i="929"/>
  <c r="G10" i="930" s="1"/>
  <c r="S17" i="929"/>
  <c r="F10" i="930" s="1"/>
  <c r="R17" i="929"/>
  <c r="E10" i="930" s="1"/>
  <c r="Q17" i="929"/>
  <c r="D10" i="930" s="1"/>
  <c r="P17" i="929"/>
  <c r="C10" i="930" s="1"/>
  <c r="H80" i="929"/>
  <c r="H82" i="929" s="1"/>
  <c r="G80" i="929"/>
  <c r="G82" i="929" s="1"/>
  <c r="F80" i="929"/>
  <c r="F82" i="929" s="1"/>
  <c r="E80" i="929"/>
  <c r="E82" i="929" s="1"/>
  <c r="D80" i="929"/>
  <c r="D82" i="929" s="1"/>
  <c r="V15" i="929"/>
  <c r="I8" i="930" s="1"/>
  <c r="U15" i="929"/>
  <c r="H8" i="930" s="1"/>
  <c r="T15" i="929"/>
  <c r="G8" i="930" s="1"/>
  <c r="S15" i="929"/>
  <c r="F8" i="930" s="1"/>
  <c r="R15" i="929"/>
  <c r="E8" i="930" s="1"/>
  <c r="Q15" i="929"/>
  <c r="D8" i="930" s="1"/>
  <c r="P15" i="929"/>
  <c r="C8" i="930" s="1"/>
  <c r="V14" i="929"/>
  <c r="I7" i="930" s="1"/>
  <c r="U14" i="929"/>
  <c r="H7" i="930" s="1"/>
  <c r="T14" i="929"/>
  <c r="G7" i="930" s="1"/>
  <c r="S14" i="929"/>
  <c r="F7" i="930" s="1"/>
  <c r="R14" i="929"/>
  <c r="E7" i="930" s="1"/>
  <c r="Q14" i="929"/>
  <c r="D7" i="930" s="1"/>
  <c r="P14" i="929"/>
  <c r="C7" i="930" s="1"/>
  <c r="B72" i="929" a="1"/>
  <c r="B72" i="929" s="1"/>
  <c r="H69" i="929"/>
  <c r="H71" i="929" s="1"/>
  <c r="G69" i="929"/>
  <c r="G71" i="929" s="1"/>
  <c r="F69" i="929"/>
  <c r="F154" i="929" s="1"/>
  <c r="S4" i="929" s="1"/>
  <c r="E69" i="929"/>
  <c r="E154" i="929" s="1"/>
  <c r="R4" i="929" s="1"/>
  <c r="D69" i="929"/>
  <c r="D71" i="929" s="1"/>
  <c r="U5" i="929"/>
  <c r="T5" i="929"/>
  <c r="Q5" i="929"/>
  <c r="T50" i="931" l="1"/>
  <c r="Q12" i="931"/>
  <c r="T49" i="929"/>
  <c r="R50" i="929"/>
  <c r="Q50" i="929"/>
  <c r="P50" i="929"/>
  <c r="S50" i="929"/>
  <c r="T44" i="929"/>
  <c r="D156" i="929"/>
  <c r="Q6" i="929" s="1"/>
  <c r="Q8" i="929" s="1"/>
  <c r="H156" i="929"/>
  <c r="U6" i="929" s="1"/>
  <c r="U8" i="929" s="1"/>
  <c r="E71" i="929"/>
  <c r="E156" i="929" s="1"/>
  <c r="R6" i="929" s="1"/>
  <c r="R8" i="929" s="1"/>
  <c r="F71" i="929"/>
  <c r="T12" i="929"/>
  <c r="V12" i="929"/>
  <c r="V31" i="929"/>
  <c r="F156" i="929"/>
  <c r="S6" i="929" s="1"/>
  <c r="S8" i="929" s="1"/>
  <c r="G156" i="929"/>
  <c r="T6" i="929" s="1"/>
  <c r="T8" i="929" s="1"/>
  <c r="G154" i="929"/>
  <c r="T4" i="929" s="1"/>
  <c r="D154" i="929"/>
  <c r="Q4" i="929" s="1"/>
  <c r="H154" i="929"/>
  <c r="U4" i="929" s="1"/>
  <c r="H83" i="928"/>
  <c r="G83" i="928"/>
  <c r="F83" i="928"/>
  <c r="S5" i="928" s="1"/>
  <c r="E83" i="928"/>
  <c r="R5" i="928" s="1"/>
  <c r="D83" i="928"/>
  <c r="H75" i="928"/>
  <c r="H77" i="928" s="1"/>
  <c r="G75" i="928"/>
  <c r="G77" i="928" s="1"/>
  <c r="F75" i="928"/>
  <c r="F77" i="928" s="1"/>
  <c r="E75" i="928"/>
  <c r="E77" i="928" s="1"/>
  <c r="D75" i="928"/>
  <c r="D77" i="928" s="1"/>
  <c r="H65" i="928"/>
  <c r="H67" i="928" s="1"/>
  <c r="G65" i="928"/>
  <c r="G67" i="928" s="1"/>
  <c r="F65" i="928"/>
  <c r="F67" i="928" s="1"/>
  <c r="E65" i="928"/>
  <c r="E67" i="928" s="1"/>
  <c r="D65" i="928"/>
  <c r="D67" i="928" s="1"/>
  <c r="H57" i="928"/>
  <c r="H55" i="928"/>
  <c r="G55" i="928"/>
  <c r="G57" i="928" s="1"/>
  <c r="F55" i="928"/>
  <c r="F57" i="928" s="1"/>
  <c r="E55" i="928"/>
  <c r="E57" i="928" s="1"/>
  <c r="D55" i="928"/>
  <c r="D57" i="928" s="1"/>
  <c r="H45" i="928"/>
  <c r="H47" i="928" s="1"/>
  <c r="G45" i="928"/>
  <c r="G47" i="928" s="1"/>
  <c r="F45" i="928"/>
  <c r="F47" i="928" s="1"/>
  <c r="E45" i="928"/>
  <c r="E47" i="928" s="1"/>
  <c r="D45" i="928"/>
  <c r="D47" i="928" s="1"/>
  <c r="H36" i="928"/>
  <c r="H38" i="928" s="1"/>
  <c r="G36" i="928"/>
  <c r="G38" i="928" s="1"/>
  <c r="F36" i="928"/>
  <c r="F38" i="928" s="1"/>
  <c r="E36" i="928"/>
  <c r="E38" i="928" s="1"/>
  <c r="D36" i="928"/>
  <c r="D38" i="928" s="1"/>
  <c r="H27" i="928"/>
  <c r="H29" i="928" s="1"/>
  <c r="U7" i="928" s="1"/>
  <c r="G27" i="928"/>
  <c r="G29" i="928" s="1"/>
  <c r="T7" i="928" s="1"/>
  <c r="F27" i="928"/>
  <c r="F29" i="928" s="1"/>
  <c r="S7" i="928" s="1"/>
  <c r="E27" i="928"/>
  <c r="E29" i="928" s="1"/>
  <c r="R7" i="928" s="1"/>
  <c r="D27" i="928"/>
  <c r="D29" i="928" s="1"/>
  <c r="Q7" i="928" s="1"/>
  <c r="H17" i="928"/>
  <c r="H19" i="928" s="1"/>
  <c r="G17" i="928"/>
  <c r="G19" i="928" s="1"/>
  <c r="F17" i="928"/>
  <c r="F19" i="928" s="1"/>
  <c r="E17" i="928"/>
  <c r="E19" i="928" s="1"/>
  <c r="D17" i="928"/>
  <c r="D19" i="928" s="1"/>
  <c r="B9" i="928" a="1"/>
  <c r="B9" i="928" s="1"/>
  <c r="H6" i="928"/>
  <c r="G6" i="928"/>
  <c r="G8" i="928" s="1"/>
  <c r="F6" i="928"/>
  <c r="E6" i="928"/>
  <c r="E8" i="928" s="1"/>
  <c r="D6" i="928"/>
  <c r="U50" i="928"/>
  <c r="S49" i="928"/>
  <c r="R49" i="928"/>
  <c r="Q49" i="928"/>
  <c r="P49" i="928"/>
  <c r="T46" i="928"/>
  <c r="T45" i="928"/>
  <c r="S44" i="928"/>
  <c r="R44" i="928"/>
  <c r="Q44" i="928"/>
  <c r="P44" i="928"/>
  <c r="P50" i="928" s="1"/>
  <c r="T43" i="928"/>
  <c r="T42" i="928"/>
  <c r="T41" i="928"/>
  <c r="T40" i="928"/>
  <c r="T39" i="928"/>
  <c r="T38" i="928"/>
  <c r="T37" i="928"/>
  <c r="V30" i="928"/>
  <c r="U30" i="928"/>
  <c r="T30" i="928"/>
  <c r="S30" i="928"/>
  <c r="R30" i="928"/>
  <c r="Q30" i="928"/>
  <c r="P30" i="928"/>
  <c r="V29" i="928"/>
  <c r="U29" i="928"/>
  <c r="T29" i="928"/>
  <c r="S29" i="928"/>
  <c r="R29" i="928"/>
  <c r="Q29" i="928"/>
  <c r="P29" i="928"/>
  <c r="V27" i="928"/>
  <c r="U27" i="928"/>
  <c r="T27" i="928"/>
  <c r="S27" i="928"/>
  <c r="R27" i="928"/>
  <c r="Q27" i="928"/>
  <c r="P27" i="928"/>
  <c r="V26" i="928"/>
  <c r="U26" i="928"/>
  <c r="T26" i="928"/>
  <c r="S26" i="928"/>
  <c r="R26" i="928"/>
  <c r="Q26" i="928"/>
  <c r="P26" i="928"/>
  <c r="V24" i="928"/>
  <c r="U24" i="928"/>
  <c r="T24" i="928"/>
  <c r="S24" i="928"/>
  <c r="R24" i="928"/>
  <c r="Q24" i="928"/>
  <c r="P24" i="928"/>
  <c r="V23" i="928"/>
  <c r="U23" i="928"/>
  <c r="T23" i="928"/>
  <c r="S23" i="928"/>
  <c r="R23" i="928"/>
  <c r="Q23" i="928"/>
  <c r="P23" i="928"/>
  <c r="V21" i="928"/>
  <c r="U21" i="928"/>
  <c r="T21" i="928"/>
  <c r="S21" i="928"/>
  <c r="R21" i="928"/>
  <c r="Q21" i="928"/>
  <c r="P21" i="928"/>
  <c r="V20" i="928"/>
  <c r="U20" i="928"/>
  <c r="T20" i="928"/>
  <c r="S20" i="928"/>
  <c r="R20" i="928"/>
  <c r="Q20" i="928"/>
  <c r="P20" i="928"/>
  <c r="V18" i="928"/>
  <c r="U18" i="928"/>
  <c r="T18" i="928"/>
  <c r="S18" i="928"/>
  <c r="R18" i="928"/>
  <c r="Q18" i="928"/>
  <c r="P18" i="928"/>
  <c r="V17" i="928"/>
  <c r="U17" i="928"/>
  <c r="T17" i="928"/>
  <c r="S17" i="928"/>
  <c r="R17" i="928"/>
  <c r="Q17" i="928"/>
  <c r="P17" i="928"/>
  <c r="V15" i="928"/>
  <c r="U15" i="928"/>
  <c r="T15" i="928"/>
  <c r="S15" i="928"/>
  <c r="R15" i="928"/>
  <c r="Q15" i="928"/>
  <c r="P15" i="928"/>
  <c r="V14" i="928"/>
  <c r="U14" i="928"/>
  <c r="T14" i="928"/>
  <c r="S14" i="928"/>
  <c r="R14" i="928"/>
  <c r="Q14" i="928"/>
  <c r="P14" i="928"/>
  <c r="U5" i="928"/>
  <c r="T5" i="928"/>
  <c r="Q5" i="928"/>
  <c r="T50" i="929" l="1"/>
  <c r="I24" i="930"/>
  <c r="G5" i="930"/>
  <c r="I5" i="930"/>
  <c r="Q12" i="929"/>
  <c r="S50" i="928"/>
  <c r="T49" i="928"/>
  <c r="Q50" i="928"/>
  <c r="E84" i="928"/>
  <c r="R6" i="928" s="1"/>
  <c r="R50" i="928"/>
  <c r="F82" i="928"/>
  <c r="S4" i="928" s="1"/>
  <c r="T44" i="928"/>
  <c r="T50" i="928" s="1"/>
  <c r="D82" i="928"/>
  <c r="Q4" i="928" s="1"/>
  <c r="H82" i="928"/>
  <c r="U4" i="928" s="1"/>
  <c r="H8" i="928"/>
  <c r="H84" i="928" s="1"/>
  <c r="U6" i="928" s="1"/>
  <c r="U8" i="928" s="1"/>
  <c r="T12" i="928"/>
  <c r="V31" i="928"/>
  <c r="V12" i="928"/>
  <c r="D8" i="928"/>
  <c r="D84" i="928" s="1"/>
  <c r="Q6" i="928" s="1"/>
  <c r="Q8" i="928" s="1"/>
  <c r="G84" i="928"/>
  <c r="T6" i="928" s="1"/>
  <c r="T8" i="928" s="1"/>
  <c r="R8" i="928"/>
  <c r="G82" i="928"/>
  <c r="T4" i="928" s="1"/>
  <c r="F8" i="928"/>
  <c r="F84" i="928" s="1"/>
  <c r="S6" i="928" s="1"/>
  <c r="S8" i="928" s="1"/>
  <c r="E82" i="928"/>
  <c r="R4" i="928" s="1"/>
  <c r="T43" i="927"/>
  <c r="C5" i="930" l="1"/>
  <c r="Q12" i="928"/>
  <c r="H170" i="927"/>
  <c r="G170" i="927"/>
  <c r="F170" i="927"/>
  <c r="S5" i="927" s="1"/>
  <c r="E170" i="927"/>
  <c r="R5" i="927" s="1"/>
  <c r="D170" i="927"/>
  <c r="H162" i="927"/>
  <c r="H164" i="927" s="1"/>
  <c r="G162" i="927"/>
  <c r="G164" i="927" s="1"/>
  <c r="F162" i="927"/>
  <c r="F164" i="927" s="1"/>
  <c r="E162" i="927"/>
  <c r="E164" i="927" s="1"/>
  <c r="D162" i="927"/>
  <c r="D164" i="927" s="1"/>
  <c r="H152" i="927"/>
  <c r="H154" i="927" s="1"/>
  <c r="G152" i="927"/>
  <c r="G154" i="927" s="1"/>
  <c r="F152" i="927"/>
  <c r="F154" i="927" s="1"/>
  <c r="E152" i="927"/>
  <c r="E154" i="927" s="1"/>
  <c r="D152" i="927"/>
  <c r="D154" i="927" s="1"/>
  <c r="H142" i="927"/>
  <c r="H144" i="927" s="1"/>
  <c r="G142" i="927"/>
  <c r="G144" i="927" s="1"/>
  <c r="F142" i="927"/>
  <c r="F144" i="927" s="1"/>
  <c r="E142" i="927"/>
  <c r="E144" i="927" s="1"/>
  <c r="D142" i="927"/>
  <c r="D144" i="927" s="1"/>
  <c r="H132" i="927"/>
  <c r="H134" i="927" s="1"/>
  <c r="G132" i="927"/>
  <c r="G134" i="927" s="1"/>
  <c r="F132" i="927"/>
  <c r="F134" i="927" s="1"/>
  <c r="E132" i="927"/>
  <c r="E134" i="927" s="1"/>
  <c r="D132" i="927"/>
  <c r="D134" i="927" s="1"/>
  <c r="H123" i="927"/>
  <c r="H125" i="927" s="1"/>
  <c r="G123" i="927"/>
  <c r="G125" i="927" s="1"/>
  <c r="F123" i="927"/>
  <c r="F125" i="927" s="1"/>
  <c r="E123" i="927"/>
  <c r="E125" i="927" s="1"/>
  <c r="D123" i="927"/>
  <c r="D125" i="927" s="1"/>
  <c r="H114" i="927"/>
  <c r="H116" i="927" s="1"/>
  <c r="U7" i="927" s="1"/>
  <c r="G114" i="927"/>
  <c r="G116" i="927" s="1"/>
  <c r="T7" i="927" s="1"/>
  <c r="F114" i="927"/>
  <c r="F116" i="927" s="1"/>
  <c r="S7" i="927" s="1"/>
  <c r="E114" i="927"/>
  <c r="E116" i="927" s="1"/>
  <c r="R7" i="927" s="1"/>
  <c r="D114" i="927"/>
  <c r="D116" i="927" s="1"/>
  <c r="Q7" i="927" s="1"/>
  <c r="H104" i="927"/>
  <c r="H106" i="927" s="1"/>
  <c r="G104" i="927"/>
  <c r="G106" i="927" s="1"/>
  <c r="F104" i="927"/>
  <c r="F106" i="927" s="1"/>
  <c r="E104" i="927"/>
  <c r="E106" i="927" s="1"/>
  <c r="D104" i="927"/>
  <c r="D106" i="927" s="1"/>
  <c r="B96" i="927" a="1"/>
  <c r="B96" i="927" s="1"/>
  <c r="H93" i="927"/>
  <c r="G93" i="927"/>
  <c r="G95" i="927" s="1"/>
  <c r="F93" i="927"/>
  <c r="E93" i="927"/>
  <c r="E95" i="927" s="1"/>
  <c r="D93" i="927"/>
  <c r="U51" i="927"/>
  <c r="S50" i="927"/>
  <c r="R50" i="927"/>
  <c r="Q50" i="927"/>
  <c r="P50" i="927"/>
  <c r="T47" i="927"/>
  <c r="T46" i="927"/>
  <c r="S45" i="927"/>
  <c r="R45" i="927"/>
  <c r="Q45" i="927"/>
  <c r="P45" i="927"/>
  <c r="T44" i="927"/>
  <c r="T42" i="927"/>
  <c r="T41" i="927"/>
  <c r="T40" i="927"/>
  <c r="T39" i="927"/>
  <c r="T38" i="927"/>
  <c r="T37" i="927"/>
  <c r="V30" i="927"/>
  <c r="U30" i="927"/>
  <c r="T30" i="927"/>
  <c r="S30" i="927"/>
  <c r="R30" i="927"/>
  <c r="Q30" i="927"/>
  <c r="P30" i="927"/>
  <c r="V29" i="927"/>
  <c r="U29" i="927"/>
  <c r="T29" i="927"/>
  <c r="S29" i="927"/>
  <c r="R29" i="927"/>
  <c r="Q29" i="927"/>
  <c r="P29" i="927"/>
  <c r="V27" i="927"/>
  <c r="U27" i="927"/>
  <c r="T27" i="927"/>
  <c r="S27" i="927"/>
  <c r="R27" i="927"/>
  <c r="Q27" i="927"/>
  <c r="P27" i="927"/>
  <c r="V26" i="927"/>
  <c r="U26" i="927"/>
  <c r="T26" i="927"/>
  <c r="S26" i="927"/>
  <c r="R26" i="927"/>
  <c r="Q26" i="927"/>
  <c r="P26" i="927"/>
  <c r="V24" i="927"/>
  <c r="U24" i="927"/>
  <c r="T24" i="927"/>
  <c r="S24" i="927"/>
  <c r="R24" i="927"/>
  <c r="Q24" i="927"/>
  <c r="P24" i="927"/>
  <c r="V23" i="927"/>
  <c r="U23" i="927"/>
  <c r="T23" i="927"/>
  <c r="S23" i="927"/>
  <c r="R23" i="927"/>
  <c r="Q23" i="927"/>
  <c r="P23" i="927"/>
  <c r="V21" i="927"/>
  <c r="U21" i="927"/>
  <c r="T21" i="927"/>
  <c r="S21" i="927"/>
  <c r="R21" i="927"/>
  <c r="Q21" i="927"/>
  <c r="P21" i="927"/>
  <c r="V20" i="927"/>
  <c r="U20" i="927"/>
  <c r="T20" i="927"/>
  <c r="S20" i="927"/>
  <c r="R20" i="927"/>
  <c r="Q20" i="927"/>
  <c r="P20" i="927"/>
  <c r="V18" i="927"/>
  <c r="U18" i="927"/>
  <c r="T18" i="927"/>
  <c r="S18" i="927"/>
  <c r="R18" i="927"/>
  <c r="Q18" i="927"/>
  <c r="P18" i="927"/>
  <c r="V17" i="927"/>
  <c r="U17" i="927"/>
  <c r="T17" i="927"/>
  <c r="S17" i="927"/>
  <c r="R17" i="927"/>
  <c r="Q17" i="927"/>
  <c r="P17" i="927"/>
  <c r="V15" i="927"/>
  <c r="U15" i="927"/>
  <c r="T15" i="927"/>
  <c r="S15" i="927"/>
  <c r="R15" i="927"/>
  <c r="Q15" i="927"/>
  <c r="P15" i="927"/>
  <c r="V14" i="927"/>
  <c r="U14" i="927"/>
  <c r="T14" i="927"/>
  <c r="S14" i="927"/>
  <c r="R14" i="927"/>
  <c r="Q14" i="927"/>
  <c r="P14" i="927"/>
  <c r="U5" i="927"/>
  <c r="T5" i="927"/>
  <c r="Q5" i="927"/>
  <c r="T50" i="927" l="1"/>
  <c r="R51" i="927"/>
  <c r="S51" i="927"/>
  <c r="D169" i="927"/>
  <c r="Q4" i="927" s="1"/>
  <c r="H169" i="927"/>
  <c r="U4" i="927" s="1"/>
  <c r="T45" i="927"/>
  <c r="T51" i="927" s="1"/>
  <c r="P51" i="927"/>
  <c r="Q51" i="927"/>
  <c r="F169" i="927"/>
  <c r="S4" i="927" s="1"/>
  <c r="V12" i="927"/>
  <c r="V31" i="927"/>
  <c r="T12" i="927"/>
  <c r="E171" i="927"/>
  <c r="R6" i="927" s="1"/>
  <c r="R8" i="927" s="1"/>
  <c r="G171" i="927"/>
  <c r="T6" i="927" s="1"/>
  <c r="T8" i="927" s="1"/>
  <c r="D95" i="927"/>
  <c r="D171" i="927" s="1"/>
  <c r="Q6" i="927" s="1"/>
  <c r="Q8" i="927" s="1"/>
  <c r="H95" i="927"/>
  <c r="H171" i="927" s="1"/>
  <c r="U6" i="927" s="1"/>
  <c r="U8" i="927" s="1"/>
  <c r="G169" i="927"/>
  <c r="T4" i="927" s="1"/>
  <c r="E169" i="927"/>
  <c r="R4" i="927" s="1"/>
  <c r="F95" i="927"/>
  <c r="F171" i="927" s="1"/>
  <c r="S6" i="927" s="1"/>
  <c r="S8" i="927" s="1"/>
  <c r="Q12" i="927" l="1"/>
  <c r="T42" i="926"/>
  <c r="T44" i="926" l="1"/>
  <c r="T45" i="926"/>
  <c r="B73" i="926" l="1" a="1"/>
  <c r="B73" i="926" s="1"/>
  <c r="H154" i="926" l="1"/>
  <c r="G154" i="926"/>
  <c r="F154" i="926"/>
  <c r="E154" i="926"/>
  <c r="R5" i="926" s="1"/>
  <c r="D154" i="926"/>
  <c r="H146" i="926"/>
  <c r="H148" i="926" s="1"/>
  <c r="G146" i="926"/>
  <c r="G148" i="926" s="1"/>
  <c r="F146" i="926"/>
  <c r="F148" i="926" s="1"/>
  <c r="E146" i="926"/>
  <c r="E148" i="926" s="1"/>
  <c r="D146" i="926"/>
  <c r="D148" i="926" s="1"/>
  <c r="H136" i="926"/>
  <c r="H138" i="926" s="1"/>
  <c r="G136" i="926"/>
  <c r="G138" i="926" s="1"/>
  <c r="F136" i="926"/>
  <c r="F138" i="926" s="1"/>
  <c r="E136" i="926"/>
  <c r="E138" i="926" s="1"/>
  <c r="D136" i="926"/>
  <c r="D138" i="926" s="1"/>
  <c r="H126" i="926"/>
  <c r="H128" i="926" s="1"/>
  <c r="G126" i="926"/>
  <c r="G128" i="926" s="1"/>
  <c r="F126" i="926"/>
  <c r="F128" i="926" s="1"/>
  <c r="E126" i="926"/>
  <c r="E128" i="926" s="1"/>
  <c r="D126" i="926"/>
  <c r="D128" i="926" s="1"/>
  <c r="H116" i="926"/>
  <c r="H118" i="926" s="1"/>
  <c r="G116" i="926"/>
  <c r="G118" i="926" s="1"/>
  <c r="F116" i="926"/>
  <c r="F118" i="926" s="1"/>
  <c r="E116" i="926"/>
  <c r="E118" i="926" s="1"/>
  <c r="D116" i="926"/>
  <c r="D118" i="926" s="1"/>
  <c r="H107" i="926"/>
  <c r="H109" i="926" s="1"/>
  <c r="G107" i="926"/>
  <c r="G109" i="926" s="1"/>
  <c r="F107" i="926"/>
  <c r="F109" i="926" s="1"/>
  <c r="E107" i="926"/>
  <c r="E109" i="926" s="1"/>
  <c r="D107" i="926"/>
  <c r="D109" i="926" s="1"/>
  <c r="H92" i="926"/>
  <c r="H94" i="926" s="1"/>
  <c r="U7" i="926" s="1"/>
  <c r="G92" i="926"/>
  <c r="G94" i="926" s="1"/>
  <c r="T7" i="926" s="1"/>
  <c r="F92" i="926"/>
  <c r="F94" i="926" s="1"/>
  <c r="S7" i="926" s="1"/>
  <c r="E92" i="926"/>
  <c r="E94" i="926" s="1"/>
  <c r="R7" i="926" s="1"/>
  <c r="D92" i="926"/>
  <c r="D94" i="926" s="1"/>
  <c r="Q7" i="926" s="1"/>
  <c r="H82" i="926"/>
  <c r="H84" i="926" s="1"/>
  <c r="G82" i="926"/>
  <c r="G84" i="926" s="1"/>
  <c r="F82" i="926"/>
  <c r="F84" i="926" s="1"/>
  <c r="E82" i="926"/>
  <c r="E84" i="926" s="1"/>
  <c r="D82" i="926"/>
  <c r="D84" i="926" s="1"/>
  <c r="H70" i="926"/>
  <c r="G70" i="926"/>
  <c r="F70" i="926"/>
  <c r="E70" i="926"/>
  <c r="D70" i="926"/>
  <c r="U53" i="926"/>
  <c r="S52" i="926"/>
  <c r="R52" i="926"/>
  <c r="Q52" i="926"/>
  <c r="P52" i="926"/>
  <c r="T49" i="926"/>
  <c r="T48" i="926"/>
  <c r="S47" i="926"/>
  <c r="R47" i="926"/>
  <c r="Q47" i="926"/>
  <c r="P47" i="926"/>
  <c r="P53" i="926" s="1"/>
  <c r="T46" i="926"/>
  <c r="T43" i="926"/>
  <c r="T41" i="926"/>
  <c r="T40" i="926"/>
  <c r="T39" i="926"/>
  <c r="T38" i="926"/>
  <c r="T37" i="926"/>
  <c r="V30" i="926"/>
  <c r="U30" i="926"/>
  <c r="T30" i="926"/>
  <c r="S30" i="926"/>
  <c r="R30" i="926"/>
  <c r="Q30" i="926"/>
  <c r="P30" i="926"/>
  <c r="V29" i="926"/>
  <c r="U29" i="926"/>
  <c r="T29" i="926"/>
  <c r="S29" i="926"/>
  <c r="R29" i="926"/>
  <c r="Q29" i="926"/>
  <c r="P29" i="926"/>
  <c r="V27" i="926"/>
  <c r="U27" i="926"/>
  <c r="T27" i="926"/>
  <c r="S27" i="926"/>
  <c r="R27" i="926"/>
  <c r="Q27" i="926"/>
  <c r="P27" i="926"/>
  <c r="V26" i="926"/>
  <c r="U26" i="926"/>
  <c r="T26" i="926"/>
  <c r="S26" i="926"/>
  <c r="R26" i="926"/>
  <c r="Q26" i="926"/>
  <c r="P26" i="926"/>
  <c r="V24" i="926"/>
  <c r="U24" i="926"/>
  <c r="T24" i="926"/>
  <c r="S24" i="926"/>
  <c r="R24" i="926"/>
  <c r="Q24" i="926"/>
  <c r="P24" i="926"/>
  <c r="V23" i="926"/>
  <c r="U23" i="926"/>
  <c r="T23" i="926"/>
  <c r="S23" i="926"/>
  <c r="R23" i="926"/>
  <c r="Q23" i="926"/>
  <c r="P23" i="926"/>
  <c r="V21" i="926"/>
  <c r="U21" i="926"/>
  <c r="T21" i="926"/>
  <c r="S21" i="926"/>
  <c r="R21" i="926"/>
  <c r="Q21" i="926"/>
  <c r="P21" i="926"/>
  <c r="V20" i="926"/>
  <c r="U20" i="926"/>
  <c r="T20" i="926"/>
  <c r="S20" i="926"/>
  <c r="R20" i="926"/>
  <c r="Q20" i="926"/>
  <c r="P20" i="926"/>
  <c r="V18" i="926"/>
  <c r="U18" i="926"/>
  <c r="T18" i="926"/>
  <c r="S18" i="926"/>
  <c r="R18" i="926"/>
  <c r="Q18" i="926"/>
  <c r="P18" i="926"/>
  <c r="V17" i="926"/>
  <c r="U17" i="926"/>
  <c r="T17" i="926"/>
  <c r="S17" i="926"/>
  <c r="R17" i="926"/>
  <c r="Q17" i="926"/>
  <c r="P17" i="926"/>
  <c r="V15" i="926"/>
  <c r="U15" i="926"/>
  <c r="T15" i="926"/>
  <c r="S15" i="926"/>
  <c r="R15" i="926"/>
  <c r="Q15" i="926"/>
  <c r="P15" i="926"/>
  <c r="V14" i="926"/>
  <c r="U14" i="926"/>
  <c r="T14" i="926"/>
  <c r="S14" i="926"/>
  <c r="R14" i="926"/>
  <c r="Q14" i="926"/>
  <c r="P14" i="926"/>
  <c r="U5" i="926"/>
  <c r="T5" i="926"/>
  <c r="S5" i="926"/>
  <c r="Q5" i="926"/>
  <c r="T52" i="926" l="1"/>
  <c r="Q53" i="926"/>
  <c r="E153" i="926"/>
  <c r="R4" i="926" s="1"/>
  <c r="F153" i="926"/>
  <c r="S4" i="926" s="1"/>
  <c r="T47" i="926"/>
  <c r="T53" i="926" s="1"/>
  <c r="R53" i="926"/>
  <c r="S53" i="926"/>
  <c r="G153" i="926"/>
  <c r="T4" i="926" s="1"/>
  <c r="D153" i="926"/>
  <c r="Q4" i="926" s="1"/>
  <c r="H153" i="926"/>
  <c r="U4" i="926" s="1"/>
  <c r="E72" i="926"/>
  <c r="E155" i="926" s="1"/>
  <c r="R6" i="926" s="1"/>
  <c r="R8" i="926" s="1"/>
  <c r="T12" i="926"/>
  <c r="V31" i="926"/>
  <c r="V12" i="926"/>
  <c r="G72" i="926"/>
  <c r="G155" i="926" s="1"/>
  <c r="T6" i="926" s="1"/>
  <c r="T8" i="926" s="1"/>
  <c r="D72" i="926"/>
  <c r="D155" i="926" s="1"/>
  <c r="Q6" i="926" s="1"/>
  <c r="Q8" i="926" s="1"/>
  <c r="H72" i="926"/>
  <c r="H155" i="926" s="1"/>
  <c r="U6" i="926" s="1"/>
  <c r="U8" i="926" s="1"/>
  <c r="F72" i="926"/>
  <c r="F155" i="926" s="1"/>
  <c r="S6" i="926" s="1"/>
  <c r="S8" i="926" s="1"/>
  <c r="H147" i="925"/>
  <c r="U5" i="925" s="1"/>
  <c r="G147" i="925"/>
  <c r="F147" i="925"/>
  <c r="S5" i="925" s="1"/>
  <c r="E147" i="925"/>
  <c r="R5" i="925" s="1"/>
  <c r="D147" i="925"/>
  <c r="Q5" i="925" s="1"/>
  <c r="H139" i="925"/>
  <c r="H141" i="925" s="1"/>
  <c r="G139" i="925"/>
  <c r="G141" i="925" s="1"/>
  <c r="F139" i="925"/>
  <c r="F141" i="925" s="1"/>
  <c r="E139" i="925"/>
  <c r="E141" i="925" s="1"/>
  <c r="D139" i="925"/>
  <c r="D141" i="925" s="1"/>
  <c r="H129" i="925"/>
  <c r="H131" i="925" s="1"/>
  <c r="G129" i="925"/>
  <c r="G131" i="925" s="1"/>
  <c r="F129" i="925"/>
  <c r="F131" i="925" s="1"/>
  <c r="E129" i="925"/>
  <c r="E131" i="925" s="1"/>
  <c r="D129" i="925"/>
  <c r="D131" i="925" s="1"/>
  <c r="H119" i="925"/>
  <c r="H121" i="925" s="1"/>
  <c r="G119" i="925"/>
  <c r="G121" i="925" s="1"/>
  <c r="F119" i="925"/>
  <c r="F121" i="925" s="1"/>
  <c r="E119" i="925"/>
  <c r="E121" i="925" s="1"/>
  <c r="D119" i="925"/>
  <c r="D121" i="925" s="1"/>
  <c r="H109" i="925"/>
  <c r="H111" i="925" s="1"/>
  <c r="G109" i="925"/>
  <c r="G111" i="925" s="1"/>
  <c r="F109" i="925"/>
  <c r="F111" i="925" s="1"/>
  <c r="E109" i="925"/>
  <c r="D109" i="925"/>
  <c r="D111" i="925" s="1"/>
  <c r="H100" i="925"/>
  <c r="H102" i="925" s="1"/>
  <c r="G100" i="925"/>
  <c r="G102" i="925" s="1"/>
  <c r="F100" i="925"/>
  <c r="F102" i="925" s="1"/>
  <c r="E100" i="925"/>
  <c r="E102" i="925" s="1"/>
  <c r="D100" i="925"/>
  <c r="D102" i="925" s="1"/>
  <c r="H91" i="925"/>
  <c r="H93" i="925" s="1"/>
  <c r="U7" i="925" s="1"/>
  <c r="G91" i="925"/>
  <c r="G93" i="925" s="1"/>
  <c r="T7" i="925" s="1"/>
  <c r="F91" i="925"/>
  <c r="F93" i="925" s="1"/>
  <c r="S7" i="925" s="1"/>
  <c r="E91" i="925"/>
  <c r="E93" i="925" s="1"/>
  <c r="R7" i="925" s="1"/>
  <c r="D91" i="925"/>
  <c r="D93" i="925" s="1"/>
  <c r="Q7" i="925" s="1"/>
  <c r="H80" i="925"/>
  <c r="H82" i="925" s="1"/>
  <c r="G80" i="925"/>
  <c r="G82" i="925" s="1"/>
  <c r="F80" i="925"/>
  <c r="F82" i="925" s="1"/>
  <c r="E80" i="925"/>
  <c r="E82" i="925" s="1"/>
  <c r="D80" i="925"/>
  <c r="D82" i="925" s="1"/>
  <c r="B72" i="925" a="1"/>
  <c r="B72" i="925" s="1"/>
  <c r="H69" i="925"/>
  <c r="H146" i="925" s="1"/>
  <c r="U4" i="925" s="1"/>
  <c r="G69" i="925"/>
  <c r="F69" i="925"/>
  <c r="F71" i="925" s="1"/>
  <c r="E69" i="925"/>
  <c r="E71" i="925" s="1"/>
  <c r="D69" i="925"/>
  <c r="D146" i="925" s="1"/>
  <c r="Q4" i="925" s="1"/>
  <c r="U50" i="925"/>
  <c r="S49" i="925"/>
  <c r="R49" i="925"/>
  <c r="Q49" i="925"/>
  <c r="P49" i="925"/>
  <c r="T46" i="925"/>
  <c r="T45" i="925"/>
  <c r="T49" i="925" s="1"/>
  <c r="S44" i="925"/>
  <c r="S50" i="925" s="1"/>
  <c r="R44" i="925"/>
  <c r="Q44" i="925"/>
  <c r="P44" i="925"/>
  <c r="T43" i="925"/>
  <c r="T42" i="925"/>
  <c r="T41" i="925"/>
  <c r="T40" i="925"/>
  <c r="T39" i="925"/>
  <c r="T38" i="925"/>
  <c r="T37" i="925"/>
  <c r="V30" i="925"/>
  <c r="U30" i="925"/>
  <c r="T30" i="925"/>
  <c r="S30" i="925"/>
  <c r="R30" i="925"/>
  <c r="Q30" i="925"/>
  <c r="P30" i="925"/>
  <c r="V29" i="925"/>
  <c r="U29" i="925"/>
  <c r="T29" i="925"/>
  <c r="S29" i="925"/>
  <c r="R29" i="925"/>
  <c r="Q29" i="925"/>
  <c r="P29" i="925"/>
  <c r="V27" i="925"/>
  <c r="U27" i="925"/>
  <c r="T27" i="925"/>
  <c r="S27" i="925"/>
  <c r="R27" i="925"/>
  <c r="Q27" i="925"/>
  <c r="P27" i="925"/>
  <c r="V26" i="925"/>
  <c r="U26" i="925"/>
  <c r="T26" i="925"/>
  <c r="S26" i="925"/>
  <c r="R26" i="925"/>
  <c r="Q26" i="925"/>
  <c r="P26" i="925"/>
  <c r="V24" i="925"/>
  <c r="U24" i="925"/>
  <c r="T24" i="925"/>
  <c r="S24" i="925"/>
  <c r="R24" i="925"/>
  <c r="Q24" i="925"/>
  <c r="P24" i="925"/>
  <c r="V23" i="925"/>
  <c r="U23" i="925"/>
  <c r="T23" i="925"/>
  <c r="S23" i="925"/>
  <c r="R23" i="925"/>
  <c r="Q23" i="925"/>
  <c r="P23" i="925"/>
  <c r="V21" i="925"/>
  <c r="U21" i="925"/>
  <c r="T21" i="925"/>
  <c r="S21" i="925"/>
  <c r="R21" i="925"/>
  <c r="Q21" i="925"/>
  <c r="P21" i="925"/>
  <c r="V20" i="925"/>
  <c r="U20" i="925"/>
  <c r="T20" i="925"/>
  <c r="S20" i="925"/>
  <c r="R20" i="925"/>
  <c r="Q20" i="925"/>
  <c r="P20" i="925"/>
  <c r="V18" i="925"/>
  <c r="U18" i="925"/>
  <c r="T18" i="925"/>
  <c r="S18" i="925"/>
  <c r="R18" i="925"/>
  <c r="Q18" i="925"/>
  <c r="P18" i="925"/>
  <c r="V17" i="925"/>
  <c r="U17" i="925"/>
  <c r="T17" i="925"/>
  <c r="S17" i="925"/>
  <c r="R17" i="925"/>
  <c r="Q17" i="925"/>
  <c r="P17" i="925"/>
  <c r="V15" i="925"/>
  <c r="U15" i="925"/>
  <c r="T15" i="925"/>
  <c r="S15" i="925"/>
  <c r="R15" i="925"/>
  <c r="Q15" i="925"/>
  <c r="P15" i="925"/>
  <c r="V14" i="925"/>
  <c r="U14" i="925"/>
  <c r="T14" i="925"/>
  <c r="S14" i="925"/>
  <c r="R14" i="925"/>
  <c r="Q14" i="925"/>
  <c r="P14" i="925"/>
  <c r="T5" i="925"/>
  <c r="Q12" i="926" l="1"/>
  <c r="P50" i="925"/>
  <c r="T44" i="925"/>
  <c r="T50" i="925" s="1"/>
  <c r="Q50" i="925"/>
  <c r="R50" i="925"/>
  <c r="G146" i="925"/>
  <c r="T4" i="925" s="1"/>
  <c r="F148" i="925"/>
  <c r="S6" i="925" s="1"/>
  <c r="S8" i="925" s="1"/>
  <c r="V12" i="925"/>
  <c r="T12" i="925"/>
  <c r="V31" i="925"/>
  <c r="E146" i="925"/>
  <c r="R4" i="925" s="1"/>
  <c r="G71" i="925"/>
  <c r="G148" i="925" s="1"/>
  <c r="T6" i="925" s="1"/>
  <c r="T8" i="925" s="1"/>
  <c r="E111" i="925"/>
  <c r="E148" i="925" s="1"/>
  <c r="R6" i="925" s="1"/>
  <c r="R8" i="925" s="1"/>
  <c r="F146" i="925"/>
  <c r="S4" i="925" s="1"/>
  <c r="D71" i="925"/>
  <c r="D148" i="925" s="1"/>
  <c r="Q6" i="925" s="1"/>
  <c r="Q8" i="925" s="1"/>
  <c r="H71" i="925"/>
  <c r="H148" i="925" s="1"/>
  <c r="U6" i="925" s="1"/>
  <c r="U8" i="925" s="1"/>
  <c r="H163" i="924"/>
  <c r="G163" i="924"/>
  <c r="T5" i="924" s="1"/>
  <c r="F163" i="924"/>
  <c r="S5" i="924" s="1"/>
  <c r="E163" i="924"/>
  <c r="R5" i="924" s="1"/>
  <c r="D163" i="924"/>
  <c r="H155" i="924"/>
  <c r="H157" i="924" s="1"/>
  <c r="G155" i="924"/>
  <c r="G157" i="924" s="1"/>
  <c r="F155" i="924"/>
  <c r="F157" i="924" s="1"/>
  <c r="E155" i="924"/>
  <c r="E157" i="924" s="1"/>
  <c r="D155" i="924"/>
  <c r="D157" i="924" s="1"/>
  <c r="H145" i="924"/>
  <c r="H147" i="924" s="1"/>
  <c r="G145" i="924"/>
  <c r="G147" i="924" s="1"/>
  <c r="F145" i="924"/>
  <c r="F147" i="924" s="1"/>
  <c r="E145" i="924"/>
  <c r="E147" i="924" s="1"/>
  <c r="D145" i="924"/>
  <c r="D147" i="924" s="1"/>
  <c r="H135" i="924"/>
  <c r="H137" i="924" s="1"/>
  <c r="G135" i="924"/>
  <c r="G137" i="924" s="1"/>
  <c r="F135" i="924"/>
  <c r="F137" i="924" s="1"/>
  <c r="E135" i="924"/>
  <c r="E137" i="924" s="1"/>
  <c r="D135" i="924"/>
  <c r="D137" i="924" s="1"/>
  <c r="H125" i="924"/>
  <c r="H127" i="924" s="1"/>
  <c r="G125" i="924"/>
  <c r="G127" i="924" s="1"/>
  <c r="F125" i="924"/>
  <c r="F127" i="924" s="1"/>
  <c r="E125" i="924"/>
  <c r="E127" i="924" s="1"/>
  <c r="D125" i="924"/>
  <c r="D127" i="924" s="1"/>
  <c r="H116" i="924"/>
  <c r="H118" i="924" s="1"/>
  <c r="G116" i="924"/>
  <c r="G118" i="924" s="1"/>
  <c r="F116" i="924"/>
  <c r="F118" i="924" s="1"/>
  <c r="E116" i="924"/>
  <c r="E118" i="924" s="1"/>
  <c r="D116" i="924"/>
  <c r="D118" i="924" s="1"/>
  <c r="H107" i="924"/>
  <c r="H109" i="924" s="1"/>
  <c r="U7" i="924" s="1"/>
  <c r="G107" i="924"/>
  <c r="G109" i="924" s="1"/>
  <c r="T7" i="924" s="1"/>
  <c r="F107" i="924"/>
  <c r="F109" i="924" s="1"/>
  <c r="S7" i="924" s="1"/>
  <c r="E107" i="924"/>
  <c r="E109" i="924" s="1"/>
  <c r="R7" i="924" s="1"/>
  <c r="D107" i="924"/>
  <c r="D109" i="924" s="1"/>
  <c r="Q7" i="924" s="1"/>
  <c r="H97" i="924"/>
  <c r="H99" i="924" s="1"/>
  <c r="G97" i="924"/>
  <c r="G99" i="924" s="1"/>
  <c r="F97" i="924"/>
  <c r="F99" i="924" s="1"/>
  <c r="E97" i="924"/>
  <c r="E99" i="924" s="1"/>
  <c r="D97" i="924"/>
  <c r="D99" i="924" s="1"/>
  <c r="B88" i="924" a="1"/>
  <c r="B88" i="924" s="1"/>
  <c r="H85" i="924"/>
  <c r="G85" i="924"/>
  <c r="F85" i="924"/>
  <c r="F87" i="924" s="1"/>
  <c r="E85" i="924"/>
  <c r="D85" i="924"/>
  <c r="U50" i="924"/>
  <c r="S49" i="924"/>
  <c r="R49" i="924"/>
  <c r="Q49" i="924"/>
  <c r="P49" i="924"/>
  <c r="T46" i="924"/>
  <c r="T45" i="924"/>
  <c r="T49" i="924" s="1"/>
  <c r="S44" i="924"/>
  <c r="R44" i="924"/>
  <c r="Q44" i="924"/>
  <c r="P44" i="924"/>
  <c r="T43" i="924"/>
  <c r="T42" i="924"/>
  <c r="T41" i="924"/>
  <c r="T40" i="924"/>
  <c r="T39" i="924"/>
  <c r="T38" i="924"/>
  <c r="T37" i="924"/>
  <c r="V30" i="924"/>
  <c r="U30" i="924"/>
  <c r="T30" i="924"/>
  <c r="S30" i="924"/>
  <c r="R30" i="924"/>
  <c r="Q30" i="924"/>
  <c r="P30" i="924"/>
  <c r="V29" i="924"/>
  <c r="U29" i="924"/>
  <c r="T29" i="924"/>
  <c r="S29" i="924"/>
  <c r="R29" i="924"/>
  <c r="Q29" i="924"/>
  <c r="P29" i="924"/>
  <c r="V27" i="924"/>
  <c r="U27" i="924"/>
  <c r="T27" i="924"/>
  <c r="S27" i="924"/>
  <c r="R27" i="924"/>
  <c r="Q27" i="924"/>
  <c r="P27" i="924"/>
  <c r="V26" i="924"/>
  <c r="U26" i="924"/>
  <c r="T26" i="924"/>
  <c r="S26" i="924"/>
  <c r="R26" i="924"/>
  <c r="Q26" i="924"/>
  <c r="P26" i="924"/>
  <c r="V24" i="924"/>
  <c r="U24" i="924"/>
  <c r="T24" i="924"/>
  <c r="S24" i="924"/>
  <c r="R24" i="924"/>
  <c r="Q24" i="924"/>
  <c r="P24" i="924"/>
  <c r="V23" i="924"/>
  <c r="U23" i="924"/>
  <c r="T23" i="924"/>
  <c r="S23" i="924"/>
  <c r="R23" i="924"/>
  <c r="Q23" i="924"/>
  <c r="P23" i="924"/>
  <c r="V21" i="924"/>
  <c r="U21" i="924"/>
  <c r="T21" i="924"/>
  <c r="S21" i="924"/>
  <c r="R21" i="924"/>
  <c r="Q21" i="924"/>
  <c r="P21" i="924"/>
  <c r="V20" i="924"/>
  <c r="U20" i="924"/>
  <c r="T20" i="924"/>
  <c r="S20" i="924"/>
  <c r="R20" i="924"/>
  <c r="Q20" i="924"/>
  <c r="P20" i="924"/>
  <c r="V18" i="924"/>
  <c r="U18" i="924"/>
  <c r="T18" i="924"/>
  <c r="S18" i="924"/>
  <c r="R18" i="924"/>
  <c r="Q18" i="924"/>
  <c r="P18" i="924"/>
  <c r="V17" i="924"/>
  <c r="U17" i="924"/>
  <c r="T17" i="924"/>
  <c r="S17" i="924"/>
  <c r="R17" i="924"/>
  <c r="Q17" i="924"/>
  <c r="P17" i="924"/>
  <c r="V15" i="924"/>
  <c r="U15" i="924"/>
  <c r="T15" i="924"/>
  <c r="S15" i="924"/>
  <c r="R15" i="924"/>
  <c r="Q15" i="924"/>
  <c r="P15" i="924"/>
  <c r="V14" i="924"/>
  <c r="U14" i="924"/>
  <c r="T14" i="924"/>
  <c r="S14" i="924"/>
  <c r="R14" i="924"/>
  <c r="Q14" i="924"/>
  <c r="P14" i="924"/>
  <c r="U5" i="924"/>
  <c r="Q5" i="924"/>
  <c r="D162" i="924" l="1"/>
  <c r="Q4" i="924" s="1"/>
  <c r="H162" i="924"/>
  <c r="U4" i="924" s="1"/>
  <c r="P7" i="952"/>
  <c r="P7" i="945"/>
  <c r="P7" i="937"/>
  <c r="N10" i="952"/>
  <c r="N10" i="945"/>
  <c r="N10" i="937"/>
  <c r="S11" i="952"/>
  <c r="S11" i="945"/>
  <c r="S11" i="937"/>
  <c r="M14" i="952"/>
  <c r="M14" i="945"/>
  <c r="M14" i="937"/>
  <c r="R16" i="952"/>
  <c r="R16" i="945"/>
  <c r="R16" i="937"/>
  <c r="M20" i="952"/>
  <c r="M20" i="945"/>
  <c r="M20" i="937"/>
  <c r="R22" i="952"/>
  <c r="R22" i="945"/>
  <c r="R22" i="937"/>
  <c r="S23" i="952"/>
  <c r="S23" i="945"/>
  <c r="S23" i="937"/>
  <c r="M7" i="952"/>
  <c r="M7" i="945"/>
  <c r="M7" i="937"/>
  <c r="Q7" i="952"/>
  <c r="Q7" i="945"/>
  <c r="Q7" i="937"/>
  <c r="N8" i="952"/>
  <c r="N8" i="945"/>
  <c r="N8" i="937"/>
  <c r="R8" i="952"/>
  <c r="R8" i="945"/>
  <c r="R8" i="937"/>
  <c r="O10" i="952"/>
  <c r="O10" i="945"/>
  <c r="O10" i="937"/>
  <c r="S10" i="952"/>
  <c r="S10" i="945"/>
  <c r="S10" i="937"/>
  <c r="P11" i="952"/>
  <c r="P11" i="945"/>
  <c r="P11" i="937"/>
  <c r="M13" i="952"/>
  <c r="M13" i="945"/>
  <c r="M13" i="937"/>
  <c r="Q13" i="952"/>
  <c r="Q13" i="945"/>
  <c r="Q13" i="937"/>
  <c r="N14" i="952"/>
  <c r="N14" i="945"/>
  <c r="N14" i="937"/>
  <c r="R14" i="952"/>
  <c r="R14" i="945"/>
  <c r="R14" i="937"/>
  <c r="O16" i="952"/>
  <c r="O16" i="945"/>
  <c r="O16" i="937"/>
  <c r="S16" i="952"/>
  <c r="S16" i="945"/>
  <c r="S16" i="937"/>
  <c r="P17" i="952"/>
  <c r="P17" i="945"/>
  <c r="P17" i="937"/>
  <c r="M19" i="952"/>
  <c r="M19" i="945"/>
  <c r="M19" i="937"/>
  <c r="Q19" i="952"/>
  <c r="Q19" i="945"/>
  <c r="Q19" i="937"/>
  <c r="N20" i="952"/>
  <c r="N20" i="945"/>
  <c r="N20" i="937"/>
  <c r="R20" i="952"/>
  <c r="R20" i="945"/>
  <c r="R20" i="937"/>
  <c r="O22" i="952"/>
  <c r="O22" i="945"/>
  <c r="O22" i="937"/>
  <c r="S22" i="952"/>
  <c r="S22" i="945"/>
  <c r="S22" i="937"/>
  <c r="P23" i="952"/>
  <c r="P23" i="945"/>
  <c r="P23" i="937"/>
  <c r="Q8" i="952"/>
  <c r="Q8" i="945"/>
  <c r="Q8" i="937"/>
  <c r="O11" i="952"/>
  <c r="O11" i="945"/>
  <c r="O11" i="937"/>
  <c r="Q14" i="952"/>
  <c r="Q14" i="945"/>
  <c r="Q14" i="937"/>
  <c r="O17" i="952"/>
  <c r="O17" i="945"/>
  <c r="O17" i="937"/>
  <c r="P19" i="952"/>
  <c r="P19" i="945"/>
  <c r="P19" i="937"/>
  <c r="N22" i="952"/>
  <c r="N22" i="945"/>
  <c r="N22" i="937"/>
  <c r="O23" i="952"/>
  <c r="O23" i="945"/>
  <c r="O23" i="937"/>
  <c r="N7" i="952"/>
  <c r="N7" i="945"/>
  <c r="N7" i="937"/>
  <c r="R7" i="952"/>
  <c r="R7" i="945"/>
  <c r="R7" i="937"/>
  <c r="O8" i="952"/>
  <c r="O8" i="945"/>
  <c r="O8" i="937"/>
  <c r="S8" i="952"/>
  <c r="S8" i="945"/>
  <c r="S8" i="937"/>
  <c r="P10" i="952"/>
  <c r="P10" i="945"/>
  <c r="P10" i="937"/>
  <c r="M11" i="952"/>
  <c r="M11" i="945"/>
  <c r="M11" i="937"/>
  <c r="Q11" i="952"/>
  <c r="Q11" i="945"/>
  <c r="Q11" i="937"/>
  <c r="N13" i="952"/>
  <c r="N13" i="945"/>
  <c r="N13" i="937"/>
  <c r="R13" i="952"/>
  <c r="R13" i="945"/>
  <c r="R13" i="937"/>
  <c r="O14" i="952"/>
  <c r="O14" i="945"/>
  <c r="O14" i="937"/>
  <c r="S14" i="952"/>
  <c r="S14" i="945"/>
  <c r="S14" i="937"/>
  <c r="P16" i="952"/>
  <c r="P16" i="945"/>
  <c r="P16" i="937"/>
  <c r="M17" i="952"/>
  <c r="M17" i="945"/>
  <c r="M17" i="937"/>
  <c r="Q17" i="952"/>
  <c r="Q17" i="945"/>
  <c r="Q17" i="937"/>
  <c r="N19" i="952"/>
  <c r="N19" i="945"/>
  <c r="N19" i="937"/>
  <c r="R19" i="952"/>
  <c r="R19" i="945"/>
  <c r="R19" i="937"/>
  <c r="O20" i="952"/>
  <c r="O20" i="945"/>
  <c r="O20" i="937"/>
  <c r="S20" i="952"/>
  <c r="S20" i="945"/>
  <c r="S20" i="937"/>
  <c r="P22" i="952"/>
  <c r="P22" i="945"/>
  <c r="P22" i="937"/>
  <c r="M23" i="952"/>
  <c r="M23" i="945"/>
  <c r="M23" i="937"/>
  <c r="Q23" i="952"/>
  <c r="Q23" i="945"/>
  <c r="Q23" i="937"/>
  <c r="M8" i="952"/>
  <c r="M8" i="945"/>
  <c r="M8" i="937"/>
  <c r="R10" i="952"/>
  <c r="R10" i="945"/>
  <c r="R10" i="937"/>
  <c r="P13" i="952"/>
  <c r="P13" i="945"/>
  <c r="P13" i="937"/>
  <c r="N16" i="952"/>
  <c r="N16" i="945"/>
  <c r="N16" i="937"/>
  <c r="S17" i="952"/>
  <c r="S17" i="945"/>
  <c r="S17" i="937"/>
  <c r="Q20" i="952"/>
  <c r="Q20" i="945"/>
  <c r="Q20" i="937"/>
  <c r="O7" i="952"/>
  <c r="O7" i="945"/>
  <c r="O7" i="937"/>
  <c r="S7" i="952"/>
  <c r="S7" i="945"/>
  <c r="S7" i="937"/>
  <c r="P8" i="952"/>
  <c r="P8" i="945"/>
  <c r="P8" i="937"/>
  <c r="M10" i="952"/>
  <c r="M10" i="945"/>
  <c r="M10" i="937"/>
  <c r="Q10" i="952"/>
  <c r="Q10" i="945"/>
  <c r="Q10" i="937"/>
  <c r="N11" i="952"/>
  <c r="N11" i="945"/>
  <c r="N11" i="937"/>
  <c r="R11" i="952"/>
  <c r="R11" i="945"/>
  <c r="R11" i="937"/>
  <c r="O13" i="952"/>
  <c r="O13" i="945"/>
  <c r="O13" i="937"/>
  <c r="S13" i="952"/>
  <c r="S13" i="945"/>
  <c r="S13" i="937"/>
  <c r="P14" i="952"/>
  <c r="P14" i="945"/>
  <c r="P14" i="937"/>
  <c r="M16" i="952"/>
  <c r="M16" i="945"/>
  <c r="M16" i="937"/>
  <c r="Q16" i="952"/>
  <c r="Q16" i="945"/>
  <c r="Q16" i="937"/>
  <c r="N17" i="952"/>
  <c r="N17" i="945"/>
  <c r="N17" i="937"/>
  <c r="R17" i="952"/>
  <c r="R17" i="945"/>
  <c r="R17" i="937"/>
  <c r="O19" i="952"/>
  <c r="O19" i="945"/>
  <c r="O19" i="937"/>
  <c r="S19" i="952"/>
  <c r="S19" i="945"/>
  <c r="S19" i="937"/>
  <c r="P20" i="952"/>
  <c r="P20" i="945"/>
  <c r="P20" i="937"/>
  <c r="M22" i="952"/>
  <c r="S5" i="952" s="1"/>
  <c r="M22" i="945"/>
  <c r="S5" i="945" s="1"/>
  <c r="M22" i="937"/>
  <c r="Q22" i="952"/>
  <c r="Q22" i="945"/>
  <c r="Q22" i="937"/>
  <c r="N23" i="952"/>
  <c r="N23" i="945"/>
  <c r="N23" i="937"/>
  <c r="R23" i="952"/>
  <c r="R23" i="945"/>
  <c r="R23" i="937"/>
  <c r="Q12" i="925"/>
  <c r="Q50" i="924"/>
  <c r="R50" i="924"/>
  <c r="E162" i="924"/>
  <c r="R4" i="924" s="1"/>
  <c r="S50" i="924"/>
  <c r="P50" i="924"/>
  <c r="G162" i="924"/>
  <c r="T4" i="924" s="1"/>
  <c r="F164" i="924"/>
  <c r="S6" i="924" s="1"/>
  <c r="S8" i="924" s="1"/>
  <c r="T44" i="924"/>
  <c r="T50" i="924" s="1"/>
  <c r="V31" i="924"/>
  <c r="T12" i="924"/>
  <c r="E87" i="924"/>
  <c r="E164" i="924" s="1"/>
  <c r="R6" i="924" s="1"/>
  <c r="R8" i="924" s="1"/>
  <c r="G87" i="924"/>
  <c r="G164" i="924" s="1"/>
  <c r="T6" i="924" s="1"/>
  <c r="T8" i="924" s="1"/>
  <c r="V12" i="924"/>
  <c r="F162" i="924"/>
  <c r="S4" i="924" s="1"/>
  <c r="D87" i="924"/>
  <c r="D164" i="924" s="1"/>
  <c r="Q6" i="924" s="1"/>
  <c r="Q8" i="924" s="1"/>
  <c r="H87" i="924"/>
  <c r="H164" i="924" s="1"/>
  <c r="U6" i="924" s="1"/>
  <c r="U8" i="924" s="1"/>
  <c r="T42" i="922"/>
  <c r="S24" i="952" l="1"/>
  <c r="Q5" i="945"/>
  <c r="M5" i="945" s="1"/>
  <c r="S24" i="945"/>
  <c r="Q5" i="952"/>
  <c r="M5" i="952" s="1"/>
  <c r="Q12" i="924"/>
  <c r="H152" i="922"/>
  <c r="G152" i="922"/>
  <c r="F152" i="922"/>
  <c r="S5" i="922" s="1"/>
  <c r="E152" i="922"/>
  <c r="R5" i="922" s="1"/>
  <c r="D152" i="922"/>
  <c r="H144" i="922"/>
  <c r="H146" i="922" s="1"/>
  <c r="G144" i="922"/>
  <c r="G146" i="922" s="1"/>
  <c r="F144" i="922"/>
  <c r="F146" i="922" s="1"/>
  <c r="E144" i="922"/>
  <c r="E146" i="922" s="1"/>
  <c r="D144" i="922"/>
  <c r="D146" i="922" s="1"/>
  <c r="H134" i="922"/>
  <c r="H136" i="922" s="1"/>
  <c r="G134" i="922"/>
  <c r="G136" i="922" s="1"/>
  <c r="F134" i="922"/>
  <c r="F136" i="922" s="1"/>
  <c r="E134" i="922"/>
  <c r="E136" i="922" s="1"/>
  <c r="D134" i="922"/>
  <c r="D136" i="922" s="1"/>
  <c r="H124" i="922"/>
  <c r="H126" i="922" s="1"/>
  <c r="G124" i="922"/>
  <c r="G126" i="922" s="1"/>
  <c r="F124" i="922"/>
  <c r="F126" i="922" s="1"/>
  <c r="E124" i="922"/>
  <c r="E126" i="922" s="1"/>
  <c r="D124" i="922"/>
  <c r="D126" i="922" s="1"/>
  <c r="H114" i="922"/>
  <c r="H116" i="922" s="1"/>
  <c r="G114" i="922"/>
  <c r="G116" i="922" s="1"/>
  <c r="F114" i="922"/>
  <c r="F116" i="922" s="1"/>
  <c r="E114" i="922"/>
  <c r="E116" i="922" s="1"/>
  <c r="D114" i="922"/>
  <c r="D116" i="922" s="1"/>
  <c r="H105" i="922"/>
  <c r="H107" i="922" s="1"/>
  <c r="G105" i="922"/>
  <c r="G107" i="922" s="1"/>
  <c r="F105" i="922"/>
  <c r="F107" i="922" s="1"/>
  <c r="E105" i="922"/>
  <c r="E107" i="922" s="1"/>
  <c r="D105" i="922"/>
  <c r="D107" i="922" s="1"/>
  <c r="H96" i="922"/>
  <c r="H98" i="922" s="1"/>
  <c r="U7" i="922" s="1"/>
  <c r="G96" i="922"/>
  <c r="G98" i="922" s="1"/>
  <c r="T7" i="922" s="1"/>
  <c r="F96" i="922"/>
  <c r="F98" i="922" s="1"/>
  <c r="S7" i="922" s="1"/>
  <c r="E96" i="922"/>
  <c r="E98" i="922" s="1"/>
  <c r="R7" i="922" s="1"/>
  <c r="D96" i="922"/>
  <c r="D98" i="922" s="1"/>
  <c r="Q7" i="922" s="1"/>
  <c r="H86" i="922"/>
  <c r="H88" i="922" s="1"/>
  <c r="G86" i="922"/>
  <c r="G88" i="922" s="1"/>
  <c r="F86" i="922"/>
  <c r="F88" i="922" s="1"/>
  <c r="E86" i="922"/>
  <c r="E88" i="922" s="1"/>
  <c r="D86" i="922"/>
  <c r="D88" i="922" s="1"/>
  <c r="B78" i="922" a="1"/>
  <c r="B78" i="922" s="1"/>
  <c r="H75" i="922"/>
  <c r="G75" i="922"/>
  <c r="G77" i="922" s="1"/>
  <c r="F75" i="922"/>
  <c r="E75" i="922"/>
  <c r="E77" i="922" s="1"/>
  <c r="D75" i="922"/>
  <c r="U50" i="922"/>
  <c r="S49" i="922"/>
  <c r="R49" i="922"/>
  <c r="Q49" i="922"/>
  <c r="P49" i="922"/>
  <c r="T46" i="922"/>
  <c r="T45" i="922"/>
  <c r="S44" i="922"/>
  <c r="R44" i="922"/>
  <c r="Q44" i="922"/>
  <c r="P44" i="922"/>
  <c r="T43" i="922"/>
  <c r="T41" i="922"/>
  <c r="T40" i="922"/>
  <c r="T39" i="922"/>
  <c r="T38" i="922"/>
  <c r="T37" i="922"/>
  <c r="V30" i="922"/>
  <c r="U30" i="922"/>
  <c r="T30" i="922"/>
  <c r="S30" i="922"/>
  <c r="R30" i="922"/>
  <c r="Q30" i="922"/>
  <c r="P30" i="922"/>
  <c r="V29" i="922"/>
  <c r="U29" i="922"/>
  <c r="T29" i="922"/>
  <c r="S29" i="922"/>
  <c r="R29" i="922"/>
  <c r="Q29" i="922"/>
  <c r="P29" i="922"/>
  <c r="V27" i="922"/>
  <c r="U27" i="922"/>
  <c r="T27" i="922"/>
  <c r="S27" i="922"/>
  <c r="R27" i="922"/>
  <c r="Q27" i="922"/>
  <c r="P27" i="922"/>
  <c r="V26" i="922"/>
  <c r="U26" i="922"/>
  <c r="T26" i="922"/>
  <c r="S26" i="922"/>
  <c r="R26" i="922"/>
  <c r="Q26" i="922"/>
  <c r="P26" i="922"/>
  <c r="V24" i="922"/>
  <c r="U24" i="922"/>
  <c r="T24" i="922"/>
  <c r="S24" i="922"/>
  <c r="R24" i="922"/>
  <c r="Q24" i="922"/>
  <c r="P24" i="922"/>
  <c r="V23" i="922"/>
  <c r="U23" i="922"/>
  <c r="T23" i="922"/>
  <c r="S23" i="922"/>
  <c r="R23" i="922"/>
  <c r="Q23" i="922"/>
  <c r="P23" i="922"/>
  <c r="V21" i="922"/>
  <c r="U21" i="922"/>
  <c r="T21" i="922"/>
  <c r="S21" i="922"/>
  <c r="R21" i="922"/>
  <c r="Q21" i="922"/>
  <c r="P21" i="922"/>
  <c r="V20" i="922"/>
  <c r="U20" i="922"/>
  <c r="T20" i="922"/>
  <c r="S20" i="922"/>
  <c r="R20" i="922"/>
  <c r="Q20" i="922"/>
  <c r="P20" i="922"/>
  <c r="V18" i="922"/>
  <c r="U18" i="922"/>
  <c r="T18" i="922"/>
  <c r="S18" i="922"/>
  <c r="R18" i="922"/>
  <c r="Q18" i="922"/>
  <c r="P18" i="922"/>
  <c r="V17" i="922"/>
  <c r="U17" i="922"/>
  <c r="T17" i="922"/>
  <c r="S17" i="922"/>
  <c r="R17" i="922"/>
  <c r="Q17" i="922"/>
  <c r="P17" i="922"/>
  <c r="V15" i="922"/>
  <c r="U15" i="922"/>
  <c r="T15" i="922"/>
  <c r="S15" i="922"/>
  <c r="R15" i="922"/>
  <c r="Q15" i="922"/>
  <c r="P15" i="922"/>
  <c r="V14" i="922"/>
  <c r="U14" i="922"/>
  <c r="T14" i="922"/>
  <c r="S14" i="922"/>
  <c r="R14" i="922"/>
  <c r="Q14" i="922"/>
  <c r="P14" i="922"/>
  <c r="U5" i="922"/>
  <c r="T5" i="922"/>
  <c r="Q5" i="922"/>
  <c r="P8" i="930" l="1"/>
  <c r="P8" i="923"/>
  <c r="F8" i="923"/>
  <c r="N11" i="930"/>
  <c r="D11" i="923"/>
  <c r="N11" i="923"/>
  <c r="S13" i="930"/>
  <c r="I13" i="923"/>
  <c r="S13" i="923"/>
  <c r="Q16" i="930"/>
  <c r="Q16" i="923"/>
  <c r="G16" i="923"/>
  <c r="M7" i="930"/>
  <c r="M7" i="923"/>
  <c r="C7" i="923"/>
  <c r="N8" i="930"/>
  <c r="D8" i="923"/>
  <c r="N8" i="923"/>
  <c r="O10" i="930"/>
  <c r="O10" i="923"/>
  <c r="E10" i="923"/>
  <c r="P11" i="930"/>
  <c r="F11" i="923"/>
  <c r="P11" i="923"/>
  <c r="Q13" i="930"/>
  <c r="Q13" i="923"/>
  <c r="G13" i="923"/>
  <c r="R14" i="930"/>
  <c r="R14" i="923"/>
  <c r="H14" i="923"/>
  <c r="S16" i="930"/>
  <c r="S16" i="923"/>
  <c r="I16" i="923"/>
  <c r="M19" i="930"/>
  <c r="M19" i="923"/>
  <c r="C19" i="923"/>
  <c r="N20" i="930"/>
  <c r="N20" i="923"/>
  <c r="D20" i="923"/>
  <c r="R20" i="930"/>
  <c r="H20" i="923"/>
  <c r="R20" i="923"/>
  <c r="O22" i="930"/>
  <c r="E22" i="923"/>
  <c r="O22" i="923"/>
  <c r="S22" i="930"/>
  <c r="S22" i="923"/>
  <c r="I22" i="923"/>
  <c r="P23" i="930"/>
  <c r="F23" i="923"/>
  <c r="P23" i="923"/>
  <c r="O7" i="930"/>
  <c r="O7" i="923"/>
  <c r="E7" i="923"/>
  <c r="M10" i="930"/>
  <c r="M10" i="923"/>
  <c r="C10" i="923"/>
  <c r="R11" i="930"/>
  <c r="R11" i="923"/>
  <c r="H11" i="923"/>
  <c r="M16" i="930"/>
  <c r="M16" i="923"/>
  <c r="C16" i="923"/>
  <c r="R17" i="930"/>
  <c r="H17" i="923"/>
  <c r="R17" i="923"/>
  <c r="Q7" i="930"/>
  <c r="G7" i="923"/>
  <c r="Q7" i="923"/>
  <c r="R8" i="930"/>
  <c r="H8" i="923"/>
  <c r="R8" i="923"/>
  <c r="S10" i="930"/>
  <c r="I10" i="923"/>
  <c r="S10" i="923"/>
  <c r="M13" i="930"/>
  <c r="M13" i="923"/>
  <c r="C13" i="923"/>
  <c r="N14" i="930"/>
  <c r="D14" i="923"/>
  <c r="N14" i="923"/>
  <c r="O16" i="930"/>
  <c r="O16" i="923"/>
  <c r="E16" i="923"/>
  <c r="P17" i="930"/>
  <c r="P17" i="923"/>
  <c r="F17" i="923"/>
  <c r="Q19" i="930"/>
  <c r="G19" i="923"/>
  <c r="Q19" i="923"/>
  <c r="N7" i="930"/>
  <c r="N7" i="923"/>
  <c r="D7" i="923"/>
  <c r="R7" i="930"/>
  <c r="R7" i="923"/>
  <c r="H7" i="923"/>
  <c r="O8" i="930"/>
  <c r="E8" i="923"/>
  <c r="O8" i="923"/>
  <c r="S8" i="930"/>
  <c r="I8" i="923"/>
  <c r="S8" i="923"/>
  <c r="P10" i="930"/>
  <c r="P10" i="923"/>
  <c r="F10" i="923"/>
  <c r="M11" i="930"/>
  <c r="M11" i="923"/>
  <c r="C11" i="923"/>
  <c r="Q11" i="930"/>
  <c r="G11" i="923"/>
  <c r="Q11" i="923"/>
  <c r="N13" i="930"/>
  <c r="D13" i="923"/>
  <c r="N13" i="923"/>
  <c r="R13" i="930"/>
  <c r="R13" i="923"/>
  <c r="H13" i="923"/>
  <c r="O14" i="930"/>
  <c r="O14" i="923"/>
  <c r="E14" i="923"/>
  <c r="S14" i="930"/>
  <c r="S14" i="923"/>
  <c r="I14" i="923"/>
  <c r="P16" i="930"/>
  <c r="F16" i="923"/>
  <c r="P16" i="923"/>
  <c r="M17" i="930"/>
  <c r="M17" i="923"/>
  <c r="C17" i="923"/>
  <c r="Q17" i="930"/>
  <c r="Q17" i="923"/>
  <c r="G17" i="923"/>
  <c r="N19" i="930"/>
  <c r="N19" i="923"/>
  <c r="D19" i="923"/>
  <c r="R19" i="930"/>
  <c r="H19" i="923"/>
  <c r="R19" i="923"/>
  <c r="O20" i="930"/>
  <c r="O20" i="923"/>
  <c r="E20" i="923"/>
  <c r="S20" i="930"/>
  <c r="S20" i="923"/>
  <c r="I20" i="923"/>
  <c r="P22" i="930"/>
  <c r="P22" i="923"/>
  <c r="F22" i="923"/>
  <c r="M23" i="930"/>
  <c r="C23" i="923"/>
  <c r="M23" i="923"/>
  <c r="Q23" i="930"/>
  <c r="Q23" i="923"/>
  <c r="G23" i="923"/>
  <c r="S7" i="930"/>
  <c r="I7" i="923"/>
  <c r="S7" i="923"/>
  <c r="Q10" i="930"/>
  <c r="G10" i="923"/>
  <c r="Q10" i="923"/>
  <c r="O13" i="930"/>
  <c r="O13" i="923"/>
  <c r="E13" i="923"/>
  <c r="P14" i="930"/>
  <c r="P14" i="923"/>
  <c r="F14" i="923"/>
  <c r="N17" i="930"/>
  <c r="D17" i="923"/>
  <c r="N17" i="923"/>
  <c r="O19" i="930"/>
  <c r="O19" i="923"/>
  <c r="E19" i="923"/>
  <c r="S19" i="930"/>
  <c r="S19" i="923"/>
  <c r="I19" i="923"/>
  <c r="P20" i="930"/>
  <c r="F20" i="923"/>
  <c r="P20" i="923"/>
  <c r="M22" i="930"/>
  <c r="C22" i="923"/>
  <c r="M22" i="923"/>
  <c r="Q22" i="930"/>
  <c r="Q22" i="923"/>
  <c r="G22" i="923"/>
  <c r="N23" i="930"/>
  <c r="N23" i="923"/>
  <c r="D23" i="923"/>
  <c r="R23" i="930"/>
  <c r="H23" i="923"/>
  <c r="R23" i="923"/>
  <c r="P7" i="930"/>
  <c r="F7" i="923"/>
  <c r="P7" i="923"/>
  <c r="M8" i="930"/>
  <c r="M8" i="923"/>
  <c r="C8" i="923"/>
  <c r="Q8" i="930"/>
  <c r="Q8" i="923"/>
  <c r="G8" i="923"/>
  <c r="N10" i="930"/>
  <c r="N10" i="923"/>
  <c r="D10" i="923"/>
  <c r="R10" i="930"/>
  <c r="H10" i="923"/>
  <c r="R10" i="923"/>
  <c r="O11" i="930"/>
  <c r="O11" i="923"/>
  <c r="E11" i="923"/>
  <c r="S11" i="930"/>
  <c r="S11" i="923"/>
  <c r="I11" i="923"/>
  <c r="P13" i="930"/>
  <c r="P13" i="923"/>
  <c r="F13" i="923"/>
  <c r="M14" i="930"/>
  <c r="M14" i="923"/>
  <c r="C14" i="923"/>
  <c r="Q14" i="930"/>
  <c r="Q14" i="923"/>
  <c r="G14" i="923"/>
  <c r="N16" i="930"/>
  <c r="D16" i="923"/>
  <c r="N16" i="923"/>
  <c r="R16" i="930"/>
  <c r="R16" i="923"/>
  <c r="H16" i="923"/>
  <c r="O17" i="930"/>
  <c r="E17" i="923"/>
  <c r="O17" i="923"/>
  <c r="S17" i="930"/>
  <c r="S17" i="923"/>
  <c r="I17" i="923"/>
  <c r="P19" i="930"/>
  <c r="F19" i="923"/>
  <c r="P19" i="923"/>
  <c r="M20" i="930"/>
  <c r="C20" i="923"/>
  <c r="M20" i="923"/>
  <c r="Q20" i="930"/>
  <c r="G20" i="923"/>
  <c r="Q20" i="923"/>
  <c r="N22" i="930"/>
  <c r="N22" i="923"/>
  <c r="D22" i="923"/>
  <c r="R22" i="930"/>
  <c r="R22" i="923"/>
  <c r="H22" i="923"/>
  <c r="O23" i="930"/>
  <c r="O23" i="923"/>
  <c r="E23" i="923"/>
  <c r="S23" i="930"/>
  <c r="S23" i="923"/>
  <c r="I23" i="923"/>
  <c r="T49" i="922"/>
  <c r="D151" i="922"/>
  <c r="Q4" i="922" s="1"/>
  <c r="H151" i="922"/>
  <c r="U4" i="922" s="1"/>
  <c r="R50" i="922"/>
  <c r="S50" i="922"/>
  <c r="T44" i="922"/>
  <c r="T50" i="922" s="1"/>
  <c r="P50" i="922"/>
  <c r="Q50" i="922"/>
  <c r="F151" i="922"/>
  <c r="S4" i="922" s="1"/>
  <c r="T12" i="922"/>
  <c r="V12" i="922"/>
  <c r="V31" i="922"/>
  <c r="E153" i="922"/>
  <c r="R6" i="922" s="1"/>
  <c r="R8" i="922" s="1"/>
  <c r="G153" i="922"/>
  <c r="T6" i="922" s="1"/>
  <c r="T8" i="922" s="1"/>
  <c r="D77" i="922"/>
  <c r="D153" i="922" s="1"/>
  <c r="Q6" i="922" s="1"/>
  <c r="Q8" i="922" s="1"/>
  <c r="H77" i="922"/>
  <c r="H153" i="922" s="1"/>
  <c r="U6" i="922" s="1"/>
  <c r="U8" i="922" s="1"/>
  <c r="G151" i="922"/>
  <c r="T4" i="922" s="1"/>
  <c r="F77" i="922"/>
  <c r="F153" i="922" s="1"/>
  <c r="S6" i="922" s="1"/>
  <c r="S8" i="922" s="1"/>
  <c r="E151" i="922"/>
  <c r="R4" i="922" s="1"/>
  <c r="S24" i="937" l="1"/>
  <c r="S5" i="937"/>
  <c r="S24" i="930"/>
  <c r="S5" i="930"/>
  <c r="Q5" i="930"/>
  <c r="Q5" i="937"/>
  <c r="M5" i="937" s="1"/>
  <c r="I24" i="923"/>
  <c r="Q12" i="922"/>
  <c r="G5" i="923"/>
  <c r="I5" i="923"/>
  <c r="M5" i="930" l="1"/>
  <c r="C5" i="923"/>
  <c r="Q5" i="923" l="1"/>
  <c r="S24" i="923"/>
  <c r="S5" i="923"/>
  <c r="M5" i="923" l="1"/>
  <c r="D2" i="20" l="1"/>
</calcChain>
</file>

<file path=xl/sharedStrings.xml><?xml version="1.0" encoding="utf-8"?>
<sst xmlns="http://schemas.openxmlformats.org/spreadsheetml/2006/main" count="15506" uniqueCount="3237">
  <si>
    <t>Date</t>
  </si>
  <si>
    <t>Customer</t>
  </si>
  <si>
    <t>GasCode</t>
  </si>
  <si>
    <t>실병하차</t>
  </si>
  <si>
    <t>공병하차</t>
  </si>
  <si>
    <t>실병상차</t>
  </si>
  <si>
    <t>공병상차</t>
  </si>
  <si>
    <t>교환반품</t>
  </si>
  <si>
    <t>CarCode</t>
  </si>
  <si>
    <t>Driver</t>
  </si>
  <si>
    <t>Serial</t>
  </si>
  <si>
    <t>금일합계</t>
    <phoneticPr fontId="3" type="noConversion"/>
  </si>
  <si>
    <t>전일합계</t>
  </si>
  <si>
    <t>월     계</t>
    <phoneticPr fontId="3" type="noConversion"/>
  </si>
  <si>
    <t>납품업체수</t>
    <phoneticPr fontId="3" type="noConversion"/>
  </si>
  <si>
    <t>현 장 직 거 래 및 매 입 내 역</t>
    <phoneticPr fontId="3" type="noConversion"/>
  </si>
  <si>
    <t>실병출고</t>
  </si>
  <si>
    <t>공병출고</t>
  </si>
  <si>
    <t>실병입고</t>
  </si>
  <si>
    <t>공병입고</t>
  </si>
  <si>
    <t>금일합계</t>
  </si>
  <si>
    <t>대 납 내 역</t>
    <phoneticPr fontId="3" type="noConversion"/>
  </si>
  <si>
    <t>실병출고</t>
    <phoneticPr fontId="3" type="noConversion"/>
  </si>
  <si>
    <t>공병상차</t>
    <phoneticPr fontId="3" type="noConversion"/>
  </si>
  <si>
    <t>실병하차</t>
    <phoneticPr fontId="3" type="noConversion"/>
  </si>
  <si>
    <t>공병입고</t>
    <phoneticPr fontId="3" type="noConversion"/>
  </si>
  <si>
    <t>실병매출</t>
    <phoneticPr fontId="3" type="noConversion"/>
  </si>
  <si>
    <t>공병출고</t>
    <phoneticPr fontId="3" type="noConversion"/>
  </si>
  <si>
    <t>실병매입</t>
    <phoneticPr fontId="3" type="noConversion"/>
  </si>
  <si>
    <t>실병매출</t>
  </si>
  <si>
    <t>실병매입</t>
  </si>
  <si>
    <t>미검용기내역</t>
    <phoneticPr fontId="3" type="noConversion"/>
  </si>
  <si>
    <t xml:space="preserve"> ( 한국특수가스㈜ )</t>
  </si>
  <si>
    <t>실병상차</t>
    <phoneticPr fontId="3" type="noConversion"/>
  </si>
  <si>
    <t>검사출고</t>
    <phoneticPr fontId="3" type="noConversion"/>
  </si>
  <si>
    <t>공병하차</t>
    <phoneticPr fontId="3" type="noConversion"/>
  </si>
  <si>
    <t>검사입고</t>
    <phoneticPr fontId="3" type="noConversion"/>
  </si>
  <si>
    <t>용기수리내역</t>
    <phoneticPr fontId="3" type="noConversion"/>
  </si>
  <si>
    <t>일 일 납 품 내 역 합 계</t>
    <phoneticPr fontId="3" type="noConversion"/>
  </si>
  <si>
    <t>일반</t>
  </si>
  <si>
    <t>액체</t>
  </si>
  <si>
    <t>O2+CO2+Ar</t>
  </si>
  <si>
    <t>CO2+AR</t>
  </si>
  <si>
    <t>laser</t>
  </si>
  <si>
    <t>초고순도 헬륨</t>
  </si>
  <si>
    <t>초고순도 알곤</t>
  </si>
  <si>
    <t>고순도 질소(소)</t>
  </si>
  <si>
    <t>액체질소(소)</t>
  </si>
  <si>
    <t>합계</t>
  </si>
  <si>
    <t>전 일 합 계</t>
    <phoneticPr fontId="3" type="noConversion"/>
  </si>
  <si>
    <t>월      계</t>
    <phoneticPr fontId="3" type="noConversion"/>
  </si>
  <si>
    <t>대 납 누 계</t>
    <phoneticPr fontId="3" type="noConversion"/>
  </si>
  <si>
    <t>품목별 입·출고현황</t>
    <phoneticPr fontId="3" type="noConversion"/>
  </si>
  <si>
    <t>실병출고 합계</t>
    <phoneticPr fontId="3" type="noConversion"/>
  </si>
  <si>
    <t>구  분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</si>
  <si>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</si>
  <si>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</si>
  <si>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</si>
  <si>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아세틸렌*3KG</t>
    <phoneticPr fontId="3" type="noConversion"/>
  </si>
  <si>
    <t>수소</t>
    <phoneticPr fontId="3" type="noConversion"/>
  </si>
  <si>
    <t>헬륨</t>
    <phoneticPr fontId="3" type="noConversion"/>
  </si>
  <si>
    <t>탄소*20kg</t>
    <phoneticPr fontId="3" type="noConversion"/>
  </si>
  <si>
    <t>탄소*40kg</t>
    <phoneticPr fontId="3" type="noConversion"/>
  </si>
  <si>
    <t>LPG*20kg</t>
    <phoneticPr fontId="3" type="noConversion"/>
  </si>
  <si>
    <t>LPG*50kg</t>
    <phoneticPr fontId="3" type="noConversion"/>
  </si>
  <si>
    <t>LPGX15kg</t>
    <phoneticPr fontId="3" type="noConversion"/>
  </si>
  <si>
    <t>암모니아</t>
    <phoneticPr fontId="3" type="noConversion"/>
  </si>
  <si>
    <t>air</t>
    <phoneticPr fontId="3" type="noConversion"/>
  </si>
  <si>
    <t>고순도 산소</t>
    <phoneticPr fontId="3" type="noConversion"/>
  </si>
  <si>
    <t>고순도 질소</t>
    <phoneticPr fontId="3" type="noConversion"/>
  </si>
  <si>
    <t>고순도 알곤</t>
    <phoneticPr fontId="3" type="noConversion"/>
  </si>
  <si>
    <t>고순도 AC*5K</t>
    <phoneticPr fontId="3" type="noConversion"/>
  </si>
  <si>
    <t>고순도 수소</t>
    <phoneticPr fontId="3" type="noConversion"/>
  </si>
  <si>
    <t>고순도 헬륨</t>
    <phoneticPr fontId="3" type="noConversion"/>
  </si>
  <si>
    <t>고순도 탄소</t>
    <phoneticPr fontId="3" type="noConversion"/>
  </si>
  <si>
    <t>고순도 AIR</t>
    <phoneticPr fontId="3" type="noConversion"/>
  </si>
  <si>
    <t>초고순도 알곤</t>
    <phoneticPr fontId="3" type="noConversion"/>
  </si>
  <si>
    <t>산소(소)</t>
    <phoneticPr fontId="3" type="noConversion"/>
  </si>
  <si>
    <t>질소(소)</t>
    <phoneticPr fontId="3" type="noConversion"/>
  </si>
  <si>
    <t>공병입고 합계</t>
    <phoneticPr fontId="3" type="noConversion"/>
  </si>
  <si>
    <t>차량별 납품내역</t>
    <phoneticPr fontId="3" type="noConversion"/>
  </si>
  <si>
    <t>실린더</t>
    <phoneticPr fontId="3" type="noConversion"/>
  </si>
  <si>
    <t>LGC</t>
    <phoneticPr fontId="3" type="noConversion"/>
  </si>
  <si>
    <t>계</t>
    <phoneticPr fontId="3" type="noConversion"/>
  </si>
  <si>
    <r>
      <t xml:space="preserve">기화기
</t>
    </r>
    <r>
      <rPr>
        <sz val="8"/>
        <rFont val="맑은 고딕"/>
        <family val="3"/>
        <charset val="129"/>
        <scheme val="minor"/>
      </rPr>
      <t>입고+, 출고-</t>
    </r>
    <phoneticPr fontId="3" type="noConversion"/>
  </si>
  <si>
    <t>납품처</t>
    <phoneticPr fontId="3" type="noConversion"/>
  </si>
  <si>
    <t>입고</t>
    <phoneticPr fontId="3" type="noConversion"/>
  </si>
  <si>
    <t>출고</t>
    <phoneticPr fontId="3" type="noConversion"/>
  </si>
  <si>
    <t>소계</t>
    <phoneticPr fontId="3" type="noConversion"/>
  </si>
  <si>
    <t>합계</t>
    <phoneticPr fontId="3" type="noConversion"/>
  </si>
  <si>
    <t>일 일 납 품 내 역</t>
    <phoneticPr fontId="3" type="noConversion"/>
  </si>
  <si>
    <t>구        분</t>
    <phoneticPr fontId="3" type="noConversion"/>
  </si>
  <si>
    <t>비고</t>
    <phoneticPr fontId="3" type="noConversion"/>
  </si>
  <si>
    <t>금 일 합 계</t>
    <phoneticPr fontId="3" type="noConversion"/>
  </si>
  <si>
    <t>합      계</t>
    <phoneticPr fontId="3" type="noConversion"/>
  </si>
  <si>
    <t>주간 품목별 출고현황</t>
    <phoneticPr fontId="3" type="noConversion"/>
  </si>
  <si>
    <t>월별 품목별 출고현황</t>
    <phoneticPr fontId="3" type="noConversion"/>
  </si>
  <si>
    <t>LPG*15kg</t>
    <phoneticPr fontId="3" type="noConversion"/>
  </si>
  <si>
    <t>LPG*13kg</t>
    <phoneticPr fontId="3" type="noConversion"/>
  </si>
  <si>
    <t>O2+CO2+Ar</t>
    <phoneticPr fontId="3" type="noConversion"/>
  </si>
  <si>
    <t>CO2+AR</t>
    <phoneticPr fontId="3" type="noConversion"/>
  </si>
  <si>
    <t>laser</t>
    <phoneticPr fontId="3" type="noConversion"/>
  </si>
  <si>
    <t>고순도수소</t>
    <phoneticPr fontId="3" type="noConversion"/>
  </si>
  <si>
    <t>고순도 Air</t>
  </si>
  <si>
    <t>고순도 Air</t>
    <phoneticPr fontId="3" type="noConversion"/>
  </si>
  <si>
    <t>액체산소</t>
    <phoneticPr fontId="3" type="noConversion"/>
  </si>
  <si>
    <t>액체질소</t>
    <phoneticPr fontId="3" type="noConversion"/>
  </si>
  <si>
    <t>액체알곤</t>
    <phoneticPr fontId="3" type="noConversion"/>
  </si>
  <si>
    <t>액체산소</t>
  </si>
  <si>
    <t>H2+N2</t>
  </si>
  <si>
    <t>액체알곤(소)</t>
  </si>
  <si>
    <t>초고순도 헬륨</t>
    <phoneticPr fontId="3" type="noConversion"/>
  </si>
  <si>
    <t>액체질소</t>
  </si>
  <si>
    <t>액체알곤</t>
  </si>
  <si>
    <t>거 래 처 별 일 일 납 품 내 역</t>
    <phoneticPr fontId="3" type="noConversion"/>
  </si>
  <si>
    <t>LPGX3kg</t>
    <phoneticPr fontId="3" type="noConversion"/>
  </si>
  <si>
    <t xml:space="preserve"> ( 두진텍 )</t>
    <phoneticPr fontId="3" type="noConversion"/>
  </si>
  <si>
    <t>충남가스충전소 거 래 내 역</t>
    <phoneticPr fontId="3" type="noConversion"/>
  </si>
  <si>
    <t>실병출고(태양)</t>
    <phoneticPr fontId="3" type="noConversion"/>
  </si>
  <si>
    <t>교환반품</t>
    <phoneticPr fontId="3" type="noConversion"/>
  </si>
  <si>
    <t>가스켐테크놀로지㈜ 거 래 내 역</t>
    <phoneticPr fontId="3" type="noConversion"/>
  </si>
  <si>
    <t>용기 대납용 관리 (구미)</t>
    <phoneticPr fontId="3" type="noConversion"/>
  </si>
  <si>
    <t>고N2+H2</t>
  </si>
  <si>
    <t xml:space="preserve"> ( 바이오가스솔루션㈜ 구. 태양가스 )</t>
    <phoneticPr fontId="3" type="noConversion"/>
  </si>
  <si>
    <t xml:space="preserve"> (충북지역, 경북지역)</t>
    <phoneticPr fontId="3" type="noConversion"/>
  </si>
  <si>
    <t>소계</t>
  </si>
  <si>
    <t>.</t>
    <phoneticPr fontId="3" type="noConversion"/>
  </si>
  <si>
    <t>HE+AR</t>
    <phoneticPr fontId="3" type="noConversion"/>
  </si>
  <si>
    <t>고순도 알곤(소)</t>
    <phoneticPr fontId="3" type="noConversion"/>
  </si>
  <si>
    <t>알곤(소)</t>
    <phoneticPr fontId="3" type="noConversion"/>
  </si>
  <si>
    <t xml:space="preserve"> ( ㈜엠에스가스, 한국특수가스㈜, 대영종합가스㈜, 신천종합가스, (주)동양화학)</t>
    <phoneticPr fontId="3" type="noConversion"/>
  </si>
  <si>
    <t>고O2+AR</t>
  </si>
  <si>
    <t>고NH3+HE</t>
  </si>
  <si>
    <t>불량(파기)</t>
    <phoneticPr fontId="3" type="noConversion"/>
  </si>
  <si>
    <t>고H2+N2</t>
    <phoneticPr fontId="3" type="noConversion"/>
  </si>
  <si>
    <t>고H2+N2</t>
  </si>
  <si>
    <t>고H2+AR</t>
    <phoneticPr fontId="3" type="noConversion"/>
  </si>
  <si>
    <t>액체산소</t>
    <phoneticPr fontId="3" type="noConversion"/>
  </si>
  <si>
    <t>검사</t>
    <phoneticPr fontId="3" type="noConversion"/>
  </si>
  <si>
    <t xml:space="preserve"> </t>
    <phoneticPr fontId="3" type="noConversion"/>
  </si>
  <si>
    <t>알곤</t>
    <phoneticPr fontId="3" type="noConversion"/>
  </si>
  <si>
    <t>LPG*50kg</t>
    <phoneticPr fontId="3" type="noConversion"/>
  </si>
  <si>
    <t>5179</t>
  </si>
  <si>
    <t>경북지역</t>
    <phoneticPr fontId="3" type="noConversion"/>
  </si>
  <si>
    <t>6228</t>
  </si>
  <si>
    <t>8842</t>
  </si>
  <si>
    <t>6956</t>
  </si>
  <si>
    <t>0495</t>
  </si>
  <si>
    <t>7233</t>
    <phoneticPr fontId="3" type="noConversion"/>
  </si>
  <si>
    <t>(2021.11.01~2021.11.07)</t>
    <phoneticPr fontId="3" type="noConversion"/>
  </si>
  <si>
    <t>(2021.11.01~2021.11.31)</t>
    <phoneticPr fontId="3" type="noConversion"/>
  </si>
  <si>
    <t>(재)서해환경과학연구소</t>
    <phoneticPr fontId="3" type="noConversion"/>
  </si>
  <si>
    <t>고순도 질소</t>
    <phoneticPr fontId="3" type="noConversion"/>
  </si>
  <si>
    <t>고순도 알곤</t>
    <phoneticPr fontId="3" type="noConversion"/>
  </si>
  <si>
    <t>고순도 헬륨</t>
    <phoneticPr fontId="3" type="noConversion"/>
  </si>
  <si>
    <t>(재)서해환경과학연구소</t>
    <phoneticPr fontId="3" type="noConversion"/>
  </si>
  <si>
    <t>고순도 AIR</t>
    <phoneticPr fontId="3" type="noConversion"/>
  </si>
  <si>
    <t>7233</t>
    <phoneticPr fontId="3" type="noConversion"/>
  </si>
  <si>
    <t>윤태용</t>
    <phoneticPr fontId="3" type="noConversion"/>
  </si>
  <si>
    <t>윤태용</t>
    <phoneticPr fontId="3" type="noConversion"/>
  </si>
  <si>
    <t>전주</t>
    <phoneticPr fontId="3" type="noConversion"/>
  </si>
  <si>
    <t>전주</t>
    <phoneticPr fontId="3" type="noConversion"/>
  </si>
  <si>
    <t>윤태용</t>
    <phoneticPr fontId="3" type="noConversion"/>
  </si>
  <si>
    <t>기회산업</t>
    <phoneticPr fontId="3" type="noConversion"/>
  </si>
  <si>
    <t>알곤</t>
    <phoneticPr fontId="3" type="noConversion"/>
  </si>
  <si>
    <t>㈜광우산업</t>
    <phoneticPr fontId="3" type="noConversion"/>
  </si>
  <si>
    <t>액체산소</t>
    <phoneticPr fontId="3" type="noConversion"/>
  </si>
  <si>
    <t>알곤</t>
    <phoneticPr fontId="3" type="noConversion"/>
  </si>
  <si>
    <t>기회산업㈜-청주</t>
    <phoneticPr fontId="3" type="noConversion"/>
  </si>
  <si>
    <t>㈜터보맥스</t>
    <phoneticPr fontId="3" type="noConversion"/>
  </si>
  <si>
    <t>액체질소</t>
    <phoneticPr fontId="3" type="noConversion"/>
  </si>
  <si>
    <t>6956</t>
    <phoneticPr fontId="3" type="noConversion"/>
  </si>
  <si>
    <t>6956</t>
    <phoneticPr fontId="3" type="noConversion"/>
  </si>
  <si>
    <t>조명호</t>
    <phoneticPr fontId="3" type="noConversion"/>
  </si>
  <si>
    <t>청주,대전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</si>
  <si>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</si>
  <si>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</si>
  <si>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</si>
  <si>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㈜대신냉방</t>
    <phoneticPr fontId="3" type="noConversion"/>
  </si>
  <si>
    <t>질소</t>
    <phoneticPr fontId="3" type="noConversion"/>
  </si>
  <si>
    <t>삼일산업-1</t>
    <phoneticPr fontId="3" type="noConversion"/>
  </si>
  <si>
    <t>탄소*40kg</t>
    <phoneticPr fontId="3" type="noConversion"/>
  </si>
  <si>
    <t>액체알곤</t>
    <phoneticPr fontId="3" type="noConversion"/>
  </si>
  <si>
    <t>삼일산업-2</t>
    <phoneticPr fontId="3" type="noConversion"/>
  </si>
  <si>
    <t>탄소*40kg</t>
    <phoneticPr fontId="3" type="noConversion"/>
  </si>
  <si>
    <t>삼일산업-3</t>
    <phoneticPr fontId="3" type="noConversion"/>
  </si>
  <si>
    <t>창무산업</t>
    <phoneticPr fontId="3" type="noConversion"/>
  </si>
  <si>
    <t>(유)대건산업</t>
    <phoneticPr fontId="3" type="noConversion"/>
  </si>
  <si>
    <t>탄소*40kg</t>
    <phoneticPr fontId="3" type="noConversion"/>
  </si>
  <si>
    <t>LPG*20kg</t>
    <phoneticPr fontId="3" type="noConversion"/>
  </si>
  <si>
    <t>㈜비디텍</t>
    <phoneticPr fontId="3" type="noConversion"/>
  </si>
  <si>
    <t>모아레이저</t>
    <phoneticPr fontId="3" type="noConversion"/>
  </si>
  <si>
    <t>탄소*40kg</t>
    <phoneticPr fontId="3" type="noConversion"/>
  </si>
  <si>
    <t>액체질소</t>
    <phoneticPr fontId="3" type="noConversion"/>
  </si>
  <si>
    <t>㈜태영기계</t>
    <phoneticPr fontId="3" type="noConversion"/>
  </si>
  <si>
    <t>산소</t>
    <phoneticPr fontId="3" type="noConversion"/>
  </si>
  <si>
    <t>질소</t>
    <phoneticPr fontId="3" type="noConversion"/>
  </si>
  <si>
    <t>고순도 헬륨</t>
    <phoneticPr fontId="3" type="noConversion"/>
  </si>
  <si>
    <t>산소</t>
    <phoneticPr fontId="3" type="noConversion"/>
  </si>
  <si>
    <t>고순도 질소</t>
    <phoneticPr fontId="3" type="noConversion"/>
  </si>
  <si>
    <t>액체산소</t>
    <phoneticPr fontId="3" type="noConversion"/>
  </si>
  <si>
    <t>㈜와이에이치에스앤티</t>
    <phoneticPr fontId="3" type="noConversion"/>
  </si>
  <si>
    <t>㈜와이에이치에스앤티</t>
    <phoneticPr fontId="3" type="noConversion"/>
  </si>
  <si>
    <t>㈜와이에이치에스앤티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</si>
  <si>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</si>
  <si>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</si>
  <si>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</si>
  <si>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</si>
  <si>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</si>
  <si>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</si>
  <si>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</si>
  <si>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</si>
  <si>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</si>
  <si>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</si>
  <si>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</si>
  <si>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이상혁</t>
    <phoneticPr fontId="3" type="noConversion"/>
  </si>
  <si>
    <t>알곤</t>
    <phoneticPr fontId="3" type="noConversion"/>
  </si>
  <si>
    <t>(유)한영산업</t>
    <phoneticPr fontId="3" type="noConversion"/>
  </si>
  <si>
    <t>탄소*40kg</t>
    <phoneticPr fontId="3" type="noConversion"/>
  </si>
  <si>
    <t>CO2+AR</t>
    <phoneticPr fontId="3" type="noConversion"/>
  </si>
  <si>
    <t>현명산업㈜</t>
    <phoneticPr fontId="3" type="noConversion"/>
  </si>
  <si>
    <t>산소</t>
    <phoneticPr fontId="3" type="noConversion"/>
  </si>
  <si>
    <t>(유)원더스</t>
    <phoneticPr fontId="3" type="noConversion"/>
  </si>
  <si>
    <t>산소</t>
    <phoneticPr fontId="3" type="noConversion"/>
  </si>
  <si>
    <t>금성레이저</t>
    <phoneticPr fontId="3" type="noConversion"/>
  </si>
  <si>
    <t>CO2+AR</t>
    <phoneticPr fontId="3" type="noConversion"/>
  </si>
  <si>
    <t>(유)제이와이파워텍</t>
    <phoneticPr fontId="3" type="noConversion"/>
  </si>
  <si>
    <t>산소</t>
    <phoneticPr fontId="3" type="noConversion"/>
  </si>
  <si>
    <t>하나기공</t>
    <phoneticPr fontId="3" type="noConversion"/>
  </si>
  <si>
    <t>알곤</t>
    <phoneticPr fontId="3" type="noConversion"/>
  </si>
  <si>
    <t>액체산소</t>
    <phoneticPr fontId="3" type="noConversion"/>
  </si>
  <si>
    <t>(유)대명</t>
    <phoneticPr fontId="3" type="noConversion"/>
  </si>
  <si>
    <t>CO2+AR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</si>
  <si>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</si>
  <si>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</si>
  <si>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</si>
  <si>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</si>
  <si>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서태영,김병권</t>
    <phoneticPr fontId="3" type="noConversion"/>
  </si>
  <si>
    <t>서태영,김병권</t>
    <phoneticPr fontId="3" type="noConversion"/>
  </si>
  <si>
    <t>서태영,김병권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</si>
  <si>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</si>
  <si>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</si>
  <si>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</si>
  <si>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</si>
  <si>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㈜벨하우스</t>
    <phoneticPr fontId="3" type="noConversion"/>
  </si>
  <si>
    <t>LPG*20kg</t>
    <phoneticPr fontId="3" type="noConversion"/>
  </si>
  <si>
    <t>㈜BDC-1</t>
    <phoneticPr fontId="3" type="noConversion"/>
  </si>
  <si>
    <t>탄소*40kg</t>
    <phoneticPr fontId="3" type="noConversion"/>
  </si>
  <si>
    <t>액체산소</t>
    <phoneticPr fontId="3" type="noConversion"/>
  </si>
  <si>
    <t>㈜엘에스엔지니어링</t>
    <phoneticPr fontId="3" type="noConversion"/>
  </si>
  <si>
    <t>산소</t>
    <phoneticPr fontId="3" type="noConversion"/>
  </si>
  <si>
    <t>알곤(소)</t>
    <phoneticPr fontId="3" type="noConversion"/>
  </si>
  <si>
    <t>안현엔지니어링</t>
    <phoneticPr fontId="3" type="noConversion"/>
  </si>
  <si>
    <t>대청이엔지</t>
    <phoneticPr fontId="3" type="noConversion"/>
  </si>
  <si>
    <t>㈜삼주</t>
    <phoneticPr fontId="3" type="noConversion"/>
  </si>
  <si>
    <t>㈜루트제이드</t>
    <phoneticPr fontId="3" type="noConversion"/>
  </si>
  <si>
    <t>정선산업㈜</t>
    <phoneticPr fontId="3" type="noConversion"/>
  </si>
  <si>
    <t>산소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</si>
  <si>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</si>
  <si>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</si>
  <si>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</si>
  <si>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</si>
  <si>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</si>
  <si>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추부,가야곡</t>
    <phoneticPr fontId="3" type="noConversion"/>
  </si>
  <si>
    <t>추부,가야곡</t>
    <phoneticPr fontId="3" type="noConversion"/>
  </si>
  <si>
    <t>가온팜㈜</t>
    <phoneticPr fontId="3" type="noConversion"/>
  </si>
  <si>
    <t>아주이엔지㈜</t>
    <phoneticPr fontId="3" type="noConversion"/>
  </si>
  <si>
    <t>LPG*20kg</t>
    <phoneticPr fontId="3" type="noConversion"/>
  </si>
  <si>
    <t>㈜큐하이</t>
    <phoneticPr fontId="3" type="noConversion"/>
  </si>
  <si>
    <t>액체질소</t>
    <phoneticPr fontId="3" type="noConversion"/>
  </si>
  <si>
    <t>㈜삼양홀딩스</t>
    <phoneticPr fontId="3" type="noConversion"/>
  </si>
  <si>
    <t>수소</t>
    <phoneticPr fontId="3" type="noConversion"/>
  </si>
  <si>
    <t>액체질소</t>
    <phoneticPr fontId="3" type="noConversion"/>
  </si>
  <si>
    <t>㈜성천씨엠에스</t>
    <phoneticPr fontId="3" type="noConversion"/>
  </si>
  <si>
    <t>㈜보고</t>
    <phoneticPr fontId="3" type="noConversion"/>
  </si>
  <si>
    <t>탄소*20kg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</si>
  <si>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</si>
  <si>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</si>
  <si>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</si>
  <si>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</si>
  <si>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</si>
  <si>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</si>
  <si>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</si>
  <si>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</si>
  <si>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</si>
  <si>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</si>
  <si>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</si>
  <si>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</si>
  <si>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㈜비에스부여공장</t>
    <phoneticPr fontId="3" type="noConversion"/>
  </si>
  <si>
    <t>암모니아</t>
    <phoneticPr fontId="3" type="noConversion"/>
  </si>
  <si>
    <t>㈜삼양홀딩스</t>
    <phoneticPr fontId="3" type="noConversion"/>
  </si>
  <si>
    <t>수소</t>
    <phoneticPr fontId="3" type="noConversion"/>
  </si>
  <si>
    <t>㈜씨티케미칼</t>
    <phoneticPr fontId="3" type="noConversion"/>
  </si>
  <si>
    <t>아주이엔지㈜</t>
    <phoneticPr fontId="3" type="noConversion"/>
  </si>
  <si>
    <t>산소</t>
    <phoneticPr fontId="3" type="noConversion"/>
  </si>
  <si>
    <t>㈜보고</t>
    <phoneticPr fontId="3" type="noConversion"/>
  </si>
  <si>
    <t>6228</t>
    <phoneticPr fontId="3" type="noConversion"/>
  </si>
  <si>
    <t>공주,논산</t>
    <phoneticPr fontId="3" type="noConversion"/>
  </si>
  <si>
    <t>공주,논산</t>
    <phoneticPr fontId="3" type="noConversion"/>
  </si>
  <si>
    <t>㈜동우에이스</t>
    <phoneticPr fontId="3" type="noConversion"/>
  </si>
  <si>
    <t>탄소*40kg</t>
    <phoneticPr fontId="3" type="noConversion"/>
  </si>
  <si>
    <t>(유)신흥이엔씨</t>
    <phoneticPr fontId="3" type="noConversion"/>
  </si>
  <si>
    <t>서주스틸㈜</t>
    <phoneticPr fontId="3" type="noConversion"/>
  </si>
  <si>
    <t>㈜성대이엔지</t>
    <phoneticPr fontId="3" type="noConversion"/>
  </si>
  <si>
    <t>산소</t>
    <phoneticPr fontId="3" type="noConversion"/>
  </si>
  <si>
    <t>(유)호경엔지니어링</t>
    <phoneticPr fontId="3" type="noConversion"/>
  </si>
  <si>
    <t>액체산소</t>
    <phoneticPr fontId="3" type="noConversion"/>
  </si>
  <si>
    <t>(유)여명산업</t>
    <phoneticPr fontId="3" type="noConversion"/>
  </si>
  <si>
    <t>알곤</t>
    <phoneticPr fontId="3" type="noConversion"/>
  </si>
  <si>
    <t>탄소*40kg</t>
    <phoneticPr fontId="3" type="noConversion"/>
  </si>
  <si>
    <t>㈜제이엔씨상사</t>
    <phoneticPr fontId="3" type="noConversion"/>
  </si>
  <si>
    <t>탄소*40kg</t>
    <phoneticPr fontId="3" type="noConversion"/>
  </si>
  <si>
    <t>㈜윤성기업</t>
    <phoneticPr fontId="3" type="noConversion"/>
  </si>
  <si>
    <t>알곤</t>
    <phoneticPr fontId="3" type="noConversion"/>
  </si>
  <si>
    <t>㈜엠에스이엔지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</si>
  <si>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</si>
  <si>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</si>
  <si>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</si>
  <si>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</si>
  <si>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</si>
  <si>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</si>
  <si>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</si>
  <si>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윤태용</t>
    <phoneticPr fontId="3" type="noConversion"/>
  </si>
  <si>
    <t>(유)금성기업</t>
    <phoneticPr fontId="3" type="noConversion"/>
  </si>
  <si>
    <t>산소</t>
    <phoneticPr fontId="3" type="noConversion"/>
  </si>
  <si>
    <t>탄소*40kg</t>
    <phoneticPr fontId="3" type="noConversion"/>
  </si>
  <si>
    <t>에프엠테크</t>
    <phoneticPr fontId="3" type="noConversion"/>
  </si>
  <si>
    <t>CO2+AR</t>
    <phoneticPr fontId="3" type="noConversion"/>
  </si>
  <si>
    <t>㈜한신-AS</t>
    <phoneticPr fontId="3" type="noConversion"/>
  </si>
  <si>
    <t>㈜한신-본사</t>
    <phoneticPr fontId="3" type="noConversion"/>
  </si>
  <si>
    <t>CO2+AR</t>
    <phoneticPr fontId="3" type="noConversion"/>
  </si>
  <si>
    <t>우리산업</t>
    <phoneticPr fontId="3" type="noConversion"/>
  </si>
  <si>
    <t>탄소*20kg</t>
    <phoneticPr fontId="3" type="noConversion"/>
  </si>
  <si>
    <t>탄소*40kg</t>
    <phoneticPr fontId="3" type="noConversion"/>
  </si>
  <si>
    <t>CO2+AR</t>
    <phoneticPr fontId="3" type="noConversion"/>
  </si>
  <si>
    <t>(유)정원메탈</t>
    <phoneticPr fontId="3" type="noConversion"/>
  </si>
  <si>
    <t>LPG*50kg</t>
    <phoneticPr fontId="3" type="noConversion"/>
  </si>
  <si>
    <t>㈜티오피-1</t>
    <phoneticPr fontId="3" type="noConversion"/>
  </si>
  <si>
    <t>㈜티오피-3</t>
    <phoneticPr fontId="3" type="noConversion"/>
  </si>
  <si>
    <t>케이원산업㈜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</si>
  <si>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</si>
  <si>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</si>
  <si>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</si>
  <si>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</si>
  <si>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</si>
  <si>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</si>
  <si>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</si>
  <si>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김제,익산</t>
    <phoneticPr fontId="3" type="noConversion"/>
  </si>
  <si>
    <t>김제,익산</t>
    <phoneticPr fontId="3" type="noConversion"/>
  </si>
  <si>
    <t>조명호</t>
    <phoneticPr fontId="3" type="noConversion"/>
  </si>
  <si>
    <t>(유)두현산업개발</t>
    <phoneticPr fontId="3" type="noConversion"/>
  </si>
  <si>
    <t>외부차량</t>
    <phoneticPr fontId="3" type="noConversion"/>
  </si>
  <si>
    <t>두현산업</t>
    <phoneticPr fontId="3" type="noConversion"/>
  </si>
  <si>
    <t>㈜엠에스가스전북</t>
    <phoneticPr fontId="3" type="noConversion"/>
  </si>
  <si>
    <t>고순도 헬륨</t>
    <phoneticPr fontId="3" type="noConversion"/>
  </si>
  <si>
    <t>외부차량</t>
    <phoneticPr fontId="3" type="noConversion"/>
  </si>
  <si>
    <t>㈜포커스엔지니어링</t>
    <phoneticPr fontId="3" type="noConversion"/>
  </si>
  <si>
    <t>액체산소</t>
    <phoneticPr fontId="3" type="noConversion"/>
  </si>
  <si>
    <t>대주코레스㈜</t>
    <phoneticPr fontId="3" type="noConversion"/>
  </si>
  <si>
    <t>아세틸렌*3KG</t>
    <phoneticPr fontId="3" type="noConversion"/>
  </si>
  <si>
    <t>액체질소</t>
    <phoneticPr fontId="3" type="noConversion"/>
  </si>
  <si>
    <t>압출</t>
    <phoneticPr fontId="3" type="noConversion"/>
  </si>
  <si>
    <t>공무</t>
    <phoneticPr fontId="3" type="noConversion"/>
  </si>
  <si>
    <t>대주코레스㈜-2</t>
    <phoneticPr fontId="3" type="noConversion"/>
  </si>
  <si>
    <t>LPG*20kg</t>
    <phoneticPr fontId="3" type="noConversion"/>
  </si>
  <si>
    <t>㈜성경</t>
    <phoneticPr fontId="3" type="noConversion"/>
  </si>
  <si>
    <t>질소</t>
    <phoneticPr fontId="3" type="noConversion"/>
  </si>
  <si>
    <t>알곤</t>
    <phoneticPr fontId="3" type="noConversion"/>
  </si>
  <si>
    <t>동하</t>
    <phoneticPr fontId="3" type="noConversion"/>
  </si>
  <si>
    <t>㈜동명기계</t>
    <phoneticPr fontId="3" type="noConversion"/>
  </si>
  <si>
    <t>알곤</t>
    <phoneticPr fontId="3" type="noConversion"/>
  </si>
  <si>
    <t>㈜다한산업</t>
    <phoneticPr fontId="3" type="noConversion"/>
  </si>
  <si>
    <t>진흥기계㈜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</si>
  <si>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</si>
  <si>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</si>
  <si>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</si>
  <si>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</si>
  <si>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진안,봉동</t>
    <phoneticPr fontId="3" type="noConversion"/>
  </si>
  <si>
    <t>진안,봉동</t>
    <phoneticPr fontId="3" type="noConversion"/>
  </si>
  <si>
    <t>진안,봉동</t>
    <phoneticPr fontId="3" type="noConversion"/>
  </si>
  <si>
    <t>진안,봉동</t>
    <phoneticPr fontId="3" type="noConversion"/>
  </si>
  <si>
    <t>㈜다인이엔씨</t>
    <phoneticPr fontId="3" type="noConversion"/>
  </si>
  <si>
    <t>탄소*40kg</t>
    <phoneticPr fontId="3" type="noConversion"/>
  </si>
  <si>
    <t>LPG*20kg</t>
    <phoneticPr fontId="3" type="noConversion"/>
  </si>
  <si>
    <t>㈜다인이엔씨</t>
    <phoneticPr fontId="3" type="noConversion"/>
  </si>
  <si>
    <t>㈜다인이엔씨</t>
    <phoneticPr fontId="3" type="noConversion"/>
  </si>
  <si>
    <t>7233</t>
    <phoneticPr fontId="3" type="noConversion"/>
  </si>
  <si>
    <t>7233</t>
    <phoneticPr fontId="3" type="noConversion"/>
  </si>
  <si>
    <t>서태영</t>
    <phoneticPr fontId="3" type="noConversion"/>
  </si>
  <si>
    <t>서태영</t>
    <phoneticPr fontId="3" type="noConversion"/>
  </si>
  <si>
    <t>서태영</t>
    <phoneticPr fontId="3" type="noConversion"/>
  </si>
  <si>
    <t>여주</t>
    <phoneticPr fontId="3" type="noConversion"/>
  </si>
  <si>
    <t>여주</t>
    <phoneticPr fontId="3" type="noConversion"/>
  </si>
  <si>
    <t>여주</t>
    <phoneticPr fontId="3" type="noConversion"/>
  </si>
  <si>
    <t>㈜코캄</t>
    <phoneticPr fontId="3" type="noConversion"/>
  </si>
  <si>
    <t>액체질소(소)</t>
    <phoneticPr fontId="3" type="noConversion"/>
  </si>
  <si>
    <t>명성테크-계룡</t>
    <phoneticPr fontId="3" type="noConversion"/>
  </si>
  <si>
    <t>오케이퓨쳐㈜</t>
    <phoneticPr fontId="3" type="noConversion"/>
  </si>
  <si>
    <t>㈜우진플랜트</t>
    <phoneticPr fontId="3" type="noConversion"/>
  </si>
  <si>
    <t>산소</t>
    <phoneticPr fontId="3" type="noConversion"/>
  </si>
  <si>
    <t>LPG*20kg</t>
    <phoneticPr fontId="3" type="noConversion"/>
  </si>
  <si>
    <t>전진스틸</t>
    <phoneticPr fontId="3" type="noConversion"/>
  </si>
  <si>
    <t>㈜가람에스티-해인스틸</t>
    <phoneticPr fontId="3" type="noConversion"/>
  </si>
  <si>
    <t>㈜가람에스티-에이스</t>
    <phoneticPr fontId="3" type="noConversion"/>
  </si>
  <si>
    <t>LPG*50kg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</si>
  <si>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</si>
  <si>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</si>
  <si>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</si>
  <si>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</si>
  <si>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</si>
  <si>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</si>
  <si>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</si>
  <si>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</si>
  <si>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</si>
  <si>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</si>
  <si>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</si>
  <si>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영동,가야곡</t>
    <phoneticPr fontId="3" type="noConversion"/>
  </si>
  <si>
    <t>영동,가야곡</t>
    <phoneticPr fontId="3" type="noConversion"/>
  </si>
  <si>
    <t>영동,가야곡</t>
    <phoneticPr fontId="3" type="noConversion"/>
  </si>
  <si>
    <t>영동,가야곡</t>
    <phoneticPr fontId="3" type="noConversion"/>
  </si>
  <si>
    <t>액체산소</t>
    <phoneticPr fontId="3" type="noConversion"/>
  </si>
  <si>
    <t>극동테크놀로지</t>
    <phoneticPr fontId="3" type="noConversion"/>
  </si>
  <si>
    <t>경북지역</t>
    <phoneticPr fontId="3" type="noConversion"/>
  </si>
  <si>
    <t>바이오가스솔루션</t>
    <phoneticPr fontId="3" type="noConversion"/>
  </si>
  <si>
    <t>도강이엔지</t>
    <phoneticPr fontId="3" type="noConversion"/>
  </si>
  <si>
    <t>산소</t>
    <phoneticPr fontId="3" type="noConversion"/>
  </si>
  <si>
    <t>탄소*40kg</t>
    <phoneticPr fontId="3" type="noConversion"/>
  </si>
  <si>
    <t>(재)서해환경과학연구소</t>
    <phoneticPr fontId="3" type="noConversion"/>
  </si>
  <si>
    <t>고순도 질소</t>
    <phoneticPr fontId="3" type="noConversion"/>
  </si>
  <si>
    <t>고순도 알곤</t>
    <phoneticPr fontId="3" type="noConversion"/>
  </si>
  <si>
    <t>고순도 헬륨</t>
    <phoneticPr fontId="3" type="noConversion"/>
  </si>
  <si>
    <t>㈜신성이앤지</t>
    <phoneticPr fontId="3" type="noConversion"/>
  </si>
  <si>
    <t>액체알곤</t>
    <phoneticPr fontId="3" type="noConversion"/>
  </si>
  <si>
    <t>0495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</si>
  <si>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</si>
  <si>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</si>
  <si>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</si>
  <si>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전주,오수</t>
    <phoneticPr fontId="3" type="noConversion"/>
  </si>
  <si>
    <t>손현홍</t>
    <phoneticPr fontId="3" type="noConversion"/>
  </si>
  <si>
    <t>한국특수가스㈜</t>
    <phoneticPr fontId="3" type="noConversion"/>
  </si>
  <si>
    <t>6956</t>
    <phoneticPr fontId="3" type="noConversion"/>
  </si>
  <si>
    <t>윤태용</t>
    <phoneticPr fontId="3" type="noConversion"/>
  </si>
  <si>
    <t>서주스틸㈜</t>
    <phoneticPr fontId="3" type="noConversion"/>
  </si>
  <si>
    <t>탄소*40kg</t>
    <phoneticPr fontId="3" type="noConversion"/>
  </si>
  <si>
    <t>환희산업</t>
    <phoneticPr fontId="3" type="noConversion"/>
  </si>
  <si>
    <t>고순도 질소</t>
    <phoneticPr fontId="3" type="noConversion"/>
  </si>
  <si>
    <t>고순도 헬륨</t>
    <phoneticPr fontId="3" type="noConversion"/>
  </si>
  <si>
    <t>㈜케이에스폼</t>
    <phoneticPr fontId="3" type="noConversion"/>
  </si>
  <si>
    <t>산소</t>
    <phoneticPr fontId="3" type="noConversion"/>
  </si>
  <si>
    <t>탄소*40kg</t>
    <phoneticPr fontId="3" type="noConversion"/>
  </si>
  <si>
    <t>LPG*20kg</t>
    <phoneticPr fontId="3" type="noConversion"/>
  </si>
  <si>
    <t>6956</t>
    <phoneticPr fontId="3" type="noConversion"/>
  </si>
  <si>
    <t>윤태용</t>
    <phoneticPr fontId="3" type="noConversion"/>
  </si>
  <si>
    <t>군산,익산</t>
    <phoneticPr fontId="3" type="noConversion"/>
  </si>
  <si>
    <t>군산,익산</t>
    <phoneticPr fontId="3" type="noConversion"/>
  </si>
  <si>
    <t>(유)서희산업개발</t>
    <phoneticPr fontId="3" type="noConversion"/>
  </si>
  <si>
    <t>알곤</t>
    <phoneticPr fontId="3" type="noConversion"/>
  </si>
  <si>
    <t>삼일산업-1</t>
    <phoneticPr fontId="3" type="noConversion"/>
  </si>
  <si>
    <t>삼일산업-2</t>
    <phoneticPr fontId="3" type="noConversion"/>
  </si>
  <si>
    <t>액체알곤</t>
    <phoneticPr fontId="3" type="noConversion"/>
  </si>
  <si>
    <t>(유)금호주방</t>
    <phoneticPr fontId="3" type="noConversion"/>
  </si>
  <si>
    <t>알곤</t>
    <phoneticPr fontId="3" type="noConversion"/>
  </si>
  <si>
    <t>㈜대신냉방</t>
    <phoneticPr fontId="3" type="noConversion"/>
  </si>
  <si>
    <t>질소</t>
    <phoneticPr fontId="3" type="noConversion"/>
  </si>
  <si>
    <t>창무산업</t>
    <phoneticPr fontId="3" type="noConversion"/>
  </si>
  <si>
    <t>(유)대성하이텍</t>
    <phoneticPr fontId="3" type="noConversion"/>
  </si>
  <si>
    <t>㈜비디텍</t>
    <phoneticPr fontId="3" type="noConversion"/>
  </si>
  <si>
    <t>㈜태영기계</t>
    <phoneticPr fontId="3" type="noConversion"/>
  </si>
  <si>
    <t>산소</t>
    <phoneticPr fontId="3" type="noConversion"/>
  </si>
  <si>
    <t>질소</t>
    <phoneticPr fontId="3" type="noConversion"/>
  </si>
  <si>
    <t>탄소*40kg</t>
    <phoneticPr fontId="3" type="noConversion"/>
  </si>
  <si>
    <t>액체산소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</si>
  <si>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</si>
  <si>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</si>
  <si>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</si>
  <si>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</si>
  <si>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</si>
  <si>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</si>
  <si>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</si>
  <si>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</si>
  <si>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</si>
  <si>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한특</t>
    <phoneticPr fontId="3" type="noConversion"/>
  </si>
  <si>
    <t>대주중공업㈜</t>
    <phoneticPr fontId="3" type="noConversion"/>
  </si>
  <si>
    <t>산소</t>
    <phoneticPr fontId="3" type="noConversion"/>
  </si>
  <si>
    <t>수소</t>
    <phoneticPr fontId="3" type="noConversion"/>
  </si>
  <si>
    <t>㈜삼양홀딩스</t>
    <phoneticPr fontId="3" type="noConversion"/>
  </si>
  <si>
    <t>수소</t>
    <phoneticPr fontId="3" type="noConversion"/>
  </si>
  <si>
    <t>액체질소</t>
    <phoneticPr fontId="3" type="noConversion"/>
  </si>
  <si>
    <t>태극제약㈜</t>
    <phoneticPr fontId="3" type="noConversion"/>
  </si>
  <si>
    <t>고순도 질소</t>
    <phoneticPr fontId="3" type="noConversion"/>
  </si>
  <si>
    <t>고순도 알곤</t>
    <phoneticPr fontId="3" type="noConversion"/>
  </si>
  <si>
    <t>㈜성천씨엠에스</t>
    <phoneticPr fontId="3" type="noConversion"/>
  </si>
  <si>
    <t>산소</t>
    <phoneticPr fontId="3" type="noConversion"/>
  </si>
  <si>
    <t>LPG*50kg</t>
    <phoneticPr fontId="3" type="noConversion"/>
  </si>
  <si>
    <t>(유)성진에스엔씨</t>
    <phoneticPr fontId="3" type="noConversion"/>
  </si>
  <si>
    <t>산소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</si>
  <si>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</si>
  <si>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</si>
  <si>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</si>
  <si>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</si>
  <si>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</si>
  <si>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</si>
  <si>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</si>
  <si>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</si>
  <si>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</si>
  <si>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</si>
  <si>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</si>
  <si>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</si>
  <si>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금성레이저</t>
    <phoneticPr fontId="3" type="noConversion"/>
  </si>
  <si>
    <t>알곤</t>
    <phoneticPr fontId="3" type="noConversion"/>
  </si>
  <si>
    <t>금성레이저</t>
    <phoneticPr fontId="3" type="noConversion"/>
  </si>
  <si>
    <t>㈜신성엔지니어링</t>
    <phoneticPr fontId="3" type="noConversion"/>
  </si>
  <si>
    <t>알곤</t>
    <phoneticPr fontId="3" type="noConversion"/>
  </si>
  <si>
    <t>액체산소</t>
    <phoneticPr fontId="3" type="noConversion"/>
  </si>
  <si>
    <t>삼일기업</t>
    <phoneticPr fontId="3" type="noConversion"/>
  </si>
  <si>
    <t>두영기전㈜</t>
    <phoneticPr fontId="3" type="noConversion"/>
  </si>
  <si>
    <t>㈜세호</t>
    <phoneticPr fontId="3" type="noConversion"/>
  </si>
  <si>
    <t>산소</t>
    <phoneticPr fontId="3" type="noConversion"/>
  </si>
  <si>
    <t>㈜에이엠티</t>
    <phoneticPr fontId="3" type="noConversion"/>
  </si>
  <si>
    <t>LPG*20kg</t>
    <phoneticPr fontId="3" type="noConversion"/>
  </si>
  <si>
    <t>㈜평강비아이엠</t>
    <phoneticPr fontId="3" type="noConversion"/>
  </si>
  <si>
    <t>탄소*20kg</t>
    <phoneticPr fontId="3" type="noConversion"/>
  </si>
  <si>
    <t>대원정공㈜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</si>
  <si>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</si>
  <si>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</si>
  <si>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</si>
  <si>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</si>
  <si>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김제,임실</t>
    <phoneticPr fontId="3" type="noConversion"/>
  </si>
  <si>
    <t>김제,임실</t>
    <phoneticPr fontId="3" type="noConversion"/>
  </si>
  <si>
    <t>김제,임실</t>
    <phoneticPr fontId="3" type="noConversion"/>
  </si>
  <si>
    <t>질소</t>
    <phoneticPr fontId="3" type="noConversion"/>
  </si>
  <si>
    <t>㈜기흥금속</t>
    <phoneticPr fontId="3" type="noConversion"/>
  </si>
  <si>
    <t>5179</t>
    <phoneticPr fontId="3" type="noConversion"/>
  </si>
  <si>
    <t>논산</t>
    <phoneticPr fontId="3" type="noConversion"/>
  </si>
  <si>
    <t>엘지전자㈜</t>
    <phoneticPr fontId="3" type="noConversion"/>
  </si>
  <si>
    <t>헬륨</t>
    <phoneticPr fontId="3" type="noConversion"/>
  </si>
  <si>
    <t>고순도 헬륨</t>
    <phoneticPr fontId="3" type="noConversion"/>
  </si>
  <si>
    <t>㈜기흥금속</t>
    <phoneticPr fontId="3" type="noConversion"/>
  </si>
  <si>
    <t>산소</t>
    <phoneticPr fontId="3" type="noConversion"/>
  </si>
  <si>
    <t>탄소*20kg</t>
    <phoneticPr fontId="3" type="noConversion"/>
  </si>
  <si>
    <t>㈜대한엔바이로테크</t>
    <phoneticPr fontId="3" type="noConversion"/>
  </si>
  <si>
    <t>알곤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</si>
  <si>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</si>
  <si>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</si>
  <si>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</si>
  <si>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</si>
  <si>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서태영,김병권</t>
    <phoneticPr fontId="3" type="noConversion"/>
  </si>
  <si>
    <t>서태영,김병권</t>
    <phoneticPr fontId="3" type="noConversion"/>
  </si>
  <si>
    <t>평택,가야곡</t>
    <phoneticPr fontId="3" type="noConversion"/>
  </si>
  <si>
    <t>평택,가야곡</t>
    <phoneticPr fontId="3" type="noConversion"/>
  </si>
  <si>
    <t>평택,가야곡</t>
    <phoneticPr fontId="3" type="noConversion"/>
  </si>
  <si>
    <t>평택,가야곡</t>
    <phoneticPr fontId="3" type="noConversion"/>
  </si>
  <si>
    <t>김병권,서태영</t>
    <phoneticPr fontId="3" type="noConversion"/>
  </si>
  <si>
    <t>㈜와이에이치에스앤티</t>
    <phoneticPr fontId="3" type="noConversion"/>
  </si>
  <si>
    <t>HE+N2</t>
    <phoneticPr fontId="3" type="noConversion"/>
  </si>
  <si>
    <t>엘지전자㈜</t>
    <phoneticPr fontId="3" type="noConversion"/>
  </si>
  <si>
    <t>HE+N2</t>
    <phoneticPr fontId="3" type="noConversion"/>
  </si>
  <si>
    <t>누락분</t>
    <phoneticPr fontId="3" type="noConversion"/>
  </si>
  <si>
    <t>㈜정우이엔지</t>
    <phoneticPr fontId="3" type="noConversion"/>
  </si>
  <si>
    <t>액체산소</t>
    <phoneticPr fontId="3" type="noConversion"/>
  </si>
  <si>
    <t>액체질소</t>
    <phoneticPr fontId="3" type="noConversion"/>
  </si>
  <si>
    <t>유진수</t>
    <phoneticPr fontId="3" type="noConversion"/>
  </si>
  <si>
    <t>0495</t>
    <phoneticPr fontId="3" type="noConversion"/>
  </si>
  <si>
    <t>0495</t>
    <phoneticPr fontId="3" type="noConversion"/>
  </si>
  <si>
    <t>고려특장㈜</t>
    <phoneticPr fontId="3" type="noConversion"/>
  </si>
  <si>
    <t xml:space="preserve">마감후 </t>
    <phoneticPr fontId="3" type="noConversion"/>
  </si>
  <si>
    <t>산소</t>
    <phoneticPr fontId="3" type="noConversion"/>
  </si>
  <si>
    <t>탄소*40kg</t>
    <phoneticPr fontId="3" type="noConversion"/>
  </si>
  <si>
    <t>고려특장㈜</t>
    <phoneticPr fontId="3" type="noConversion"/>
  </si>
  <si>
    <t>0495</t>
    <phoneticPr fontId="3" type="noConversion"/>
  </si>
  <si>
    <t>윤태용</t>
    <phoneticPr fontId="3" type="noConversion"/>
  </si>
  <si>
    <t>윤태용</t>
    <phoneticPr fontId="3" type="noConversion"/>
  </si>
  <si>
    <t>청양</t>
    <phoneticPr fontId="3" type="noConversion"/>
  </si>
  <si>
    <t>터보엔지니어링㈜</t>
    <phoneticPr fontId="3" type="noConversion"/>
  </si>
  <si>
    <t>액체질소</t>
    <phoneticPr fontId="3" type="noConversion"/>
  </si>
  <si>
    <t>대주코레스㈜-2</t>
    <phoneticPr fontId="3" type="noConversion"/>
  </si>
  <si>
    <t>액체알곤</t>
    <phoneticPr fontId="3" type="noConversion"/>
  </si>
  <si>
    <t>동하</t>
    <phoneticPr fontId="3" type="noConversion"/>
  </si>
  <si>
    <t>탄소*40kg</t>
    <phoneticPr fontId="3" type="noConversion"/>
  </si>
  <si>
    <t>대주코레스㈜</t>
    <phoneticPr fontId="3" type="noConversion"/>
  </si>
  <si>
    <t>고순도 알곤</t>
    <phoneticPr fontId="3" type="noConversion"/>
  </si>
  <si>
    <t>㈜백호</t>
    <phoneticPr fontId="3" type="noConversion"/>
  </si>
  <si>
    <t>산소</t>
    <phoneticPr fontId="3" type="noConversion"/>
  </si>
  <si>
    <t>탄소*40kg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</si>
  <si>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</si>
  <si>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</si>
  <si>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</si>
  <si>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</si>
  <si>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</si>
  <si>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</si>
  <si>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</si>
  <si>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</si>
  <si>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</si>
  <si>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고순도 질소</t>
    <phoneticPr fontId="3" type="noConversion"/>
  </si>
  <si>
    <t>고순도 알곤</t>
    <phoneticPr fontId="3" type="noConversion"/>
  </si>
  <si>
    <t>고순도 수소</t>
    <phoneticPr fontId="3" type="noConversion"/>
  </si>
  <si>
    <t>아세틸렌*3KG</t>
    <phoneticPr fontId="3" type="noConversion"/>
  </si>
  <si>
    <t>LASER</t>
    <phoneticPr fontId="3" type="noConversion"/>
  </si>
  <si>
    <t>HE+N2</t>
  </si>
  <si>
    <t>고순도 AC*5K</t>
  </si>
  <si>
    <t>고순도 AIR</t>
    <phoneticPr fontId="3" type="noConversion"/>
  </si>
  <si>
    <t>진천</t>
    <phoneticPr fontId="3" type="noConversion"/>
  </si>
  <si>
    <t>진천</t>
    <phoneticPr fontId="3" type="noConversion"/>
  </si>
  <si>
    <t>외부차량</t>
    <phoneticPr fontId="3" type="noConversion"/>
  </si>
  <si>
    <t>외부차량</t>
    <phoneticPr fontId="3" type="noConversion"/>
  </si>
  <si>
    <t>외부차량</t>
    <phoneticPr fontId="3" type="noConversion"/>
  </si>
  <si>
    <t>마감후</t>
    <phoneticPr fontId="3" type="noConversion"/>
  </si>
  <si>
    <t>유진수,서태영</t>
    <phoneticPr fontId="3" type="noConversion"/>
  </si>
  <si>
    <t>윤태용</t>
    <phoneticPr fontId="3" type="noConversion"/>
  </si>
  <si>
    <t>기회산업</t>
    <phoneticPr fontId="3" type="noConversion"/>
  </si>
  <si>
    <t>알곤</t>
    <phoneticPr fontId="3" type="noConversion"/>
  </si>
  <si>
    <t>㈜광진메탈</t>
    <phoneticPr fontId="3" type="noConversion"/>
  </si>
  <si>
    <t>LPG*20kg</t>
    <phoneticPr fontId="3" type="noConversion"/>
  </si>
  <si>
    <t>㈜광우산업</t>
    <phoneticPr fontId="3" type="noConversion"/>
  </si>
  <si>
    <t>LASER</t>
    <phoneticPr fontId="3" type="noConversion"/>
  </si>
  <si>
    <t>액체산소</t>
    <phoneticPr fontId="3" type="noConversion"/>
  </si>
  <si>
    <t>기회산업㈜-청주</t>
    <phoneticPr fontId="3" type="noConversion"/>
  </si>
  <si>
    <t>산소</t>
    <phoneticPr fontId="3" type="noConversion"/>
  </si>
  <si>
    <t>알곤</t>
    <phoneticPr fontId="3" type="noConversion"/>
  </si>
  <si>
    <t>㈜터보맥스</t>
    <phoneticPr fontId="3" type="noConversion"/>
  </si>
  <si>
    <t>액체질소</t>
    <phoneticPr fontId="3" type="noConversion"/>
  </si>
  <si>
    <t>CO2+AR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</si>
  <si>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</si>
  <si>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</si>
  <si>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</si>
  <si>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</si>
  <si>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청주,대전</t>
    <phoneticPr fontId="3" type="noConversion"/>
  </si>
  <si>
    <t>청주,대전</t>
    <phoneticPr fontId="3" type="noConversion"/>
  </si>
  <si>
    <t>손현홍</t>
    <phoneticPr fontId="3" type="noConversion"/>
  </si>
  <si>
    <t>(유)한영산업</t>
    <phoneticPr fontId="3" type="noConversion"/>
  </si>
  <si>
    <t>현명산업㈜</t>
    <phoneticPr fontId="3" type="noConversion"/>
  </si>
  <si>
    <t>(유)비제이산업</t>
    <phoneticPr fontId="3" type="noConversion"/>
  </si>
  <si>
    <t>산소</t>
    <phoneticPr fontId="3" type="noConversion"/>
  </si>
  <si>
    <t>탄소*40kg</t>
    <phoneticPr fontId="3" type="noConversion"/>
  </si>
  <si>
    <t>(유)원더스</t>
    <phoneticPr fontId="3" type="noConversion"/>
  </si>
  <si>
    <t>(유)대명</t>
    <phoneticPr fontId="3" type="noConversion"/>
  </si>
  <si>
    <t>CO2+AR</t>
    <phoneticPr fontId="3" type="noConversion"/>
  </si>
  <si>
    <t>(유)제이와이파워텍</t>
    <phoneticPr fontId="3" type="noConversion"/>
  </si>
  <si>
    <t>대상이앤씨</t>
    <phoneticPr fontId="3" type="noConversion"/>
  </si>
  <si>
    <t>LPG*50kg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</si>
  <si>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</si>
  <si>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</si>
  <si>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</si>
  <si>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</si>
  <si>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</si>
  <si>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</si>
  <si>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</si>
  <si>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서주스틸㈜</t>
    <phoneticPr fontId="3" type="noConversion"/>
  </si>
  <si>
    <t>0495</t>
    <phoneticPr fontId="3" type="noConversion"/>
  </si>
  <si>
    <t>군산</t>
    <phoneticPr fontId="3" type="noConversion"/>
  </si>
  <si>
    <t>마감후</t>
    <phoneticPr fontId="3" type="noConversion"/>
  </si>
  <si>
    <t>㈜기흥금속</t>
    <phoneticPr fontId="3" type="noConversion"/>
  </si>
  <si>
    <t>탄소*20kg</t>
    <phoneticPr fontId="3" type="noConversion"/>
  </si>
  <si>
    <t>탄소*40kg</t>
    <phoneticPr fontId="3" type="noConversion"/>
  </si>
  <si>
    <t>㈜루트제이드</t>
    <phoneticPr fontId="3" type="noConversion"/>
  </si>
  <si>
    <t>고순도 알곤</t>
    <phoneticPr fontId="3" type="noConversion"/>
  </si>
  <si>
    <t>연구소</t>
    <phoneticPr fontId="3" type="noConversion"/>
  </si>
  <si>
    <t>㈜코캄</t>
    <phoneticPr fontId="3" type="noConversion"/>
  </si>
  <si>
    <t>㈜태승건설산업</t>
    <phoneticPr fontId="3" type="noConversion"/>
  </si>
  <si>
    <t>㈜성현글로비스</t>
    <phoneticPr fontId="3" type="noConversion"/>
  </si>
  <si>
    <t>LPG*50kg</t>
    <phoneticPr fontId="3" type="noConversion"/>
  </si>
  <si>
    <t>대청이엔지</t>
    <phoneticPr fontId="3" type="noConversion"/>
  </si>
  <si>
    <t>안현엔지니어링</t>
    <phoneticPr fontId="3" type="noConversion"/>
  </si>
  <si>
    <t>㈜BDC-1</t>
    <phoneticPr fontId="3" type="noConversion"/>
  </si>
  <si>
    <t>산소</t>
    <phoneticPr fontId="3" type="noConversion"/>
  </si>
  <si>
    <t>㈜엘에스엔지니어링</t>
    <phoneticPr fontId="3" type="noConversion"/>
  </si>
  <si>
    <t>알곤(소)</t>
    <phoneticPr fontId="3" type="noConversion"/>
  </si>
  <si>
    <t>액체알곤</t>
    <phoneticPr fontId="3" type="noConversion"/>
  </si>
  <si>
    <t>삼영기계㈜논산공장</t>
    <phoneticPr fontId="3" type="noConversion"/>
  </si>
  <si>
    <t>고순도 알곤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</si>
  <si>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</si>
  <si>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</si>
  <si>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</si>
  <si>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</si>
  <si>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</si>
  <si>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</si>
  <si>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</si>
  <si>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추부,가야곡</t>
    <phoneticPr fontId="3" type="noConversion"/>
  </si>
  <si>
    <t>조명호</t>
    <phoneticPr fontId="3" type="noConversion"/>
  </si>
  <si>
    <t>아주이엔지㈜</t>
    <phoneticPr fontId="3" type="noConversion"/>
  </si>
  <si>
    <t>탄소*40kg</t>
    <phoneticPr fontId="3" type="noConversion"/>
  </si>
  <si>
    <t>㈜정원엔지니어링</t>
    <phoneticPr fontId="3" type="noConversion"/>
  </si>
  <si>
    <t>LPG*50kg</t>
    <phoneticPr fontId="3" type="noConversion"/>
  </si>
  <si>
    <t>액체산소</t>
    <phoneticPr fontId="3" type="noConversion"/>
  </si>
  <si>
    <t>㈜삼양홀딩스</t>
    <phoneticPr fontId="3" type="noConversion"/>
  </si>
  <si>
    <t>수소</t>
    <phoneticPr fontId="3" type="noConversion"/>
  </si>
  <si>
    <t>조인엠㈜</t>
    <phoneticPr fontId="3" type="noConversion"/>
  </si>
  <si>
    <t>액체질소</t>
    <phoneticPr fontId="3" type="noConversion"/>
  </si>
  <si>
    <t>㈜보고</t>
    <phoneticPr fontId="3" type="noConversion"/>
  </si>
  <si>
    <t>산소</t>
    <phoneticPr fontId="3" type="noConversion"/>
  </si>
  <si>
    <t>대영스텐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</si>
  <si>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</si>
  <si>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</si>
  <si>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</si>
  <si>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</si>
  <si>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</si>
  <si>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</si>
  <si>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</si>
  <si>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</si>
  <si>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</si>
  <si>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</si>
  <si>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</si>
  <si>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안선호</t>
    <phoneticPr fontId="3" type="noConversion"/>
  </si>
  <si>
    <t>윤태용</t>
    <phoneticPr fontId="3" type="noConversion"/>
  </si>
  <si>
    <t>㈜다인이엔씨</t>
    <phoneticPr fontId="3" type="noConversion"/>
  </si>
  <si>
    <t>7233</t>
    <phoneticPr fontId="3" type="noConversion"/>
  </si>
  <si>
    <t>서태영</t>
    <phoneticPr fontId="3" type="noConversion"/>
  </si>
  <si>
    <t>여주</t>
    <phoneticPr fontId="3" type="noConversion"/>
  </si>
  <si>
    <t>서태영</t>
    <phoneticPr fontId="3" type="noConversion"/>
  </si>
  <si>
    <t>대영종합가스㈜</t>
    <phoneticPr fontId="3" type="noConversion"/>
  </si>
  <si>
    <t>고순도 AIR</t>
    <phoneticPr fontId="3" type="noConversion"/>
  </si>
  <si>
    <t>환희산업</t>
    <phoneticPr fontId="3" type="noConversion"/>
  </si>
  <si>
    <t>액체산소</t>
    <phoneticPr fontId="3" type="noConversion"/>
  </si>
  <si>
    <t>㈜성대이엔지</t>
    <phoneticPr fontId="3" type="noConversion"/>
  </si>
  <si>
    <t>산소</t>
    <phoneticPr fontId="3" type="noConversion"/>
  </si>
  <si>
    <t>탄소*40kg</t>
    <phoneticPr fontId="3" type="noConversion"/>
  </si>
  <si>
    <t>㈜제이에이치정현</t>
    <phoneticPr fontId="3" type="noConversion"/>
  </si>
  <si>
    <t>탄소*40kg</t>
    <phoneticPr fontId="3" type="noConversion"/>
  </si>
  <si>
    <t>(유)호경엔지니어링</t>
    <phoneticPr fontId="3" type="noConversion"/>
  </si>
  <si>
    <t>탄소*40kg</t>
    <phoneticPr fontId="3" type="noConversion"/>
  </si>
  <si>
    <t>LPG*50kg</t>
    <phoneticPr fontId="3" type="noConversion"/>
  </si>
  <si>
    <t>(유)여명산업</t>
    <phoneticPr fontId="3" type="noConversion"/>
  </si>
  <si>
    <t>산소</t>
    <phoneticPr fontId="3" type="noConversion"/>
  </si>
  <si>
    <t>알곤</t>
    <phoneticPr fontId="3" type="noConversion"/>
  </si>
  <si>
    <t>㈜엠에스이엔지</t>
    <phoneticPr fontId="3" type="noConversion"/>
  </si>
  <si>
    <t>CO2+AR</t>
    <phoneticPr fontId="3" type="noConversion"/>
  </si>
  <si>
    <t>㈜제이엔씨상사</t>
    <phoneticPr fontId="3" type="noConversion"/>
  </si>
  <si>
    <t>㈜윤성기업</t>
    <phoneticPr fontId="3" type="noConversion"/>
  </si>
  <si>
    <t>알곤</t>
    <phoneticPr fontId="3" type="noConversion"/>
  </si>
  <si>
    <t>㈜새만금스틸</t>
    <phoneticPr fontId="3" type="noConversion"/>
  </si>
  <si>
    <t>알곤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</si>
  <si>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</si>
  <si>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</si>
  <si>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</si>
  <si>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</si>
  <si>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</si>
  <si>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</si>
  <si>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</si>
  <si>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</si>
  <si>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</si>
  <si>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손현홍</t>
    <phoneticPr fontId="3" type="noConversion"/>
  </si>
  <si>
    <t>㈜동우에이스</t>
    <phoneticPr fontId="3" type="noConversion"/>
  </si>
  <si>
    <t>액체산소</t>
    <phoneticPr fontId="3" type="noConversion"/>
  </si>
  <si>
    <t>서주스틸㈜</t>
    <phoneticPr fontId="3" type="noConversion"/>
  </si>
  <si>
    <t>7233</t>
    <phoneticPr fontId="3" type="noConversion"/>
  </si>
  <si>
    <t>윤태용</t>
    <phoneticPr fontId="3" type="noConversion"/>
  </si>
  <si>
    <t>윤태용</t>
    <phoneticPr fontId="3" type="noConversion"/>
  </si>
  <si>
    <t>군산</t>
    <phoneticPr fontId="3" type="noConversion"/>
  </si>
  <si>
    <t>현명산업㈜</t>
    <phoneticPr fontId="3" type="noConversion"/>
  </si>
  <si>
    <t>액체산소</t>
    <phoneticPr fontId="3" type="noConversion"/>
  </si>
  <si>
    <t>㈜알루뱅크</t>
    <phoneticPr fontId="3" type="noConversion"/>
  </si>
  <si>
    <t>산소</t>
    <phoneticPr fontId="3" type="noConversion"/>
  </si>
  <si>
    <t>고순도 알곤</t>
    <phoneticPr fontId="3" type="noConversion"/>
  </si>
  <si>
    <t>액체질소</t>
    <phoneticPr fontId="3" type="noConversion"/>
  </si>
  <si>
    <t>(유)정원메탈</t>
    <phoneticPr fontId="3" type="noConversion"/>
  </si>
  <si>
    <t>㈜한신-본사</t>
    <phoneticPr fontId="3" type="noConversion"/>
  </si>
  <si>
    <t>CO2+AR</t>
    <phoneticPr fontId="3" type="noConversion"/>
  </si>
  <si>
    <t>㈜한신-AS</t>
    <phoneticPr fontId="3" type="noConversion"/>
  </si>
  <si>
    <t>㈜티오피-1</t>
    <phoneticPr fontId="3" type="noConversion"/>
  </si>
  <si>
    <t>㈜티오피-3</t>
    <phoneticPr fontId="3" type="noConversion"/>
  </si>
  <si>
    <t>민혁이엔지</t>
    <phoneticPr fontId="3" type="noConversion"/>
  </si>
  <si>
    <t>탄소*40kg</t>
    <phoneticPr fontId="3" type="noConversion"/>
  </si>
  <si>
    <t>LPG*20kg</t>
    <phoneticPr fontId="3" type="noConversion"/>
  </si>
  <si>
    <t>케이원산업㈜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</si>
  <si>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</si>
  <si>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</si>
  <si>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</si>
  <si>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</si>
  <si>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</si>
  <si>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</si>
  <si>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</si>
  <si>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</si>
  <si>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</si>
  <si>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명성테크-계룡</t>
    <phoneticPr fontId="3" type="noConversion"/>
  </si>
  <si>
    <t>명성테크-계룡</t>
    <phoneticPr fontId="3" type="noConversion"/>
  </si>
  <si>
    <t>㈜광우산업</t>
    <phoneticPr fontId="3" type="noConversion"/>
  </si>
  <si>
    <t>탄소*40kg</t>
    <phoneticPr fontId="3" type="noConversion"/>
  </si>
  <si>
    <t>오케이퓨쳐㈜</t>
    <phoneticPr fontId="3" type="noConversion"/>
  </si>
  <si>
    <t>산소</t>
    <phoneticPr fontId="3" type="noConversion"/>
  </si>
  <si>
    <t>0495</t>
    <phoneticPr fontId="3" type="noConversion"/>
  </si>
  <si>
    <t>0495</t>
    <phoneticPr fontId="3" type="noConversion"/>
  </si>
  <si>
    <t>서태영</t>
    <phoneticPr fontId="3" type="noConversion"/>
  </si>
  <si>
    <t>서태영</t>
    <phoneticPr fontId="3" type="noConversion"/>
  </si>
  <si>
    <t>청주,계룡</t>
    <phoneticPr fontId="3" type="noConversion"/>
  </si>
  <si>
    <t>청주,계룡</t>
    <phoneticPr fontId="3" type="noConversion"/>
  </si>
  <si>
    <t>청주,계룡</t>
    <phoneticPr fontId="3" type="noConversion"/>
  </si>
  <si>
    <t>대주중공업㈜</t>
    <phoneticPr fontId="3" type="noConversion"/>
  </si>
  <si>
    <t>수소</t>
    <phoneticPr fontId="3" type="noConversion"/>
  </si>
  <si>
    <t>㈜큐하이</t>
    <phoneticPr fontId="3" type="noConversion"/>
  </si>
  <si>
    <t>삼영기계㈜</t>
    <phoneticPr fontId="3" type="noConversion"/>
  </si>
  <si>
    <t>액체질소</t>
    <phoneticPr fontId="3" type="noConversion"/>
  </si>
  <si>
    <t>㈜씨티케미칼</t>
    <phoneticPr fontId="3" type="noConversion"/>
  </si>
  <si>
    <t>액체알곤</t>
    <phoneticPr fontId="3" type="noConversion"/>
  </si>
  <si>
    <t>㈜삼양홀딩스</t>
    <phoneticPr fontId="3" type="noConversion"/>
  </si>
  <si>
    <t>고순도 질소</t>
    <phoneticPr fontId="3" type="noConversion"/>
  </si>
  <si>
    <t>수소</t>
    <phoneticPr fontId="3" type="noConversion"/>
  </si>
  <si>
    <t>고순도 AIR</t>
    <phoneticPr fontId="3" type="noConversion"/>
  </si>
  <si>
    <t>㈜엠케이케미칼</t>
    <phoneticPr fontId="3" type="noConversion"/>
  </si>
  <si>
    <t>고순도 AIR</t>
    <phoneticPr fontId="3" type="noConversion"/>
  </si>
  <si>
    <t>태극제약㈜</t>
    <phoneticPr fontId="3" type="noConversion"/>
  </si>
  <si>
    <t>고순도 알곤</t>
    <phoneticPr fontId="3" type="noConversion"/>
  </si>
  <si>
    <t>㈜성천씨엠에스</t>
    <phoneticPr fontId="3" type="noConversion"/>
  </si>
  <si>
    <t>산소</t>
    <phoneticPr fontId="3" type="noConversion"/>
  </si>
  <si>
    <t>LPG*20kg</t>
    <phoneticPr fontId="3" type="noConversion"/>
  </si>
  <si>
    <t>스피드이엔지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</si>
  <si>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</si>
  <si>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</si>
  <si>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</si>
  <si>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</si>
  <si>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</si>
  <si>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</si>
  <si>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</si>
  <si>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</si>
  <si>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안선오</t>
    <phoneticPr fontId="3" type="noConversion"/>
  </si>
  <si>
    <t>㈜가람에스티-해인스틸</t>
    <phoneticPr fontId="3" type="noConversion"/>
  </si>
  <si>
    <t>탄소*40kg</t>
    <phoneticPr fontId="3" type="noConversion"/>
  </si>
  <si>
    <t>LPG*50kg</t>
    <phoneticPr fontId="3" type="noConversion"/>
  </si>
  <si>
    <t>㈜가람에스티-해인스틸</t>
    <phoneticPr fontId="3" type="noConversion"/>
  </si>
  <si>
    <t>㈜가람에스티-에이스</t>
    <phoneticPr fontId="3" type="noConversion"/>
  </si>
  <si>
    <t>LPG*50kg</t>
    <phoneticPr fontId="3" type="noConversion"/>
  </si>
  <si>
    <t>액체산소</t>
    <phoneticPr fontId="3" type="noConversion"/>
  </si>
  <si>
    <t>전진스틸</t>
    <phoneticPr fontId="3" type="noConversion"/>
  </si>
  <si>
    <t>탄소*40kg</t>
    <phoneticPr fontId="3" type="noConversion"/>
  </si>
  <si>
    <t>㈜우진플랜트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</si>
  <si>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</si>
  <si>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</si>
  <si>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</si>
  <si>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</si>
  <si>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</si>
  <si>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</si>
  <si>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영동</t>
    <phoneticPr fontId="3" type="noConversion"/>
  </si>
  <si>
    <t>영동</t>
    <phoneticPr fontId="3" type="noConversion"/>
  </si>
  <si>
    <t>(유)대건산업</t>
    <phoneticPr fontId="3" type="noConversion"/>
  </si>
  <si>
    <t>삼일산업-1</t>
    <phoneticPr fontId="3" type="noConversion"/>
  </si>
  <si>
    <t>고순도 헬륨</t>
    <phoneticPr fontId="3" type="noConversion"/>
  </si>
  <si>
    <t>액체알곤</t>
    <phoneticPr fontId="3" type="noConversion"/>
  </si>
  <si>
    <t>삼일산업-2</t>
    <phoneticPr fontId="3" type="noConversion"/>
  </si>
  <si>
    <t>창무산업</t>
    <phoneticPr fontId="3" type="noConversion"/>
  </si>
  <si>
    <t>부영철강㈜</t>
    <phoneticPr fontId="3" type="noConversion"/>
  </si>
  <si>
    <t>LASER</t>
    <phoneticPr fontId="3" type="noConversion"/>
  </si>
  <si>
    <t>㈜비디텍</t>
    <phoneticPr fontId="3" type="noConversion"/>
  </si>
  <si>
    <t>알곤</t>
    <phoneticPr fontId="3" type="noConversion"/>
  </si>
  <si>
    <t>㈜동명기계</t>
    <phoneticPr fontId="3" type="noConversion"/>
  </si>
  <si>
    <t>㈜태영기계</t>
    <phoneticPr fontId="3" type="noConversion"/>
  </si>
  <si>
    <t>질소</t>
    <phoneticPr fontId="3" type="noConversion"/>
  </si>
  <si>
    <t>율천공업㈜</t>
    <phoneticPr fontId="3" type="noConversion"/>
  </si>
  <si>
    <t>액체산소</t>
    <phoneticPr fontId="3" type="noConversion"/>
  </si>
  <si>
    <t>㈜에스엠엔테크-봉동</t>
    <phoneticPr fontId="3" type="noConversion"/>
  </si>
  <si>
    <t>액체산소</t>
    <phoneticPr fontId="3" type="noConversion"/>
  </si>
  <si>
    <t>㈜와이에이치에스앤티</t>
    <phoneticPr fontId="3" type="noConversion"/>
  </si>
  <si>
    <t>산소</t>
    <phoneticPr fontId="3" type="noConversion"/>
  </si>
  <si>
    <t>진흥기계㈜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</si>
  <si>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</si>
  <si>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</si>
  <si>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</si>
  <si>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</si>
  <si>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</si>
  <si>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</si>
  <si>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</si>
  <si>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</si>
  <si>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</si>
  <si>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㈜포커스엔지니어링</t>
    <phoneticPr fontId="3" type="noConversion"/>
  </si>
  <si>
    <t>진안</t>
    <phoneticPr fontId="3" type="noConversion"/>
  </si>
  <si>
    <t>㈜엠에스가스전북</t>
    <phoneticPr fontId="3" type="noConversion"/>
  </si>
  <si>
    <t>외부차량</t>
    <phoneticPr fontId="3" type="noConversion"/>
  </si>
  <si>
    <t>기회산업㈜-청주</t>
    <phoneticPr fontId="3" type="noConversion"/>
  </si>
  <si>
    <t>13;06</t>
    <phoneticPr fontId="3" type="noConversion"/>
  </si>
  <si>
    <t>㈜삼양홀딩스</t>
    <phoneticPr fontId="3" type="noConversion"/>
  </si>
  <si>
    <t>수소</t>
    <phoneticPr fontId="3" type="noConversion"/>
  </si>
  <si>
    <t>안선오</t>
    <phoneticPr fontId="3" type="noConversion"/>
  </si>
  <si>
    <t>(2021.11.08~2021.11.14)</t>
    <phoneticPr fontId="3" type="noConversion"/>
  </si>
  <si>
    <t>한국물류설비제작소㈜</t>
    <phoneticPr fontId="3" type="noConversion"/>
  </si>
  <si>
    <t>액체산소</t>
    <phoneticPr fontId="3" type="noConversion"/>
  </si>
  <si>
    <t>㈜평강비아이엠</t>
    <phoneticPr fontId="3" type="noConversion"/>
  </si>
  <si>
    <t>탄소*20kg</t>
    <phoneticPr fontId="3" type="noConversion"/>
  </si>
  <si>
    <t>0495</t>
    <phoneticPr fontId="3" type="noConversion"/>
  </si>
  <si>
    <t>0495</t>
    <phoneticPr fontId="3" type="noConversion"/>
  </si>
  <si>
    <t>윤태용</t>
    <phoneticPr fontId="3" type="noConversion"/>
  </si>
  <si>
    <t>서천,익산</t>
    <phoneticPr fontId="3" type="noConversion"/>
  </si>
  <si>
    <t>서천,익산</t>
    <phoneticPr fontId="3" type="noConversion"/>
  </si>
  <si>
    <t>윤태용</t>
    <phoneticPr fontId="3" type="noConversion"/>
  </si>
  <si>
    <t>서태영</t>
    <phoneticPr fontId="3" type="noConversion"/>
  </si>
  <si>
    <t>㈜삼양홀딩스</t>
    <phoneticPr fontId="3" type="noConversion"/>
  </si>
  <si>
    <t>수소</t>
    <phoneticPr fontId="3" type="noConversion"/>
  </si>
  <si>
    <t>7233</t>
    <phoneticPr fontId="3" type="noConversion"/>
  </si>
  <si>
    <t>서태영</t>
    <phoneticPr fontId="3" type="noConversion"/>
  </si>
  <si>
    <t>공주</t>
    <phoneticPr fontId="3" type="noConversion"/>
  </si>
  <si>
    <t>6228</t>
    <phoneticPr fontId="3" type="noConversion"/>
  </si>
  <si>
    <t>안선오</t>
    <phoneticPr fontId="3" type="noConversion"/>
  </si>
  <si>
    <t>삼일산업-2</t>
    <phoneticPr fontId="3" type="noConversion"/>
  </si>
  <si>
    <t>고순도 헬륨</t>
    <phoneticPr fontId="3" type="noConversion"/>
  </si>
  <si>
    <t>탄소*40kg</t>
    <phoneticPr fontId="3" type="noConversion"/>
  </si>
  <si>
    <t>액체알곤</t>
    <phoneticPr fontId="3" type="noConversion"/>
  </si>
  <si>
    <t>정유리</t>
    <phoneticPr fontId="3" type="noConversion"/>
  </si>
  <si>
    <t>알곤</t>
    <phoneticPr fontId="3" type="noConversion"/>
  </si>
  <si>
    <t>㈜비디텍</t>
    <phoneticPr fontId="3" type="noConversion"/>
  </si>
  <si>
    <t>알곤</t>
    <phoneticPr fontId="3" type="noConversion"/>
  </si>
  <si>
    <t>㈜태영기계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</si>
  <si>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</si>
  <si>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</si>
  <si>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</si>
  <si>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고순도 헬륨</t>
    <phoneticPr fontId="3" type="noConversion"/>
  </si>
  <si>
    <t>㈜다한산업</t>
    <phoneticPr fontId="3" type="noConversion"/>
  </si>
  <si>
    <t>알곤</t>
    <phoneticPr fontId="3" type="noConversion"/>
  </si>
  <si>
    <t>액체산소</t>
    <phoneticPr fontId="3" type="noConversion"/>
  </si>
  <si>
    <t>㈜와이에이치에스앤티</t>
    <phoneticPr fontId="3" type="noConversion"/>
  </si>
  <si>
    <t>LASER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</si>
  <si>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</si>
  <si>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</si>
  <si>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</si>
  <si>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</si>
  <si>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</si>
  <si>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</si>
  <si>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</si>
  <si>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</si>
  <si>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</si>
  <si>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</si>
  <si>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이상혁</t>
    <phoneticPr fontId="3" type="noConversion"/>
  </si>
  <si>
    <t>씨엔비산업㈜</t>
    <phoneticPr fontId="3" type="noConversion"/>
  </si>
  <si>
    <t>액체알곤</t>
    <phoneticPr fontId="3" type="noConversion"/>
  </si>
  <si>
    <t>㈜BDC-1</t>
    <phoneticPr fontId="3" type="noConversion"/>
  </si>
  <si>
    <t>알곤</t>
    <phoneticPr fontId="3" type="noConversion"/>
  </si>
  <si>
    <t>탄소*40kg</t>
    <phoneticPr fontId="3" type="noConversion"/>
  </si>
  <si>
    <t>안현엔지니어링</t>
    <phoneticPr fontId="3" type="noConversion"/>
  </si>
  <si>
    <t>대청이엔지</t>
    <phoneticPr fontId="3" type="noConversion"/>
  </si>
  <si>
    <t>산소</t>
    <phoneticPr fontId="3" type="noConversion"/>
  </si>
  <si>
    <t>영이엔지</t>
    <phoneticPr fontId="3" type="noConversion"/>
  </si>
  <si>
    <t>산소</t>
    <phoneticPr fontId="3" type="noConversion"/>
  </si>
  <si>
    <t>㈜태승건설산업</t>
    <phoneticPr fontId="3" type="noConversion"/>
  </si>
  <si>
    <t>㈜삼주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</si>
  <si>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</si>
  <si>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</si>
  <si>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</si>
  <si>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</si>
  <si>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추부,가야곡</t>
    <phoneticPr fontId="3" type="noConversion"/>
  </si>
  <si>
    <t>추부,가야곡</t>
    <phoneticPr fontId="3" type="noConversion"/>
  </si>
  <si>
    <t>조명호</t>
    <phoneticPr fontId="3" type="noConversion"/>
  </si>
  <si>
    <t>기회산업</t>
    <phoneticPr fontId="3" type="noConversion"/>
  </si>
  <si>
    <t>알곤</t>
    <phoneticPr fontId="3" type="noConversion"/>
  </si>
  <si>
    <t>에이치엔에스하이텍㈜</t>
    <phoneticPr fontId="3" type="noConversion"/>
  </si>
  <si>
    <t>액체질소(소)</t>
    <phoneticPr fontId="3" type="noConversion"/>
  </si>
  <si>
    <t>㈜광우산업</t>
    <phoneticPr fontId="3" type="noConversion"/>
  </si>
  <si>
    <t>㈜터보맥스</t>
    <phoneticPr fontId="3" type="noConversion"/>
  </si>
  <si>
    <t>기회산업㈜-청주</t>
    <phoneticPr fontId="3" type="noConversion"/>
  </si>
  <si>
    <t>㈜터보맥스</t>
    <phoneticPr fontId="3" type="noConversion"/>
  </si>
  <si>
    <t>㈜터보맥스</t>
    <phoneticPr fontId="3" type="noConversion"/>
  </si>
  <si>
    <t>액체산소</t>
    <phoneticPr fontId="3" type="noConversion"/>
  </si>
  <si>
    <t>액체질소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</si>
  <si>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</si>
  <si>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</si>
  <si>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</si>
  <si>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</si>
  <si>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</si>
  <si>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청주,대전</t>
    <phoneticPr fontId="3" type="noConversion"/>
  </si>
  <si>
    <t>청주,대전</t>
    <phoneticPr fontId="3" type="noConversion"/>
  </si>
  <si>
    <t>청주,대전</t>
    <phoneticPr fontId="3" type="noConversion"/>
  </si>
  <si>
    <t>손현홍</t>
    <phoneticPr fontId="3" type="noConversion"/>
  </si>
  <si>
    <t>(유)한영산업</t>
    <phoneticPr fontId="3" type="noConversion"/>
  </si>
  <si>
    <t>CO2+AR</t>
    <phoneticPr fontId="3" type="noConversion"/>
  </si>
  <si>
    <t>현명산업㈜</t>
    <phoneticPr fontId="3" type="noConversion"/>
  </si>
  <si>
    <t>탄소*40kg</t>
    <phoneticPr fontId="3" type="noConversion"/>
  </si>
  <si>
    <t>(유)비제이산업</t>
    <phoneticPr fontId="3" type="noConversion"/>
  </si>
  <si>
    <t>탄소*40kg</t>
    <phoneticPr fontId="3" type="noConversion"/>
  </si>
  <si>
    <t>(유)원더스</t>
    <phoneticPr fontId="3" type="noConversion"/>
  </si>
  <si>
    <t>(유)대명</t>
    <phoneticPr fontId="3" type="noConversion"/>
  </si>
  <si>
    <t>(유)태왕</t>
    <phoneticPr fontId="3" type="noConversion"/>
  </si>
  <si>
    <t>산소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</si>
  <si>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</si>
  <si>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</si>
  <si>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</si>
  <si>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</si>
  <si>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</si>
  <si>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</si>
  <si>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</si>
  <si>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</si>
  <si>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</si>
  <si>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</si>
  <si>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이건산업</t>
    <phoneticPr fontId="3" type="noConversion"/>
  </si>
  <si>
    <t>탄소*40kg</t>
    <phoneticPr fontId="3" type="noConversion"/>
  </si>
  <si>
    <t>아주이엔지㈜</t>
    <phoneticPr fontId="3" type="noConversion"/>
  </si>
  <si>
    <t>㈜삼양홀딩스</t>
    <phoneticPr fontId="3" type="noConversion"/>
  </si>
  <si>
    <t>수소</t>
    <phoneticPr fontId="3" type="noConversion"/>
  </si>
  <si>
    <t>㈜성천씨엠에스</t>
    <phoneticPr fontId="3" type="noConversion"/>
  </si>
  <si>
    <t>산소</t>
    <phoneticPr fontId="3" type="noConversion"/>
  </si>
  <si>
    <t>㈜디에이치</t>
    <phoneticPr fontId="3" type="noConversion"/>
  </si>
  <si>
    <t>알곤</t>
    <phoneticPr fontId="3" type="noConversion"/>
  </si>
  <si>
    <t>㈜보고</t>
    <phoneticPr fontId="3" type="noConversion"/>
  </si>
  <si>
    <t>산소</t>
    <phoneticPr fontId="3" type="noConversion"/>
  </si>
  <si>
    <t>LPG*20kg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</si>
  <si>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</si>
  <si>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</si>
  <si>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</si>
  <si>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</si>
  <si>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</si>
  <si>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</si>
  <si>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</si>
  <si>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㈜엠에스이엔지</t>
    <phoneticPr fontId="3" type="noConversion"/>
  </si>
  <si>
    <t>CO2+AR</t>
    <phoneticPr fontId="3" type="noConversion"/>
  </si>
  <si>
    <t>군산</t>
    <phoneticPr fontId="3" type="noConversion"/>
  </si>
  <si>
    <t>㈜엠에스가스전북</t>
    <phoneticPr fontId="3" type="noConversion"/>
  </si>
  <si>
    <t>탄소*40kg</t>
    <phoneticPr fontId="3" type="noConversion"/>
  </si>
  <si>
    <t>5179</t>
    <phoneticPr fontId="3" type="noConversion"/>
  </si>
  <si>
    <t>김병권</t>
    <phoneticPr fontId="3" type="noConversion"/>
  </si>
  <si>
    <t>(유)대건산업</t>
    <phoneticPr fontId="3" type="noConversion"/>
  </si>
  <si>
    <t>LPG*20kg</t>
    <phoneticPr fontId="3" type="noConversion"/>
  </si>
  <si>
    <t>LPG*50kg</t>
    <phoneticPr fontId="3" type="noConversion"/>
  </si>
  <si>
    <t>충남가스충전소</t>
    <phoneticPr fontId="3" type="noConversion"/>
  </si>
  <si>
    <t>충남가스충전소</t>
    <phoneticPr fontId="3" type="noConversion"/>
  </si>
  <si>
    <t>외부차량</t>
    <phoneticPr fontId="3" type="noConversion"/>
  </si>
  <si>
    <t>파기1포함 출고</t>
    <phoneticPr fontId="3" type="noConversion"/>
  </si>
  <si>
    <t>영진에스피</t>
    <phoneticPr fontId="3" type="noConversion"/>
  </si>
  <si>
    <t>탄소*40kg</t>
    <phoneticPr fontId="3" type="noConversion"/>
  </si>
  <si>
    <t>액체산소</t>
    <phoneticPr fontId="3" type="noConversion"/>
  </si>
  <si>
    <t>영진에스피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</si>
  <si>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</si>
  <si>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</si>
  <si>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</si>
  <si>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탄소*40kg</t>
    <phoneticPr fontId="3" type="noConversion"/>
  </si>
  <si>
    <t>LPG*50kg</t>
    <phoneticPr fontId="3" type="noConversion"/>
  </si>
  <si>
    <t>영화엔지니어링</t>
    <phoneticPr fontId="3" type="noConversion"/>
  </si>
  <si>
    <t>보성이엔지</t>
    <phoneticPr fontId="3" type="noConversion"/>
  </si>
  <si>
    <t>액체산소</t>
    <phoneticPr fontId="3" type="noConversion"/>
  </si>
  <si>
    <t>원영이엔지</t>
    <phoneticPr fontId="3" type="noConversion"/>
  </si>
  <si>
    <t>탄소*40kg</t>
    <phoneticPr fontId="3" type="noConversion"/>
  </si>
  <si>
    <t>영진에스피</t>
    <phoneticPr fontId="3" type="noConversion"/>
  </si>
  <si>
    <t>LPG*50kg</t>
    <phoneticPr fontId="3" type="noConversion"/>
  </si>
  <si>
    <t>진하산업</t>
    <phoneticPr fontId="3" type="noConversion"/>
  </si>
  <si>
    <t>탄소*40kg</t>
    <phoneticPr fontId="3" type="noConversion"/>
  </si>
  <si>
    <t>조이스틸</t>
    <phoneticPr fontId="3" type="noConversion"/>
  </si>
  <si>
    <t>탄소*40kg</t>
    <phoneticPr fontId="3" type="noConversion"/>
  </si>
  <si>
    <t>피앤에이</t>
    <phoneticPr fontId="3" type="noConversion"/>
  </si>
  <si>
    <t>액체질소</t>
    <phoneticPr fontId="3" type="noConversion"/>
  </si>
  <si>
    <t>GT/진천</t>
    <phoneticPr fontId="3" type="noConversion"/>
  </si>
  <si>
    <t>GT/진천</t>
    <phoneticPr fontId="3" type="noConversion"/>
  </si>
  <si>
    <t>GT/진천</t>
    <phoneticPr fontId="3" type="noConversion"/>
  </si>
  <si>
    <t>GT/진천</t>
    <phoneticPr fontId="3" type="noConversion"/>
  </si>
  <si>
    <t>㈜비에스부여공장</t>
    <phoneticPr fontId="3" type="noConversion"/>
  </si>
  <si>
    <t>암모니아</t>
    <phoneticPr fontId="3" type="noConversion"/>
  </si>
  <si>
    <t>7233</t>
    <phoneticPr fontId="3" type="noConversion"/>
  </si>
  <si>
    <t>서태영</t>
    <phoneticPr fontId="3" type="noConversion"/>
  </si>
  <si>
    <t>부여</t>
    <phoneticPr fontId="3" type="noConversion"/>
  </si>
  <si>
    <t>㈜삼양홀딩스</t>
    <phoneticPr fontId="3" type="noConversion"/>
  </si>
  <si>
    <t>수소</t>
    <phoneticPr fontId="3" type="noConversion"/>
  </si>
  <si>
    <t>고순도 AIR</t>
    <phoneticPr fontId="3" type="noConversion"/>
  </si>
  <si>
    <t>산소</t>
    <phoneticPr fontId="3" type="noConversion"/>
  </si>
  <si>
    <t>LPG*20kg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</si>
  <si>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</si>
  <si>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</si>
  <si>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</si>
  <si>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</si>
  <si>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</si>
  <si>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</si>
  <si>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안선오</t>
    <phoneticPr fontId="3" type="noConversion"/>
  </si>
  <si>
    <t>창성유리</t>
    <phoneticPr fontId="3" type="noConversion"/>
  </si>
  <si>
    <t>알곤</t>
    <phoneticPr fontId="3" type="noConversion"/>
  </si>
  <si>
    <t>㈜성경</t>
    <phoneticPr fontId="3" type="noConversion"/>
  </si>
  <si>
    <t>알곤</t>
    <phoneticPr fontId="3" type="noConversion"/>
  </si>
  <si>
    <t>동하</t>
    <phoneticPr fontId="3" type="noConversion"/>
  </si>
  <si>
    <t>탄소*40kg</t>
    <phoneticPr fontId="3" type="noConversion"/>
  </si>
  <si>
    <t>㈜다한산업</t>
    <phoneticPr fontId="3" type="noConversion"/>
  </si>
  <si>
    <t>알곤</t>
    <phoneticPr fontId="3" type="noConversion"/>
  </si>
  <si>
    <t>액체산소</t>
    <phoneticPr fontId="3" type="noConversion"/>
  </si>
  <si>
    <t>㈜백호</t>
    <phoneticPr fontId="3" type="noConversion"/>
  </si>
  <si>
    <t>산소</t>
    <phoneticPr fontId="3" type="noConversion"/>
  </si>
  <si>
    <t>탄소*40kg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</si>
  <si>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</si>
  <si>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</si>
  <si>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</si>
  <si>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</si>
  <si>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</si>
  <si>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봉동</t>
    <phoneticPr fontId="3" type="noConversion"/>
  </si>
  <si>
    <t>봉동</t>
    <phoneticPr fontId="3" type="noConversion"/>
  </si>
  <si>
    <t>㈜동우에이스</t>
    <phoneticPr fontId="3" type="noConversion"/>
  </si>
  <si>
    <t>LASER</t>
    <phoneticPr fontId="3" type="noConversion"/>
  </si>
  <si>
    <t>㈜동우에이스</t>
    <phoneticPr fontId="3" type="noConversion"/>
  </si>
  <si>
    <t>(유)신흥이엔씨</t>
    <phoneticPr fontId="3" type="noConversion"/>
  </si>
  <si>
    <t>㈜성대이엔지</t>
    <phoneticPr fontId="3" type="noConversion"/>
  </si>
  <si>
    <t>탄소*40kg</t>
    <phoneticPr fontId="3" type="noConversion"/>
  </si>
  <si>
    <t>서주스틸㈜</t>
    <phoneticPr fontId="3" type="noConversion"/>
  </si>
  <si>
    <t>탄소*40kg</t>
    <phoneticPr fontId="3" type="noConversion"/>
  </si>
  <si>
    <t>㈜스틸중공업</t>
    <phoneticPr fontId="3" type="noConversion"/>
  </si>
  <si>
    <t>LPG*50kg</t>
    <phoneticPr fontId="3" type="noConversion"/>
  </si>
  <si>
    <t>㈜제이에이치정현</t>
    <phoneticPr fontId="3" type="noConversion"/>
  </si>
  <si>
    <t>(유)호경엔지니어링</t>
    <phoneticPr fontId="3" type="noConversion"/>
  </si>
  <si>
    <t>CO2+AR</t>
    <phoneticPr fontId="3" type="noConversion"/>
  </si>
  <si>
    <t>액체산소</t>
    <phoneticPr fontId="3" type="noConversion"/>
  </si>
  <si>
    <t>(유)여명산업</t>
    <phoneticPr fontId="3" type="noConversion"/>
  </si>
  <si>
    <t>탄소*40kg</t>
    <phoneticPr fontId="3" type="noConversion"/>
  </si>
  <si>
    <t>㈜엠에스이엔지</t>
    <phoneticPr fontId="3" type="noConversion"/>
  </si>
  <si>
    <t>CO2+AR</t>
    <phoneticPr fontId="3" type="noConversion"/>
  </si>
  <si>
    <t>㈜제이엔씨상사</t>
    <phoneticPr fontId="3" type="noConversion"/>
  </si>
  <si>
    <t>㈜새만금스틸</t>
    <phoneticPr fontId="3" type="noConversion"/>
  </si>
  <si>
    <t>산소</t>
    <phoneticPr fontId="3" type="noConversion"/>
  </si>
  <si>
    <t>㈜윤성기업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</si>
  <si>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</si>
  <si>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</si>
  <si>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</si>
  <si>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</si>
  <si>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</si>
  <si>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</si>
  <si>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</si>
  <si>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</si>
  <si>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영화엔지니어링</t>
    <phoneticPr fontId="3" type="noConversion"/>
  </si>
  <si>
    <t>영창화학기계</t>
    <phoneticPr fontId="3" type="noConversion"/>
  </si>
  <si>
    <t>산소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</si>
  <si>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</si>
  <si>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</si>
  <si>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</si>
  <si>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</si>
  <si>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GT/진천</t>
    <phoneticPr fontId="3" type="noConversion"/>
  </si>
  <si>
    <t>㈜엔알비</t>
    <phoneticPr fontId="3" type="noConversion"/>
  </si>
  <si>
    <t>신규업체</t>
    <phoneticPr fontId="3" type="noConversion"/>
  </si>
  <si>
    <t>명성테크-계룡</t>
    <phoneticPr fontId="3" type="noConversion"/>
  </si>
  <si>
    <t>알곤</t>
    <phoneticPr fontId="3" type="noConversion"/>
  </si>
  <si>
    <t>계룡글라스텍</t>
    <phoneticPr fontId="3" type="noConversion"/>
  </si>
  <si>
    <t>알곤</t>
    <phoneticPr fontId="3" type="noConversion"/>
  </si>
  <si>
    <t>산소</t>
    <phoneticPr fontId="3" type="noConversion"/>
  </si>
  <si>
    <t>탄소*40kg</t>
    <phoneticPr fontId="3" type="noConversion"/>
  </si>
  <si>
    <t>LPG*50kg</t>
    <phoneticPr fontId="3" type="noConversion"/>
  </si>
  <si>
    <t>액체산소</t>
    <phoneticPr fontId="3" type="noConversion"/>
  </si>
  <si>
    <t>㈜우진플랜트</t>
    <phoneticPr fontId="3" type="noConversion"/>
  </si>
  <si>
    <t>㈜우진플랜트</t>
    <phoneticPr fontId="3" type="noConversion"/>
  </si>
  <si>
    <t>㈜우진플랜트</t>
    <phoneticPr fontId="3" type="noConversion"/>
  </si>
  <si>
    <t>전진스틸</t>
    <phoneticPr fontId="3" type="noConversion"/>
  </si>
  <si>
    <t>㈜가람에스티-해인스틸</t>
    <phoneticPr fontId="3" type="noConversion"/>
  </si>
  <si>
    <t>㈜가람에스티-에이스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</si>
  <si>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</si>
  <si>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</si>
  <si>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</si>
  <si>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</si>
  <si>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</si>
  <si>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</si>
  <si>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</si>
  <si>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</si>
  <si>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(유)원테크산업개발</t>
    <phoneticPr fontId="3" type="noConversion"/>
  </si>
  <si>
    <t>산소</t>
    <phoneticPr fontId="3" type="noConversion"/>
  </si>
  <si>
    <t>탄소*40kg</t>
    <phoneticPr fontId="3" type="noConversion"/>
  </si>
  <si>
    <t>LPG*20kg</t>
    <phoneticPr fontId="3" type="noConversion"/>
  </si>
  <si>
    <t>하나기공</t>
    <phoneticPr fontId="3" type="noConversion"/>
  </si>
  <si>
    <t>액체산소</t>
    <phoneticPr fontId="3" type="noConversion"/>
  </si>
  <si>
    <t>금성레이저</t>
    <phoneticPr fontId="3" type="noConversion"/>
  </si>
  <si>
    <t>알곤</t>
    <phoneticPr fontId="3" type="noConversion"/>
  </si>
  <si>
    <t>㈜신성엔지니어링</t>
    <phoneticPr fontId="3" type="noConversion"/>
  </si>
  <si>
    <t>알곤</t>
    <phoneticPr fontId="3" type="noConversion"/>
  </si>
  <si>
    <t>㈜알루뱅크</t>
    <phoneticPr fontId="3" type="noConversion"/>
  </si>
  <si>
    <t>액체질소</t>
    <phoneticPr fontId="3" type="noConversion"/>
  </si>
  <si>
    <t>(유)정원메탈</t>
    <phoneticPr fontId="3" type="noConversion"/>
  </si>
  <si>
    <t>㈜한신-AS</t>
    <phoneticPr fontId="3" type="noConversion"/>
  </si>
  <si>
    <t>탄소*40kg</t>
    <phoneticPr fontId="3" type="noConversion"/>
  </si>
  <si>
    <t>㈜한신-본사</t>
    <phoneticPr fontId="3" type="noConversion"/>
  </si>
  <si>
    <t>탄소*40kg</t>
    <phoneticPr fontId="3" type="noConversion"/>
  </si>
  <si>
    <t>㈜티오피-1</t>
    <phoneticPr fontId="3" type="noConversion"/>
  </si>
  <si>
    <t>탄소*40kg</t>
    <phoneticPr fontId="3" type="noConversion"/>
  </si>
  <si>
    <t>㈜티오피-3</t>
    <phoneticPr fontId="3" type="noConversion"/>
  </si>
  <si>
    <t>알곤</t>
    <phoneticPr fontId="3" type="noConversion"/>
  </si>
  <si>
    <t>케이원산업㈜</t>
    <phoneticPr fontId="3" type="noConversion"/>
  </si>
  <si>
    <t>CO2+AR</t>
    <phoneticPr fontId="3" type="noConversion"/>
  </si>
  <si>
    <t>우리산업</t>
    <phoneticPr fontId="3" type="noConversion"/>
  </si>
  <si>
    <t>탄소*20kg</t>
    <phoneticPr fontId="3" type="noConversion"/>
  </si>
  <si>
    <t>(유)남도폐차산업</t>
    <phoneticPr fontId="3" type="noConversion"/>
  </si>
  <si>
    <t>산소</t>
    <phoneticPr fontId="3" type="noConversion"/>
  </si>
  <si>
    <t>액체산소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</si>
  <si>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</si>
  <si>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</si>
  <si>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</si>
  <si>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</si>
  <si>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</si>
  <si>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</si>
  <si>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</si>
  <si>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</si>
  <si>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</si>
  <si>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</si>
  <si>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</si>
  <si>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(유)성진에스엔씨</t>
    <phoneticPr fontId="3" type="noConversion"/>
  </si>
  <si>
    <t>한국특수가스㈜</t>
    <phoneticPr fontId="3" type="noConversion"/>
  </si>
  <si>
    <t>탄소*40kg</t>
    <phoneticPr fontId="3" type="noConversion"/>
  </si>
  <si>
    <t>7233</t>
    <phoneticPr fontId="3" type="noConversion"/>
  </si>
  <si>
    <t>서태영</t>
    <phoneticPr fontId="3" type="noConversion"/>
  </si>
  <si>
    <t>(재)서해환경과학연구소</t>
  </si>
  <si>
    <t>고순도 질소</t>
  </si>
  <si>
    <t>윤태용</t>
  </si>
  <si>
    <t>고순도 알곤</t>
  </si>
  <si>
    <t>고순도 수소</t>
  </si>
  <si>
    <t>고순도 AIR</t>
  </si>
  <si>
    <t>㈜성현글로비스</t>
  </si>
  <si>
    <t>LPG*50kg</t>
  </si>
  <si>
    <t>알곤</t>
  </si>
  <si>
    <t>서태영</t>
  </si>
  <si>
    <t>(유)비제이산업</t>
  </si>
  <si>
    <t>탄소*40kg</t>
  </si>
  <si>
    <t>(유)금성기업</t>
  </si>
  <si>
    <t>산소</t>
  </si>
  <si>
    <t>조명호</t>
  </si>
  <si>
    <t>(유)제이와이파워텍</t>
  </si>
  <si>
    <t>㈜세호</t>
  </si>
  <si>
    <t>질소</t>
  </si>
  <si>
    <t>㈜에이엠티</t>
  </si>
  <si>
    <t>㈜평강비아이엠</t>
  </si>
  <si>
    <t>탄소*20kg</t>
  </si>
  <si>
    <t>(유)금호주방</t>
  </si>
  <si>
    <t>6396</t>
  </si>
  <si>
    <t>이상혁</t>
  </si>
  <si>
    <t>창무산업</t>
  </si>
  <si>
    <t>삼일산업-2</t>
  </si>
  <si>
    <t>고순도 헬륨</t>
  </si>
  <si>
    <t>삼일산업-1</t>
  </si>
  <si>
    <t>㈜태광로드텍</t>
  </si>
  <si>
    <t>대주코레스㈜-2</t>
  </si>
  <si>
    <t>LPG*20kg</t>
  </si>
  <si>
    <t>㈜태영기계</t>
  </si>
  <si>
    <t>서현정공</t>
  </si>
  <si>
    <t>㈜와이에이치에스앤티</t>
  </si>
  <si>
    <t>진흥기계㈜</t>
  </si>
  <si>
    <t>엘지전자㈜</t>
  </si>
  <si>
    <t>7233</t>
  </si>
  <si>
    <t>김병권</t>
  </si>
  <si>
    <t>대주중공업㈜</t>
  </si>
  <si>
    <t>안선오</t>
  </si>
  <si>
    <t>수소</t>
  </si>
  <si>
    <t>㈜삼양홀딩스</t>
  </si>
  <si>
    <t>㈜씨티케미칼</t>
  </si>
  <si>
    <t>㈜덕운</t>
  </si>
  <si>
    <t>㈜성천씨엠에스</t>
  </si>
  <si>
    <t>조인엠㈜</t>
  </si>
  <si>
    <t>금성레이저</t>
    <phoneticPr fontId="3" type="noConversion"/>
  </si>
  <si>
    <t>전주,가야곡</t>
    <phoneticPr fontId="3" type="noConversion"/>
  </si>
  <si>
    <t>윤태용</t>
    <phoneticPr fontId="3" type="noConversion"/>
  </si>
  <si>
    <t>김제</t>
    <phoneticPr fontId="3" type="noConversion"/>
  </si>
  <si>
    <t>김제</t>
    <phoneticPr fontId="3" type="noConversion"/>
  </si>
  <si>
    <t>서태영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</si>
  <si>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</si>
  <si>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</si>
  <si>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</si>
  <si>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조명호</t>
    <phoneticPr fontId="3" type="noConversion"/>
  </si>
  <si>
    <t>LASER</t>
    <phoneticPr fontId="3" type="noConversion"/>
  </si>
  <si>
    <t>전주,봉동</t>
    <phoneticPr fontId="3" type="noConversion"/>
  </si>
  <si>
    <t>전주,봉동</t>
    <phoneticPr fontId="3" type="noConversion"/>
  </si>
  <si>
    <t>이상혁</t>
    <phoneticPr fontId="3" type="noConversion"/>
  </si>
  <si>
    <t>평택</t>
    <phoneticPr fontId="3" type="noConversion"/>
  </si>
  <si>
    <t>김병권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</si>
  <si>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</si>
  <si>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</si>
  <si>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</si>
  <si>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안선오</t>
    <phoneticPr fontId="3" type="noConversion"/>
  </si>
  <si>
    <t>손현홍</t>
    <phoneticPr fontId="3" type="noConversion"/>
  </si>
  <si>
    <t>0495</t>
    <phoneticPr fontId="3" type="noConversion"/>
  </si>
  <si>
    <t>서태영</t>
    <phoneticPr fontId="3" type="noConversion"/>
  </si>
  <si>
    <t>㈜큐토프</t>
    <phoneticPr fontId="3" type="noConversion"/>
  </si>
  <si>
    <t>고순도 수소</t>
    <phoneticPr fontId="3" type="noConversion"/>
  </si>
  <si>
    <t>대전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</si>
  <si>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</si>
  <si>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</si>
  <si>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</si>
  <si>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탄소*20kg</t>
    <phoneticPr fontId="3" type="noConversion"/>
  </si>
  <si>
    <t>탄소*40kg</t>
    <phoneticPr fontId="3" type="noConversion"/>
  </si>
  <si>
    <t>CO2+Ar</t>
    <phoneticPr fontId="3" type="noConversion"/>
  </si>
  <si>
    <t>액체산소</t>
    <phoneticPr fontId="3" type="noConversion"/>
  </si>
  <si>
    <t>액체알곤</t>
    <phoneticPr fontId="3" type="noConversion"/>
  </si>
  <si>
    <t>한국특수가스㈜</t>
    <phoneticPr fontId="3" type="noConversion"/>
  </si>
  <si>
    <t>한국특수가스㈜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</si>
  <si>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</si>
  <si>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</si>
  <si>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</si>
  <si>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</si>
  <si>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</si>
  <si>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</si>
  <si>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</si>
  <si>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</si>
  <si>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수소</t>
    <phoneticPr fontId="3" type="noConversion"/>
  </si>
  <si>
    <t>헬륨</t>
    <phoneticPr fontId="3" type="noConversion"/>
  </si>
  <si>
    <t>㈜엠에스가스전북</t>
    <phoneticPr fontId="3" type="noConversion"/>
  </si>
  <si>
    <t>㈜엠에스가스전북</t>
    <phoneticPr fontId="3" type="noConversion"/>
  </si>
  <si>
    <t>외부차량</t>
    <phoneticPr fontId="3" type="noConversion"/>
  </si>
  <si>
    <t>외부차량</t>
    <phoneticPr fontId="3" type="noConversion"/>
  </si>
  <si>
    <t>㈜엠에스가스전북</t>
  </si>
  <si>
    <t>외부차량</t>
  </si>
  <si>
    <t>산소</t>
    <phoneticPr fontId="3" type="noConversion"/>
  </si>
  <si>
    <t>탄소*40kg</t>
    <phoneticPr fontId="3" type="noConversion"/>
  </si>
  <si>
    <t>서원이엔지</t>
    <phoneticPr fontId="3" type="noConversion"/>
  </si>
  <si>
    <t>영화엔지니어링</t>
    <phoneticPr fontId="3" type="noConversion"/>
  </si>
  <si>
    <t>탄소*40kg</t>
    <phoneticPr fontId="3" type="noConversion"/>
  </si>
  <si>
    <t>액체산소</t>
    <phoneticPr fontId="3" type="noConversion"/>
  </si>
  <si>
    <t>영진에스피</t>
    <phoneticPr fontId="3" type="noConversion"/>
  </si>
  <si>
    <t>충북지역</t>
    <phoneticPr fontId="3" type="noConversion"/>
  </si>
  <si>
    <t>충북지역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</si>
  <si>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</si>
  <si>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</si>
  <si>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</si>
  <si>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</si>
  <si>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GT/진천</t>
    <phoneticPr fontId="3" type="noConversion"/>
  </si>
  <si>
    <t>신천종합가스</t>
    <phoneticPr fontId="3" type="noConversion"/>
  </si>
  <si>
    <t>고순도 알곤</t>
    <phoneticPr fontId="3" type="noConversion"/>
  </si>
  <si>
    <t>6956</t>
    <phoneticPr fontId="3" type="noConversion"/>
  </si>
  <si>
    <t>손현홍</t>
    <phoneticPr fontId="3" type="noConversion"/>
  </si>
  <si>
    <t>기회산업</t>
    <phoneticPr fontId="3" type="noConversion"/>
  </si>
  <si>
    <t>알곤</t>
    <phoneticPr fontId="3" type="noConversion"/>
  </si>
  <si>
    <t>㈜광우산업</t>
    <phoneticPr fontId="3" type="noConversion"/>
  </si>
  <si>
    <t>산소</t>
    <phoneticPr fontId="3" type="noConversion"/>
  </si>
  <si>
    <t>액체산소</t>
    <phoneticPr fontId="3" type="noConversion"/>
  </si>
  <si>
    <t>LASER</t>
    <phoneticPr fontId="3" type="noConversion"/>
  </si>
  <si>
    <t>㈜터보맥스</t>
    <phoneticPr fontId="3" type="noConversion"/>
  </si>
  <si>
    <t>액체질소</t>
    <phoneticPr fontId="3" type="noConversion"/>
  </si>
  <si>
    <t>기회산업㈜-청주</t>
    <phoneticPr fontId="3" type="noConversion"/>
  </si>
  <si>
    <t>산소</t>
    <phoneticPr fontId="3" type="noConversion"/>
  </si>
  <si>
    <t>알곤</t>
    <phoneticPr fontId="3" type="noConversion"/>
  </si>
  <si>
    <t>6956</t>
    <phoneticPr fontId="3" type="noConversion"/>
  </si>
  <si>
    <t>손현홍</t>
    <phoneticPr fontId="3" type="noConversion"/>
  </si>
  <si>
    <t>청주,대전</t>
    <phoneticPr fontId="3" type="noConversion"/>
  </si>
  <si>
    <t>청주,대전</t>
    <phoneticPr fontId="3" type="noConversion"/>
  </si>
  <si>
    <t>손현홍</t>
    <phoneticPr fontId="3" type="noConversion"/>
  </si>
  <si>
    <t>매입</t>
    <phoneticPr fontId="3" type="noConversion"/>
  </si>
  <si>
    <t>㈜삼양홀딩스</t>
    <phoneticPr fontId="3" type="noConversion"/>
  </si>
  <si>
    <t>수소</t>
    <phoneticPr fontId="3" type="noConversion"/>
  </si>
  <si>
    <t>액체질소</t>
    <phoneticPr fontId="3" type="noConversion"/>
  </si>
  <si>
    <t>아주이엔지㈜</t>
    <phoneticPr fontId="3" type="noConversion"/>
  </si>
  <si>
    <t>산소</t>
    <phoneticPr fontId="3" type="noConversion"/>
  </si>
  <si>
    <t>탄소*40kg</t>
    <phoneticPr fontId="3" type="noConversion"/>
  </si>
  <si>
    <t>이건산업</t>
    <phoneticPr fontId="3" type="noConversion"/>
  </si>
  <si>
    <t>㈜보고</t>
    <phoneticPr fontId="3" type="noConversion"/>
  </si>
  <si>
    <t>대동산업</t>
    <phoneticPr fontId="3" type="noConversion"/>
  </si>
  <si>
    <t>산소</t>
    <phoneticPr fontId="3" type="noConversion"/>
  </si>
  <si>
    <t>탄소*20kg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</si>
  <si>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</si>
  <si>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</si>
  <si>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</si>
  <si>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</si>
  <si>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</si>
  <si>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</si>
  <si>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</si>
  <si>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</si>
  <si>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</si>
  <si>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</si>
  <si>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서원이엔지</t>
    <phoneticPr fontId="3" type="noConversion"/>
  </si>
  <si>
    <t>충북지역</t>
    <phoneticPr fontId="3" type="noConversion"/>
  </si>
  <si>
    <t>GT/진천</t>
    <phoneticPr fontId="3" type="noConversion"/>
  </si>
  <si>
    <t>(유)대건산업</t>
    <phoneticPr fontId="3" type="noConversion"/>
  </si>
  <si>
    <t>탄소*40kg</t>
    <phoneticPr fontId="3" type="noConversion"/>
  </si>
  <si>
    <t>동하</t>
    <phoneticPr fontId="3" type="noConversion"/>
  </si>
  <si>
    <t>㈜비디텍</t>
    <phoneticPr fontId="3" type="noConversion"/>
  </si>
  <si>
    <t>6396</t>
    <phoneticPr fontId="3" type="noConversion"/>
  </si>
  <si>
    <t>이상혁</t>
    <phoneticPr fontId="3" type="noConversion"/>
  </si>
  <si>
    <t>봉동</t>
    <phoneticPr fontId="3" type="noConversion"/>
  </si>
  <si>
    <t>봉동</t>
    <phoneticPr fontId="3" type="noConversion"/>
  </si>
  <si>
    <t>이상혁</t>
    <phoneticPr fontId="3" type="noConversion"/>
  </si>
  <si>
    <t>서주스틸㈜</t>
    <phoneticPr fontId="3" type="noConversion"/>
  </si>
  <si>
    <t>㈜스틸중공업</t>
    <phoneticPr fontId="3" type="noConversion"/>
  </si>
  <si>
    <t>LPG*20kg</t>
    <phoneticPr fontId="3" type="noConversion"/>
  </si>
  <si>
    <t>LPG*50kg</t>
    <phoneticPr fontId="3" type="noConversion"/>
  </si>
  <si>
    <t>액체산소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</si>
  <si>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</si>
  <si>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</si>
  <si>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</si>
  <si>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윤태용</t>
    <phoneticPr fontId="3" type="noConversion"/>
  </si>
  <si>
    <t>윤태용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</si>
  <si>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</si>
  <si>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</si>
  <si>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</si>
  <si>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윤태용</t>
    <phoneticPr fontId="3" type="noConversion"/>
  </si>
  <si>
    <t>㈜티오피-3</t>
    <phoneticPr fontId="3" type="noConversion"/>
  </si>
  <si>
    <t>알곤</t>
    <phoneticPr fontId="3" type="noConversion"/>
  </si>
  <si>
    <t>에스케이정밀</t>
    <phoneticPr fontId="3" type="noConversion"/>
  </si>
  <si>
    <t>(유)한영산업</t>
    <phoneticPr fontId="3" type="noConversion"/>
  </si>
  <si>
    <t>CO2+AR</t>
    <phoneticPr fontId="3" type="noConversion"/>
  </si>
  <si>
    <t>현명산업㈜</t>
    <phoneticPr fontId="3" type="noConversion"/>
  </si>
  <si>
    <t>CO2+AR</t>
    <phoneticPr fontId="3" type="noConversion"/>
  </si>
  <si>
    <t>(유)대명</t>
    <phoneticPr fontId="3" type="noConversion"/>
  </si>
  <si>
    <t>(유)원더스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</si>
  <si>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</si>
  <si>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</si>
  <si>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</si>
  <si>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</si>
  <si>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</si>
  <si>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</si>
  <si>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</si>
  <si>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</si>
  <si>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</si>
  <si>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</si>
  <si>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㈜코캄</t>
    <phoneticPr fontId="3" type="noConversion"/>
  </si>
  <si>
    <t>액체질소(소)</t>
    <phoneticPr fontId="3" type="noConversion"/>
  </si>
  <si>
    <t>㈜엘에스엔지니어링</t>
    <phoneticPr fontId="3" type="noConversion"/>
  </si>
  <si>
    <t>알곤</t>
    <phoneticPr fontId="3" type="noConversion"/>
  </si>
  <si>
    <t>씨엔비산업㈜</t>
    <phoneticPr fontId="3" type="noConversion"/>
  </si>
  <si>
    <t>액체알곤</t>
    <phoneticPr fontId="3" type="noConversion"/>
  </si>
  <si>
    <t>㈜BDC-1</t>
    <phoneticPr fontId="3" type="noConversion"/>
  </si>
  <si>
    <t>안현엔지니어링</t>
    <phoneticPr fontId="3" type="noConversion"/>
  </si>
  <si>
    <t>대청이엔지</t>
    <phoneticPr fontId="3" type="noConversion"/>
  </si>
  <si>
    <t>영이엔지</t>
    <phoneticPr fontId="3" type="noConversion"/>
  </si>
  <si>
    <t>㈜태승건설산업</t>
    <phoneticPr fontId="3" type="noConversion"/>
  </si>
  <si>
    <t>탄소*40kg</t>
    <phoneticPr fontId="3" type="noConversion"/>
  </si>
  <si>
    <t>㈜금성이앤씨-1</t>
    <phoneticPr fontId="3" type="noConversion"/>
  </si>
  <si>
    <t>㈜광진메탈</t>
    <phoneticPr fontId="3" type="noConversion"/>
  </si>
  <si>
    <t>8842</t>
    <phoneticPr fontId="3" type="noConversion"/>
  </si>
  <si>
    <t>8842</t>
    <phoneticPr fontId="3" type="noConversion"/>
  </si>
  <si>
    <t>추부,가야곡</t>
    <phoneticPr fontId="3" type="noConversion"/>
  </si>
  <si>
    <t>추부,가야곡</t>
    <phoneticPr fontId="3" type="noConversion"/>
  </si>
  <si>
    <t>추부,가야곡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</si>
  <si>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</si>
  <si>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</si>
  <si>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</si>
  <si>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</si>
  <si>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</si>
  <si>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추부,가야곡</t>
    <phoneticPr fontId="3" type="noConversion"/>
  </si>
  <si>
    <t>추부,가야곡</t>
    <phoneticPr fontId="3" type="noConversion"/>
  </si>
  <si>
    <t>극동테크놀로지</t>
    <phoneticPr fontId="3" type="noConversion"/>
  </si>
  <si>
    <t>경북지역</t>
    <phoneticPr fontId="3" type="noConversion"/>
  </si>
  <si>
    <t>바이오가스솔루션</t>
    <phoneticPr fontId="3" type="noConversion"/>
  </si>
  <si>
    <t>㈜엠에스가스전북</t>
    <phoneticPr fontId="3" type="noConversion"/>
  </si>
  <si>
    <t>탄소*40kg</t>
    <phoneticPr fontId="3" type="noConversion"/>
  </si>
  <si>
    <t>6956</t>
    <phoneticPr fontId="3" type="noConversion"/>
  </si>
  <si>
    <t>㈜동우에이스</t>
    <phoneticPr fontId="3" type="noConversion"/>
  </si>
  <si>
    <t>탄소*40kg</t>
    <phoneticPr fontId="3" type="noConversion"/>
  </si>
  <si>
    <t>LASER</t>
    <phoneticPr fontId="3" type="noConversion"/>
  </si>
  <si>
    <t>액체산소</t>
    <phoneticPr fontId="3" type="noConversion"/>
  </si>
  <si>
    <t>㈜동우에이스</t>
    <phoneticPr fontId="3" type="noConversion"/>
  </si>
  <si>
    <t>㈜엔알비</t>
    <phoneticPr fontId="3" type="noConversion"/>
  </si>
  <si>
    <t>산소</t>
    <phoneticPr fontId="3" type="noConversion"/>
  </si>
  <si>
    <t>탄소*40kg</t>
    <phoneticPr fontId="3" type="noConversion"/>
  </si>
  <si>
    <t>LPG*50kg</t>
    <phoneticPr fontId="3" type="noConversion"/>
  </si>
  <si>
    <t>㈜성대이엔지</t>
    <phoneticPr fontId="3" type="noConversion"/>
  </si>
  <si>
    <t>산소</t>
    <phoneticPr fontId="3" type="noConversion"/>
  </si>
  <si>
    <t>서주스틸㈜</t>
    <phoneticPr fontId="3" type="noConversion"/>
  </si>
  <si>
    <t>탄소*40kg</t>
    <phoneticPr fontId="3" type="noConversion"/>
  </si>
  <si>
    <t>㈜제이에이치정현</t>
    <phoneticPr fontId="3" type="noConversion"/>
  </si>
  <si>
    <t>액체산소</t>
    <phoneticPr fontId="3" type="noConversion"/>
  </si>
  <si>
    <t>(유)여명산업</t>
    <phoneticPr fontId="3" type="noConversion"/>
  </si>
  <si>
    <t>알곤</t>
    <phoneticPr fontId="3" type="noConversion"/>
  </si>
  <si>
    <t>㈜엠에스이엔지</t>
    <phoneticPr fontId="3" type="noConversion"/>
  </si>
  <si>
    <t>CO2+AR</t>
    <phoneticPr fontId="3" type="noConversion"/>
  </si>
  <si>
    <t>㈜제이엔씨상사</t>
    <phoneticPr fontId="3" type="noConversion"/>
  </si>
  <si>
    <t>㈜윤성기업</t>
    <phoneticPr fontId="3" type="noConversion"/>
  </si>
  <si>
    <t>산소</t>
    <phoneticPr fontId="3" type="noConversion"/>
  </si>
  <si>
    <t>㈜새만금스틸</t>
    <phoneticPr fontId="3" type="noConversion"/>
  </si>
  <si>
    <t>알곤</t>
    <phoneticPr fontId="3" type="noConversion"/>
  </si>
  <si>
    <t>신규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</si>
  <si>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</si>
  <si>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</si>
  <si>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</si>
  <si>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군산</t>
    <phoneticPr fontId="3" type="noConversion"/>
  </si>
  <si>
    <t>LPG*20kg</t>
    <phoneticPr fontId="3" type="noConversion"/>
  </si>
  <si>
    <t>㈜동양화학</t>
    <phoneticPr fontId="3" type="noConversion"/>
  </si>
  <si>
    <t>암모니아</t>
    <phoneticPr fontId="3" type="noConversion"/>
  </si>
  <si>
    <t>암모니아</t>
    <phoneticPr fontId="3" type="noConversion"/>
  </si>
  <si>
    <t>외부차량</t>
    <phoneticPr fontId="3" type="noConversion"/>
  </si>
  <si>
    <t>고려특장㈜</t>
    <phoneticPr fontId="3" type="noConversion"/>
  </si>
  <si>
    <t>알곤</t>
    <phoneticPr fontId="3" type="noConversion"/>
  </si>
  <si>
    <t>탄소*40kg</t>
    <phoneticPr fontId="3" type="noConversion"/>
  </si>
  <si>
    <t>㈜정우이엔지</t>
    <phoneticPr fontId="3" type="noConversion"/>
  </si>
  <si>
    <t>액체산소</t>
    <phoneticPr fontId="3" type="noConversion"/>
  </si>
  <si>
    <t>0495</t>
    <phoneticPr fontId="3" type="noConversion"/>
  </si>
  <si>
    <t>윤태용</t>
    <phoneticPr fontId="3" type="noConversion"/>
  </si>
  <si>
    <t>청양,익산</t>
    <phoneticPr fontId="3" type="noConversion"/>
  </si>
  <si>
    <t>청양,익산</t>
    <phoneticPr fontId="3" type="noConversion"/>
  </si>
  <si>
    <t>진흥기계㈜</t>
    <phoneticPr fontId="3" type="noConversion"/>
  </si>
  <si>
    <t>알곤</t>
    <phoneticPr fontId="3" type="noConversion"/>
  </si>
  <si>
    <t>삼일산업-1</t>
    <phoneticPr fontId="3" type="noConversion"/>
  </si>
  <si>
    <t>탄소*40kg</t>
    <phoneticPr fontId="3" type="noConversion"/>
  </si>
  <si>
    <t>삼일산업-2</t>
    <phoneticPr fontId="3" type="noConversion"/>
  </si>
  <si>
    <t>고순도 헬륨</t>
    <phoneticPr fontId="3" type="noConversion"/>
  </si>
  <si>
    <t>액체알곤</t>
    <phoneticPr fontId="3" type="noConversion"/>
  </si>
  <si>
    <t>삼일산업-3</t>
    <phoneticPr fontId="3" type="noConversion"/>
  </si>
  <si>
    <t>LPG*20kg</t>
    <phoneticPr fontId="3" type="noConversion"/>
  </si>
  <si>
    <t>액체산소</t>
    <phoneticPr fontId="3" type="noConversion"/>
  </si>
  <si>
    <t>㈜대신냉방</t>
    <phoneticPr fontId="3" type="noConversion"/>
  </si>
  <si>
    <t>산소</t>
    <phoneticPr fontId="3" type="noConversion"/>
  </si>
  <si>
    <t>질소</t>
    <phoneticPr fontId="3" type="noConversion"/>
  </si>
  <si>
    <t>창무산업</t>
    <phoneticPr fontId="3" type="noConversion"/>
  </si>
  <si>
    <t>탄소*40kg</t>
    <phoneticPr fontId="3" type="noConversion"/>
  </si>
  <si>
    <t>(유)대성하이텍</t>
    <phoneticPr fontId="3" type="noConversion"/>
  </si>
  <si>
    <t>㈜동명기계</t>
    <phoneticPr fontId="3" type="noConversion"/>
  </si>
  <si>
    <t>㈜태영기계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</si>
  <si>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</si>
  <si>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</si>
  <si>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</si>
  <si>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고순도 헬륨</t>
    <phoneticPr fontId="3" type="noConversion"/>
  </si>
  <si>
    <t>탄소*40kg</t>
    <phoneticPr fontId="3" type="noConversion"/>
  </si>
  <si>
    <t>㈜다한산업</t>
    <phoneticPr fontId="3" type="noConversion"/>
  </si>
  <si>
    <t>고순도 질소</t>
    <phoneticPr fontId="3" type="noConversion"/>
  </si>
  <si>
    <t>액체산소</t>
    <phoneticPr fontId="3" type="noConversion"/>
  </si>
  <si>
    <t>㈜와이에이치에스앤티</t>
    <phoneticPr fontId="3" type="noConversion"/>
  </si>
  <si>
    <t>탄소*40kg</t>
    <phoneticPr fontId="3" type="noConversion"/>
  </si>
  <si>
    <t>액체산소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</si>
  <si>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</si>
  <si>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</si>
  <si>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</si>
  <si>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</si>
  <si>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</si>
  <si>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</si>
  <si>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</si>
  <si>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㈜우진플랜트</t>
    <phoneticPr fontId="3" type="noConversion"/>
  </si>
  <si>
    <t>LPG*20kg</t>
    <phoneticPr fontId="3" type="noConversion"/>
  </si>
  <si>
    <t>㈜우진플랜트</t>
    <phoneticPr fontId="3" type="noConversion"/>
  </si>
  <si>
    <t>전진스틸</t>
    <phoneticPr fontId="3" type="noConversion"/>
  </si>
  <si>
    <t>명성테크-계룡</t>
    <phoneticPr fontId="3" type="noConversion"/>
  </si>
  <si>
    <t>오케이퓨쳐㈜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</si>
  <si>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</si>
  <si>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</si>
  <si>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</si>
  <si>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</si>
  <si>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</si>
  <si>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</si>
  <si>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</si>
  <si>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</si>
  <si>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</si>
  <si>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</si>
  <si>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</si>
  <si>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</si>
  <si>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김병권</t>
    <phoneticPr fontId="3" type="noConversion"/>
  </si>
  <si>
    <t>삼일기업</t>
    <phoneticPr fontId="3" type="noConversion"/>
  </si>
  <si>
    <t>산소</t>
    <phoneticPr fontId="3" type="noConversion"/>
  </si>
  <si>
    <t>㈜알루뱅크</t>
    <phoneticPr fontId="3" type="noConversion"/>
  </si>
  <si>
    <t>고순도 알곤</t>
    <phoneticPr fontId="3" type="noConversion"/>
  </si>
  <si>
    <t>현명산업㈜</t>
    <phoneticPr fontId="3" type="noConversion"/>
  </si>
  <si>
    <t>(유)정원메탈</t>
    <phoneticPr fontId="3" type="noConversion"/>
  </si>
  <si>
    <t>우리산업</t>
    <phoneticPr fontId="3" type="noConversion"/>
  </si>
  <si>
    <t>알곤</t>
    <phoneticPr fontId="3" type="noConversion"/>
  </si>
  <si>
    <t>CO2+AR</t>
    <phoneticPr fontId="3" type="noConversion"/>
  </si>
  <si>
    <t>㈜한신-본사</t>
    <phoneticPr fontId="3" type="noConversion"/>
  </si>
  <si>
    <t>㈜한신-AS</t>
    <phoneticPr fontId="3" type="noConversion"/>
  </si>
  <si>
    <t>CO2+AR</t>
    <phoneticPr fontId="3" type="noConversion"/>
  </si>
  <si>
    <t>에프엠테크</t>
    <phoneticPr fontId="3" type="noConversion"/>
  </si>
  <si>
    <t>케이원산업㈜</t>
    <phoneticPr fontId="3" type="noConversion"/>
  </si>
  <si>
    <t>산소</t>
    <phoneticPr fontId="3" type="noConversion"/>
  </si>
  <si>
    <t>㈜티오피-1</t>
    <phoneticPr fontId="3" type="noConversion"/>
  </si>
  <si>
    <t>㈜티오피-3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</si>
  <si>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</si>
  <si>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</si>
  <si>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</si>
  <si>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</si>
  <si>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</si>
  <si>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</si>
  <si>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김제,익산</t>
    <phoneticPr fontId="3" type="noConversion"/>
  </si>
  <si>
    <t>김제,익산</t>
    <phoneticPr fontId="3" type="noConversion"/>
  </si>
  <si>
    <t>액체질소</t>
    <phoneticPr fontId="3" type="noConversion"/>
  </si>
  <si>
    <t>대주중공업㈜</t>
    <phoneticPr fontId="3" type="noConversion"/>
  </si>
  <si>
    <t>수소</t>
    <phoneticPr fontId="3" type="noConversion"/>
  </si>
  <si>
    <t>삼영기계㈜</t>
    <phoneticPr fontId="3" type="noConversion"/>
  </si>
  <si>
    <t>액체질소</t>
    <phoneticPr fontId="3" type="noConversion"/>
  </si>
  <si>
    <t>㈜삼양홀딩스</t>
    <phoneticPr fontId="3" type="noConversion"/>
  </si>
  <si>
    <t>수소</t>
    <phoneticPr fontId="3" type="noConversion"/>
  </si>
  <si>
    <t>액체질소</t>
    <phoneticPr fontId="3" type="noConversion"/>
  </si>
  <si>
    <t>㈜엠케이케미칼</t>
    <phoneticPr fontId="3" type="noConversion"/>
  </si>
  <si>
    <t>고순도 AIR</t>
    <phoneticPr fontId="3" type="noConversion"/>
  </si>
  <si>
    <t>태극제약㈜</t>
    <phoneticPr fontId="3" type="noConversion"/>
  </si>
  <si>
    <t>고순도 알곤</t>
    <phoneticPr fontId="3" type="noConversion"/>
  </si>
  <si>
    <t>㈜성천씨엠에스</t>
    <phoneticPr fontId="3" type="noConversion"/>
  </si>
  <si>
    <t>스피드이엔지</t>
    <phoneticPr fontId="3" type="noConversion"/>
  </si>
  <si>
    <t>산소</t>
    <phoneticPr fontId="3" type="noConversion"/>
  </si>
  <si>
    <t>탄소*40kg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</si>
  <si>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</si>
  <si>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</si>
  <si>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</si>
  <si>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</si>
  <si>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</si>
  <si>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</si>
  <si>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㈜다인이엔씨</t>
    <phoneticPr fontId="3" type="noConversion"/>
  </si>
  <si>
    <t>탄소*40kg</t>
    <phoneticPr fontId="3" type="noConversion"/>
  </si>
  <si>
    <t>창조특수금속</t>
    <phoneticPr fontId="3" type="noConversion"/>
  </si>
  <si>
    <t>7233</t>
    <phoneticPr fontId="3" type="noConversion"/>
  </si>
  <si>
    <t>7233</t>
    <phoneticPr fontId="3" type="noConversion"/>
  </si>
  <si>
    <t>서태영</t>
    <phoneticPr fontId="3" type="noConversion"/>
  </si>
  <si>
    <t>여주</t>
    <phoneticPr fontId="3" type="noConversion"/>
  </si>
  <si>
    <t>여주</t>
    <phoneticPr fontId="3" type="noConversion"/>
  </si>
  <si>
    <t>(유)호경엔지니어링</t>
    <phoneticPr fontId="3" type="noConversion"/>
  </si>
  <si>
    <t>(유)서희산업개발</t>
    <phoneticPr fontId="3" type="noConversion"/>
  </si>
  <si>
    <t>서태영</t>
    <phoneticPr fontId="3" type="noConversion"/>
  </si>
  <si>
    <t>㈜삼양홀딩스</t>
    <phoneticPr fontId="3" type="noConversion"/>
  </si>
  <si>
    <t>수소</t>
    <phoneticPr fontId="3" type="noConversion"/>
  </si>
  <si>
    <t>액체질소</t>
    <phoneticPr fontId="3" type="noConversion"/>
  </si>
  <si>
    <t>㈜삼양홀딩스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</si>
  <si>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</si>
  <si>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</si>
  <si>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</si>
  <si>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</si>
  <si>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(2021.11.15~2021.11.21)</t>
    <phoneticPr fontId="3" type="noConversion"/>
  </si>
  <si>
    <t>공주</t>
    <phoneticPr fontId="3" type="noConversion"/>
  </si>
  <si>
    <t>㈜에이엠티</t>
    <phoneticPr fontId="3" type="noConversion"/>
  </si>
  <si>
    <t>액체산소</t>
    <phoneticPr fontId="3" type="noConversion"/>
  </si>
  <si>
    <t>대주코레스㈜</t>
    <phoneticPr fontId="3" type="noConversion"/>
  </si>
  <si>
    <t>아세틸렌*3KG</t>
    <phoneticPr fontId="3" type="noConversion"/>
  </si>
  <si>
    <t>LPG*20kg</t>
    <phoneticPr fontId="3" type="noConversion"/>
  </si>
  <si>
    <t>액체질소</t>
    <phoneticPr fontId="3" type="noConversion"/>
  </si>
  <si>
    <t>7233</t>
    <phoneticPr fontId="3" type="noConversion"/>
  </si>
  <si>
    <t>7233</t>
    <phoneticPr fontId="3" type="noConversion"/>
  </si>
  <si>
    <t>서태영</t>
    <phoneticPr fontId="3" type="noConversion"/>
  </si>
  <si>
    <t>삼기,봉동</t>
    <phoneticPr fontId="3" type="noConversion"/>
  </si>
  <si>
    <t>삼기,봉동</t>
    <phoneticPr fontId="3" type="noConversion"/>
  </si>
  <si>
    <t>서태영</t>
    <phoneticPr fontId="3" type="noConversion"/>
  </si>
  <si>
    <t>기회산업</t>
    <phoneticPr fontId="3" type="noConversion"/>
  </si>
  <si>
    <t>알곤</t>
    <phoneticPr fontId="3" type="noConversion"/>
  </si>
  <si>
    <t>㈜광우산업</t>
    <phoneticPr fontId="3" type="noConversion"/>
  </si>
  <si>
    <t>액체산소</t>
    <phoneticPr fontId="3" type="noConversion"/>
  </si>
  <si>
    <t>㈜광우산업</t>
    <phoneticPr fontId="3" type="noConversion"/>
  </si>
  <si>
    <t>알곤</t>
    <phoneticPr fontId="3" type="noConversion"/>
  </si>
  <si>
    <t>탄소*40kg</t>
    <phoneticPr fontId="3" type="noConversion"/>
  </si>
  <si>
    <t>㈜터보맥스</t>
    <phoneticPr fontId="3" type="noConversion"/>
  </si>
  <si>
    <t>액체산소</t>
    <phoneticPr fontId="3" type="noConversion"/>
  </si>
  <si>
    <t>액체질소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</si>
  <si>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</si>
  <si>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</si>
  <si>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</si>
  <si>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</si>
  <si>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</si>
  <si>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대전,청주</t>
    <phoneticPr fontId="3" type="noConversion"/>
  </si>
  <si>
    <t>대전,청주</t>
    <phoneticPr fontId="3" type="noConversion"/>
  </si>
  <si>
    <t>대전,청주</t>
    <phoneticPr fontId="3" type="noConversion"/>
  </si>
  <si>
    <t>(유)대명</t>
    <phoneticPr fontId="3" type="noConversion"/>
  </si>
  <si>
    <t>탄소*40kg</t>
    <phoneticPr fontId="3" type="noConversion"/>
  </si>
  <si>
    <t>CO2+AR</t>
    <phoneticPr fontId="3" type="noConversion"/>
  </si>
  <si>
    <t>(유)원더스</t>
    <phoneticPr fontId="3" type="noConversion"/>
  </si>
  <si>
    <t>산소</t>
    <phoneticPr fontId="3" type="noConversion"/>
  </si>
  <si>
    <t>(유)비제이산업</t>
    <phoneticPr fontId="3" type="noConversion"/>
  </si>
  <si>
    <t>(유)한영산업</t>
    <phoneticPr fontId="3" type="noConversion"/>
  </si>
  <si>
    <t>CO2+AR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</si>
  <si>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</si>
  <si>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</si>
  <si>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</si>
  <si>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</si>
  <si>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</si>
  <si>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</si>
  <si>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</si>
  <si>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</si>
  <si>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</si>
  <si>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㈜엠에스이엔지</t>
    <phoneticPr fontId="3" type="noConversion"/>
  </si>
  <si>
    <t>CO2+AR</t>
    <phoneticPr fontId="3" type="noConversion"/>
  </si>
  <si>
    <t>0495</t>
    <phoneticPr fontId="3" type="noConversion"/>
  </si>
  <si>
    <t>윤태용</t>
    <phoneticPr fontId="3" type="noConversion"/>
  </si>
  <si>
    <t>군산</t>
    <phoneticPr fontId="3" type="noConversion"/>
  </si>
  <si>
    <t>윤태용</t>
    <phoneticPr fontId="3" type="noConversion"/>
  </si>
  <si>
    <t>정유리</t>
    <phoneticPr fontId="3" type="noConversion"/>
  </si>
  <si>
    <t>창무산업</t>
    <phoneticPr fontId="3" type="noConversion"/>
  </si>
  <si>
    <t>삼일산업-2</t>
    <phoneticPr fontId="3" type="noConversion"/>
  </si>
  <si>
    <t>고순도 헬륨</t>
    <phoneticPr fontId="3" type="noConversion"/>
  </si>
  <si>
    <t>탄소*40kg</t>
    <phoneticPr fontId="3" type="noConversion"/>
  </si>
  <si>
    <t>액체알곤</t>
    <phoneticPr fontId="3" type="noConversion"/>
  </si>
  <si>
    <t>산소</t>
    <phoneticPr fontId="3" type="noConversion"/>
  </si>
  <si>
    <t>알곤</t>
    <phoneticPr fontId="3" type="noConversion"/>
  </si>
  <si>
    <t>LPG*50kg</t>
    <phoneticPr fontId="3" type="noConversion"/>
  </si>
  <si>
    <t>㈜동명기계</t>
    <phoneticPr fontId="3" type="noConversion"/>
  </si>
  <si>
    <t>㈜동명기계</t>
    <phoneticPr fontId="3" type="noConversion"/>
  </si>
  <si>
    <t>㈜태영기계</t>
    <phoneticPr fontId="3" type="noConversion"/>
  </si>
  <si>
    <t>산소</t>
    <phoneticPr fontId="3" type="noConversion"/>
  </si>
  <si>
    <t>질소</t>
    <phoneticPr fontId="3" type="noConversion"/>
  </si>
  <si>
    <t>㈜와이에이치에스앤티</t>
    <phoneticPr fontId="3" type="noConversion"/>
  </si>
  <si>
    <t>탄소*40kg</t>
    <phoneticPr fontId="3" type="noConversion"/>
  </si>
  <si>
    <t>LPG*20kg</t>
    <phoneticPr fontId="3" type="noConversion"/>
  </si>
  <si>
    <t>액체산소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</si>
  <si>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</si>
  <si>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</si>
  <si>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</si>
  <si>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</si>
  <si>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</si>
  <si>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</si>
  <si>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</si>
  <si>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</si>
  <si>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이상혁</t>
    <phoneticPr fontId="3" type="noConversion"/>
  </si>
  <si>
    <t>㈜엘에스엔지니어링</t>
    <phoneticPr fontId="3" type="noConversion"/>
  </si>
  <si>
    <t>액체알곤</t>
    <phoneticPr fontId="3" type="noConversion"/>
  </si>
  <si>
    <t>대청이엔지</t>
    <phoneticPr fontId="3" type="noConversion"/>
  </si>
  <si>
    <t>산소</t>
    <phoneticPr fontId="3" type="noConversion"/>
  </si>
  <si>
    <t>탄소*40kg</t>
    <phoneticPr fontId="3" type="noConversion"/>
  </si>
  <si>
    <t>영이엔지</t>
    <phoneticPr fontId="3" type="noConversion"/>
  </si>
  <si>
    <t>㈜삼주</t>
    <phoneticPr fontId="3" type="noConversion"/>
  </si>
  <si>
    <t>산소</t>
    <phoneticPr fontId="3" type="noConversion"/>
  </si>
  <si>
    <t>㈜대한엔바이로테크</t>
    <phoneticPr fontId="3" type="noConversion"/>
  </si>
  <si>
    <t>LPG*20kg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</si>
  <si>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</si>
  <si>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</si>
  <si>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</si>
  <si>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</si>
  <si>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</si>
  <si>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가야곡,추부</t>
    <phoneticPr fontId="3" type="noConversion"/>
  </si>
  <si>
    <t>가야곡,추부</t>
    <phoneticPr fontId="3" type="noConversion"/>
  </si>
  <si>
    <t>가야곡,추부</t>
    <phoneticPr fontId="3" type="noConversion"/>
  </si>
  <si>
    <t>가야곡,추부</t>
    <phoneticPr fontId="3" type="noConversion"/>
  </si>
  <si>
    <t>조명호</t>
    <phoneticPr fontId="3" type="noConversion"/>
  </si>
  <si>
    <t>은하자원</t>
    <phoneticPr fontId="3" type="noConversion"/>
  </si>
  <si>
    <t xml:space="preserve"> ( ㈜엠에스가스, 한국특수가스㈜, 대영종합가스㈜, 신천종합가스, (주)동양화학, 은하자원 )</t>
    <phoneticPr fontId="3" type="noConversion"/>
  </si>
  <si>
    <t>외부차량</t>
    <phoneticPr fontId="3" type="noConversion"/>
  </si>
  <si>
    <t>은하자원</t>
    <phoneticPr fontId="3" type="noConversion"/>
  </si>
  <si>
    <t>보성이엔지</t>
    <phoneticPr fontId="3" type="noConversion"/>
  </si>
  <si>
    <t>LPG*50kg</t>
    <phoneticPr fontId="3" type="noConversion"/>
  </si>
  <si>
    <t>보성이엔지</t>
    <phoneticPr fontId="3" type="noConversion"/>
  </si>
  <si>
    <t>원영이엔지</t>
    <phoneticPr fontId="3" type="noConversion"/>
  </si>
  <si>
    <t>조이스틸</t>
    <phoneticPr fontId="3" type="noConversion"/>
  </si>
  <si>
    <t>진아산업</t>
    <phoneticPr fontId="3" type="noConversion"/>
  </si>
  <si>
    <t>피앤에이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</si>
  <si>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</si>
  <si>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</si>
  <si>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</si>
  <si>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</si>
  <si>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㈜삼양홀딩스</t>
    <phoneticPr fontId="3" type="noConversion"/>
  </si>
  <si>
    <t>고순도 질소</t>
    <phoneticPr fontId="3" type="noConversion"/>
  </si>
  <si>
    <t>수소</t>
    <phoneticPr fontId="3" type="noConversion"/>
  </si>
  <si>
    <t>고순도 AIR</t>
    <phoneticPr fontId="3" type="noConversion"/>
  </si>
  <si>
    <t>㈜삼양홀딩스</t>
    <phoneticPr fontId="3" type="noConversion"/>
  </si>
  <si>
    <t>대주중공업㈜</t>
    <phoneticPr fontId="3" type="noConversion"/>
  </si>
  <si>
    <t>㈜정원엔지니어링</t>
    <phoneticPr fontId="3" type="noConversion"/>
  </si>
  <si>
    <t>아주이엔지㈜</t>
    <phoneticPr fontId="3" type="noConversion"/>
  </si>
  <si>
    <t>산소</t>
    <phoneticPr fontId="3" type="noConversion"/>
  </si>
  <si>
    <t>탄소*40kg</t>
    <phoneticPr fontId="3" type="noConversion"/>
  </si>
  <si>
    <t>이건산업</t>
    <phoneticPr fontId="3" type="noConversion"/>
  </si>
  <si>
    <t>조인엠㈜</t>
    <phoneticPr fontId="3" type="noConversion"/>
  </si>
  <si>
    <t>㈜보고</t>
  </si>
  <si>
    <t>㈜보고</t>
    <phoneticPr fontId="3" type="noConversion"/>
  </si>
  <si>
    <t>㈜정원엔지니어링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</si>
  <si>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</si>
  <si>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</si>
  <si>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</si>
  <si>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공주,논산</t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</si>
  <si>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</si>
  <si>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</si>
  <si>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</si>
  <si>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서원이엔지</t>
    <phoneticPr fontId="3" type="noConversion"/>
  </si>
  <si>
    <t>영화엔지니어링</t>
    <phoneticPr fontId="3" type="noConversion"/>
  </si>
  <si>
    <t>영창화학기계</t>
    <phoneticPr fontId="3" type="noConversion"/>
  </si>
  <si>
    <t>㈜엠에스가스전북</t>
    <phoneticPr fontId="3" type="noConversion"/>
  </si>
  <si>
    <t>5179</t>
    <phoneticPr fontId="3" type="noConversion"/>
  </si>
  <si>
    <t>동하</t>
    <phoneticPr fontId="3" type="noConversion"/>
  </si>
  <si>
    <t>(유)대건산업</t>
    <phoneticPr fontId="3" type="noConversion"/>
  </si>
  <si>
    <t>이상혁</t>
    <phoneticPr fontId="3" type="noConversion"/>
  </si>
  <si>
    <t>봉동</t>
    <phoneticPr fontId="3" type="noConversion"/>
  </si>
  <si>
    <t>한국특수가스㈜</t>
    <phoneticPr fontId="3" type="noConversion"/>
  </si>
  <si>
    <t>7233</t>
    <phoneticPr fontId="3" type="noConversion"/>
  </si>
  <si>
    <t>서태영</t>
    <phoneticPr fontId="3" type="noConversion"/>
  </si>
  <si>
    <t>현명산업㈜</t>
    <phoneticPr fontId="3" type="noConversion"/>
  </si>
  <si>
    <t>기회산업㈜-청주</t>
    <phoneticPr fontId="3" type="noConversion"/>
  </si>
  <si>
    <t>㈜평강비아이엠</t>
    <phoneticPr fontId="3" type="noConversion"/>
  </si>
  <si>
    <t>탄소*20kg</t>
    <phoneticPr fontId="3" type="noConversion"/>
  </si>
  <si>
    <t>0495</t>
    <phoneticPr fontId="3" type="noConversion"/>
  </si>
  <si>
    <t>조명호</t>
    <phoneticPr fontId="3" type="noConversion"/>
  </si>
  <si>
    <t>삼기</t>
    <phoneticPr fontId="3" type="noConversion"/>
  </si>
  <si>
    <t>10/15 마감후</t>
    <phoneticPr fontId="3" type="noConversion"/>
  </si>
  <si>
    <t>0495</t>
    <phoneticPr fontId="3" type="noConversion"/>
  </si>
  <si>
    <t>10/15 조명호</t>
    <phoneticPr fontId="3" type="noConversion"/>
  </si>
  <si>
    <t>극동테크놀로지</t>
    <phoneticPr fontId="3" type="noConversion"/>
  </si>
  <si>
    <t>고순도 질소</t>
    <phoneticPr fontId="3" type="noConversion"/>
  </si>
  <si>
    <t>고순도 헬륨</t>
    <phoneticPr fontId="3" type="noConversion"/>
  </si>
  <si>
    <t>경북지역</t>
    <phoneticPr fontId="3" type="noConversion"/>
  </si>
  <si>
    <t>경북지역</t>
    <phoneticPr fontId="3" type="noConversion"/>
  </si>
  <si>
    <t>바이오가스솔루션</t>
    <phoneticPr fontId="3" type="noConversion"/>
  </si>
  <si>
    <t>㈜엔알비</t>
    <phoneticPr fontId="3" type="noConversion"/>
  </si>
  <si>
    <t>탄소*40kg</t>
    <phoneticPr fontId="3" type="noConversion"/>
  </si>
  <si>
    <t>LPG*50kg</t>
    <phoneticPr fontId="3" type="noConversion"/>
  </si>
  <si>
    <t>액체산소</t>
    <phoneticPr fontId="3" type="noConversion"/>
  </si>
  <si>
    <t>㈜엔알비</t>
    <phoneticPr fontId="3" type="noConversion"/>
  </si>
  <si>
    <t>0495</t>
    <phoneticPr fontId="3" type="noConversion"/>
  </si>
  <si>
    <t>0495</t>
    <phoneticPr fontId="3" type="noConversion"/>
  </si>
  <si>
    <t>윤태용</t>
    <phoneticPr fontId="3" type="noConversion"/>
  </si>
  <si>
    <t>군산</t>
    <phoneticPr fontId="3" type="noConversion"/>
  </si>
  <si>
    <t>군산</t>
    <phoneticPr fontId="3" type="noConversion"/>
  </si>
  <si>
    <t>㈜동양화학</t>
    <phoneticPr fontId="3" type="noConversion"/>
  </si>
  <si>
    <t>암모니아</t>
    <phoneticPr fontId="3" type="noConversion"/>
  </si>
  <si>
    <t>외부차량</t>
    <phoneticPr fontId="3" type="noConversion"/>
  </si>
  <si>
    <t>㈜와이에이치에스앤티</t>
    <phoneticPr fontId="3" type="noConversion"/>
  </si>
  <si>
    <t>산소</t>
    <phoneticPr fontId="3" type="noConversion"/>
  </si>
  <si>
    <t>탄소*40kg</t>
    <phoneticPr fontId="3" type="noConversion"/>
  </si>
  <si>
    <t>액체산소</t>
    <phoneticPr fontId="3" type="noConversion"/>
  </si>
  <si>
    <t>㈜와이에이치에스앤티</t>
    <phoneticPr fontId="3" type="noConversion"/>
  </si>
  <si>
    <t>㈜다한산업</t>
    <phoneticPr fontId="3" type="noConversion"/>
  </si>
  <si>
    <t>고순도 질소</t>
    <phoneticPr fontId="3" type="noConversion"/>
  </si>
  <si>
    <t>알곤</t>
    <phoneticPr fontId="3" type="noConversion"/>
  </si>
  <si>
    <t>고순도 헬륨</t>
    <phoneticPr fontId="3" type="noConversion"/>
  </si>
  <si>
    <t>㈜성경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</si>
  <si>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</si>
  <si>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</si>
  <si>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</si>
  <si>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㈜비디텍</t>
    <phoneticPr fontId="3" type="noConversion"/>
  </si>
  <si>
    <t>알곤</t>
    <phoneticPr fontId="3" type="noConversion"/>
  </si>
  <si>
    <t>㈜백호</t>
    <phoneticPr fontId="3" type="noConversion"/>
  </si>
  <si>
    <t>탄소*40kg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</si>
  <si>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</si>
  <si>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</si>
  <si>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</si>
  <si>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</si>
  <si>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봉동</t>
    <phoneticPr fontId="3" type="noConversion"/>
  </si>
  <si>
    <t>봉동</t>
    <phoneticPr fontId="3" type="noConversion"/>
  </si>
  <si>
    <t>㈜비에스부여공장</t>
    <phoneticPr fontId="3" type="noConversion"/>
  </si>
  <si>
    <t>7233</t>
    <phoneticPr fontId="3" type="noConversion"/>
  </si>
  <si>
    <t>서태영</t>
    <phoneticPr fontId="3" type="noConversion"/>
  </si>
  <si>
    <t>부여</t>
    <phoneticPr fontId="3" type="noConversion"/>
  </si>
  <si>
    <t>서태영</t>
    <phoneticPr fontId="3" type="noConversion"/>
  </si>
  <si>
    <t>액체질소</t>
    <phoneticPr fontId="3" type="noConversion"/>
  </si>
  <si>
    <t>두진텍</t>
    <phoneticPr fontId="3" type="noConversion"/>
  </si>
  <si>
    <t>두진텍</t>
    <phoneticPr fontId="3" type="noConversion"/>
  </si>
  <si>
    <t>외부차량</t>
    <phoneticPr fontId="3" type="noConversion"/>
  </si>
  <si>
    <t>㈜삼양홀딩스</t>
    <phoneticPr fontId="3" type="noConversion"/>
  </si>
  <si>
    <t>수소</t>
    <phoneticPr fontId="3" type="noConversion"/>
  </si>
  <si>
    <t>액체질소</t>
    <phoneticPr fontId="3" type="noConversion"/>
  </si>
  <si>
    <t>㈜성천씨엠에스</t>
    <phoneticPr fontId="3" type="noConversion"/>
  </si>
  <si>
    <t>탄소*40kg</t>
    <phoneticPr fontId="3" type="noConversion"/>
  </si>
  <si>
    <t>LPG*20kg</t>
    <phoneticPr fontId="3" type="noConversion"/>
  </si>
  <si>
    <t>LPG*50kg</t>
    <phoneticPr fontId="3" type="noConversion"/>
  </si>
  <si>
    <t>㈜보고</t>
    <phoneticPr fontId="3" type="noConversion"/>
  </si>
  <si>
    <t>산소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</si>
  <si>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</si>
  <si>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</si>
  <si>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</si>
  <si>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</si>
  <si>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</si>
  <si>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</si>
  <si>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</si>
  <si>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</si>
  <si>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안선오</t>
    <phoneticPr fontId="3" type="noConversion"/>
  </si>
  <si>
    <t>㈜동우에이스</t>
    <phoneticPr fontId="3" type="noConversion"/>
  </si>
  <si>
    <t>탄소*40kg</t>
    <phoneticPr fontId="3" type="noConversion"/>
  </si>
  <si>
    <t>웰텍</t>
    <phoneticPr fontId="3" type="noConversion"/>
  </si>
  <si>
    <t>CO2+AR</t>
    <phoneticPr fontId="3" type="noConversion"/>
  </si>
  <si>
    <t>서주스틸㈜</t>
    <phoneticPr fontId="3" type="noConversion"/>
  </si>
  <si>
    <t>㈜스틸중공업</t>
    <phoneticPr fontId="3" type="noConversion"/>
  </si>
  <si>
    <t>(유)호경엔지니어링</t>
    <phoneticPr fontId="3" type="noConversion"/>
  </si>
  <si>
    <t>(유)여명산업</t>
    <phoneticPr fontId="3" type="noConversion"/>
  </si>
  <si>
    <t>LPG*20kg</t>
    <phoneticPr fontId="3" type="noConversion"/>
  </si>
  <si>
    <t>㈜엠에스이엔지</t>
    <phoneticPr fontId="3" type="noConversion"/>
  </si>
  <si>
    <t>CO2+AR</t>
    <phoneticPr fontId="3" type="noConversion"/>
  </si>
  <si>
    <t>㈜제이엔씨상사</t>
    <phoneticPr fontId="3" type="noConversion"/>
  </si>
  <si>
    <t>㈜윤성기업</t>
    <phoneticPr fontId="3" type="noConversion"/>
  </si>
  <si>
    <t>산소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</si>
  <si>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</si>
  <si>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</si>
  <si>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</si>
  <si>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</si>
  <si>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</si>
  <si>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군산</t>
    <phoneticPr fontId="3" type="noConversion"/>
  </si>
  <si>
    <t>군산</t>
    <phoneticPr fontId="3" type="noConversion"/>
  </si>
  <si>
    <t>손현홍</t>
    <phoneticPr fontId="3" type="noConversion"/>
  </si>
  <si>
    <t>보성이엔지</t>
    <phoneticPr fontId="3" type="noConversion"/>
  </si>
  <si>
    <t>보성이엔지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</si>
  <si>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</si>
  <si>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</si>
  <si>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</si>
  <si>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</si>
  <si>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오케이퓨쳐㈜</t>
    <phoneticPr fontId="3" type="noConversion"/>
  </si>
  <si>
    <t>산소</t>
    <phoneticPr fontId="3" type="noConversion"/>
  </si>
  <si>
    <t>㈜가람에스티-해인스틸</t>
    <phoneticPr fontId="3" type="noConversion"/>
  </si>
  <si>
    <t>LPG*50kg</t>
    <phoneticPr fontId="3" type="noConversion"/>
  </si>
  <si>
    <t>액체산소</t>
    <phoneticPr fontId="3" type="noConversion"/>
  </si>
  <si>
    <t>㈜가람에스티-에이스</t>
    <phoneticPr fontId="3" type="noConversion"/>
  </si>
  <si>
    <t>LPG*50kg</t>
    <phoneticPr fontId="3" type="noConversion"/>
  </si>
  <si>
    <t>㈜우진플랜트</t>
    <phoneticPr fontId="3" type="noConversion"/>
  </si>
  <si>
    <t>전진스틸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</si>
  <si>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</si>
  <si>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</si>
  <si>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</si>
  <si>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</si>
  <si>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</si>
  <si>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</si>
  <si>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</si>
  <si>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</si>
  <si>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영동,계룡</t>
    <phoneticPr fontId="3" type="noConversion"/>
  </si>
  <si>
    <t>영동,계룡</t>
    <phoneticPr fontId="3" type="noConversion"/>
  </si>
  <si>
    <t>㈜엠에스가스전북</t>
    <phoneticPr fontId="3" type="noConversion"/>
  </si>
  <si>
    <t>(유)금성기업</t>
    <phoneticPr fontId="3" type="noConversion"/>
  </si>
  <si>
    <t>산소</t>
    <phoneticPr fontId="3" type="noConversion"/>
  </si>
  <si>
    <t>LPG*20kg</t>
    <phoneticPr fontId="3" type="noConversion"/>
  </si>
  <si>
    <t>하나기공</t>
    <phoneticPr fontId="3" type="noConversion"/>
  </si>
  <si>
    <t>금성레이저</t>
    <phoneticPr fontId="3" type="noConversion"/>
  </si>
  <si>
    <t>알곤</t>
    <phoneticPr fontId="3" type="noConversion"/>
  </si>
  <si>
    <t>CO2+AR</t>
    <phoneticPr fontId="3" type="noConversion"/>
  </si>
  <si>
    <t>현명산업㈜</t>
    <phoneticPr fontId="3" type="noConversion"/>
  </si>
  <si>
    <t>고순도 질소</t>
    <phoneticPr fontId="3" type="noConversion"/>
  </si>
  <si>
    <t>LASER</t>
    <phoneticPr fontId="3" type="noConversion"/>
  </si>
  <si>
    <t>액체산소</t>
    <phoneticPr fontId="3" type="noConversion"/>
  </si>
  <si>
    <t>㈜알루뱅크</t>
    <phoneticPr fontId="3" type="noConversion"/>
  </si>
  <si>
    <t>(유)정원메탈</t>
    <phoneticPr fontId="3" type="noConversion"/>
  </si>
  <si>
    <t>LASER</t>
    <phoneticPr fontId="3" type="noConversion"/>
  </si>
  <si>
    <t>㈜한신-본사</t>
    <phoneticPr fontId="3" type="noConversion"/>
  </si>
  <si>
    <t>㈜한신-AS</t>
    <phoneticPr fontId="3" type="noConversion"/>
  </si>
  <si>
    <t>㈜티오피-1</t>
    <phoneticPr fontId="3" type="noConversion"/>
  </si>
  <si>
    <t>㈜티오피-3</t>
    <phoneticPr fontId="3" type="noConversion"/>
  </si>
  <si>
    <t>민혁이엔지</t>
    <phoneticPr fontId="3" type="noConversion"/>
  </si>
  <si>
    <t>케이원산업㈜</t>
    <phoneticPr fontId="3" type="noConversion"/>
  </si>
  <si>
    <t>㈜에이엠티</t>
    <phoneticPr fontId="3" type="noConversion"/>
  </si>
  <si>
    <t>질소</t>
    <phoneticPr fontId="3" type="noConversion"/>
  </si>
  <si>
    <t>(유)한영산업</t>
    <phoneticPr fontId="3" type="noConversion"/>
  </si>
  <si>
    <t>㈜티오피-3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</si>
  <si>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</si>
  <si>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</si>
  <si>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</si>
  <si>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</si>
  <si>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</si>
  <si>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</si>
  <si>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</si>
  <si>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</si>
  <si>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</si>
  <si>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</si>
  <si>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조명호</t>
    <phoneticPr fontId="3" type="noConversion"/>
  </si>
  <si>
    <t>삼영기계㈜논산공장</t>
    <phoneticPr fontId="3" type="noConversion"/>
  </si>
  <si>
    <t>㈜성현글로비스</t>
    <phoneticPr fontId="3" type="noConversion"/>
  </si>
  <si>
    <t>0495</t>
    <phoneticPr fontId="3" type="noConversion"/>
  </si>
  <si>
    <t>서태영</t>
    <phoneticPr fontId="3" type="noConversion"/>
  </si>
  <si>
    <t>서태영</t>
    <phoneticPr fontId="3" type="noConversion"/>
  </si>
  <si>
    <t>가야곡</t>
    <phoneticPr fontId="3" type="noConversion"/>
  </si>
  <si>
    <t>가야곡</t>
    <phoneticPr fontId="3" type="noConversion"/>
  </si>
  <si>
    <t>가야곡</t>
    <phoneticPr fontId="3" type="noConversion"/>
  </si>
  <si>
    <t>서태영</t>
    <phoneticPr fontId="3" type="noConversion"/>
  </si>
  <si>
    <t>대원정공㈜</t>
    <phoneticPr fontId="3" type="noConversion"/>
  </si>
  <si>
    <t>산소</t>
    <phoneticPr fontId="3" type="noConversion"/>
  </si>
  <si>
    <t>탄소*40kg</t>
    <phoneticPr fontId="3" type="noConversion"/>
  </si>
  <si>
    <t>대원정공㈜</t>
    <phoneticPr fontId="3" type="noConversion"/>
  </si>
  <si>
    <t>0495</t>
    <phoneticPr fontId="3" type="noConversion"/>
  </si>
  <si>
    <t>0495</t>
    <phoneticPr fontId="3" type="noConversion"/>
  </si>
  <si>
    <t>윤태용</t>
    <phoneticPr fontId="3" type="noConversion"/>
  </si>
  <si>
    <t>윤태용</t>
    <phoneticPr fontId="3" type="noConversion"/>
  </si>
  <si>
    <t>임실</t>
    <phoneticPr fontId="3" type="noConversion"/>
  </si>
  <si>
    <t>㈜한신-AS</t>
    <phoneticPr fontId="3" type="noConversion"/>
  </si>
  <si>
    <t>탄소*40kg</t>
    <phoneticPr fontId="3" type="noConversion"/>
  </si>
  <si>
    <t>두영기전㈜</t>
    <phoneticPr fontId="3" type="noConversion"/>
  </si>
  <si>
    <t>㈜세호</t>
    <phoneticPr fontId="3" type="noConversion"/>
  </si>
  <si>
    <t>질소</t>
    <phoneticPr fontId="3" type="noConversion"/>
  </si>
  <si>
    <t>㈜평강비아이엠</t>
    <phoneticPr fontId="3" type="noConversion"/>
  </si>
  <si>
    <t>탄소*20kg</t>
    <phoneticPr fontId="3" type="noConversion"/>
  </si>
  <si>
    <t>LPG*20kg</t>
    <phoneticPr fontId="3" type="noConversion"/>
  </si>
  <si>
    <t>㈜에이엠티</t>
    <phoneticPr fontId="3" type="noConversion"/>
  </si>
  <si>
    <t>고순도 알곤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</si>
  <si>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</si>
  <si>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</si>
  <si>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</si>
  <si>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</si>
  <si>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김제,익산</t>
    <phoneticPr fontId="3" type="noConversion"/>
  </si>
  <si>
    <t>김제,익산</t>
    <phoneticPr fontId="3" type="noConversion"/>
  </si>
  <si>
    <t>조명호</t>
    <phoneticPr fontId="3" type="noConversion"/>
  </si>
  <si>
    <t>고순도 질소</t>
    <phoneticPr fontId="3" type="noConversion"/>
  </si>
  <si>
    <t>고순도 헬륨</t>
    <phoneticPr fontId="3" type="noConversion"/>
  </si>
  <si>
    <t>고순도 수소</t>
    <phoneticPr fontId="3" type="noConversion"/>
  </si>
  <si>
    <t>아세틸렌*3KG</t>
    <phoneticPr fontId="3" type="noConversion"/>
  </si>
  <si>
    <t>LASER</t>
    <phoneticPr fontId="3" type="noConversion"/>
  </si>
  <si>
    <t>고순도 AIR</t>
    <phoneticPr fontId="3" type="noConversion"/>
  </si>
  <si>
    <t>진천</t>
    <phoneticPr fontId="3" type="noConversion"/>
  </si>
  <si>
    <t>진천</t>
    <phoneticPr fontId="3" type="noConversion"/>
  </si>
  <si>
    <t>진천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</si>
  <si>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</si>
  <si>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</si>
  <si>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</si>
  <si>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</si>
  <si>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</si>
  <si>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</si>
  <si>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</si>
  <si>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</si>
  <si>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액체질소</t>
    <phoneticPr fontId="3" type="noConversion"/>
  </si>
  <si>
    <t>㈜삼양홀딩스</t>
    <phoneticPr fontId="3" type="noConversion"/>
  </si>
  <si>
    <t>수소</t>
    <phoneticPr fontId="3" type="noConversion"/>
  </si>
  <si>
    <t>(유)성진에스엔씨</t>
    <phoneticPr fontId="3" type="noConversion"/>
  </si>
  <si>
    <t>LPG*50kg</t>
    <phoneticPr fontId="3" type="noConversion"/>
  </si>
  <si>
    <t>액체산소</t>
    <phoneticPr fontId="3" type="noConversion"/>
  </si>
  <si>
    <t>대동산업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</si>
  <si>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</si>
  <si>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</si>
  <si>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</si>
  <si>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</si>
  <si>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</si>
  <si>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</si>
  <si>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진흥기계㈜</t>
    <phoneticPr fontId="3" type="noConversion"/>
  </si>
  <si>
    <t>(유)제이와이파워텍</t>
    <phoneticPr fontId="3" type="noConversion"/>
  </si>
  <si>
    <t>창무산업</t>
    <phoneticPr fontId="3" type="noConversion"/>
  </si>
  <si>
    <t>삼일산업-1</t>
    <phoneticPr fontId="3" type="noConversion"/>
  </si>
  <si>
    <t>탄소*40kg</t>
    <phoneticPr fontId="3" type="noConversion"/>
  </si>
  <si>
    <t>삼일산업-2</t>
    <phoneticPr fontId="3" type="noConversion"/>
  </si>
  <si>
    <t>고순도 헬륨</t>
    <phoneticPr fontId="3" type="noConversion"/>
  </si>
  <si>
    <t>액체알곤</t>
    <phoneticPr fontId="3" type="noConversion"/>
  </si>
  <si>
    <t>(유)금호주방</t>
    <phoneticPr fontId="3" type="noConversion"/>
  </si>
  <si>
    <t>알곤</t>
    <phoneticPr fontId="3" type="noConversion"/>
  </si>
  <si>
    <t>㈜태영기계</t>
    <phoneticPr fontId="3" type="noConversion"/>
  </si>
  <si>
    <t>산소</t>
    <phoneticPr fontId="3" type="noConversion"/>
  </si>
  <si>
    <t>알곤</t>
    <phoneticPr fontId="3" type="noConversion"/>
  </si>
  <si>
    <t>탄소*40kg</t>
    <phoneticPr fontId="3" type="noConversion"/>
  </si>
  <si>
    <t>LPG*20kg</t>
    <phoneticPr fontId="3" type="noConversion"/>
  </si>
  <si>
    <t>모아레이저</t>
    <phoneticPr fontId="3" type="noConversion"/>
  </si>
  <si>
    <t>탄소*40kg</t>
    <phoneticPr fontId="3" type="noConversion"/>
  </si>
  <si>
    <t>LASER</t>
    <phoneticPr fontId="3" type="noConversion"/>
  </si>
  <si>
    <t>액체산소</t>
    <phoneticPr fontId="3" type="noConversion"/>
  </si>
  <si>
    <t>액체질소</t>
    <phoneticPr fontId="3" type="noConversion"/>
  </si>
  <si>
    <t>㈜다한산업</t>
    <phoneticPr fontId="3" type="noConversion"/>
  </si>
  <si>
    <t>율천공업㈜</t>
    <phoneticPr fontId="3" type="noConversion"/>
  </si>
  <si>
    <t>㈜와이에이치에스앤티</t>
    <phoneticPr fontId="3" type="noConversion"/>
  </si>
  <si>
    <t>산소</t>
    <phoneticPr fontId="3" type="noConversion"/>
  </si>
  <si>
    <t>액체산소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</si>
  <si>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</si>
  <si>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</si>
  <si>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</si>
  <si>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</si>
  <si>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</si>
  <si>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</si>
  <si>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</si>
  <si>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</si>
  <si>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</si>
  <si>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㈜광진메탈</t>
    <phoneticPr fontId="3" type="noConversion"/>
  </si>
  <si>
    <t>알곤</t>
    <phoneticPr fontId="3" type="noConversion"/>
  </si>
  <si>
    <t>㈜다인이엔씨</t>
    <phoneticPr fontId="3" type="noConversion"/>
  </si>
  <si>
    <t>산소</t>
    <phoneticPr fontId="3" type="noConversion"/>
  </si>
  <si>
    <t>탄소*40kg</t>
    <phoneticPr fontId="3" type="noConversion"/>
  </si>
  <si>
    <t>LPG*50kg</t>
    <phoneticPr fontId="3" type="noConversion"/>
  </si>
  <si>
    <t>액체산소</t>
    <phoneticPr fontId="3" type="noConversion"/>
  </si>
  <si>
    <t>5179</t>
    <phoneticPr fontId="3" type="noConversion"/>
  </si>
  <si>
    <t>서태영</t>
    <phoneticPr fontId="3" type="noConversion"/>
  </si>
  <si>
    <t>여주,논산</t>
    <phoneticPr fontId="3" type="noConversion"/>
  </si>
  <si>
    <t>여주,논산</t>
    <phoneticPr fontId="3" type="noConversion"/>
  </si>
  <si>
    <t>서태영</t>
    <phoneticPr fontId="3" type="noConversion"/>
  </si>
  <si>
    <t>엘지전자㈜</t>
    <phoneticPr fontId="3" type="noConversion"/>
  </si>
  <si>
    <t>알곤</t>
    <phoneticPr fontId="3" type="noConversion"/>
  </si>
  <si>
    <t>헬륨</t>
    <phoneticPr fontId="3" type="noConversion"/>
  </si>
  <si>
    <t>엘지전자㈜</t>
    <phoneticPr fontId="3" type="noConversion"/>
  </si>
  <si>
    <t>㈜큐하이</t>
    <phoneticPr fontId="3" type="noConversion"/>
  </si>
  <si>
    <t>7233</t>
    <phoneticPr fontId="3" type="noConversion"/>
  </si>
  <si>
    <t>김병권</t>
    <phoneticPr fontId="3" type="noConversion"/>
  </si>
  <si>
    <t>평택,탄천</t>
    <phoneticPr fontId="3" type="noConversion"/>
  </si>
  <si>
    <t>평택,탄천</t>
    <phoneticPr fontId="3" type="noConversion"/>
  </si>
  <si>
    <t>김병권</t>
    <phoneticPr fontId="3" type="noConversion"/>
  </si>
  <si>
    <t>질소</t>
    <phoneticPr fontId="3" type="noConversion"/>
  </si>
  <si>
    <t>수소</t>
    <phoneticPr fontId="3" type="noConversion"/>
  </si>
  <si>
    <t>탄소*20kg</t>
    <phoneticPr fontId="3" type="noConversion"/>
  </si>
  <si>
    <t>탄소*40kg</t>
    <phoneticPr fontId="3" type="noConversion"/>
  </si>
  <si>
    <t>CO2+Ar</t>
    <phoneticPr fontId="3" type="noConversion"/>
  </si>
  <si>
    <t>액체알곤</t>
    <phoneticPr fontId="3" type="noConversion"/>
  </si>
  <si>
    <t>O2+CO2+AR</t>
    <phoneticPr fontId="3" type="noConversion"/>
  </si>
  <si>
    <t>한국특수가스㈜</t>
    <phoneticPr fontId="3" type="noConversion"/>
  </si>
  <si>
    <t>한국특수가스㈜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</si>
  <si>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</si>
  <si>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</si>
  <si>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</si>
  <si>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</si>
  <si>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</si>
  <si>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</si>
  <si>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</si>
  <si>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(재)서해환경과학연구소</t>
    <phoneticPr fontId="3" type="noConversion"/>
  </si>
  <si>
    <t>고순도 질소</t>
    <phoneticPr fontId="3" type="noConversion"/>
  </si>
  <si>
    <t>고순도 알곤</t>
    <phoneticPr fontId="3" type="noConversion"/>
  </si>
  <si>
    <t>고순도 헬륨</t>
    <phoneticPr fontId="3" type="noConversion"/>
  </si>
  <si>
    <t>고순도 AIR</t>
    <phoneticPr fontId="3" type="noConversion"/>
  </si>
  <si>
    <t>7233</t>
    <phoneticPr fontId="3" type="noConversion"/>
  </si>
  <si>
    <t>윤태용</t>
    <phoneticPr fontId="3" type="noConversion"/>
  </si>
  <si>
    <t>전주</t>
    <phoneticPr fontId="3" type="noConversion"/>
  </si>
  <si>
    <t>손현홍</t>
    <phoneticPr fontId="3" type="noConversion"/>
  </si>
  <si>
    <t>액체산소</t>
    <phoneticPr fontId="3" type="noConversion"/>
  </si>
  <si>
    <t>알곤</t>
    <phoneticPr fontId="3" type="noConversion"/>
  </si>
  <si>
    <t>산소</t>
    <phoneticPr fontId="3" type="noConversion"/>
  </si>
  <si>
    <t>㈜터보맥스</t>
    <phoneticPr fontId="3" type="noConversion"/>
  </si>
  <si>
    <t>CO2+AR</t>
    <phoneticPr fontId="3" type="noConversion"/>
  </si>
  <si>
    <t>6956</t>
    <phoneticPr fontId="3" type="noConversion"/>
  </si>
  <si>
    <t>청주,논산</t>
    <phoneticPr fontId="3" type="noConversion"/>
  </si>
  <si>
    <t>O2+CO2+AR</t>
  </si>
  <si>
    <t>김병권</t>
    <phoneticPr fontId="3" type="noConversion"/>
  </si>
  <si>
    <t>(유)비제이산업</t>
    <phoneticPr fontId="3" type="noConversion"/>
  </si>
  <si>
    <t>탄소*40kg</t>
    <phoneticPr fontId="3" type="noConversion"/>
  </si>
  <si>
    <t>(유)원더스</t>
    <phoneticPr fontId="3" type="noConversion"/>
  </si>
  <si>
    <t>(유)대명</t>
    <phoneticPr fontId="3" type="noConversion"/>
  </si>
  <si>
    <t>㈜비엔케이</t>
    <phoneticPr fontId="3" type="noConversion"/>
  </si>
  <si>
    <t>(유)한영산업</t>
    <phoneticPr fontId="3" type="noConversion"/>
  </si>
  <si>
    <t>현명산업㈜</t>
    <phoneticPr fontId="3" type="noConversion"/>
  </si>
  <si>
    <t>한국신텍스제약㈜</t>
    <phoneticPr fontId="3" type="noConversion"/>
  </si>
  <si>
    <t>에스케이정밀</t>
    <phoneticPr fontId="3" type="noConversion"/>
  </si>
  <si>
    <t>액체질소</t>
    <phoneticPr fontId="3" type="noConversion"/>
  </si>
  <si>
    <t>5179</t>
    <phoneticPr fontId="3" type="noConversion"/>
  </si>
  <si>
    <t>김제,익산</t>
    <phoneticPr fontId="3" type="noConversion"/>
  </si>
  <si>
    <t>㈜엠케이케미칼</t>
    <phoneticPr fontId="3" type="noConversion"/>
  </si>
  <si>
    <t>아주이엔지㈜</t>
    <phoneticPr fontId="3" type="noConversion"/>
  </si>
  <si>
    <t>이건산업</t>
    <phoneticPr fontId="3" type="noConversion"/>
  </si>
  <si>
    <t>㈜삼양홀딩스</t>
    <phoneticPr fontId="3" type="noConversion"/>
  </si>
  <si>
    <t>수소</t>
    <phoneticPr fontId="3" type="noConversion"/>
  </si>
  <si>
    <t>㈜성천씨엠에스</t>
    <phoneticPr fontId="3" type="noConversion"/>
  </si>
  <si>
    <t>㈜디에이치</t>
    <phoneticPr fontId="3" type="noConversion"/>
  </si>
  <si>
    <t>㈜보고</t>
    <phoneticPr fontId="3" type="noConversion"/>
  </si>
  <si>
    <t>안선오</t>
    <phoneticPr fontId="3" type="noConversion"/>
  </si>
  <si>
    <t>6228</t>
    <phoneticPr fontId="3" type="noConversion"/>
  </si>
  <si>
    <t>공주,논산</t>
    <phoneticPr fontId="3" type="noConversion"/>
  </si>
  <si>
    <t>조명호</t>
    <phoneticPr fontId="3" type="noConversion"/>
  </si>
  <si>
    <t>삼영기계㈜논산공장</t>
    <phoneticPr fontId="3" type="noConversion"/>
  </si>
  <si>
    <t>㈜기흥금속</t>
    <phoneticPr fontId="3" type="noConversion"/>
  </si>
  <si>
    <t>LPG*20kg</t>
    <phoneticPr fontId="3" type="noConversion"/>
  </si>
  <si>
    <t>정선산업㈜</t>
    <phoneticPr fontId="3" type="noConversion"/>
  </si>
  <si>
    <t>액체알곤</t>
    <phoneticPr fontId="3" type="noConversion"/>
  </si>
  <si>
    <t>LPG*50kg</t>
    <phoneticPr fontId="3" type="noConversion"/>
  </si>
  <si>
    <t>안현엔지니어링</t>
    <phoneticPr fontId="3" type="noConversion"/>
  </si>
  <si>
    <t>영이엔지</t>
    <phoneticPr fontId="3" type="noConversion"/>
  </si>
  <si>
    <t>㈜삼주</t>
    <phoneticPr fontId="3" type="noConversion"/>
  </si>
  <si>
    <t>8842</t>
    <phoneticPr fontId="3" type="noConversion"/>
  </si>
  <si>
    <t>낭산</t>
    <phoneticPr fontId="3" type="noConversion"/>
  </si>
  <si>
    <t>추부,가야곡</t>
    <phoneticPr fontId="3" type="noConversion"/>
  </si>
  <si>
    <t>이상혁</t>
    <phoneticPr fontId="3" type="noConversion"/>
  </si>
  <si>
    <t>진안산소</t>
    <phoneticPr fontId="3" type="noConversion"/>
  </si>
  <si>
    <t>㈜포커스엔지니어링</t>
    <phoneticPr fontId="3" type="noConversion"/>
  </si>
  <si>
    <t>㈜백호</t>
    <phoneticPr fontId="3" type="noConversion"/>
  </si>
  <si>
    <t>대주코레스㈜</t>
    <phoneticPr fontId="3" type="noConversion"/>
  </si>
  <si>
    <t>아세틸렌*3KG</t>
    <phoneticPr fontId="3" type="noConversion"/>
  </si>
  <si>
    <t>공무</t>
    <phoneticPr fontId="3" type="noConversion"/>
  </si>
  <si>
    <t>압출</t>
    <phoneticPr fontId="3" type="noConversion"/>
  </si>
  <si>
    <t>㈜태영기계</t>
    <phoneticPr fontId="3" type="noConversion"/>
  </si>
  <si>
    <t>㈜동명기계</t>
    <phoneticPr fontId="3" type="noConversion"/>
  </si>
  <si>
    <t>동하</t>
    <phoneticPr fontId="3" type="noConversion"/>
  </si>
  <si>
    <t>㈜성경</t>
    <phoneticPr fontId="3" type="noConversion"/>
  </si>
  <si>
    <t>질소</t>
    <phoneticPr fontId="3" type="noConversion"/>
  </si>
  <si>
    <t>(유)대건산업</t>
    <phoneticPr fontId="3" type="noConversion"/>
  </si>
  <si>
    <t>6396</t>
    <phoneticPr fontId="3" type="noConversion"/>
  </si>
  <si>
    <t>진안,봉동</t>
    <phoneticPr fontId="3" type="noConversion"/>
  </si>
  <si>
    <t>㈜광우산업</t>
    <phoneticPr fontId="3" type="noConversion"/>
  </si>
  <si>
    <t>기회산업㈜-청주</t>
    <phoneticPr fontId="3" type="noConversion"/>
  </si>
  <si>
    <t>㈜태승건설산업</t>
    <phoneticPr fontId="3" type="noConversion"/>
  </si>
  <si>
    <t>㈜금성이앤씨-2</t>
    <phoneticPr fontId="3" type="noConversion"/>
  </si>
  <si>
    <t>㈜금성이앤씨-2</t>
    <phoneticPr fontId="3" type="noConversion"/>
  </si>
  <si>
    <t>㈜BDC-1</t>
    <phoneticPr fontId="3" type="noConversion"/>
  </si>
  <si>
    <t>㈜엘에스엔지니어링</t>
    <phoneticPr fontId="3" type="noConversion"/>
  </si>
  <si>
    <t>㈜엘에스엔지니어링</t>
    <phoneticPr fontId="3" type="noConversion"/>
  </si>
  <si>
    <t>서원이엔지</t>
    <phoneticPr fontId="3" type="noConversion"/>
  </si>
  <si>
    <t>탄소*40kg</t>
    <phoneticPr fontId="3" type="noConversion"/>
  </si>
  <si>
    <t>영진에스피</t>
    <phoneticPr fontId="3" type="noConversion"/>
  </si>
  <si>
    <t>탄소*40kg</t>
    <phoneticPr fontId="3" type="noConversion"/>
  </si>
  <si>
    <t>액체산소</t>
    <phoneticPr fontId="3" type="noConversion"/>
  </si>
  <si>
    <t>영화엔지니어링</t>
    <phoneticPr fontId="3" type="noConversion"/>
  </si>
  <si>
    <t>탄소*40kg</t>
    <phoneticPr fontId="3" type="noConversion"/>
  </si>
  <si>
    <t>LPG*50kg</t>
    <phoneticPr fontId="3" type="noConversion"/>
  </si>
  <si>
    <t>액체산소</t>
    <phoneticPr fontId="3" type="noConversion"/>
  </si>
  <si>
    <t>충북지역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</si>
  <si>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</si>
  <si>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</si>
  <si>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</si>
  <si>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㈜삼백스틸</t>
    <phoneticPr fontId="3" type="noConversion"/>
  </si>
  <si>
    <t>액체질소</t>
    <phoneticPr fontId="3" type="noConversion"/>
  </si>
  <si>
    <t>0495</t>
    <phoneticPr fontId="3" type="noConversion"/>
  </si>
  <si>
    <t>서태영</t>
    <phoneticPr fontId="3" type="noConversion"/>
  </si>
  <si>
    <t>11/18 마감후</t>
    <phoneticPr fontId="3" type="noConversion"/>
  </si>
  <si>
    <t>(유)정원메탈</t>
    <phoneticPr fontId="3" type="noConversion"/>
  </si>
  <si>
    <t>액체산소</t>
    <phoneticPr fontId="3" type="noConversion"/>
  </si>
  <si>
    <t>㈜한신-본사</t>
    <phoneticPr fontId="3" type="noConversion"/>
  </si>
  <si>
    <t>탄소*40kg</t>
    <phoneticPr fontId="3" type="noConversion"/>
  </si>
  <si>
    <t>우리산업</t>
    <phoneticPr fontId="3" type="noConversion"/>
  </si>
  <si>
    <t>CO2+AR</t>
    <phoneticPr fontId="3" type="noConversion"/>
  </si>
  <si>
    <t>㈜한신-AS</t>
    <phoneticPr fontId="3" type="noConversion"/>
  </si>
  <si>
    <t>탄소*40kg</t>
    <phoneticPr fontId="3" type="noConversion"/>
  </si>
  <si>
    <t>에프엠테크</t>
    <phoneticPr fontId="3" type="noConversion"/>
  </si>
  <si>
    <t>CO2+AR</t>
    <phoneticPr fontId="3" type="noConversion"/>
  </si>
  <si>
    <t>㈜티오피-1</t>
    <phoneticPr fontId="3" type="noConversion"/>
  </si>
  <si>
    <t>㈜티오피-3</t>
    <phoneticPr fontId="3" type="noConversion"/>
  </si>
  <si>
    <t>알곤</t>
    <phoneticPr fontId="3" type="noConversion"/>
  </si>
  <si>
    <t>케이원산업㈜</t>
    <phoneticPr fontId="3" type="noConversion"/>
  </si>
  <si>
    <t>탄소*40kg</t>
    <phoneticPr fontId="3" type="noConversion"/>
  </si>
  <si>
    <t>CO2+AR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</si>
  <si>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</si>
  <si>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</si>
  <si>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</si>
  <si>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</si>
  <si>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김제</t>
    <phoneticPr fontId="3" type="noConversion"/>
  </si>
  <si>
    <t>조명호</t>
    <phoneticPr fontId="3" type="noConversion"/>
  </si>
  <si>
    <t>㈜동우에이스</t>
    <phoneticPr fontId="3" type="noConversion"/>
  </si>
  <si>
    <t>㈜엔알비</t>
    <phoneticPr fontId="3" type="noConversion"/>
  </si>
  <si>
    <t>㈜스틸중공업</t>
    <phoneticPr fontId="3" type="noConversion"/>
  </si>
  <si>
    <t>(유)호경엔지니어링</t>
    <phoneticPr fontId="3" type="noConversion"/>
  </si>
  <si>
    <t>(유)여명산업</t>
    <phoneticPr fontId="3" type="noConversion"/>
  </si>
  <si>
    <t>㈜엠에스이엔지</t>
    <phoneticPr fontId="3" type="noConversion"/>
  </si>
  <si>
    <t>㈜제이엔씨상사</t>
    <phoneticPr fontId="3" type="noConversion"/>
  </si>
  <si>
    <t>탄소*40kg</t>
    <phoneticPr fontId="3" type="noConversion"/>
  </si>
  <si>
    <t>㈜새만금스틸</t>
    <phoneticPr fontId="3" type="noConversion"/>
  </si>
  <si>
    <t>알곤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</si>
  <si>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</si>
  <si>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</si>
  <si>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</si>
  <si>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</si>
  <si>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</si>
  <si>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</si>
  <si>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</si>
  <si>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</si>
  <si>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</si>
  <si>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산소</t>
    <phoneticPr fontId="3" type="noConversion"/>
  </si>
  <si>
    <t>손현홍</t>
    <phoneticPr fontId="3" type="noConversion"/>
  </si>
  <si>
    <t>진흥기계㈜</t>
    <phoneticPr fontId="3" type="noConversion"/>
  </si>
  <si>
    <t>창무산업</t>
    <phoneticPr fontId="3" type="noConversion"/>
  </si>
  <si>
    <t>삼일산업-1</t>
    <phoneticPr fontId="3" type="noConversion"/>
  </si>
  <si>
    <t>삼일산업-2</t>
    <phoneticPr fontId="3" type="noConversion"/>
  </si>
  <si>
    <t>고순도 헬륨</t>
    <phoneticPr fontId="3" type="noConversion"/>
  </si>
  <si>
    <t>LPG*20kg</t>
    <phoneticPr fontId="3" type="noConversion"/>
  </si>
  <si>
    <t>액체알곤</t>
    <phoneticPr fontId="3" type="noConversion"/>
  </si>
  <si>
    <t>삼일산업-3</t>
    <phoneticPr fontId="3" type="noConversion"/>
  </si>
  <si>
    <t>㈜비디텍</t>
    <phoneticPr fontId="3" type="noConversion"/>
  </si>
  <si>
    <t>알곤</t>
    <phoneticPr fontId="3" type="noConversion"/>
  </si>
  <si>
    <t>㈜태영기계</t>
    <phoneticPr fontId="3" type="noConversion"/>
  </si>
  <si>
    <t>산소</t>
    <phoneticPr fontId="3" type="noConversion"/>
  </si>
  <si>
    <t>모아레이저</t>
    <phoneticPr fontId="3" type="noConversion"/>
  </si>
  <si>
    <t>액체질소</t>
    <phoneticPr fontId="3" type="noConversion"/>
  </si>
  <si>
    <t>대주코레스㈜</t>
    <phoneticPr fontId="3" type="noConversion"/>
  </si>
  <si>
    <t>액체알곤</t>
    <phoneticPr fontId="3" type="noConversion"/>
  </si>
  <si>
    <t>㈜와이에이치에스앤티</t>
    <phoneticPr fontId="3" type="noConversion"/>
  </si>
  <si>
    <t>액체산소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</si>
  <si>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</si>
  <si>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</si>
  <si>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</si>
  <si>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</si>
  <si>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</si>
  <si>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</si>
  <si>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</si>
  <si>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</si>
  <si>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원영이엔지</t>
    <phoneticPr fontId="3" type="noConversion"/>
  </si>
  <si>
    <t>조이스틸</t>
    <phoneticPr fontId="3" type="noConversion"/>
  </si>
  <si>
    <t>진하산업</t>
    <phoneticPr fontId="3" type="noConversion"/>
  </si>
  <si>
    <t>충북지역</t>
    <phoneticPr fontId="3" type="noConversion"/>
  </si>
  <si>
    <t>충북지역</t>
    <phoneticPr fontId="3" type="noConversion"/>
  </si>
  <si>
    <t xml:space="preserve"> GT/진천</t>
    <phoneticPr fontId="3" type="noConversion"/>
  </si>
  <si>
    <t>대주중공업㈜</t>
    <phoneticPr fontId="3" type="noConversion"/>
  </si>
  <si>
    <t>수소</t>
    <phoneticPr fontId="3" type="noConversion"/>
  </si>
  <si>
    <t>㈜정원엔지니어링</t>
    <phoneticPr fontId="3" type="noConversion"/>
  </si>
  <si>
    <t>㈜삼양홀딩스</t>
    <phoneticPr fontId="3" type="noConversion"/>
  </si>
  <si>
    <t>㈜씨티케미칼</t>
    <phoneticPr fontId="3" type="noConversion"/>
  </si>
  <si>
    <t>액체알곤</t>
    <phoneticPr fontId="3" type="noConversion"/>
  </si>
  <si>
    <t>아주이엔지㈜</t>
    <phoneticPr fontId="3" type="noConversion"/>
  </si>
  <si>
    <t>조인엠㈜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</si>
  <si>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</si>
  <si>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</si>
  <si>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</si>
  <si>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</si>
  <si>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</si>
  <si>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</si>
  <si>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현명산업㈜</t>
    <phoneticPr fontId="3" type="noConversion"/>
  </si>
  <si>
    <t>㈜알루뱅크</t>
    <phoneticPr fontId="3" type="noConversion"/>
  </si>
  <si>
    <t>고순도 알곤</t>
    <phoneticPr fontId="3" type="noConversion"/>
  </si>
  <si>
    <t>0495</t>
    <phoneticPr fontId="3" type="noConversion"/>
  </si>
  <si>
    <t>0495</t>
    <phoneticPr fontId="3" type="noConversion"/>
  </si>
  <si>
    <t>김제</t>
    <phoneticPr fontId="3" type="noConversion"/>
  </si>
  <si>
    <t>김제</t>
    <phoneticPr fontId="3" type="noConversion"/>
  </si>
  <si>
    <t>고순도 산소</t>
    <phoneticPr fontId="3" type="noConversion"/>
  </si>
  <si>
    <t>고순도 알곤</t>
    <phoneticPr fontId="3" type="noConversion"/>
  </si>
  <si>
    <t>바이오가스솔루션㈜</t>
    <phoneticPr fontId="3" type="noConversion"/>
  </si>
  <si>
    <t>고순도 질소</t>
    <phoneticPr fontId="3" type="noConversion"/>
  </si>
  <si>
    <t>바이오가스솔루션㈜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</si>
  <si>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</si>
  <si>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</si>
  <si>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</si>
  <si>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명성테크-계룡</t>
    <phoneticPr fontId="3" type="noConversion"/>
  </si>
  <si>
    <t>오케이퓨쳐㈜</t>
    <phoneticPr fontId="3" type="noConversion"/>
  </si>
  <si>
    <t>탄소*40kg</t>
    <phoneticPr fontId="3" type="noConversion"/>
  </si>
  <si>
    <t>전진스틸</t>
    <phoneticPr fontId="3" type="noConversion"/>
  </si>
  <si>
    <t>㈜우진플랜트</t>
    <phoneticPr fontId="3" type="noConversion"/>
  </si>
  <si>
    <t>5179</t>
    <phoneticPr fontId="3" type="noConversion"/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</si>
  <si>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</si>
  <si>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</si>
  <si>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</si>
  <si>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</si>
  <si>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</si>
  <si>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</si>
  <si>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범퍼</t>
    <phoneticPr fontId="3" type="noConversion"/>
  </si>
  <si>
    <t>한국물류설비제작소㈜</t>
    <phoneticPr fontId="3" type="noConversion"/>
  </si>
  <si>
    <t>탄소*20kg</t>
    <phoneticPr fontId="3" type="noConversion"/>
  </si>
  <si>
    <t>액체산소</t>
    <phoneticPr fontId="3" type="noConversion"/>
  </si>
  <si>
    <t>서주스틸㈜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</si>
  <si>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</si>
  <si>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</si>
  <si>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</si>
  <si>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</si>
  <si>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서태영</t>
    <phoneticPr fontId="3" type="noConversion"/>
  </si>
  <si>
    <t>서태영</t>
    <phoneticPr fontId="3" type="noConversion"/>
  </si>
  <si>
    <t>군산,서천</t>
    <phoneticPr fontId="3" type="noConversion"/>
  </si>
  <si>
    <t>군산,서천</t>
    <phoneticPr fontId="3" type="noConversion"/>
  </si>
  <si>
    <t>군산,서천</t>
    <phoneticPr fontId="3" type="noConversion"/>
  </si>
  <si>
    <t>서태영</t>
    <phoneticPr fontId="3" type="noConversion"/>
  </si>
  <si>
    <t>바이오가스</t>
    <phoneticPr fontId="3" type="noConversion"/>
  </si>
  <si>
    <t>㈜엠에스가스전북</t>
    <phoneticPr fontId="3" type="noConversion"/>
  </si>
  <si>
    <t>고순도 헬륨</t>
    <phoneticPr fontId="3" type="noConversion"/>
  </si>
  <si>
    <t>0495</t>
    <phoneticPr fontId="3" type="noConversion"/>
  </si>
  <si>
    <t>김병권</t>
    <phoneticPr fontId="3" type="noConversion"/>
  </si>
  <si>
    <t>0495</t>
    <phoneticPr fontId="3" type="noConversion"/>
  </si>
  <si>
    <t>김병권</t>
    <phoneticPr fontId="3" type="noConversion"/>
  </si>
  <si>
    <t>㈜삼양홀딩스</t>
    <phoneticPr fontId="3" type="noConversion"/>
  </si>
  <si>
    <t>수소</t>
    <phoneticPr fontId="3" type="noConversion"/>
  </si>
  <si>
    <t>이상혁</t>
    <phoneticPr fontId="3" type="noConversion"/>
  </si>
  <si>
    <t>공주</t>
    <phoneticPr fontId="3" type="noConversion"/>
  </si>
  <si>
    <t>(2021.11.22~2021.11.28)</t>
    <phoneticPr fontId="3" type="noConversion"/>
  </si>
  <si>
    <t>고순도 헬륨</t>
    <phoneticPr fontId="3" type="noConversion"/>
  </si>
  <si>
    <t>헬륨</t>
    <phoneticPr fontId="3" type="noConversion"/>
  </si>
  <si>
    <t>㈜엠에스가스전북</t>
    <phoneticPr fontId="3" type="noConversion"/>
  </si>
  <si>
    <t>㈜엠에스가스전북</t>
    <phoneticPr fontId="3" type="noConversion"/>
  </si>
  <si>
    <t>외부차량</t>
    <phoneticPr fontId="3" type="noConversion"/>
  </si>
  <si>
    <t>㈜광우산업</t>
    <phoneticPr fontId="3" type="noConversion"/>
  </si>
  <si>
    <t>액체산소</t>
    <phoneticPr fontId="3" type="noConversion"/>
  </si>
  <si>
    <t>㈜광우산업</t>
    <phoneticPr fontId="3" type="noConversion"/>
  </si>
  <si>
    <t>기회산업</t>
    <phoneticPr fontId="3" type="noConversion"/>
  </si>
  <si>
    <t>산소</t>
    <phoneticPr fontId="3" type="noConversion"/>
  </si>
  <si>
    <t>알곤</t>
    <phoneticPr fontId="3" type="noConversion"/>
  </si>
  <si>
    <t>기회산업㈜-청주</t>
    <phoneticPr fontId="3" type="noConversion"/>
  </si>
  <si>
    <t>알곤</t>
    <phoneticPr fontId="3" type="noConversion"/>
  </si>
  <si>
    <t>㈜터보맥스</t>
    <phoneticPr fontId="3" type="noConversion"/>
  </si>
  <si>
    <t>액체산소</t>
    <phoneticPr fontId="3" type="noConversion"/>
  </si>
  <si>
    <t>액체질소</t>
    <phoneticPr fontId="3" type="noConversion"/>
  </si>
  <si>
    <t>신천종합가스</t>
    <phoneticPr fontId="3" type="noConversion"/>
  </si>
  <si>
    <t>고순도 알곤</t>
    <phoneticPr fontId="3" type="noConversion"/>
  </si>
  <si>
    <t>6956</t>
    <phoneticPr fontId="3" type="noConversion"/>
  </si>
  <si>
    <t>손현홍</t>
    <phoneticPr fontId="3" type="noConversion"/>
  </si>
  <si>
    <t>청주,대전</t>
    <phoneticPr fontId="3" type="noConversion"/>
  </si>
  <si>
    <t>청주,대전</t>
    <phoneticPr fontId="3" type="noConversion"/>
  </si>
  <si>
    <t>손현홍</t>
    <phoneticPr fontId="3" type="noConversion"/>
  </si>
  <si>
    <t>㈜금성이앤씨-1</t>
    <phoneticPr fontId="3" type="noConversion"/>
  </si>
  <si>
    <t>탄소*40kg</t>
    <phoneticPr fontId="3" type="noConversion"/>
  </si>
  <si>
    <t>㈜엘에스엔지니어링</t>
    <phoneticPr fontId="3" type="noConversion"/>
  </si>
  <si>
    <t>질소</t>
    <phoneticPr fontId="3" type="noConversion"/>
  </si>
  <si>
    <t>알곤</t>
    <phoneticPr fontId="3" type="noConversion"/>
  </si>
  <si>
    <t>사용안함</t>
    <phoneticPr fontId="3" type="noConversion"/>
  </si>
  <si>
    <t>씨엔비산업㈜</t>
    <phoneticPr fontId="3" type="noConversion"/>
  </si>
  <si>
    <t>산소</t>
    <phoneticPr fontId="3" type="noConversion"/>
  </si>
  <si>
    <t>액체알곤</t>
    <phoneticPr fontId="3" type="noConversion"/>
  </si>
  <si>
    <t>㈜BDC-1</t>
    <phoneticPr fontId="3" type="noConversion"/>
  </si>
  <si>
    <t>탄소*40kg</t>
    <phoneticPr fontId="3" type="noConversion"/>
  </si>
  <si>
    <t>대청이엔지</t>
    <phoneticPr fontId="3" type="noConversion"/>
  </si>
  <si>
    <t>㈜태승건설산업</t>
    <phoneticPr fontId="3" type="noConversion"/>
  </si>
  <si>
    <t>㈜삼주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</si>
  <si>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</si>
  <si>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</si>
  <si>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</si>
  <si>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</si>
  <si>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</si>
  <si>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</si>
  <si>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</si>
  <si>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</si>
  <si>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추부,가야곡</t>
    <phoneticPr fontId="3" type="noConversion"/>
  </si>
  <si>
    <t>추부,가야곡</t>
    <phoneticPr fontId="3" type="noConversion"/>
  </si>
  <si>
    <t>(유)금성기업</t>
    <phoneticPr fontId="3" type="noConversion"/>
  </si>
  <si>
    <t>LPG*20kg</t>
    <phoneticPr fontId="3" type="noConversion"/>
  </si>
  <si>
    <t>(유)금성기업</t>
    <phoneticPr fontId="3" type="noConversion"/>
  </si>
  <si>
    <t>(유)금성기업</t>
    <phoneticPr fontId="3" type="noConversion"/>
  </si>
  <si>
    <t>부영철강㈜</t>
    <phoneticPr fontId="3" type="noConversion"/>
  </si>
  <si>
    <t>액체산소</t>
    <phoneticPr fontId="3" type="noConversion"/>
  </si>
  <si>
    <t>액체질소</t>
    <phoneticPr fontId="3" type="noConversion"/>
  </si>
  <si>
    <t>(유)대건산업</t>
    <phoneticPr fontId="3" type="noConversion"/>
  </si>
  <si>
    <t>터보엔지니어링㈜</t>
    <phoneticPr fontId="3" type="noConversion"/>
  </si>
  <si>
    <t>삼일산업-1</t>
    <phoneticPr fontId="3" type="noConversion"/>
  </si>
  <si>
    <t>삼일산업-2</t>
    <phoneticPr fontId="3" type="noConversion"/>
  </si>
  <si>
    <t>산소</t>
    <phoneticPr fontId="3" type="noConversion"/>
  </si>
  <si>
    <t>고순도 헬륨</t>
    <phoneticPr fontId="3" type="noConversion"/>
  </si>
  <si>
    <t>㈜태영기계</t>
    <phoneticPr fontId="3" type="noConversion"/>
  </si>
  <si>
    <t>산소</t>
    <phoneticPr fontId="3" type="noConversion"/>
  </si>
  <si>
    <t>고순도 헬륨</t>
    <phoneticPr fontId="3" type="noConversion"/>
  </si>
  <si>
    <t>㈜다한산업</t>
    <phoneticPr fontId="3" type="noConversion"/>
  </si>
  <si>
    <t>탄소*40kg</t>
    <phoneticPr fontId="3" type="noConversion"/>
  </si>
  <si>
    <t>㈜와이에이치에스앤티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</si>
  <si>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</si>
  <si>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</si>
  <si>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</si>
  <si>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</si>
  <si>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</si>
  <si>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</si>
  <si>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</si>
  <si>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</si>
  <si>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</si>
  <si>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</si>
  <si>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풍남기공</t>
    <phoneticPr fontId="3" type="noConversion"/>
  </si>
  <si>
    <t>알곤</t>
    <phoneticPr fontId="3" type="noConversion"/>
  </si>
  <si>
    <t>(유)한영산업</t>
    <phoneticPr fontId="3" type="noConversion"/>
  </si>
  <si>
    <t>CO2+AR</t>
    <phoneticPr fontId="3" type="noConversion"/>
  </si>
  <si>
    <t>현명산업㈜</t>
    <phoneticPr fontId="3" type="noConversion"/>
  </si>
  <si>
    <t>(유)비제이산업</t>
    <phoneticPr fontId="3" type="noConversion"/>
  </si>
  <si>
    <t>(유)원더스</t>
    <phoneticPr fontId="3" type="noConversion"/>
  </si>
  <si>
    <t>에스케이정밀</t>
    <phoneticPr fontId="3" type="noConversion"/>
  </si>
  <si>
    <t>금성레이저</t>
    <phoneticPr fontId="3" type="noConversion"/>
  </si>
  <si>
    <t>고순도 질소</t>
    <phoneticPr fontId="3" type="noConversion"/>
  </si>
  <si>
    <t>(유)원테크산업개발</t>
    <phoneticPr fontId="3" type="noConversion"/>
  </si>
  <si>
    <t>탄소*40kg</t>
    <phoneticPr fontId="3" type="noConversion"/>
  </si>
  <si>
    <t>(유)대명</t>
    <phoneticPr fontId="3" type="noConversion"/>
  </si>
  <si>
    <t>탄소*40kg</t>
    <phoneticPr fontId="3" type="noConversion"/>
  </si>
  <si>
    <t>CO2+AR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</si>
  <si>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</si>
  <si>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</si>
  <si>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</si>
  <si>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</si>
  <si>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</si>
  <si>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</si>
  <si>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</si>
  <si>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</si>
  <si>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김병권</t>
    <phoneticPr fontId="3" type="noConversion"/>
  </si>
  <si>
    <t>대주중공업㈜</t>
    <phoneticPr fontId="3" type="noConversion"/>
  </si>
  <si>
    <t>수소</t>
    <phoneticPr fontId="3" type="noConversion"/>
  </si>
  <si>
    <t>㈜삼양홀딩스</t>
    <phoneticPr fontId="3" type="noConversion"/>
  </si>
  <si>
    <t>수소</t>
    <phoneticPr fontId="3" type="noConversion"/>
  </si>
  <si>
    <t>고순도 AIR</t>
    <phoneticPr fontId="3" type="noConversion"/>
  </si>
  <si>
    <t>고순도 수소</t>
    <phoneticPr fontId="3" type="noConversion"/>
  </si>
  <si>
    <t>아주이엔지㈜</t>
    <phoneticPr fontId="3" type="noConversion"/>
  </si>
  <si>
    <t>㈜보고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</si>
  <si>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</si>
  <si>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</si>
  <si>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</si>
  <si>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</si>
  <si>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</si>
  <si>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</si>
  <si>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</si>
  <si>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안선오</t>
    <phoneticPr fontId="3" type="noConversion"/>
  </si>
  <si>
    <t>액체산소</t>
    <phoneticPr fontId="3" type="noConversion"/>
  </si>
  <si>
    <t>㈜엠에스이엔지</t>
    <phoneticPr fontId="3" type="noConversion"/>
  </si>
  <si>
    <t>CO2+AR</t>
    <phoneticPr fontId="3" type="noConversion"/>
  </si>
  <si>
    <t>7233</t>
    <phoneticPr fontId="3" type="noConversion"/>
  </si>
  <si>
    <t>7233</t>
    <phoneticPr fontId="3" type="noConversion"/>
  </si>
  <si>
    <t>유진수</t>
    <phoneticPr fontId="3" type="noConversion"/>
  </si>
  <si>
    <t>유진수</t>
    <phoneticPr fontId="3" type="noConversion"/>
  </si>
  <si>
    <t>군산</t>
    <phoneticPr fontId="3" type="noConversion"/>
  </si>
  <si>
    <t>유진수</t>
    <phoneticPr fontId="3" type="noConversion"/>
  </si>
  <si>
    <t>영화엔지니어링</t>
    <phoneticPr fontId="3" type="noConversion"/>
  </si>
  <si>
    <t>LPG*50kg</t>
    <phoneticPr fontId="3" type="noConversion"/>
  </si>
  <si>
    <t>영화엔지니어링</t>
    <phoneticPr fontId="3" type="noConversion"/>
  </si>
  <si>
    <t>피앤에이</t>
    <phoneticPr fontId="3" type="noConversion"/>
  </si>
  <si>
    <t>충북지역</t>
    <phoneticPr fontId="3" type="noConversion"/>
  </si>
  <si>
    <t>충북지역</t>
    <phoneticPr fontId="3" type="noConversion"/>
  </si>
  <si>
    <t xml:space="preserve"> GT/진천</t>
    <phoneticPr fontId="3" type="noConversion"/>
  </si>
  <si>
    <t xml:space="preserve"> GT/진천</t>
    <phoneticPr fontId="3" type="noConversion"/>
  </si>
  <si>
    <t>LASER</t>
    <phoneticPr fontId="3" type="noConversion"/>
  </si>
  <si>
    <t>0495</t>
    <phoneticPr fontId="3" type="noConversion"/>
  </si>
  <si>
    <t>0495</t>
    <phoneticPr fontId="3" type="noConversion"/>
  </si>
  <si>
    <t>청주</t>
    <phoneticPr fontId="3" type="noConversion"/>
  </si>
  <si>
    <t>㈜스틸중공업</t>
    <phoneticPr fontId="3" type="noConversion"/>
  </si>
  <si>
    <t>진안산소</t>
    <phoneticPr fontId="3" type="noConversion"/>
  </si>
  <si>
    <t>포커스엔지니어링</t>
    <phoneticPr fontId="3" type="noConversion"/>
  </si>
  <si>
    <t>LPG*20kg</t>
    <phoneticPr fontId="3" type="noConversion"/>
  </si>
  <si>
    <t>전북지역</t>
    <phoneticPr fontId="3" type="noConversion"/>
  </si>
  <si>
    <t>㈜비에스부여공장</t>
    <phoneticPr fontId="3" type="noConversion"/>
  </si>
  <si>
    <t>암모니아</t>
    <phoneticPr fontId="3" type="noConversion"/>
  </si>
  <si>
    <t>7233</t>
    <phoneticPr fontId="3" type="noConversion"/>
  </si>
  <si>
    <t>윤태용</t>
    <phoneticPr fontId="3" type="noConversion"/>
  </si>
  <si>
    <t>부여</t>
    <phoneticPr fontId="3" type="noConversion"/>
  </si>
  <si>
    <t>윤태용</t>
    <phoneticPr fontId="3" type="noConversion"/>
  </si>
  <si>
    <t>㈜동우에이스</t>
    <phoneticPr fontId="3" type="noConversion"/>
  </si>
  <si>
    <t>탄소*40kg</t>
    <phoneticPr fontId="3" type="noConversion"/>
  </si>
  <si>
    <t>㈜엔알비</t>
    <phoneticPr fontId="3" type="noConversion"/>
  </si>
  <si>
    <t>액체산소</t>
    <phoneticPr fontId="3" type="noConversion"/>
  </si>
  <si>
    <t>㈜스틸중공업</t>
    <phoneticPr fontId="3" type="noConversion"/>
  </si>
  <si>
    <t>LPG*20kg</t>
    <phoneticPr fontId="3" type="noConversion"/>
  </si>
  <si>
    <t>(유)호경엔지니어링</t>
    <phoneticPr fontId="3" type="noConversion"/>
  </si>
  <si>
    <t>탄소*40kg</t>
    <phoneticPr fontId="3" type="noConversion"/>
  </si>
  <si>
    <t>LPG*50kg</t>
    <phoneticPr fontId="3" type="noConversion"/>
  </si>
  <si>
    <t>㈜제이에이치정현</t>
    <phoneticPr fontId="3" type="noConversion"/>
  </si>
  <si>
    <t>액체산소</t>
    <phoneticPr fontId="3" type="noConversion"/>
  </si>
  <si>
    <t>(유)여명산업</t>
    <phoneticPr fontId="3" type="noConversion"/>
  </si>
  <si>
    <t>산소</t>
    <phoneticPr fontId="3" type="noConversion"/>
  </si>
  <si>
    <t>탄소*40kg</t>
    <phoneticPr fontId="3" type="noConversion"/>
  </si>
  <si>
    <t>㈜엠에스이엔지</t>
    <phoneticPr fontId="3" type="noConversion"/>
  </si>
  <si>
    <t>CO2+AR</t>
    <phoneticPr fontId="3" type="noConversion"/>
  </si>
  <si>
    <t>㈜제이엔씨상사</t>
    <phoneticPr fontId="3" type="noConversion"/>
  </si>
  <si>
    <t>탄소*40kg</t>
    <phoneticPr fontId="3" type="noConversion"/>
  </si>
  <si>
    <t>㈜윤성기업</t>
    <phoneticPr fontId="3" type="noConversion"/>
  </si>
  <si>
    <t>산소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</si>
  <si>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</si>
  <si>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</si>
  <si>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</si>
  <si>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군산</t>
    <phoneticPr fontId="3" type="noConversion"/>
  </si>
  <si>
    <t>군산</t>
    <phoneticPr fontId="3" type="noConversion"/>
  </si>
  <si>
    <t>손현홍</t>
    <phoneticPr fontId="3" type="noConversion"/>
  </si>
  <si>
    <t>㈜포커스엔지니어링</t>
    <phoneticPr fontId="3" type="noConversion"/>
  </si>
  <si>
    <t>산소</t>
    <phoneticPr fontId="3" type="noConversion"/>
  </si>
  <si>
    <t>LPG*50kg</t>
    <phoneticPr fontId="3" type="noConversion"/>
  </si>
  <si>
    <t>액체산소</t>
    <phoneticPr fontId="3" type="noConversion"/>
  </si>
  <si>
    <t>대주코레스㈜</t>
    <phoneticPr fontId="3" type="noConversion"/>
  </si>
  <si>
    <t>액체알곤</t>
    <phoneticPr fontId="3" type="noConversion"/>
  </si>
  <si>
    <t>범퍼</t>
    <phoneticPr fontId="3" type="noConversion"/>
  </si>
  <si>
    <t>㈜동명기계</t>
    <phoneticPr fontId="3" type="noConversion"/>
  </si>
  <si>
    <t>동하</t>
    <phoneticPr fontId="3" type="noConversion"/>
  </si>
  <si>
    <t>진흥기계㈜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</si>
  <si>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</si>
  <si>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</si>
  <si>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</si>
  <si>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</si>
  <si>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</si>
  <si>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진안,봉동</t>
    <phoneticPr fontId="3" type="noConversion"/>
  </si>
  <si>
    <t>진안,봉동</t>
    <phoneticPr fontId="3" type="noConversion"/>
  </si>
  <si>
    <t>진안,봉동</t>
    <phoneticPr fontId="3" type="noConversion"/>
  </si>
  <si>
    <t>진안,봉동</t>
    <phoneticPr fontId="3" type="noConversion"/>
  </si>
  <si>
    <t>영창화학기계</t>
    <phoneticPr fontId="3" type="noConversion"/>
  </si>
  <si>
    <t>알곤</t>
    <phoneticPr fontId="3" type="noConversion"/>
  </si>
  <si>
    <t>충북지역</t>
    <phoneticPr fontId="3" type="noConversion"/>
  </si>
  <si>
    <t>GT/진천</t>
    <phoneticPr fontId="3" type="noConversion"/>
  </si>
  <si>
    <t>금성레이저</t>
    <phoneticPr fontId="3" type="noConversion"/>
  </si>
  <si>
    <t>㈜신성엔지니어링</t>
    <phoneticPr fontId="3" type="noConversion"/>
  </si>
  <si>
    <t>알곤</t>
    <phoneticPr fontId="3" type="noConversion"/>
  </si>
  <si>
    <t>액체질소</t>
    <phoneticPr fontId="3" type="noConversion"/>
  </si>
  <si>
    <t>(유)남도폐차산업</t>
    <phoneticPr fontId="3" type="noConversion"/>
  </si>
  <si>
    <t>LPG*20kg</t>
    <phoneticPr fontId="3" type="noConversion"/>
  </si>
  <si>
    <t>LPG*50kg</t>
    <phoneticPr fontId="3" type="noConversion"/>
  </si>
  <si>
    <t>액체산소</t>
    <phoneticPr fontId="3" type="noConversion"/>
  </si>
  <si>
    <t>(유)정원메탈</t>
    <phoneticPr fontId="3" type="noConversion"/>
  </si>
  <si>
    <t>㈜한신-본사</t>
    <phoneticPr fontId="3" type="noConversion"/>
  </si>
  <si>
    <t>우리산업</t>
    <phoneticPr fontId="3" type="noConversion"/>
  </si>
  <si>
    <t>탄소*20kg</t>
    <phoneticPr fontId="3" type="noConversion"/>
  </si>
  <si>
    <t>㈜한신-AS</t>
    <phoneticPr fontId="3" type="noConversion"/>
  </si>
  <si>
    <t>탄소*40kg</t>
    <phoneticPr fontId="3" type="noConversion"/>
  </si>
  <si>
    <t>㈜티오피-1</t>
    <phoneticPr fontId="3" type="noConversion"/>
  </si>
  <si>
    <t>탄소*40kg</t>
    <phoneticPr fontId="3" type="noConversion"/>
  </si>
  <si>
    <t>㈜티오피-3</t>
    <phoneticPr fontId="3" type="noConversion"/>
  </si>
  <si>
    <t>알곤</t>
    <phoneticPr fontId="3" type="noConversion"/>
  </si>
  <si>
    <t>케이원산업㈜</t>
    <phoneticPr fontId="3" type="noConversion"/>
  </si>
  <si>
    <t>㈜평강비아이엠</t>
    <phoneticPr fontId="3" type="noConversion"/>
  </si>
  <si>
    <t>탄소*20kg</t>
    <phoneticPr fontId="3" type="noConversion"/>
  </si>
  <si>
    <t>민혁이엔지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</si>
  <si>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</si>
  <si>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</si>
  <si>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</si>
  <si>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</si>
  <si>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</si>
  <si>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</si>
  <si>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</si>
  <si>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익산,김제</t>
    <phoneticPr fontId="3" type="noConversion"/>
  </si>
  <si>
    <t>익산,김제</t>
    <phoneticPr fontId="3" type="noConversion"/>
  </si>
  <si>
    <t>익산,김제</t>
    <phoneticPr fontId="3" type="noConversion"/>
  </si>
  <si>
    <t>익산,김제</t>
    <phoneticPr fontId="3" type="noConversion"/>
  </si>
  <si>
    <t>익산,김제</t>
    <phoneticPr fontId="3" type="noConversion"/>
  </si>
  <si>
    <t>조명호</t>
    <phoneticPr fontId="3" type="noConversion"/>
  </si>
  <si>
    <t>㈜엠에스가스전북</t>
    <phoneticPr fontId="3" type="noConversion"/>
  </si>
  <si>
    <t>6956</t>
    <phoneticPr fontId="3" type="noConversion"/>
  </si>
  <si>
    <t>㈜성현글로비스</t>
    <phoneticPr fontId="3" type="noConversion"/>
  </si>
  <si>
    <t>명성테크-계룡</t>
    <phoneticPr fontId="3" type="noConversion"/>
  </si>
  <si>
    <t>오케이퓨쳐㈜</t>
    <phoneticPr fontId="3" type="noConversion"/>
  </si>
  <si>
    <t>㈜우진플랜트</t>
    <phoneticPr fontId="3" type="noConversion"/>
  </si>
  <si>
    <t>전진스틸</t>
    <phoneticPr fontId="3" type="noConversion"/>
  </si>
  <si>
    <t>㈜가람에스티-에이스</t>
    <phoneticPr fontId="3" type="noConversion"/>
  </si>
  <si>
    <t>㈜가람에스티-해인스틸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</si>
  <si>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</si>
  <si>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</si>
  <si>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</si>
  <si>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</si>
  <si>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</si>
  <si>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</si>
  <si>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</si>
  <si>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</si>
  <si>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김병권</t>
    <phoneticPr fontId="3" type="noConversion"/>
  </si>
  <si>
    <t>고려특장㈜</t>
    <phoneticPr fontId="3" type="noConversion"/>
  </si>
  <si>
    <t>㈜삼양홀딩스</t>
    <phoneticPr fontId="3" type="noConversion"/>
  </si>
  <si>
    <t>수소</t>
    <phoneticPr fontId="3" type="noConversion"/>
  </si>
  <si>
    <t>액체질소</t>
    <phoneticPr fontId="3" type="noConversion"/>
  </si>
  <si>
    <t>㈜성천씨엠에스</t>
    <phoneticPr fontId="3" type="noConversion"/>
  </si>
  <si>
    <t>LPG*20kg</t>
    <phoneticPr fontId="3" type="noConversion"/>
  </si>
  <si>
    <t>명성테크㈜-논산</t>
    <phoneticPr fontId="3" type="noConversion"/>
  </si>
  <si>
    <t>LPG*20kg</t>
    <phoneticPr fontId="3" type="noConversion"/>
  </si>
  <si>
    <t>(유)성진에스엔씨</t>
    <phoneticPr fontId="3" type="noConversion"/>
  </si>
  <si>
    <t>산소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</si>
  <si>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</si>
  <si>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</si>
  <si>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</si>
  <si>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</si>
  <si>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</si>
  <si>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</si>
  <si>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</si>
  <si>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</si>
  <si>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</si>
  <si>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</si>
  <si>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안선오</t>
    <phoneticPr fontId="3" type="noConversion"/>
  </si>
  <si>
    <t>하나기공</t>
    <phoneticPr fontId="3" type="noConversion"/>
  </si>
  <si>
    <t>알곤</t>
    <phoneticPr fontId="3" type="noConversion"/>
  </si>
  <si>
    <t>탄소*40kg</t>
    <phoneticPr fontId="3" type="noConversion"/>
  </si>
  <si>
    <t>액체알곤</t>
    <phoneticPr fontId="3" type="noConversion"/>
  </si>
  <si>
    <t>하나기공</t>
    <phoneticPr fontId="3" type="noConversion"/>
  </si>
  <si>
    <t>7233</t>
    <phoneticPr fontId="3" type="noConversion"/>
  </si>
  <si>
    <t>7233</t>
    <phoneticPr fontId="3" type="noConversion"/>
  </si>
  <si>
    <t>윤태용</t>
    <phoneticPr fontId="3" type="noConversion"/>
  </si>
  <si>
    <t>윤태용</t>
    <phoneticPr fontId="3" type="noConversion"/>
  </si>
  <si>
    <t>김제</t>
    <phoneticPr fontId="3" type="noConversion"/>
  </si>
  <si>
    <t>윤태용</t>
    <phoneticPr fontId="3" type="noConversion"/>
  </si>
  <si>
    <t>㈜대신냉방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</si>
  <si>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</si>
  <si>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</si>
  <si>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</si>
  <si>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㈜대신냉방</t>
    <phoneticPr fontId="3" type="noConversion"/>
  </si>
  <si>
    <t>삼일산업-2</t>
    <phoneticPr fontId="3" type="noConversion"/>
  </si>
  <si>
    <t>탄소*40kg</t>
    <phoneticPr fontId="3" type="noConversion"/>
  </si>
  <si>
    <t>LPG*20kg</t>
    <phoneticPr fontId="3" type="noConversion"/>
  </si>
  <si>
    <t>액체알곤</t>
    <phoneticPr fontId="3" type="noConversion"/>
  </si>
  <si>
    <t>창무산업</t>
    <phoneticPr fontId="3" type="noConversion"/>
  </si>
  <si>
    <t>정유리</t>
    <phoneticPr fontId="3" type="noConversion"/>
  </si>
  <si>
    <t>알곤</t>
    <phoneticPr fontId="3" type="noConversion"/>
  </si>
  <si>
    <t>(유)대성하이텍</t>
    <phoneticPr fontId="3" type="noConversion"/>
  </si>
  <si>
    <t>알곤</t>
    <phoneticPr fontId="3" type="noConversion"/>
  </si>
  <si>
    <t>㈜태영기계</t>
    <phoneticPr fontId="3" type="noConversion"/>
  </si>
  <si>
    <t>고순도 헬륨</t>
    <phoneticPr fontId="3" type="noConversion"/>
  </si>
  <si>
    <t>㈜다한산업</t>
    <phoneticPr fontId="3" type="noConversion"/>
  </si>
  <si>
    <t>고순도 질소</t>
    <phoneticPr fontId="3" type="noConversion"/>
  </si>
  <si>
    <t>액체산소</t>
    <phoneticPr fontId="3" type="noConversion"/>
  </si>
  <si>
    <t>㈜에스엠엔테크-봉동</t>
    <phoneticPr fontId="3" type="noConversion"/>
  </si>
  <si>
    <t>LASER</t>
    <phoneticPr fontId="3" type="noConversion"/>
  </si>
  <si>
    <t>CO2+AR</t>
    <phoneticPr fontId="3" type="noConversion"/>
  </si>
  <si>
    <t>㈜와이에이치에스앤티</t>
    <phoneticPr fontId="3" type="noConversion"/>
  </si>
  <si>
    <t>액체산소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</si>
  <si>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</si>
  <si>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</si>
  <si>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</si>
  <si>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</si>
  <si>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</si>
  <si>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</si>
  <si>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</si>
  <si>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</si>
  <si>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대원정공㈜</t>
    <phoneticPr fontId="3" type="noConversion"/>
  </si>
  <si>
    <t>탄소*40kg</t>
    <phoneticPr fontId="3" type="noConversion"/>
  </si>
  <si>
    <t>도강이엔지</t>
    <phoneticPr fontId="3" type="noConversion"/>
  </si>
  <si>
    <t>5179</t>
    <phoneticPr fontId="3" type="noConversion"/>
  </si>
  <si>
    <t>5179</t>
    <phoneticPr fontId="3" type="noConversion"/>
  </si>
  <si>
    <t>손현홍</t>
    <phoneticPr fontId="3" type="noConversion"/>
  </si>
  <si>
    <t>손현홍</t>
    <phoneticPr fontId="3" type="noConversion"/>
  </si>
  <si>
    <t>임실,익산</t>
    <phoneticPr fontId="3" type="noConversion"/>
  </si>
  <si>
    <t>임실,익산</t>
    <phoneticPr fontId="3" type="noConversion"/>
  </si>
  <si>
    <t>손현홍</t>
    <phoneticPr fontId="3" type="noConversion"/>
  </si>
  <si>
    <t>산소</t>
    <phoneticPr fontId="3" type="noConversion"/>
  </si>
  <si>
    <t>알곤</t>
    <phoneticPr fontId="3" type="noConversion"/>
  </si>
  <si>
    <t>CO2+Ar</t>
    <phoneticPr fontId="3" type="noConversion"/>
  </si>
  <si>
    <t>액체알곤</t>
    <phoneticPr fontId="3" type="noConversion"/>
  </si>
  <si>
    <t>한국특수가스㈜</t>
    <phoneticPr fontId="3" type="noConversion"/>
  </si>
  <si>
    <t>한국특수가스㈜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</si>
  <si>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</si>
  <si>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</si>
  <si>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</si>
  <si>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</si>
  <si>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탄소*20kg</t>
    <phoneticPr fontId="3" type="noConversion"/>
  </si>
  <si>
    <t>㈜삼양홀딩스</t>
    <phoneticPr fontId="3" type="noConversion"/>
  </si>
  <si>
    <t>수소</t>
    <phoneticPr fontId="3" type="noConversion"/>
  </si>
  <si>
    <t>고순도 AIR</t>
    <phoneticPr fontId="3" type="noConversion"/>
  </si>
  <si>
    <t>고순도 수소</t>
    <phoneticPr fontId="3" type="noConversion"/>
  </si>
  <si>
    <t>액체질소</t>
    <phoneticPr fontId="3" type="noConversion"/>
  </si>
  <si>
    <t>㈜삼양홀딩스</t>
    <phoneticPr fontId="3" type="noConversion"/>
  </si>
  <si>
    <t>㈜삼양홀딩스</t>
    <phoneticPr fontId="3" type="noConversion"/>
  </si>
  <si>
    <t>㈜씨티케미칼</t>
    <phoneticPr fontId="3" type="noConversion"/>
  </si>
  <si>
    <t>액체알곤</t>
    <phoneticPr fontId="3" type="noConversion"/>
  </si>
  <si>
    <t>㈜엠케이케미칼</t>
    <phoneticPr fontId="3" type="noConversion"/>
  </si>
  <si>
    <t>초고순도 헬륨</t>
    <phoneticPr fontId="3" type="noConversion"/>
  </si>
  <si>
    <t>고순도 수소</t>
    <phoneticPr fontId="3" type="noConversion"/>
  </si>
  <si>
    <t>고순도 AIR</t>
    <phoneticPr fontId="3" type="noConversion"/>
  </si>
  <si>
    <t>부흥농기계</t>
    <phoneticPr fontId="3" type="noConversion"/>
  </si>
  <si>
    <t>조인엠㈜</t>
    <phoneticPr fontId="3" type="noConversion"/>
  </si>
  <si>
    <t>액체질소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</si>
  <si>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</si>
  <si>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</si>
  <si>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</si>
  <si>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</si>
  <si>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</si>
  <si>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</si>
  <si>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</si>
  <si>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</si>
  <si>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</si>
  <si>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탄소*40kg</t>
    <phoneticPr fontId="3" type="noConversion"/>
  </si>
  <si>
    <t>8842</t>
    <phoneticPr fontId="3" type="noConversion"/>
  </si>
  <si>
    <t>조명호</t>
    <phoneticPr fontId="3" type="noConversion"/>
  </si>
  <si>
    <t>엘지전자㈜</t>
    <phoneticPr fontId="3" type="noConversion"/>
  </si>
  <si>
    <t>CO2+AR</t>
    <phoneticPr fontId="3" type="noConversion"/>
  </si>
  <si>
    <t>0495</t>
    <phoneticPr fontId="3" type="noConversion"/>
  </si>
  <si>
    <t>김병권</t>
    <phoneticPr fontId="3" type="noConversion"/>
  </si>
  <si>
    <t>김병권</t>
    <phoneticPr fontId="3" type="noConversion"/>
  </si>
  <si>
    <t>평택</t>
    <phoneticPr fontId="3" type="noConversion"/>
  </si>
  <si>
    <t>평택</t>
    <phoneticPr fontId="3" type="noConversion"/>
  </si>
  <si>
    <t>김병권</t>
    <phoneticPr fontId="3" type="noConversion"/>
  </si>
  <si>
    <t>(유)금성기업</t>
    <phoneticPr fontId="3" type="noConversion"/>
  </si>
  <si>
    <t>㈜세호</t>
    <phoneticPr fontId="3" type="noConversion"/>
  </si>
  <si>
    <t>질소</t>
    <phoneticPr fontId="3" type="noConversion"/>
  </si>
  <si>
    <t>㈜에이엠티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</si>
  <si>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</si>
  <si>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</si>
  <si>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</si>
  <si>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</si>
  <si>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</si>
  <si>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익산</t>
    <phoneticPr fontId="3" type="noConversion"/>
  </si>
  <si>
    <t>익산</t>
    <phoneticPr fontId="3" type="noConversion"/>
  </si>
  <si>
    <t>익산</t>
    <phoneticPr fontId="3" type="noConversion"/>
  </si>
  <si>
    <t>매입</t>
    <phoneticPr fontId="3" type="noConversion"/>
  </si>
  <si>
    <t>㈜엠에스가스전북</t>
    <phoneticPr fontId="3" type="noConversion"/>
  </si>
  <si>
    <t>고순도 헬륨</t>
    <phoneticPr fontId="3" type="noConversion"/>
  </si>
  <si>
    <t>외부차량</t>
    <phoneticPr fontId="3" type="noConversion"/>
  </si>
  <si>
    <t>(유)대성하이텍</t>
    <phoneticPr fontId="3" type="noConversion"/>
  </si>
  <si>
    <t>탄소*40kg</t>
    <phoneticPr fontId="3" type="noConversion"/>
  </si>
  <si>
    <t>㈜비디텍</t>
    <phoneticPr fontId="3" type="noConversion"/>
  </si>
  <si>
    <t>알곤</t>
    <phoneticPr fontId="3" type="noConversion"/>
  </si>
  <si>
    <t>대주코레스㈜-2</t>
    <phoneticPr fontId="3" type="noConversion"/>
  </si>
  <si>
    <t>LPG*20kg</t>
    <phoneticPr fontId="3" type="noConversion"/>
  </si>
  <si>
    <t>액체산소</t>
    <phoneticPr fontId="3" type="noConversion"/>
  </si>
  <si>
    <t>동하</t>
    <phoneticPr fontId="3" type="noConversion"/>
  </si>
  <si>
    <t>탄소*40kg</t>
    <phoneticPr fontId="3" type="noConversion"/>
  </si>
  <si>
    <t>모아레이저</t>
    <phoneticPr fontId="3" type="noConversion"/>
  </si>
  <si>
    <t>액체질소</t>
    <phoneticPr fontId="3" type="noConversion"/>
  </si>
  <si>
    <t>대주코레스㈜</t>
    <phoneticPr fontId="3" type="noConversion"/>
  </si>
  <si>
    <t>아세틸렌*3KG</t>
    <phoneticPr fontId="3" type="noConversion"/>
  </si>
  <si>
    <t>LPG*20kg</t>
    <phoneticPr fontId="3" type="noConversion"/>
  </si>
  <si>
    <t>액체질소</t>
    <phoneticPr fontId="3" type="noConversion"/>
  </si>
  <si>
    <t>6396</t>
    <phoneticPr fontId="3" type="noConversion"/>
  </si>
  <si>
    <t>6396</t>
    <phoneticPr fontId="3" type="noConversion"/>
  </si>
  <si>
    <t>윤태용</t>
    <phoneticPr fontId="3" type="noConversion"/>
  </si>
  <si>
    <t>봉동</t>
    <phoneticPr fontId="3" type="noConversion"/>
  </si>
  <si>
    <t>봉동</t>
    <phoneticPr fontId="3" type="noConversion"/>
  </si>
  <si>
    <t>㈜신성이앤지</t>
    <phoneticPr fontId="3" type="noConversion"/>
  </si>
  <si>
    <t>액체알곤</t>
    <phoneticPr fontId="3" type="noConversion"/>
  </si>
  <si>
    <t>0495</t>
    <phoneticPr fontId="3" type="noConversion"/>
  </si>
  <si>
    <t>유진수</t>
    <phoneticPr fontId="3" type="noConversion"/>
  </si>
  <si>
    <t>오수</t>
    <phoneticPr fontId="3" type="noConversion"/>
  </si>
  <si>
    <t>유진수</t>
    <phoneticPr fontId="3" type="noConversion"/>
  </si>
  <si>
    <t>기회산업</t>
    <phoneticPr fontId="3" type="noConversion"/>
  </si>
  <si>
    <t>알곤</t>
    <phoneticPr fontId="3" type="noConversion"/>
  </si>
  <si>
    <t>㈜광우산업</t>
    <phoneticPr fontId="3" type="noConversion"/>
  </si>
  <si>
    <t>액체산소</t>
    <phoneticPr fontId="3" type="noConversion"/>
  </si>
  <si>
    <t>알곤</t>
    <phoneticPr fontId="3" type="noConversion"/>
  </si>
  <si>
    <t>㈜터보맥스</t>
    <phoneticPr fontId="3" type="noConversion"/>
  </si>
  <si>
    <t>LASER</t>
    <phoneticPr fontId="3" type="noConversion"/>
  </si>
  <si>
    <t>액체질소</t>
    <phoneticPr fontId="3" type="noConversion"/>
  </si>
  <si>
    <t>기회산업㈜-청주</t>
    <phoneticPr fontId="3" type="noConversion"/>
  </si>
  <si>
    <t>알곤</t>
    <phoneticPr fontId="3" type="noConversion"/>
  </si>
  <si>
    <t>탄소*40kg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</si>
  <si>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</si>
  <si>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</si>
  <si>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</si>
  <si>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</si>
  <si>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</si>
  <si>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</si>
  <si>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대전,청주</t>
    <phoneticPr fontId="3" type="noConversion"/>
  </si>
  <si>
    <t>㈜삼양홀딩스</t>
    <phoneticPr fontId="3" type="noConversion"/>
  </si>
  <si>
    <t>수소</t>
    <phoneticPr fontId="3" type="noConversion"/>
  </si>
  <si>
    <t>㈜성천씨엠에스</t>
    <phoneticPr fontId="3" type="noConversion"/>
  </si>
  <si>
    <t>산소</t>
    <phoneticPr fontId="3" type="noConversion"/>
  </si>
  <si>
    <t>아주이엔지㈜</t>
    <phoneticPr fontId="3" type="noConversion"/>
  </si>
  <si>
    <t>산소</t>
    <phoneticPr fontId="3" type="noConversion"/>
  </si>
  <si>
    <t>㈜보고</t>
    <phoneticPr fontId="3" type="noConversion"/>
  </si>
  <si>
    <t>산소</t>
    <phoneticPr fontId="3" type="noConversion"/>
  </si>
  <si>
    <t>LPG*20kg</t>
    <phoneticPr fontId="3" type="noConversion"/>
  </si>
  <si>
    <t>㈜태호산업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</si>
  <si>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</si>
  <si>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</si>
  <si>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</si>
  <si>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</si>
  <si>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</si>
  <si>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</si>
  <si>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</si>
  <si>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</si>
  <si>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</si>
  <si>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</si>
  <si>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안선오</t>
    <phoneticPr fontId="3" type="noConversion"/>
  </si>
  <si>
    <t>LPG*20kg</t>
    <phoneticPr fontId="3" type="noConversion"/>
  </si>
  <si>
    <t>LPG*50kg</t>
    <phoneticPr fontId="3" type="noConversion"/>
  </si>
  <si>
    <t>충남가스충전소</t>
    <phoneticPr fontId="3" type="noConversion"/>
  </si>
  <si>
    <t>충남가스충전소</t>
    <phoneticPr fontId="3" type="noConversion"/>
  </si>
  <si>
    <t>외부차량</t>
    <phoneticPr fontId="3" type="noConversion"/>
  </si>
  <si>
    <t>LPG*20kg 공병 파기포함</t>
    <phoneticPr fontId="3" type="noConversion"/>
  </si>
  <si>
    <t>삼영기계㈜논산공장</t>
    <phoneticPr fontId="3" type="noConversion"/>
  </si>
  <si>
    <t>산소</t>
    <phoneticPr fontId="3" type="noConversion"/>
  </si>
  <si>
    <t>고순도 알곤</t>
    <phoneticPr fontId="3" type="noConversion"/>
  </si>
  <si>
    <t>㈜엘에스엔지니어링</t>
    <phoneticPr fontId="3" type="noConversion"/>
  </si>
  <si>
    <t>액체알곤</t>
    <phoneticPr fontId="3" type="noConversion"/>
  </si>
  <si>
    <t>㈜BDC-1</t>
    <phoneticPr fontId="3" type="noConversion"/>
  </si>
  <si>
    <t>탄소*40kg</t>
    <phoneticPr fontId="3" type="noConversion"/>
  </si>
  <si>
    <t>안현엔지니어링</t>
    <phoneticPr fontId="3" type="noConversion"/>
  </si>
  <si>
    <t>탄소*40kg</t>
    <phoneticPr fontId="3" type="noConversion"/>
  </si>
  <si>
    <t>대청이엔지</t>
    <phoneticPr fontId="3" type="noConversion"/>
  </si>
  <si>
    <t>탄소*40kg</t>
    <phoneticPr fontId="3" type="noConversion"/>
  </si>
  <si>
    <t>㈜성현글로비스</t>
    <phoneticPr fontId="3" type="noConversion"/>
  </si>
  <si>
    <t>LPG*20kg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</si>
  <si>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</si>
  <si>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</si>
  <si>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</si>
  <si>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</si>
  <si>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</si>
  <si>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</si>
  <si>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</si>
  <si>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</si>
  <si>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추부,가야곡</t>
    <phoneticPr fontId="3" type="noConversion"/>
  </si>
  <si>
    <t>㈜평강비아이엠</t>
    <phoneticPr fontId="3" type="noConversion"/>
  </si>
  <si>
    <t>탄소*20kg</t>
    <phoneticPr fontId="3" type="noConversion"/>
  </si>
  <si>
    <t>(유)한영산업</t>
    <phoneticPr fontId="3" type="noConversion"/>
  </si>
  <si>
    <t>탄소*40kg</t>
    <phoneticPr fontId="3" type="noConversion"/>
  </si>
  <si>
    <t>CO2+AR</t>
    <phoneticPr fontId="3" type="noConversion"/>
  </si>
  <si>
    <t>현명산업㈜</t>
    <phoneticPr fontId="3" type="noConversion"/>
  </si>
  <si>
    <t>액체산소</t>
    <phoneticPr fontId="3" type="noConversion"/>
  </si>
  <si>
    <t>(유)비제이산업</t>
    <phoneticPr fontId="3" type="noConversion"/>
  </si>
  <si>
    <t>탄소*40kg</t>
    <phoneticPr fontId="3" type="noConversion"/>
  </si>
  <si>
    <t>㈜알루뱅크</t>
    <phoneticPr fontId="3" type="noConversion"/>
  </si>
  <si>
    <t>산소</t>
    <phoneticPr fontId="3" type="noConversion"/>
  </si>
  <si>
    <t>고순도 알곤</t>
    <phoneticPr fontId="3" type="noConversion"/>
  </si>
  <si>
    <t>(유)원더스</t>
    <phoneticPr fontId="3" type="noConversion"/>
  </si>
  <si>
    <t>(유)대명</t>
    <phoneticPr fontId="3" type="noConversion"/>
  </si>
  <si>
    <t>CO2+AR</t>
    <phoneticPr fontId="3" type="noConversion"/>
  </si>
  <si>
    <t>㈜한신-본사</t>
    <phoneticPr fontId="3" type="noConversion"/>
  </si>
  <si>
    <t>CO2+AR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</si>
  <si>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</si>
  <si>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</si>
  <si>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</si>
  <si>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</si>
  <si>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</si>
  <si>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</si>
  <si>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</si>
  <si>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</si>
  <si>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</si>
  <si>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</si>
  <si>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김병권</t>
    <phoneticPr fontId="3" type="noConversion"/>
  </si>
  <si>
    <t>산소</t>
    <phoneticPr fontId="3" type="noConversion"/>
  </si>
  <si>
    <t>탄소*40kg</t>
    <phoneticPr fontId="3" type="noConversion"/>
  </si>
  <si>
    <t>LPG*50kg</t>
    <phoneticPr fontId="3" type="noConversion"/>
  </si>
  <si>
    <t>액체산소</t>
    <phoneticPr fontId="3" type="noConversion"/>
  </si>
  <si>
    <t>영화엔지니어링</t>
    <phoneticPr fontId="3" type="noConversion"/>
  </si>
  <si>
    <t>서원이엔지</t>
    <phoneticPr fontId="3" type="noConversion"/>
  </si>
  <si>
    <t>영창화학기계</t>
    <phoneticPr fontId="3" type="noConversion"/>
  </si>
  <si>
    <t>알곤</t>
    <phoneticPr fontId="3" type="noConversion"/>
  </si>
  <si>
    <t>극동테크놀로지</t>
    <phoneticPr fontId="3" type="noConversion"/>
  </si>
  <si>
    <t>충북지역</t>
    <phoneticPr fontId="3" type="noConversion"/>
  </si>
  <si>
    <t>충북지역</t>
    <phoneticPr fontId="3" type="noConversion"/>
  </si>
  <si>
    <t>충북지역</t>
    <phoneticPr fontId="3" type="noConversion"/>
  </si>
  <si>
    <t>충북지역</t>
    <phoneticPr fontId="3" type="noConversion"/>
  </si>
  <si>
    <t>경북지역</t>
    <phoneticPr fontId="3" type="noConversion"/>
  </si>
  <si>
    <t>GT/진천</t>
    <phoneticPr fontId="3" type="noConversion"/>
  </si>
  <si>
    <t>GT/진천</t>
    <phoneticPr fontId="3" type="noConversion"/>
  </si>
  <si>
    <t>GT/진천</t>
    <phoneticPr fontId="3" type="noConversion"/>
  </si>
  <si>
    <t>바이오가스솔루션</t>
    <phoneticPr fontId="3" type="noConversion"/>
  </si>
  <si>
    <t>(재)서해환경과학연구소</t>
    <phoneticPr fontId="3" type="noConversion"/>
  </si>
  <si>
    <t>고순도 질소</t>
    <phoneticPr fontId="3" type="noConversion"/>
  </si>
  <si>
    <t>고순도 AIR</t>
    <phoneticPr fontId="3" type="noConversion"/>
  </si>
  <si>
    <t>0495</t>
    <phoneticPr fontId="3" type="noConversion"/>
  </si>
  <si>
    <t>0495</t>
    <phoneticPr fontId="3" type="noConversion"/>
  </si>
  <si>
    <t>0495</t>
    <phoneticPr fontId="3" type="noConversion"/>
  </si>
  <si>
    <t>안선오</t>
    <phoneticPr fontId="3" type="noConversion"/>
  </si>
  <si>
    <t>전주</t>
    <phoneticPr fontId="3" type="noConversion"/>
  </si>
  <si>
    <t>원영이엔지</t>
    <phoneticPr fontId="3" type="noConversion"/>
  </si>
  <si>
    <t>탄소*40kg</t>
    <phoneticPr fontId="3" type="noConversion"/>
  </si>
  <si>
    <t>조이스틸</t>
    <phoneticPr fontId="3" type="noConversion"/>
  </si>
  <si>
    <t>탄소*40kg</t>
    <phoneticPr fontId="3" type="noConversion"/>
  </si>
  <si>
    <t>보성이엔지</t>
    <phoneticPr fontId="3" type="noConversion"/>
  </si>
  <si>
    <t>LPG*50kg</t>
    <phoneticPr fontId="3" type="noConversion"/>
  </si>
  <si>
    <t>액체산소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</si>
  <si>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</si>
  <si>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</si>
  <si>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</si>
  <si>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(유)금호주방</t>
    <phoneticPr fontId="3" type="noConversion"/>
  </si>
  <si>
    <t>알곤</t>
    <phoneticPr fontId="3" type="noConversion"/>
  </si>
  <si>
    <t>LPG*20kg</t>
    <phoneticPr fontId="3" type="noConversion"/>
  </si>
  <si>
    <t>(유)금호주방</t>
    <phoneticPr fontId="3" type="noConversion"/>
  </si>
  <si>
    <t>삼일산업-1</t>
    <phoneticPr fontId="3" type="noConversion"/>
  </si>
  <si>
    <t>탄소*40kg</t>
    <phoneticPr fontId="3" type="noConversion"/>
  </si>
  <si>
    <t>삼일산업-2</t>
    <phoneticPr fontId="3" type="noConversion"/>
  </si>
  <si>
    <t>고순도 헬륨</t>
    <phoneticPr fontId="3" type="noConversion"/>
  </si>
  <si>
    <t>탄소*40kg</t>
    <phoneticPr fontId="3" type="noConversion"/>
  </si>
  <si>
    <t>액체알곤</t>
    <phoneticPr fontId="3" type="noConversion"/>
  </si>
  <si>
    <t>삼일산업-3</t>
    <phoneticPr fontId="3" type="noConversion"/>
  </si>
  <si>
    <t>액체산소</t>
    <phoneticPr fontId="3" type="noConversion"/>
  </si>
  <si>
    <t>창무산업</t>
    <phoneticPr fontId="3" type="noConversion"/>
  </si>
  <si>
    <t>탄소*40kg</t>
    <phoneticPr fontId="3" type="noConversion"/>
  </si>
  <si>
    <t>㈜성경</t>
    <phoneticPr fontId="3" type="noConversion"/>
  </si>
  <si>
    <t>알곤</t>
    <phoneticPr fontId="3" type="noConversion"/>
  </si>
  <si>
    <t>탄소*40kg</t>
    <phoneticPr fontId="3" type="noConversion"/>
  </si>
  <si>
    <t>㈜태영기계</t>
    <phoneticPr fontId="3" type="noConversion"/>
  </si>
  <si>
    <t>산소</t>
    <phoneticPr fontId="3" type="noConversion"/>
  </si>
  <si>
    <t>고순도 헬륨</t>
    <phoneticPr fontId="3" type="noConversion"/>
  </si>
  <si>
    <t>LPG*20kg</t>
    <phoneticPr fontId="3" type="noConversion"/>
  </si>
  <si>
    <t>고순도 알곤</t>
    <phoneticPr fontId="3" type="noConversion"/>
  </si>
  <si>
    <t>율천공업㈜</t>
    <phoneticPr fontId="3" type="noConversion"/>
  </si>
  <si>
    <t>액체산소</t>
    <phoneticPr fontId="3" type="noConversion"/>
  </si>
  <si>
    <t>대주코레스㈜</t>
    <phoneticPr fontId="3" type="noConversion"/>
  </si>
  <si>
    <t>㈜와이에이치에스앤티</t>
    <phoneticPr fontId="3" type="noConversion"/>
  </si>
  <si>
    <t>액체산소</t>
    <phoneticPr fontId="3" type="noConversion"/>
  </si>
  <si>
    <t>진흥기계㈜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</si>
  <si>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</si>
  <si>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</si>
  <si>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</si>
  <si>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</si>
  <si>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</si>
  <si>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</si>
  <si>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</si>
  <si>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</si>
  <si>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㈜다한산업</t>
    <phoneticPr fontId="3" type="noConversion"/>
  </si>
  <si>
    <t>액체산소</t>
    <phoneticPr fontId="3" type="noConversion"/>
  </si>
  <si>
    <t>대영종합가스㈜</t>
    <phoneticPr fontId="3" type="noConversion"/>
  </si>
  <si>
    <t>고순도 AIR</t>
    <phoneticPr fontId="3" type="noConversion"/>
  </si>
  <si>
    <t>㈜삼인코리아</t>
    <phoneticPr fontId="3" type="noConversion"/>
  </si>
  <si>
    <t>㈜엔알비</t>
    <phoneticPr fontId="3" type="noConversion"/>
  </si>
  <si>
    <t>산소</t>
    <phoneticPr fontId="3" type="noConversion"/>
  </si>
  <si>
    <t>LPG*20kg</t>
    <phoneticPr fontId="3" type="noConversion"/>
  </si>
  <si>
    <t>㈜스틸중공업</t>
    <phoneticPr fontId="3" type="noConversion"/>
  </si>
  <si>
    <t>알곤</t>
    <phoneticPr fontId="3" type="noConversion"/>
  </si>
  <si>
    <t>㈜제이에이치정현</t>
    <phoneticPr fontId="3" type="noConversion"/>
  </si>
  <si>
    <t>(유)여명산업</t>
    <phoneticPr fontId="3" type="noConversion"/>
  </si>
  <si>
    <t>㈜엠에스이엔지</t>
    <phoneticPr fontId="3" type="noConversion"/>
  </si>
  <si>
    <t>CO2+AR</t>
    <phoneticPr fontId="3" type="noConversion"/>
  </si>
  <si>
    <t>㈜제이엔씨상사</t>
    <phoneticPr fontId="3" type="noConversion"/>
  </si>
  <si>
    <t>탄소*40kg</t>
    <phoneticPr fontId="3" type="noConversion"/>
  </si>
  <si>
    <t>6956</t>
    <phoneticPr fontId="3" type="noConversion"/>
  </si>
  <si>
    <t>6956</t>
    <phoneticPr fontId="3" type="noConversion"/>
  </si>
  <si>
    <t>윤태용</t>
    <phoneticPr fontId="3" type="noConversion"/>
  </si>
  <si>
    <t>윤태용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</si>
  <si>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</si>
  <si>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</si>
  <si>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</si>
  <si>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</si>
  <si>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㈜에이엠티</t>
    <phoneticPr fontId="3" type="noConversion"/>
  </si>
  <si>
    <t>알곤</t>
    <phoneticPr fontId="3" type="noConversion"/>
  </si>
  <si>
    <t>외부차량</t>
    <phoneticPr fontId="3" type="noConversion"/>
  </si>
  <si>
    <t>에이엠티</t>
    <phoneticPr fontId="3" type="noConversion"/>
  </si>
  <si>
    <t>㈜가람에스티-삼천리</t>
    <phoneticPr fontId="3" type="noConversion"/>
  </si>
  <si>
    <t>㈜가람에스티-에이스</t>
    <phoneticPr fontId="3" type="noConversion"/>
  </si>
  <si>
    <t>㈜우진플랜트</t>
    <phoneticPr fontId="3" type="noConversion"/>
  </si>
  <si>
    <t>전진스틸</t>
    <phoneticPr fontId="3" type="noConversion"/>
  </si>
  <si>
    <t>오케이퓨쳐㈜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</si>
  <si>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</si>
  <si>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</si>
  <si>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</si>
  <si>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</si>
  <si>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</si>
  <si>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</si>
  <si>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</si>
  <si>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영동,계룡</t>
    <phoneticPr fontId="3" type="noConversion"/>
  </si>
  <si>
    <t>영동,계룡</t>
    <phoneticPr fontId="3" type="noConversion"/>
  </si>
  <si>
    <t>㈜동우에이스</t>
    <phoneticPr fontId="3" type="noConversion"/>
  </si>
  <si>
    <t>금성레이저</t>
    <phoneticPr fontId="3" type="noConversion"/>
  </si>
  <si>
    <t>CO2+AR</t>
    <phoneticPr fontId="3" type="noConversion"/>
  </si>
  <si>
    <t>(유)정원메탈</t>
    <phoneticPr fontId="3" type="noConversion"/>
  </si>
  <si>
    <t>㈜한신-AS</t>
    <phoneticPr fontId="3" type="noConversion"/>
  </si>
  <si>
    <t>㈜티오피-1</t>
    <phoneticPr fontId="3" type="noConversion"/>
  </si>
  <si>
    <t>㈜티오피-3</t>
    <phoneticPr fontId="3" type="noConversion"/>
  </si>
  <si>
    <t>㈜티오피-3</t>
    <phoneticPr fontId="3" type="noConversion"/>
  </si>
  <si>
    <t>케이원산업㈜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</si>
  <si>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</si>
  <si>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</si>
  <si>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</si>
  <si>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</si>
  <si>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</si>
  <si>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</si>
  <si>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</si>
  <si>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</si>
  <si>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</si>
  <si>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</si>
  <si>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</si>
  <si>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㈜큐하이</t>
    <phoneticPr fontId="3" type="noConversion"/>
  </si>
  <si>
    <t>액체질소</t>
    <phoneticPr fontId="3" type="noConversion"/>
  </si>
  <si>
    <t>대주중공업㈜</t>
    <phoneticPr fontId="3" type="noConversion"/>
  </si>
  <si>
    <t>수소</t>
    <phoneticPr fontId="3" type="noConversion"/>
  </si>
  <si>
    <t>㈜삼양홀딩스</t>
    <phoneticPr fontId="3" type="noConversion"/>
  </si>
  <si>
    <t>수소</t>
    <phoneticPr fontId="3" type="noConversion"/>
  </si>
  <si>
    <t>고순도 AIR</t>
    <phoneticPr fontId="3" type="noConversion"/>
  </si>
  <si>
    <t>㈜씨티케미칼</t>
    <phoneticPr fontId="3" type="noConversion"/>
  </si>
  <si>
    <t>액체알곤</t>
    <phoneticPr fontId="3" type="noConversion"/>
  </si>
  <si>
    <t>대동산업</t>
    <phoneticPr fontId="3" type="noConversion"/>
  </si>
  <si>
    <t>산소</t>
    <phoneticPr fontId="3" type="noConversion"/>
  </si>
  <si>
    <t>탄소*20kg</t>
    <phoneticPr fontId="3" type="noConversion"/>
  </si>
  <si>
    <t>탄소*40kg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</si>
  <si>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</si>
  <si>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</si>
  <si>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</si>
  <si>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</si>
  <si>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</si>
  <si>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</si>
  <si>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</si>
  <si>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㈜한신-본사</t>
    <phoneticPr fontId="3" type="noConversion"/>
  </si>
  <si>
    <t>㈜삼양홀딩스</t>
    <phoneticPr fontId="3" type="noConversion"/>
  </si>
  <si>
    <t>수소</t>
    <phoneticPr fontId="3" type="noConversion"/>
  </si>
  <si>
    <t>7233</t>
    <phoneticPr fontId="3" type="noConversion"/>
  </si>
  <si>
    <t>조명호</t>
    <phoneticPr fontId="3" type="noConversion"/>
  </si>
  <si>
    <t>(유)여명산업</t>
    <phoneticPr fontId="3" type="noConversion"/>
  </si>
  <si>
    <t>0495</t>
    <phoneticPr fontId="3" type="noConversion"/>
  </si>
  <si>
    <t>조명호</t>
    <phoneticPr fontId="3" type="noConversion"/>
  </si>
  <si>
    <t>조명호</t>
    <phoneticPr fontId="3" type="noConversion"/>
  </si>
  <si>
    <t>공주,김제</t>
    <phoneticPr fontId="3" type="noConversion"/>
  </si>
  <si>
    <t>(2021.11.29~2021.12.05)</t>
    <phoneticPr fontId="3" type="noConversion"/>
  </si>
  <si>
    <t>㈜스틸중공업</t>
    <phoneticPr fontId="3" type="noConversion"/>
  </si>
  <si>
    <t>알곤</t>
    <phoneticPr fontId="3" type="noConversion"/>
  </si>
  <si>
    <t>탄소*40kg</t>
    <phoneticPr fontId="3" type="noConversion"/>
  </si>
  <si>
    <t>㈜스틸중공업</t>
    <phoneticPr fontId="3" type="noConversion"/>
  </si>
  <si>
    <t>7233</t>
    <phoneticPr fontId="3" type="noConversion"/>
  </si>
  <si>
    <t>윤태용</t>
    <phoneticPr fontId="3" type="noConversion"/>
  </si>
  <si>
    <t>윤태용</t>
    <phoneticPr fontId="3" type="noConversion"/>
  </si>
  <si>
    <t>군산</t>
    <phoneticPr fontId="3" type="noConversion"/>
  </si>
  <si>
    <t>군산</t>
    <phoneticPr fontId="3" type="noConversion"/>
  </si>
  <si>
    <t>윤태용</t>
    <phoneticPr fontId="3" type="noConversion"/>
  </si>
  <si>
    <t>LASER</t>
    <phoneticPr fontId="3" type="noConversion"/>
  </si>
  <si>
    <t>액체산소</t>
    <phoneticPr fontId="3" type="noConversion"/>
  </si>
  <si>
    <t>부영철강㈜</t>
    <phoneticPr fontId="3" type="noConversion"/>
  </si>
  <si>
    <t>(유)대건산업</t>
    <phoneticPr fontId="3" type="noConversion"/>
  </si>
  <si>
    <t>탄소*40kg</t>
    <phoneticPr fontId="3" type="noConversion"/>
  </si>
  <si>
    <t>LPG*20kg</t>
    <phoneticPr fontId="3" type="noConversion"/>
  </si>
  <si>
    <t>창무산업</t>
    <phoneticPr fontId="3" type="noConversion"/>
  </si>
  <si>
    <t>탄소*40kg</t>
    <phoneticPr fontId="3" type="noConversion"/>
  </si>
  <si>
    <t>삼일산업-1</t>
    <phoneticPr fontId="3" type="noConversion"/>
  </si>
  <si>
    <t>삼일산업-2</t>
    <phoneticPr fontId="3" type="noConversion"/>
  </si>
  <si>
    <t>액체알곤</t>
    <phoneticPr fontId="3" type="noConversion"/>
  </si>
  <si>
    <t>㈜태영기계</t>
    <phoneticPr fontId="3" type="noConversion"/>
  </si>
  <si>
    <t>알곤</t>
    <phoneticPr fontId="3" type="noConversion"/>
  </si>
  <si>
    <t>고순도 헬륨</t>
    <phoneticPr fontId="3" type="noConversion"/>
  </si>
  <si>
    <t>모아레이저</t>
    <phoneticPr fontId="3" type="noConversion"/>
  </si>
  <si>
    <t>탄소*40kg</t>
    <phoneticPr fontId="3" type="noConversion"/>
  </si>
  <si>
    <t>LASER</t>
    <phoneticPr fontId="3" type="noConversion"/>
  </si>
  <si>
    <t>액체질소</t>
    <phoneticPr fontId="3" type="noConversion"/>
  </si>
  <si>
    <t>㈜다한산업</t>
    <phoneticPr fontId="3" type="noConversion"/>
  </si>
  <si>
    <t>고순도 질소</t>
    <phoneticPr fontId="3" type="noConversion"/>
  </si>
  <si>
    <t>고순도 헬륨</t>
    <phoneticPr fontId="3" type="noConversion"/>
  </si>
  <si>
    <t>㈜와이에이치에스앤티</t>
    <phoneticPr fontId="3" type="noConversion"/>
  </si>
  <si>
    <t>액체산소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</si>
  <si>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</si>
  <si>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</si>
  <si>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</si>
  <si>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</si>
  <si>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</si>
  <si>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</si>
  <si>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</si>
  <si>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</si>
  <si>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</si>
  <si>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</si>
  <si>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</si>
  <si>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</si>
  <si>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㈜광우산업</t>
    <phoneticPr fontId="3" type="noConversion"/>
  </si>
  <si>
    <t>LPG*50kg</t>
    <phoneticPr fontId="3" type="noConversion"/>
  </si>
  <si>
    <t>기회산업㈜-청주</t>
    <phoneticPr fontId="3" type="noConversion"/>
  </si>
  <si>
    <t>탄소*40kg</t>
    <phoneticPr fontId="3" type="noConversion"/>
  </si>
  <si>
    <t>㈜터보맥스</t>
    <phoneticPr fontId="3" type="noConversion"/>
  </si>
  <si>
    <t>액체산소</t>
    <phoneticPr fontId="3" type="noConversion"/>
  </si>
  <si>
    <t>알곤</t>
    <phoneticPr fontId="3" type="noConversion"/>
  </si>
  <si>
    <t>CO2+AR</t>
    <phoneticPr fontId="3" type="noConversion"/>
  </si>
  <si>
    <t>㈜지에프퍼멘텍</t>
    <phoneticPr fontId="3" type="noConversion"/>
  </si>
  <si>
    <t>질소</t>
    <phoneticPr fontId="3" type="noConversion"/>
  </si>
  <si>
    <t>고순도 질소</t>
    <phoneticPr fontId="3" type="noConversion"/>
  </si>
  <si>
    <t>고순도 AIR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</si>
  <si>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</si>
  <si>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</si>
  <si>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</si>
  <si>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</si>
  <si>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</si>
  <si>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</si>
  <si>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</si>
  <si>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대전,청주</t>
    <phoneticPr fontId="3" type="noConversion"/>
  </si>
  <si>
    <t>대전,청주</t>
    <phoneticPr fontId="3" type="noConversion"/>
  </si>
  <si>
    <t>대전,청주</t>
    <phoneticPr fontId="3" type="noConversion"/>
  </si>
  <si>
    <t>대전,청주</t>
    <phoneticPr fontId="3" type="noConversion"/>
  </si>
  <si>
    <t>대전,청주</t>
    <phoneticPr fontId="3" type="noConversion"/>
  </si>
  <si>
    <t>대전,청주</t>
    <phoneticPr fontId="3" type="noConversion"/>
  </si>
  <si>
    <t>조인엠㈜</t>
    <phoneticPr fontId="3" type="noConversion"/>
  </si>
  <si>
    <t>액체질소</t>
    <phoneticPr fontId="3" type="noConversion"/>
  </si>
  <si>
    <t>7233</t>
    <phoneticPr fontId="3" type="noConversion"/>
  </si>
  <si>
    <t>논산</t>
    <phoneticPr fontId="3" type="noConversion"/>
  </si>
  <si>
    <t>대상이앤씨</t>
    <phoneticPr fontId="3" type="noConversion"/>
  </si>
  <si>
    <t>LPG*50kg</t>
    <phoneticPr fontId="3" type="noConversion"/>
  </si>
  <si>
    <t>㈜평강비아이엠</t>
    <phoneticPr fontId="3" type="noConversion"/>
  </si>
  <si>
    <t>산소</t>
    <phoneticPr fontId="3" type="noConversion"/>
  </si>
  <si>
    <t>탄소*20kg</t>
    <phoneticPr fontId="3" type="noConversion"/>
  </si>
  <si>
    <t>(유)대명</t>
    <phoneticPr fontId="3" type="noConversion"/>
  </si>
  <si>
    <t>(유)원더스</t>
    <phoneticPr fontId="3" type="noConversion"/>
  </si>
  <si>
    <t>산소</t>
    <phoneticPr fontId="3" type="noConversion"/>
  </si>
  <si>
    <t>현명산업㈜</t>
    <phoneticPr fontId="3" type="noConversion"/>
  </si>
  <si>
    <t>산소</t>
    <phoneticPr fontId="3" type="noConversion"/>
  </si>
  <si>
    <t>액체산소</t>
    <phoneticPr fontId="3" type="noConversion"/>
  </si>
  <si>
    <t>(유)한영산업</t>
    <phoneticPr fontId="3" type="noConversion"/>
  </si>
  <si>
    <t>CO2+AR</t>
    <phoneticPr fontId="3" type="noConversion"/>
  </si>
  <si>
    <t>에스케이정밀</t>
    <phoneticPr fontId="3" type="noConversion"/>
  </si>
  <si>
    <t>(유)남도폐차산업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</si>
  <si>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</si>
  <si>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</si>
  <si>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</si>
  <si>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</si>
  <si>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</si>
  <si>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</si>
  <si>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윤태용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</si>
  <si>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</si>
  <si>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</si>
  <si>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</si>
  <si>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영화엔지니어링</t>
    <phoneticPr fontId="3" type="noConversion"/>
  </si>
  <si>
    <t>산소</t>
    <phoneticPr fontId="3" type="noConversion"/>
  </si>
  <si>
    <t>LPG*50kg</t>
    <phoneticPr fontId="3" type="noConversion"/>
  </si>
  <si>
    <t>액체산소</t>
    <phoneticPr fontId="3" type="noConversion"/>
  </si>
  <si>
    <t>영화엔지니어링</t>
    <phoneticPr fontId="3" type="noConversion"/>
  </si>
  <si>
    <t>영화엔지니어링</t>
    <phoneticPr fontId="3" type="noConversion"/>
  </si>
  <si>
    <t>외부차량</t>
    <phoneticPr fontId="3" type="noConversion"/>
  </si>
  <si>
    <t>외부차량</t>
    <phoneticPr fontId="3" type="noConversion"/>
  </si>
  <si>
    <t>㈜태호산업</t>
    <phoneticPr fontId="3" type="noConversion"/>
  </si>
  <si>
    <t>삼영기계㈜</t>
    <phoneticPr fontId="3" type="noConversion"/>
  </si>
  <si>
    <t>㈜삼양홀딩스</t>
    <phoneticPr fontId="3" type="noConversion"/>
  </si>
  <si>
    <t>수소</t>
    <phoneticPr fontId="3" type="noConversion"/>
  </si>
  <si>
    <t>아주이엔지㈜</t>
    <phoneticPr fontId="3" type="noConversion"/>
  </si>
  <si>
    <t>가온팜㈜</t>
    <phoneticPr fontId="3" type="noConversion"/>
  </si>
  <si>
    <t>㈜보고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</si>
  <si>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</si>
  <si>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</si>
  <si>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</si>
  <si>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</si>
  <si>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</si>
  <si>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</si>
  <si>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</si>
  <si>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</si>
  <si>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</si>
  <si>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㈜기흥금속</t>
    <phoneticPr fontId="3" type="noConversion"/>
  </si>
  <si>
    <t>산소</t>
    <phoneticPr fontId="3" type="noConversion"/>
  </si>
  <si>
    <t>탄소*40kg</t>
    <phoneticPr fontId="3" type="noConversion"/>
  </si>
  <si>
    <t>LPG*50kg</t>
    <phoneticPr fontId="3" type="noConversion"/>
  </si>
  <si>
    <t>㈜기흥금속</t>
    <phoneticPr fontId="3" type="noConversion"/>
  </si>
  <si>
    <t>㈜기흥금속</t>
    <phoneticPr fontId="3" type="noConversion"/>
  </si>
  <si>
    <t>㈜금성이앤씨-1</t>
    <phoneticPr fontId="3" type="noConversion"/>
  </si>
  <si>
    <t>정선산업㈜</t>
    <phoneticPr fontId="3" type="noConversion"/>
  </si>
  <si>
    <t>산소</t>
    <phoneticPr fontId="3" type="noConversion"/>
  </si>
  <si>
    <t>탄소*40kg</t>
    <phoneticPr fontId="3" type="noConversion"/>
  </si>
  <si>
    <t>씨엔비산업㈜</t>
    <phoneticPr fontId="3" type="noConversion"/>
  </si>
  <si>
    <t>액체알곤</t>
    <phoneticPr fontId="3" type="noConversion"/>
  </si>
  <si>
    <t>㈜BDC-1</t>
    <phoneticPr fontId="3" type="noConversion"/>
  </si>
  <si>
    <t>안현엔지니어링</t>
    <phoneticPr fontId="3" type="noConversion"/>
  </si>
  <si>
    <t>대청이엔지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</si>
  <si>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</si>
  <si>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</si>
  <si>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</si>
  <si>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</si>
  <si>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</si>
  <si>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</si>
  <si>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</si>
  <si>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</si>
  <si>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</si>
  <si>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</si>
  <si>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추부,가야곡</t>
    <phoneticPr fontId="3" type="noConversion"/>
  </si>
  <si>
    <t>추부,가야곡</t>
    <phoneticPr fontId="3" type="noConversion"/>
  </si>
  <si>
    <t>0495</t>
    <phoneticPr fontId="3" type="noConversion"/>
  </si>
  <si>
    <t>㈜정우이엔지</t>
    <phoneticPr fontId="3" type="noConversion"/>
  </si>
  <si>
    <t>액체산소</t>
    <phoneticPr fontId="3" type="noConversion"/>
  </si>
  <si>
    <t>액체질소</t>
    <phoneticPr fontId="3" type="noConversion"/>
  </si>
  <si>
    <t>㈜정우이엔지</t>
    <phoneticPr fontId="3" type="noConversion"/>
  </si>
  <si>
    <t>0495</t>
    <phoneticPr fontId="3" type="noConversion"/>
  </si>
  <si>
    <t>윤태용</t>
    <phoneticPr fontId="3" type="noConversion"/>
  </si>
  <si>
    <t>익산</t>
    <phoneticPr fontId="3" type="noConversion"/>
  </si>
  <si>
    <t>조이스틸</t>
    <phoneticPr fontId="3" type="noConversion"/>
  </si>
  <si>
    <t>탄소*40kg</t>
    <phoneticPr fontId="3" type="noConversion"/>
  </si>
  <si>
    <t>영화엔지니어링</t>
    <phoneticPr fontId="3" type="noConversion"/>
  </si>
  <si>
    <t>LPG*50kg</t>
    <phoneticPr fontId="3" type="noConversion"/>
  </si>
  <si>
    <t>액체산소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</si>
  <si>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</si>
  <si>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</si>
  <si>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</si>
  <si>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</si>
  <si>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㈜동양화학</t>
    <phoneticPr fontId="3" type="noConversion"/>
  </si>
  <si>
    <t>암모니아</t>
    <phoneticPr fontId="3" type="noConversion"/>
  </si>
  <si>
    <t>암모니아</t>
    <phoneticPr fontId="3" type="noConversion"/>
  </si>
  <si>
    <t>외부차량</t>
    <phoneticPr fontId="3" type="noConversion"/>
  </si>
  <si>
    <t>외부차량</t>
    <phoneticPr fontId="3" type="noConversion"/>
  </si>
  <si>
    <t>㈜동우에이스</t>
    <phoneticPr fontId="3" type="noConversion"/>
  </si>
  <si>
    <t>탄소*40kg</t>
    <phoneticPr fontId="3" type="noConversion"/>
  </si>
  <si>
    <t>환희산업</t>
    <phoneticPr fontId="3" type="noConversion"/>
  </si>
  <si>
    <t>액체산소</t>
    <phoneticPr fontId="3" type="noConversion"/>
  </si>
  <si>
    <t>㈜엔알비</t>
    <phoneticPr fontId="3" type="noConversion"/>
  </si>
  <si>
    <t>탄소*40kg</t>
    <phoneticPr fontId="3" type="noConversion"/>
  </si>
  <si>
    <t>LPG*50kg</t>
    <phoneticPr fontId="3" type="noConversion"/>
  </si>
  <si>
    <t>액체산소</t>
    <phoneticPr fontId="3" type="noConversion"/>
  </si>
  <si>
    <t>㈜제이에이치정현</t>
    <phoneticPr fontId="3" type="noConversion"/>
  </si>
  <si>
    <t>(유)여명산업</t>
    <phoneticPr fontId="3" type="noConversion"/>
  </si>
  <si>
    <t>산소</t>
    <phoneticPr fontId="3" type="noConversion"/>
  </si>
  <si>
    <t>탄소*40kg</t>
    <phoneticPr fontId="3" type="noConversion"/>
  </si>
  <si>
    <t>LPG*20kg</t>
    <phoneticPr fontId="3" type="noConversion"/>
  </si>
  <si>
    <t>㈜삼인코리아</t>
    <phoneticPr fontId="3" type="noConversion"/>
  </si>
  <si>
    <t>산소</t>
    <phoneticPr fontId="3" type="noConversion"/>
  </si>
  <si>
    <t>㈜엠에스이엔지</t>
    <phoneticPr fontId="3" type="noConversion"/>
  </si>
  <si>
    <t>LPG*50kg</t>
    <phoneticPr fontId="3" type="noConversion"/>
  </si>
  <si>
    <t>CO2+AR</t>
    <phoneticPr fontId="3" type="noConversion"/>
  </si>
  <si>
    <t>㈜제이엔씨상사</t>
    <phoneticPr fontId="3" type="noConversion"/>
  </si>
  <si>
    <t>㈜윤성기업</t>
    <phoneticPr fontId="3" type="noConversion"/>
  </si>
  <si>
    <t>알곤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</si>
  <si>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</si>
  <si>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</si>
  <si>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</si>
  <si>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</si>
  <si>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</si>
  <si>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</si>
  <si>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</si>
  <si>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</si>
  <si>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</si>
  <si>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</si>
  <si>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</si>
  <si>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㈜삼양홀딩스</t>
    <phoneticPr fontId="3" type="noConversion"/>
  </si>
  <si>
    <t>수소</t>
    <phoneticPr fontId="3" type="noConversion"/>
  </si>
  <si>
    <t>고순도 알곤</t>
    <phoneticPr fontId="3" type="noConversion"/>
  </si>
  <si>
    <t>태극제약㈜</t>
    <phoneticPr fontId="3" type="noConversion"/>
  </si>
  <si>
    <t>㈜성천씨엠에스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</si>
  <si>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</si>
  <si>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</si>
  <si>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</si>
  <si>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</si>
  <si>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공주,부여</t>
    <phoneticPr fontId="3" type="noConversion"/>
  </si>
  <si>
    <t>안선오</t>
    <phoneticPr fontId="3" type="noConversion"/>
  </si>
  <si>
    <t>윤태용</t>
    <phoneticPr fontId="3" type="noConversion"/>
  </si>
  <si>
    <t>㈜포커스엔지니어링</t>
    <phoneticPr fontId="3" type="noConversion"/>
  </si>
  <si>
    <t>LPG*50kg</t>
    <phoneticPr fontId="3" type="noConversion"/>
  </si>
  <si>
    <t>㈜다한산업</t>
    <phoneticPr fontId="3" type="noConversion"/>
  </si>
  <si>
    <t>액체산소</t>
    <phoneticPr fontId="3" type="noConversion"/>
  </si>
  <si>
    <t>㈜태영기계</t>
    <phoneticPr fontId="3" type="noConversion"/>
  </si>
  <si>
    <t>산소</t>
    <phoneticPr fontId="3" type="noConversion"/>
  </si>
  <si>
    <t>고순도 헬륨</t>
    <phoneticPr fontId="3" type="noConversion"/>
  </si>
  <si>
    <t>탄소*40kg</t>
    <phoneticPr fontId="3" type="noConversion"/>
  </si>
  <si>
    <t>LPG*20kg</t>
    <phoneticPr fontId="3" type="noConversion"/>
  </si>
  <si>
    <t>동하</t>
    <phoneticPr fontId="3" type="noConversion"/>
  </si>
  <si>
    <t>㈜비디텍</t>
    <phoneticPr fontId="3" type="noConversion"/>
  </si>
  <si>
    <t>㈜백호</t>
    <phoneticPr fontId="3" type="noConversion"/>
  </si>
  <si>
    <t>탄소*40kg</t>
    <phoneticPr fontId="3" type="noConversion"/>
  </si>
  <si>
    <t>진흥기계㈜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</si>
  <si>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</si>
  <si>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</si>
  <si>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</si>
  <si>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</si>
  <si>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봉동,진안</t>
    <phoneticPr fontId="3" type="noConversion"/>
  </si>
  <si>
    <t>봉동,진안</t>
    <phoneticPr fontId="3" type="noConversion"/>
  </si>
  <si>
    <t>(유)한영산업</t>
    <phoneticPr fontId="3" type="noConversion"/>
  </si>
  <si>
    <t>CO2+AR</t>
    <phoneticPr fontId="3" type="noConversion"/>
  </si>
  <si>
    <t>(유)정원메탈</t>
    <phoneticPr fontId="3" type="noConversion"/>
  </si>
  <si>
    <t>우리산업</t>
    <phoneticPr fontId="3" type="noConversion"/>
  </si>
  <si>
    <t>알곤</t>
    <phoneticPr fontId="3" type="noConversion"/>
  </si>
  <si>
    <t>㈜한신-본사</t>
    <phoneticPr fontId="3" type="noConversion"/>
  </si>
  <si>
    <t>㈜한신-본사</t>
    <phoneticPr fontId="3" type="noConversion"/>
  </si>
  <si>
    <t>㈜한신-AS</t>
    <phoneticPr fontId="3" type="noConversion"/>
  </si>
  <si>
    <t>㈜티오피-1</t>
    <phoneticPr fontId="3" type="noConversion"/>
  </si>
  <si>
    <t>㈜티오피-3</t>
    <phoneticPr fontId="3" type="noConversion"/>
  </si>
  <si>
    <t>알곤</t>
    <phoneticPr fontId="3" type="noConversion"/>
  </si>
  <si>
    <t>케이원산업㈜</t>
    <phoneticPr fontId="3" type="noConversion"/>
  </si>
  <si>
    <t>알곤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</si>
  <si>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</si>
  <si>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</si>
  <si>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</si>
  <si>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</si>
  <si>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김제</t>
    <phoneticPr fontId="3" type="noConversion"/>
  </si>
  <si>
    <t>김제</t>
    <phoneticPr fontId="3" type="noConversion"/>
  </si>
  <si>
    <t>조명호</t>
    <phoneticPr fontId="3" type="noConversion"/>
  </si>
  <si>
    <t>탄소*40kg</t>
    <phoneticPr fontId="3" type="noConversion"/>
  </si>
  <si>
    <t>㈜다인이엔씨</t>
    <phoneticPr fontId="3" type="noConversion"/>
  </si>
  <si>
    <t>㈜다인이엔씨</t>
    <phoneticPr fontId="3" type="noConversion"/>
  </si>
  <si>
    <t>7233</t>
    <phoneticPr fontId="3" type="noConversion"/>
  </si>
  <si>
    <t>7233</t>
    <phoneticPr fontId="3" type="noConversion"/>
  </si>
  <si>
    <t>윤태용</t>
    <phoneticPr fontId="3" type="noConversion"/>
  </si>
  <si>
    <t>여주</t>
    <phoneticPr fontId="3" type="noConversion"/>
  </si>
  <si>
    <t>여주</t>
    <phoneticPr fontId="3" type="noConversion"/>
  </si>
  <si>
    <t>명성테크-계룡</t>
    <phoneticPr fontId="3" type="noConversion"/>
  </si>
  <si>
    <t>알곤</t>
    <phoneticPr fontId="3" type="noConversion"/>
  </si>
  <si>
    <t>㈜우진플랜트</t>
    <phoneticPr fontId="3" type="noConversion"/>
  </si>
  <si>
    <t>전진스틸</t>
    <phoneticPr fontId="3" type="noConversion"/>
  </si>
  <si>
    <t>탄소*40kg</t>
    <phoneticPr fontId="3" type="noConversion"/>
  </si>
  <si>
    <t>㈜대한엔바이로테크</t>
    <phoneticPr fontId="3" type="noConversion"/>
  </si>
  <si>
    <t>㈜가람에스티-해인스틸</t>
    <phoneticPr fontId="3" type="noConversion"/>
  </si>
  <si>
    <t>액체산소</t>
    <phoneticPr fontId="3" type="noConversion"/>
  </si>
  <si>
    <t>㈜가람에스티-에이스</t>
  </si>
  <si>
    <t>㈜가람에스티-에이스</t>
    <phoneticPr fontId="3" type="noConversion"/>
  </si>
  <si>
    <t>LPG*50kg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</si>
  <si>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</si>
  <si>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</si>
  <si>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</si>
  <si>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</si>
  <si>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영동,계룡</t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</si>
  <si>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</si>
  <si>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</si>
  <si>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</si>
  <si>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㈜태영기계</t>
    <phoneticPr fontId="3" type="noConversion"/>
  </si>
  <si>
    <t>㈜태영기계</t>
    <phoneticPr fontId="3" type="noConversion"/>
  </si>
  <si>
    <t>0495</t>
    <phoneticPr fontId="3" type="noConversion"/>
  </si>
  <si>
    <t>봉동</t>
    <phoneticPr fontId="3" type="noConversion"/>
  </si>
  <si>
    <t>봉동</t>
    <phoneticPr fontId="3" type="noConversion"/>
  </si>
  <si>
    <t>보성이엔지</t>
    <phoneticPr fontId="3" type="noConversion"/>
  </si>
  <si>
    <t>액체산소</t>
    <phoneticPr fontId="3" type="noConversion"/>
  </si>
  <si>
    <t>영진에스피</t>
    <phoneticPr fontId="3" type="noConversion"/>
  </si>
  <si>
    <t>LPG*50kg</t>
    <phoneticPr fontId="3" type="noConversion"/>
  </si>
  <si>
    <t>조이스틸</t>
    <phoneticPr fontId="3" type="noConversion"/>
  </si>
  <si>
    <t>탄소*40kg</t>
    <phoneticPr fontId="3" type="noConversion"/>
  </si>
  <si>
    <t>GT/진천</t>
    <phoneticPr fontId="3" type="noConversion"/>
  </si>
  <si>
    <t>진하산업</t>
    <phoneticPr fontId="3" type="noConversion"/>
  </si>
  <si>
    <t>탄소*40kg</t>
    <phoneticPr fontId="3" type="noConversion"/>
  </si>
  <si>
    <t>충북지역</t>
    <phoneticPr fontId="3" type="noConversion"/>
  </si>
  <si>
    <t>GT/진천</t>
    <phoneticPr fontId="3" type="noConversion"/>
  </si>
  <si>
    <t>보성이엔지</t>
    <phoneticPr fontId="3" type="noConversion"/>
  </si>
  <si>
    <t>액체산소</t>
    <phoneticPr fontId="3" type="noConversion"/>
  </si>
  <si>
    <t>이상혁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</si>
</sst>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1" formatCode="_-* #,##0_-;\-* #,##0_-;_-* &quot;-&quot;_-;_-@_-"/>
    <numFmt numFmtId="176" formatCode="#,##0_ ;[Red]\-#,##0\ "/>
    <numFmt numFmtId="177" formatCode="mm&quot;월&quot;\ dd&quot;일&quot;"/>
    <numFmt numFmtId="178" formatCode="#,##0_);[Red]\(#,##0\)"/>
    <numFmt numFmtId="179" formatCode="#,##0_ "/>
    <numFmt numFmtId="180" formatCode="0_ "/>
    <numFmt numFmtId="181" formatCode="yy&quot;/&quot;m&quot;/&quot;d;@"/>
    <numFmt numFmtId="182" formatCode="h:mm;@"/>
    <numFmt numFmtId="183" formatCode="0_);[Red]\(0\)"/>
  </numFmts>
  <fonts count="27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4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10"/>
      <color rgb="FF0000FF"/>
      <name val="맑은 고딕"/>
      <family val="3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u/>
      <sz val="12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8"/>
      <name val="맑은 고딕"/>
      <family val="3"/>
      <charset val="129"/>
      <scheme val="minor"/>
    </font>
    <font>
      <b/>
      <sz val="16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rgb="FFFF0000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thick">
        <color rgb="FF0000FF"/>
      </left>
      <right/>
      <top style="thick">
        <color rgb="FF0000FF"/>
      </top>
      <bottom/>
      <diagonal/>
    </border>
    <border>
      <left/>
      <right/>
      <top style="thick">
        <color rgb="FF0000FF"/>
      </top>
      <bottom/>
      <diagonal/>
    </border>
    <border>
      <left/>
      <right style="thick">
        <color rgb="FF0000FF"/>
      </right>
      <top style="thick">
        <color rgb="FF0000FF"/>
      </top>
      <bottom/>
      <diagonal/>
    </border>
    <border>
      <left style="thick">
        <color rgb="FF0000FF"/>
      </left>
      <right/>
      <top style="medium">
        <color rgb="FF0000FF"/>
      </top>
      <bottom style="hair">
        <color indexed="64"/>
      </bottom>
      <diagonal/>
    </border>
    <border>
      <left/>
      <right/>
      <top style="medium">
        <color rgb="FF0000FF"/>
      </top>
      <bottom style="hair">
        <color indexed="64"/>
      </bottom>
      <diagonal/>
    </border>
    <border>
      <left/>
      <right style="thick">
        <color rgb="FF0000FF"/>
      </right>
      <top style="medium">
        <color rgb="FF0000FF"/>
      </top>
      <bottom style="hair">
        <color indexed="64"/>
      </bottom>
      <diagonal/>
    </border>
    <border>
      <left style="thick">
        <color rgb="FF0000FF"/>
      </left>
      <right/>
      <top style="hair">
        <color indexed="64"/>
      </top>
      <bottom style="hair">
        <color indexed="64"/>
      </bottom>
      <diagonal/>
    </border>
    <border>
      <left/>
      <right style="thick">
        <color rgb="FF0000FF"/>
      </right>
      <top style="hair">
        <color auto="1"/>
      </top>
      <bottom style="hair">
        <color auto="1"/>
      </bottom>
      <diagonal/>
    </border>
    <border>
      <left style="thick">
        <color rgb="FF0000FF"/>
      </left>
      <right/>
      <top style="hair">
        <color indexed="64"/>
      </top>
      <bottom style="thick">
        <color rgb="FF0000FF"/>
      </bottom>
      <diagonal/>
    </border>
    <border>
      <left/>
      <right/>
      <top style="hair">
        <color indexed="64"/>
      </top>
      <bottom style="thick">
        <color rgb="FF0000FF"/>
      </bottom>
      <diagonal/>
    </border>
    <border>
      <left/>
      <right/>
      <top/>
      <bottom style="thick">
        <color rgb="FF0000FF"/>
      </bottom>
      <diagonal/>
    </border>
    <border>
      <left/>
      <right style="thick">
        <color rgb="FF0000FF"/>
      </right>
      <top style="hair">
        <color auto="1"/>
      </top>
      <bottom style="thick">
        <color rgb="FF0000FF"/>
      </bottom>
      <diagonal/>
    </border>
    <border>
      <left style="thick">
        <color rgb="FF0000FF"/>
      </left>
      <right/>
      <top/>
      <bottom style="thick">
        <color rgb="FF0000FF"/>
      </bottom>
      <diagonal/>
    </border>
    <border>
      <left/>
      <right style="thick">
        <color rgb="FF0000FF"/>
      </right>
      <top/>
      <bottom style="thick">
        <color rgb="FF0000FF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 diagonalDown="1"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auto="1"/>
      </diagonal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 diagonalDown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auto="1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auto="1"/>
      </top>
      <bottom style="medium">
        <color auto="1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ck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</borders>
  <cellStyleXfs count="5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</cellStyleXfs>
  <cellXfs count="509">
    <xf numFmtId="0" fontId="0" fillId="0" borderId="0" xfId="0">
      <alignment vertical="center"/>
    </xf>
    <xf numFmtId="176" fontId="6" fillId="0" borderId="0" xfId="0" applyNumberFormat="1" applyFont="1" applyFill="1" applyBorder="1" applyAlignment="1">
      <alignment horizontal="right" vertical="center"/>
    </xf>
    <xf numFmtId="178" fontId="9" fillId="6" borderId="36" xfId="0" applyNumberFormat="1" applyFont="1" applyFill="1" applyBorder="1">
      <alignment vertical="center"/>
    </xf>
    <xf numFmtId="178" fontId="6" fillId="7" borderId="27" xfId="0" applyNumberFormat="1" applyFont="1" applyFill="1" applyBorder="1">
      <alignment vertical="center"/>
    </xf>
    <xf numFmtId="178" fontId="7" fillId="3" borderId="36" xfId="0" applyNumberFormat="1" applyFont="1" applyFill="1" applyBorder="1">
      <alignment vertical="center"/>
    </xf>
    <xf numFmtId="178" fontId="6" fillId="0" borderId="0" xfId="0" applyNumberFormat="1" applyFont="1" applyFill="1" applyBorder="1">
      <alignment vertical="center"/>
    </xf>
    <xf numFmtId="0" fontId="14" fillId="0" borderId="0" xfId="0" applyFont="1" applyFill="1" applyAlignment="1">
      <alignment horizontal="centerContinuous" vertical="center"/>
    </xf>
    <xf numFmtId="0" fontId="15" fillId="0" borderId="0" xfId="0" applyFont="1" applyAlignment="1">
      <alignment horizontal="centerContinuous" vertical="center"/>
    </xf>
    <xf numFmtId="0" fontId="6" fillId="0" borderId="0" xfId="0" applyFont="1" applyFill="1" applyAlignment="1">
      <alignment horizontal="centerContinuous" vertical="center"/>
    </xf>
    <xf numFmtId="0" fontId="6" fillId="0" borderId="0" xfId="0" applyFont="1" applyFill="1" applyAlignment="1">
      <alignment vertical="center"/>
    </xf>
    <xf numFmtId="0" fontId="6" fillId="10" borderId="1" xfId="0" applyFont="1" applyFill="1" applyBorder="1" applyAlignment="1">
      <alignment horizontal="center" vertical="center"/>
    </xf>
    <xf numFmtId="178" fontId="6" fillId="10" borderId="40" xfId="0" applyNumberFormat="1" applyFont="1" applyFill="1" applyBorder="1" applyAlignment="1">
      <alignment horizontal="center" vertical="center"/>
    </xf>
    <xf numFmtId="0" fontId="15" fillId="0" borderId="69" xfId="0" applyFont="1" applyBorder="1">
      <alignment vertical="center"/>
    </xf>
    <xf numFmtId="0" fontId="6" fillId="0" borderId="8" xfId="0" applyFont="1" applyFill="1" applyBorder="1">
      <alignment vertical="center"/>
    </xf>
    <xf numFmtId="0" fontId="6" fillId="8" borderId="70" xfId="0" applyFont="1" applyFill="1" applyBorder="1" applyAlignment="1">
      <alignment horizontal="center" vertical="center"/>
    </xf>
    <xf numFmtId="178" fontId="6" fillId="8" borderId="43" xfId="0" applyNumberFormat="1" applyFont="1" applyFill="1" applyBorder="1" applyAlignment="1">
      <alignment horizontal="center" vertical="center"/>
    </xf>
    <xf numFmtId="176" fontId="6" fillId="9" borderId="44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179" fontId="6" fillId="0" borderId="0" xfId="0" applyNumberFormat="1" applyFont="1" applyFill="1" applyBorder="1" applyAlignment="1">
      <alignment vertical="center" shrinkToFit="1"/>
    </xf>
    <xf numFmtId="0" fontId="6" fillId="0" borderId="0" xfId="0" applyFont="1" applyFill="1" applyBorder="1" applyAlignment="1">
      <alignment vertical="center" shrinkToFit="1"/>
    </xf>
    <xf numFmtId="176" fontId="6" fillId="0" borderId="7" xfId="0" applyNumberFormat="1" applyFont="1" applyFill="1" applyBorder="1" applyAlignment="1">
      <alignment horizontal="right" vertical="center"/>
    </xf>
    <xf numFmtId="179" fontId="10" fillId="0" borderId="0" xfId="0" applyNumberFormat="1" applyFont="1" applyFill="1" applyBorder="1" applyAlignment="1">
      <alignment vertical="center" shrinkToFit="1"/>
    </xf>
    <xf numFmtId="176" fontId="6" fillId="0" borderId="45" xfId="0" applyNumberFormat="1" applyFont="1" applyFill="1" applyBorder="1" applyAlignment="1">
      <alignment horizontal="right" vertical="center"/>
    </xf>
    <xf numFmtId="176" fontId="6" fillId="0" borderId="46" xfId="0" applyNumberFormat="1" applyFont="1" applyFill="1" applyBorder="1" applyAlignment="1">
      <alignment horizontal="right" vertical="center"/>
    </xf>
    <xf numFmtId="179" fontId="6" fillId="0" borderId="0" xfId="0" applyNumberFormat="1" applyFont="1" applyFill="1" applyBorder="1" applyAlignment="1">
      <alignment horizontal="center" vertical="center" shrinkToFit="1"/>
    </xf>
    <xf numFmtId="0" fontId="15" fillId="0" borderId="0" xfId="0" applyFont="1" applyFill="1" applyBorder="1">
      <alignment vertical="center"/>
    </xf>
    <xf numFmtId="179" fontId="15" fillId="0" borderId="0" xfId="0" applyNumberFormat="1" applyFont="1" applyFill="1" applyBorder="1">
      <alignment vertical="center"/>
    </xf>
    <xf numFmtId="179" fontId="16" fillId="0" borderId="0" xfId="0" applyNumberFormat="1" applyFont="1" applyFill="1" applyBorder="1">
      <alignment vertical="center"/>
    </xf>
    <xf numFmtId="176" fontId="12" fillId="0" borderId="0" xfId="0" applyNumberFormat="1" applyFont="1" applyFill="1" applyBorder="1">
      <alignment vertical="center"/>
    </xf>
    <xf numFmtId="0" fontId="15" fillId="0" borderId="0" xfId="0" applyFont="1" applyFill="1">
      <alignment vertical="center"/>
    </xf>
    <xf numFmtId="176" fontId="6" fillId="0" borderId="4" xfId="0" applyNumberFormat="1" applyFont="1" applyFill="1" applyBorder="1" applyAlignment="1">
      <alignment horizontal="right" vertical="center"/>
    </xf>
    <xf numFmtId="176" fontId="6" fillId="0" borderId="8" xfId="0" applyNumberFormat="1" applyFont="1" applyFill="1" applyBorder="1" applyAlignment="1">
      <alignment horizontal="right" vertical="center"/>
    </xf>
    <xf numFmtId="178" fontId="6" fillId="11" borderId="30" xfId="0" applyNumberFormat="1" applyFont="1" applyFill="1" applyBorder="1">
      <alignment vertical="center"/>
    </xf>
    <xf numFmtId="178" fontId="6" fillId="11" borderId="9" xfId="0" applyNumberFormat="1" applyFont="1" applyFill="1" applyBorder="1">
      <alignment vertical="center"/>
    </xf>
    <xf numFmtId="178" fontId="6" fillId="11" borderId="20" xfId="0" applyNumberFormat="1" applyFont="1" applyFill="1" applyBorder="1" applyAlignment="1">
      <alignment horizontal="center" vertical="center"/>
    </xf>
    <xf numFmtId="178" fontId="6" fillId="4" borderId="20" xfId="0" applyNumberFormat="1" applyFont="1" applyFill="1" applyBorder="1" applyAlignment="1">
      <alignment horizontal="center" vertical="center"/>
    </xf>
    <xf numFmtId="178" fontId="6" fillId="5" borderId="20" xfId="0" applyNumberFormat="1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 shrinkToFit="1"/>
    </xf>
    <xf numFmtId="0" fontId="0" fillId="0" borderId="0" xfId="0" applyAlignment="1">
      <alignment horizontal="right" vertical="center" indent="1"/>
    </xf>
    <xf numFmtId="0" fontId="4" fillId="0" borderId="0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Continuous" vertical="center"/>
    </xf>
    <xf numFmtId="0" fontId="7" fillId="0" borderId="0" xfId="0" applyFont="1" applyFill="1" applyAlignment="1">
      <alignment horizontal="centerContinuous" vertical="center"/>
    </xf>
    <xf numFmtId="0" fontId="6" fillId="0" borderId="0" xfId="0" applyFont="1" applyFill="1" applyBorder="1" applyAlignment="1">
      <alignment horizontal="centerContinuous" vertical="center" shrinkToFit="1"/>
    </xf>
    <xf numFmtId="0" fontId="6" fillId="0" borderId="0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Continuous" vertical="center" shrinkToFit="1"/>
    </xf>
    <xf numFmtId="0" fontId="4" fillId="0" borderId="0" xfId="0" applyFont="1" applyFill="1" applyAlignment="1">
      <alignment horizontal="centerContinuous" vertical="center"/>
    </xf>
    <xf numFmtId="0" fontId="9" fillId="6" borderId="34" xfId="0" applyFont="1" applyFill="1" applyBorder="1" applyAlignment="1">
      <alignment horizontal="centerContinuous" vertical="center" shrinkToFit="1"/>
    </xf>
    <xf numFmtId="0" fontId="9" fillId="6" borderId="35" xfId="0" applyFont="1" applyFill="1" applyBorder="1" applyAlignment="1">
      <alignment horizontal="centerContinuous" vertical="center" shrinkToFit="1"/>
    </xf>
    <xf numFmtId="0" fontId="9" fillId="6" borderId="37" xfId="0" applyFont="1" applyFill="1" applyBorder="1">
      <alignment vertical="center"/>
    </xf>
    <xf numFmtId="0" fontId="6" fillId="7" borderId="26" xfId="0" applyFont="1" applyFill="1" applyBorder="1" applyAlignment="1">
      <alignment horizontal="centerContinuous" vertical="center" shrinkToFit="1"/>
    </xf>
    <xf numFmtId="0" fontId="6" fillId="7" borderId="27" xfId="0" applyFont="1" applyFill="1" applyBorder="1" applyAlignment="1">
      <alignment horizontal="centerContinuous" vertical="center" shrinkToFit="1"/>
    </xf>
    <xf numFmtId="0" fontId="4" fillId="7" borderId="28" xfId="0" applyFont="1" applyFill="1" applyBorder="1">
      <alignment vertical="center"/>
    </xf>
    <xf numFmtId="0" fontId="7" fillId="3" borderId="38" xfId="0" applyFont="1" applyFill="1" applyBorder="1" applyAlignment="1">
      <alignment horizontal="centerContinuous" vertical="center" shrinkToFit="1"/>
    </xf>
    <xf numFmtId="0" fontId="7" fillId="3" borderId="36" xfId="0" applyFont="1" applyFill="1" applyBorder="1" applyAlignment="1">
      <alignment horizontal="centerContinuous" vertical="center" shrinkToFit="1"/>
    </xf>
    <xf numFmtId="0" fontId="7" fillId="3" borderId="39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4" fillId="0" borderId="0" xfId="0" applyFont="1" applyFill="1" applyBorder="1" applyAlignment="1">
      <alignment horizontal="centerContinuous" vertical="center"/>
    </xf>
    <xf numFmtId="0" fontId="4" fillId="0" borderId="41" xfId="0" applyFont="1" applyFill="1" applyBorder="1">
      <alignment vertical="center"/>
    </xf>
    <xf numFmtId="0" fontId="6" fillId="8" borderId="42" xfId="0" applyFont="1" applyFill="1" applyBorder="1" applyAlignment="1">
      <alignment horizontal="center" vertical="center"/>
    </xf>
    <xf numFmtId="176" fontId="10" fillId="8" borderId="43" xfId="0" applyNumberFormat="1" applyFont="1" applyFill="1" applyBorder="1" applyAlignment="1">
      <alignment horizontal="center" vertical="center"/>
    </xf>
    <xf numFmtId="0" fontId="6" fillId="9" borderId="43" xfId="0" applyFont="1" applyFill="1" applyBorder="1" applyAlignment="1">
      <alignment horizontal="center" vertical="center"/>
    </xf>
    <xf numFmtId="176" fontId="10" fillId="9" borderId="44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shrinkToFit="1"/>
    </xf>
    <xf numFmtId="0" fontId="6" fillId="0" borderId="5" xfId="0" applyFont="1" applyFill="1" applyBorder="1" applyAlignment="1">
      <alignment horizontal="center" vertical="center" shrinkToFit="1"/>
    </xf>
    <xf numFmtId="0" fontId="8" fillId="0" borderId="6" xfId="0" applyFont="1" applyFill="1" applyBorder="1" applyAlignment="1">
      <alignment horizontal="center" vertical="center" shrinkToFit="1"/>
    </xf>
    <xf numFmtId="176" fontId="8" fillId="0" borderId="45" xfId="0" applyNumberFormat="1" applyFont="1" applyFill="1" applyBorder="1" applyAlignment="1">
      <alignment horizontal="right" vertical="center"/>
    </xf>
    <xf numFmtId="176" fontId="8" fillId="0" borderId="46" xfId="0" applyNumberFormat="1" applyFont="1" applyFill="1" applyBorder="1" applyAlignment="1">
      <alignment horizontal="right" vertical="center"/>
    </xf>
    <xf numFmtId="0" fontId="4" fillId="0" borderId="47" xfId="0" applyFont="1" applyFill="1" applyBorder="1" applyAlignment="1">
      <alignment horizontal="center" vertical="center" shrinkToFit="1"/>
    </xf>
    <xf numFmtId="0" fontId="6" fillId="0" borderId="22" xfId="0" applyFont="1" applyFill="1" applyBorder="1" applyAlignment="1">
      <alignment horizontal="center" vertical="center" shrinkToFit="1"/>
    </xf>
    <xf numFmtId="0" fontId="6" fillId="0" borderId="22" xfId="0" applyFont="1" applyFill="1" applyBorder="1" applyAlignment="1">
      <alignment horizontal="center" vertical="center"/>
    </xf>
    <xf numFmtId="0" fontId="6" fillId="0" borderId="48" xfId="0" applyFont="1" applyFill="1" applyBorder="1" applyAlignment="1">
      <alignment horizontal="center" vertical="center" shrinkToFit="1"/>
    </xf>
    <xf numFmtId="0" fontId="8" fillId="0" borderId="49" xfId="0" applyFont="1" applyFill="1" applyBorder="1" applyAlignment="1">
      <alignment horizontal="center" vertical="center"/>
    </xf>
    <xf numFmtId="176" fontId="8" fillId="0" borderId="45" xfId="0" applyNumberFormat="1" applyFont="1" applyFill="1" applyBorder="1" applyAlignment="1">
      <alignment horizontal="right" vertical="center" shrinkToFit="1"/>
    </xf>
    <xf numFmtId="176" fontId="8" fillId="0" borderId="46" xfId="0" applyNumberFormat="1" applyFont="1" applyFill="1" applyBorder="1" applyAlignment="1">
      <alignment horizontal="right" vertical="center" shrinkToFit="1"/>
    </xf>
    <xf numFmtId="0" fontId="4" fillId="0" borderId="6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8" fillId="0" borderId="6" xfId="0" applyFont="1" applyFill="1" applyBorder="1" applyAlignment="1">
      <alignment horizontal="center" vertical="center"/>
    </xf>
    <xf numFmtId="176" fontId="8" fillId="0" borderId="0" xfId="0" applyNumberFormat="1" applyFont="1" applyFill="1" applyBorder="1" applyAlignment="1">
      <alignment horizontal="right" vertical="center" shrinkToFit="1"/>
    </xf>
    <xf numFmtId="176" fontId="8" fillId="0" borderId="7" xfId="0" applyNumberFormat="1" applyFont="1" applyFill="1" applyBorder="1" applyAlignment="1">
      <alignment horizontal="right" vertical="center" shrinkToFit="1"/>
    </xf>
    <xf numFmtId="0" fontId="4" fillId="0" borderId="47" xfId="0" applyFont="1" applyFill="1" applyBorder="1" applyAlignment="1">
      <alignment horizontal="center" vertical="center"/>
    </xf>
    <xf numFmtId="0" fontId="4" fillId="0" borderId="22" xfId="0" applyFont="1" applyFill="1" applyBorder="1" applyAlignment="1">
      <alignment horizontal="center" vertical="center" shrinkToFit="1"/>
    </xf>
    <xf numFmtId="176" fontId="8" fillId="0" borderId="0" xfId="0" applyNumberFormat="1" applyFont="1" applyFill="1" applyBorder="1" applyAlignment="1">
      <alignment horizontal="right" vertical="center"/>
    </xf>
    <xf numFmtId="176" fontId="8" fillId="0" borderId="7" xfId="0" applyNumberFormat="1" applyFont="1" applyFill="1" applyBorder="1" applyAlignment="1">
      <alignment horizontal="right" vertical="center"/>
    </xf>
    <xf numFmtId="0" fontId="8" fillId="0" borderId="3" xfId="0" applyFont="1" applyFill="1" applyBorder="1" applyAlignment="1">
      <alignment horizontal="center" vertical="center"/>
    </xf>
    <xf numFmtId="176" fontId="8" fillId="0" borderId="4" xfId="0" applyNumberFormat="1" applyFont="1" applyFill="1" applyBorder="1" applyAlignment="1">
      <alignment horizontal="right" vertical="center"/>
    </xf>
    <xf numFmtId="176" fontId="8" fillId="0" borderId="8" xfId="0" applyNumberFormat="1" applyFont="1" applyFill="1" applyBorder="1" applyAlignment="1">
      <alignment horizontal="right" vertical="center"/>
    </xf>
    <xf numFmtId="180" fontId="2" fillId="0" borderId="0" xfId="0" applyNumberFormat="1" applyFont="1" applyFill="1" applyAlignment="1">
      <alignment horizontal="centerContinuous" vertical="center"/>
    </xf>
    <xf numFmtId="0" fontId="4" fillId="0" borderId="54" xfId="0" applyFont="1" applyFill="1" applyBorder="1" applyAlignment="1">
      <alignment horizontal="centerContinuous" vertical="center"/>
    </xf>
    <xf numFmtId="0" fontId="4" fillId="0" borderId="58" xfId="0" applyFont="1" applyFill="1" applyBorder="1" applyAlignment="1">
      <alignment horizontal="center" vertical="center"/>
    </xf>
    <xf numFmtId="176" fontId="10" fillId="0" borderId="63" xfId="0" applyNumberFormat="1" applyFont="1" applyFill="1" applyBorder="1">
      <alignment vertical="center"/>
    </xf>
    <xf numFmtId="176" fontId="12" fillId="0" borderId="66" xfId="0" applyNumberFormat="1" applyFont="1" applyFill="1" applyBorder="1" applyAlignment="1">
      <alignment horizontal="right" vertical="center"/>
    </xf>
    <xf numFmtId="0" fontId="4" fillId="0" borderId="67" xfId="0" applyFont="1" applyFill="1" applyBorder="1" applyAlignment="1">
      <alignment horizontal="center" vertical="center"/>
    </xf>
    <xf numFmtId="0" fontId="6" fillId="5" borderId="16" xfId="0" applyFont="1" applyFill="1" applyBorder="1" applyAlignment="1">
      <alignment horizontal="center" vertical="center"/>
    </xf>
    <xf numFmtId="176" fontId="10" fillId="5" borderId="17" xfId="0" applyNumberFormat="1" applyFont="1" applyFill="1" applyBorder="1">
      <alignment vertical="center"/>
    </xf>
    <xf numFmtId="176" fontId="6" fillId="5" borderId="17" xfId="0" applyNumberFormat="1" applyFont="1" applyFill="1" applyBorder="1">
      <alignment vertical="center"/>
    </xf>
    <xf numFmtId="176" fontId="6" fillId="5" borderId="68" xfId="0" applyNumberFormat="1" applyFont="1" applyFill="1" applyBorder="1" applyAlignment="1">
      <alignment horizontal="right" vertical="center"/>
    </xf>
    <xf numFmtId="0" fontId="4" fillId="5" borderId="8" xfId="0" applyFont="1" applyFill="1" applyBorder="1" applyAlignment="1">
      <alignment horizontal="center" vertical="center"/>
    </xf>
    <xf numFmtId="176" fontId="4" fillId="0" borderId="2" xfId="0" applyNumberFormat="1" applyFont="1" applyFill="1" applyBorder="1" applyAlignment="1">
      <alignment horizontal="right" vertical="center" indent="1"/>
    </xf>
    <xf numFmtId="0" fontId="15" fillId="0" borderId="0" xfId="0" applyFont="1">
      <alignment vertical="center"/>
    </xf>
    <xf numFmtId="177" fontId="5" fillId="0" borderId="0" xfId="0" applyNumberFormat="1" applyFont="1" applyFill="1" applyBorder="1" applyAlignment="1">
      <alignment horizontal="center" vertical="center" shrinkToFit="1"/>
    </xf>
    <xf numFmtId="0" fontId="0" fillId="0" borderId="0" xfId="0" applyFill="1">
      <alignment vertical="center"/>
    </xf>
    <xf numFmtId="0" fontId="2" fillId="0" borderId="0" xfId="0" applyFont="1" applyFill="1" applyBorder="1" applyAlignment="1">
      <alignment vertical="center"/>
    </xf>
    <xf numFmtId="0" fontId="5" fillId="0" borderId="0" xfId="0" applyNumberFormat="1" applyFont="1" applyFill="1" applyBorder="1" applyAlignment="1">
      <alignment vertical="center" shrinkToFit="1"/>
    </xf>
    <xf numFmtId="0" fontId="17" fillId="0" borderId="0" xfId="0" applyNumberFormat="1" applyFont="1" applyAlignment="1">
      <alignment vertical="center"/>
    </xf>
    <xf numFmtId="0" fontId="0" fillId="0" borderId="0" xfId="0" applyAlignment="1">
      <alignment horizontal="center" vertical="center"/>
    </xf>
    <xf numFmtId="0" fontId="6" fillId="11" borderId="26" xfId="0" applyFont="1" applyFill="1" applyBorder="1" applyAlignment="1">
      <alignment horizontal="centerContinuous" vertical="center" shrinkToFit="1"/>
    </xf>
    <xf numFmtId="0" fontId="6" fillId="11" borderId="27" xfId="0" applyFont="1" applyFill="1" applyBorder="1" applyAlignment="1">
      <alignment horizontal="centerContinuous" vertical="center"/>
    </xf>
    <xf numFmtId="0" fontId="6" fillId="11" borderId="27" xfId="0" applyFont="1" applyFill="1" applyBorder="1" applyAlignment="1">
      <alignment horizontal="center" vertical="center"/>
    </xf>
    <xf numFmtId="0" fontId="6" fillId="11" borderId="28" xfId="0" applyFont="1" applyFill="1" applyBorder="1" applyAlignment="1">
      <alignment horizontal="center" vertical="center"/>
    </xf>
    <xf numFmtId="0" fontId="6" fillId="11" borderId="29" xfId="0" applyFont="1" applyFill="1" applyBorder="1" applyAlignment="1">
      <alignment horizontal="centerContinuous" vertical="center" shrinkToFit="1"/>
    </xf>
    <xf numFmtId="0" fontId="6" fillId="11" borderId="30" xfId="0" applyFont="1" applyFill="1" applyBorder="1" applyAlignment="1">
      <alignment horizontal="centerContinuous" vertical="center" shrinkToFit="1"/>
    </xf>
    <xf numFmtId="0" fontId="4" fillId="11" borderId="31" xfId="0" applyFont="1" applyFill="1" applyBorder="1">
      <alignment vertical="center"/>
    </xf>
    <xf numFmtId="0" fontId="6" fillId="11" borderId="32" xfId="0" applyFont="1" applyFill="1" applyBorder="1" applyAlignment="1">
      <alignment horizontal="centerContinuous" vertical="center" shrinkToFit="1"/>
    </xf>
    <xf numFmtId="0" fontId="6" fillId="11" borderId="11" xfId="0" applyFont="1" applyFill="1" applyBorder="1" applyAlignment="1">
      <alignment horizontal="centerContinuous" vertical="center" shrinkToFit="1"/>
    </xf>
    <xf numFmtId="0" fontId="4" fillId="11" borderId="33" xfId="0" applyFont="1" applyFill="1" applyBorder="1">
      <alignment vertical="center"/>
    </xf>
    <xf numFmtId="176" fontId="6" fillId="11" borderId="40" xfId="0" applyNumberFormat="1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 shrinkToFit="1"/>
    </xf>
    <xf numFmtId="176" fontId="6" fillId="11" borderId="0" xfId="0" applyNumberFormat="1" applyFont="1" applyFill="1" applyBorder="1" applyAlignment="1">
      <alignment horizontal="right" vertical="center"/>
    </xf>
    <xf numFmtId="176" fontId="6" fillId="11" borderId="7" xfId="0" applyNumberFormat="1" applyFont="1" applyFill="1" applyBorder="1" applyAlignment="1">
      <alignment horizontal="right" vertical="center"/>
    </xf>
    <xf numFmtId="0" fontId="6" fillId="11" borderId="6" xfId="0" applyFont="1" applyFill="1" applyBorder="1" applyAlignment="1">
      <alignment horizontal="center" vertical="center"/>
    </xf>
    <xf numFmtId="176" fontId="12" fillId="11" borderId="52" xfId="0" applyNumberFormat="1" applyFont="1" applyFill="1" applyBorder="1">
      <alignment vertical="center"/>
    </xf>
    <xf numFmtId="0" fontId="13" fillId="0" borderId="0" xfId="0" applyFont="1">
      <alignment vertical="center"/>
    </xf>
    <xf numFmtId="0" fontId="6" fillId="0" borderId="0" xfId="0" applyFont="1" applyFill="1" applyBorder="1" applyAlignment="1">
      <alignment horizontal="left" vertical="center" shrinkToFit="1"/>
    </xf>
    <xf numFmtId="0" fontId="20" fillId="0" borderId="0" xfId="0" applyFont="1" applyFill="1" applyBorder="1" applyAlignment="1">
      <alignment horizontal="left" vertical="center" shrinkToFit="1"/>
    </xf>
    <xf numFmtId="0" fontId="2" fillId="0" borderId="2" xfId="0" applyFont="1" applyFill="1" applyBorder="1" applyAlignment="1">
      <alignment horizontal="centerContinuous" vertical="center"/>
    </xf>
    <xf numFmtId="0" fontId="4" fillId="0" borderId="4" xfId="0" applyFont="1" applyFill="1" applyBorder="1" applyAlignment="1">
      <alignment horizontal="center" vertical="center"/>
    </xf>
    <xf numFmtId="0" fontId="6" fillId="11" borderId="24" xfId="0" applyFont="1" applyFill="1" applyBorder="1" applyAlignment="1">
      <alignment horizontal="center" vertical="center"/>
    </xf>
    <xf numFmtId="0" fontId="6" fillId="11" borderId="14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21" fillId="0" borderId="0" xfId="0" applyFont="1" applyFill="1" applyAlignment="1">
      <alignment horizontal="centerContinuous" vertical="center"/>
    </xf>
    <xf numFmtId="0" fontId="21" fillId="0" borderId="0" xfId="0" applyFont="1" applyFill="1" applyAlignment="1">
      <alignment horizontal="center" vertical="center"/>
    </xf>
    <xf numFmtId="0" fontId="6" fillId="11" borderId="11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6" fillId="4" borderId="24" xfId="0" applyFont="1" applyFill="1" applyBorder="1" applyAlignment="1">
      <alignment horizontal="center" vertical="center"/>
    </xf>
    <xf numFmtId="0" fontId="6" fillId="4" borderId="14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6" fillId="5" borderId="14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 shrinkToFit="1"/>
    </xf>
    <xf numFmtId="177" fontId="4" fillId="0" borderId="2" xfId="0" applyNumberFormat="1" applyFont="1" applyFill="1" applyBorder="1" applyAlignment="1">
      <alignment horizontal="left" vertical="center" shrinkToFit="1"/>
    </xf>
    <xf numFmtId="0" fontId="5" fillId="0" borderId="5" xfId="0" applyFont="1" applyFill="1" applyBorder="1" applyAlignment="1">
      <alignment horizontal="center" vertical="center" shrinkToFit="1"/>
    </xf>
    <xf numFmtId="177" fontId="4" fillId="0" borderId="0" xfId="0" applyNumberFormat="1" applyFont="1" applyFill="1" applyBorder="1" applyAlignment="1">
      <alignment horizontal="left" vertical="center" shrinkToFit="1"/>
    </xf>
    <xf numFmtId="0" fontId="5" fillId="0" borderId="7" xfId="0" applyFont="1" applyFill="1" applyBorder="1" applyAlignment="1">
      <alignment horizontal="center" vertical="center" shrinkToFit="1"/>
    </xf>
    <xf numFmtId="0" fontId="0" fillId="0" borderId="0" xfId="0" applyBorder="1">
      <alignment vertical="center"/>
    </xf>
    <xf numFmtId="20" fontId="17" fillId="0" borderId="0" xfId="0" applyNumberFormat="1" applyFont="1" applyFill="1" applyBorder="1" applyAlignment="1">
      <alignment horizontal="center" vertical="center" shrinkToFit="1"/>
    </xf>
    <xf numFmtId="0" fontId="0" fillId="0" borderId="0" xfId="0" applyFill="1" applyBorder="1">
      <alignment vertical="center"/>
    </xf>
    <xf numFmtId="0" fontId="21" fillId="0" borderId="0" xfId="0" applyFont="1" applyFill="1" applyBorder="1" applyAlignment="1">
      <alignment horizontal="centerContinuous" vertical="center"/>
    </xf>
    <xf numFmtId="0" fontId="6" fillId="11" borderId="20" xfId="0" applyFont="1" applyFill="1" applyBorder="1" applyAlignment="1">
      <alignment horizontal="center" vertical="center"/>
    </xf>
    <xf numFmtId="0" fontId="0" fillId="0" borderId="0" xfId="0">
      <alignment vertical="center"/>
    </xf>
    <xf numFmtId="0" fontId="4" fillId="0" borderId="0" xfId="0" applyFont="1" applyFill="1">
      <alignment vertical="center"/>
    </xf>
    <xf numFmtId="176" fontId="4" fillId="0" borderId="0" xfId="0" applyNumberFormat="1" applyFont="1" applyFill="1" applyAlignment="1">
      <alignment horizontal="right" vertical="center" indent="1"/>
    </xf>
    <xf numFmtId="179" fontId="4" fillId="0" borderId="0" xfId="0" applyNumberFormat="1" applyFont="1" applyFill="1" applyAlignment="1">
      <alignment horizontal="right" vertical="center"/>
    </xf>
    <xf numFmtId="176" fontId="4" fillId="0" borderId="0" xfId="0" applyNumberFormat="1" applyFont="1" applyFill="1" applyBorder="1" applyAlignment="1">
      <alignment horizontal="right" vertical="center" indent="1"/>
    </xf>
    <xf numFmtId="0" fontId="4" fillId="0" borderId="0" xfId="0" applyFont="1" applyFill="1" applyAlignment="1">
      <alignment horizontal="center" vertical="center" shrinkToFit="1"/>
    </xf>
    <xf numFmtId="0" fontId="5" fillId="0" borderId="0" xfId="0" applyFont="1" applyFill="1" applyBorder="1" applyAlignment="1">
      <alignment horizontal="center" vertical="center" shrinkToFit="1"/>
    </xf>
    <xf numFmtId="0" fontId="4" fillId="0" borderId="4" xfId="0" applyFont="1" applyFill="1" applyBorder="1" applyAlignment="1">
      <alignment vertical="center" shrinkToFit="1"/>
    </xf>
    <xf numFmtId="0" fontId="4" fillId="0" borderId="4" xfId="0" applyFont="1" applyFill="1" applyBorder="1" applyAlignment="1">
      <alignment horizontal="left" vertical="center" shrinkToFit="1"/>
    </xf>
    <xf numFmtId="0" fontId="4" fillId="0" borderId="2" xfId="0" applyFont="1" applyFill="1" applyBorder="1" applyAlignment="1">
      <alignment horizontal="left" vertical="center" shrinkToFit="1"/>
    </xf>
    <xf numFmtId="176" fontId="4" fillId="0" borderId="2" xfId="0" applyNumberFormat="1" applyFont="1" applyFill="1" applyBorder="1" applyAlignment="1">
      <alignment horizontal="right" vertical="center"/>
    </xf>
    <xf numFmtId="0" fontId="4" fillId="0" borderId="0" xfId="0" applyFont="1" applyFill="1" applyBorder="1" applyAlignment="1">
      <alignment horizontal="left" vertical="center" shrinkToFit="1"/>
    </xf>
    <xf numFmtId="176" fontId="4" fillId="0" borderId="0" xfId="0" applyNumberFormat="1" applyFont="1" applyFill="1" applyBorder="1" applyAlignment="1">
      <alignment horizontal="right" vertical="center"/>
    </xf>
    <xf numFmtId="176" fontId="4" fillId="0" borderId="4" xfId="0" applyNumberFormat="1" applyFont="1" applyFill="1" applyBorder="1" applyAlignment="1">
      <alignment horizontal="right" vertical="center"/>
    </xf>
    <xf numFmtId="0" fontId="4" fillId="0" borderId="4" xfId="0" applyFont="1" applyFill="1" applyBorder="1" applyAlignment="1">
      <alignment horizontal="center" vertical="center" shrinkToFit="1"/>
    </xf>
    <xf numFmtId="181" fontId="4" fillId="0" borderId="3" xfId="0" applyNumberFormat="1" applyFont="1" applyFill="1" applyBorder="1" applyAlignment="1">
      <alignment horizontal="center" vertical="center" shrinkToFit="1"/>
    </xf>
    <xf numFmtId="0" fontId="4" fillId="0" borderId="17" xfId="0" applyFont="1" applyFill="1" applyBorder="1" applyAlignment="1">
      <alignment horizontal="left" vertical="center" shrinkToFit="1"/>
    </xf>
    <xf numFmtId="176" fontId="4" fillId="0" borderId="17" xfId="0" applyNumberFormat="1" applyFont="1" applyFill="1" applyBorder="1" applyAlignment="1">
      <alignment horizontal="right" vertical="center"/>
    </xf>
    <xf numFmtId="0" fontId="4" fillId="0" borderId="2" xfId="0" applyFont="1" applyFill="1" applyBorder="1" applyAlignment="1">
      <alignment horizontal="center" vertical="center" shrinkToFit="1"/>
    </xf>
    <xf numFmtId="0" fontId="4" fillId="0" borderId="0" xfId="0" applyFont="1" applyFill="1" applyBorder="1" applyAlignment="1">
      <alignment horizontal="center" vertical="center" shrinkToFit="1"/>
    </xf>
    <xf numFmtId="181" fontId="4" fillId="0" borderId="1" xfId="0" applyNumberFormat="1" applyFont="1" applyFill="1" applyBorder="1" applyAlignment="1">
      <alignment horizontal="center" vertical="center" shrinkToFit="1"/>
    </xf>
    <xf numFmtId="181" fontId="4" fillId="0" borderId="6" xfId="0" applyNumberFormat="1" applyFont="1" applyFill="1" applyBorder="1" applyAlignment="1">
      <alignment horizontal="center" vertical="center" shrinkToFit="1"/>
    </xf>
    <xf numFmtId="0" fontId="18" fillId="0" borderId="0" xfId="0" applyFont="1" applyFill="1" applyBorder="1" applyAlignment="1">
      <alignment horizontal="left" vertical="center" shrinkToFit="1"/>
    </xf>
    <xf numFmtId="176" fontId="18" fillId="0" borderId="0" xfId="0" applyNumberFormat="1" applyFont="1" applyFill="1" applyBorder="1" applyAlignment="1">
      <alignment horizontal="right" vertical="center"/>
    </xf>
    <xf numFmtId="181" fontId="4" fillId="0" borderId="16" xfId="0" applyNumberFormat="1" applyFont="1" applyFill="1" applyBorder="1" applyAlignment="1">
      <alignment horizontal="center" vertical="center" shrinkToFit="1"/>
    </xf>
    <xf numFmtId="0" fontId="4" fillId="0" borderId="17" xfId="0" applyFont="1" applyFill="1" applyBorder="1" applyAlignment="1">
      <alignment horizontal="center" vertical="center" shrinkToFit="1"/>
    </xf>
    <xf numFmtId="0" fontId="4" fillId="0" borderId="7" xfId="0" applyFont="1" applyFill="1" applyBorder="1" applyAlignment="1">
      <alignment horizontal="center" vertical="center"/>
    </xf>
    <xf numFmtId="176" fontId="6" fillId="0" borderId="0" xfId="0" applyNumberFormat="1" applyFont="1" applyFill="1" applyBorder="1">
      <alignment vertical="center"/>
    </xf>
    <xf numFmtId="0" fontId="4" fillId="0" borderId="6" xfId="0" applyFont="1" applyFill="1" applyBorder="1" applyAlignment="1">
      <alignment horizontal="center" vertical="center"/>
    </xf>
    <xf numFmtId="176" fontId="4" fillId="0" borderId="0" xfId="0" applyNumberFormat="1" applyFont="1" applyFill="1" applyBorder="1">
      <alignment vertical="center"/>
    </xf>
    <xf numFmtId="176" fontId="4" fillId="0" borderId="60" xfId="0" applyNumberFormat="1" applyFont="1" applyFill="1" applyBorder="1" applyAlignment="1">
      <alignment horizontal="right" vertical="center"/>
    </xf>
    <xf numFmtId="0" fontId="12" fillId="0" borderId="62" xfId="0" applyFont="1" applyFill="1" applyBorder="1" applyAlignment="1">
      <alignment horizontal="center" vertical="center"/>
    </xf>
    <xf numFmtId="176" fontId="12" fillId="0" borderId="63" xfId="0" applyNumberFormat="1" applyFont="1" applyFill="1" applyBorder="1">
      <alignment vertical="center"/>
    </xf>
    <xf numFmtId="176" fontId="12" fillId="0" borderId="64" xfId="0" applyNumberFormat="1" applyFont="1" applyFill="1" applyBorder="1" applyAlignment="1">
      <alignment horizontal="right" vertical="center"/>
    </xf>
    <xf numFmtId="0" fontId="4" fillId="0" borderId="65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shrinkToFit="1"/>
    </xf>
    <xf numFmtId="182" fontId="17" fillId="0" borderId="0" xfId="0" applyNumberFormat="1" applyFont="1" applyAlignment="1">
      <alignment horizontal="center" vertical="center"/>
    </xf>
    <xf numFmtId="20" fontId="5" fillId="0" borderId="0" xfId="0" applyNumberFormat="1" applyFont="1" applyFill="1" applyBorder="1" applyAlignment="1">
      <alignment horizontal="center" vertical="center" shrinkToFit="1"/>
    </xf>
    <xf numFmtId="0" fontId="0" fillId="0" borderId="0" xfId="0" applyFill="1" applyAlignment="1">
      <alignment horizontal="right" vertical="center" indent="1"/>
    </xf>
    <xf numFmtId="181" fontId="6" fillId="11" borderId="1" xfId="0" applyNumberFormat="1" applyFont="1" applyFill="1" applyBorder="1" applyAlignment="1">
      <alignment horizontal="center" vertical="center" shrinkToFit="1"/>
    </xf>
    <xf numFmtId="0" fontId="6" fillId="11" borderId="2" xfId="0" applyFont="1" applyFill="1" applyBorder="1" applyAlignment="1">
      <alignment horizontal="center" vertical="center" shrinkToFit="1"/>
    </xf>
    <xf numFmtId="178" fontId="6" fillId="10" borderId="40" xfId="1" applyNumberFormat="1" applyFont="1" applyFill="1" applyBorder="1" applyAlignment="1">
      <alignment horizontal="center" vertical="center"/>
    </xf>
    <xf numFmtId="178" fontId="6" fillId="8" borderId="43" xfId="1" applyNumberFormat="1" applyFont="1" applyFill="1" applyBorder="1" applyAlignment="1">
      <alignment horizontal="center" vertical="center"/>
    </xf>
    <xf numFmtId="178" fontId="6" fillId="9" borderId="44" xfId="0" applyNumberFormat="1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181" fontId="2" fillId="0" borderId="1" xfId="0" applyNumberFormat="1" applyFont="1" applyFill="1" applyBorder="1" applyAlignment="1">
      <alignment horizontal="centerContinuous" vertical="center" shrinkToFit="1"/>
    </xf>
    <xf numFmtId="0" fontId="2" fillId="0" borderId="2" xfId="0" applyFont="1" applyFill="1" applyBorder="1" applyAlignment="1">
      <alignment horizontal="centerContinuous" vertical="center" shrinkToFit="1"/>
    </xf>
    <xf numFmtId="0" fontId="4" fillId="0" borderId="4" xfId="0" applyFont="1" applyFill="1" applyBorder="1">
      <alignment vertical="center"/>
    </xf>
    <xf numFmtId="181" fontId="6" fillId="11" borderId="19" xfId="0" applyNumberFormat="1" applyFont="1" applyFill="1" applyBorder="1" applyAlignment="1">
      <alignment horizontal="centerContinuous" vertical="center" shrinkToFit="1"/>
    </xf>
    <xf numFmtId="0" fontId="6" fillId="11" borderId="20" xfId="0" applyFont="1" applyFill="1" applyBorder="1" applyAlignment="1">
      <alignment horizontal="centerContinuous" vertical="center"/>
    </xf>
    <xf numFmtId="0" fontId="6" fillId="11" borderId="20" xfId="0" applyFont="1" applyFill="1" applyBorder="1" applyAlignment="1">
      <alignment horizontal="centerContinuous" vertical="center" shrinkToFit="1"/>
    </xf>
    <xf numFmtId="176" fontId="6" fillId="11" borderId="20" xfId="0" applyNumberFormat="1" applyFont="1" applyFill="1" applyBorder="1">
      <alignment vertical="center"/>
    </xf>
    <xf numFmtId="0" fontId="6" fillId="11" borderId="21" xfId="0" applyFont="1" applyFill="1" applyBorder="1" applyAlignment="1">
      <alignment horizontal="center" vertical="center"/>
    </xf>
    <xf numFmtId="181" fontId="6" fillId="11" borderId="23" xfId="0" applyNumberFormat="1" applyFont="1" applyFill="1" applyBorder="1" applyAlignment="1">
      <alignment horizontal="centerContinuous" vertical="center" shrinkToFit="1"/>
    </xf>
    <xf numFmtId="0" fontId="6" fillId="11" borderId="24" xfId="0" applyFont="1" applyFill="1" applyBorder="1" applyAlignment="1">
      <alignment horizontal="centerContinuous" vertical="center"/>
    </xf>
    <xf numFmtId="0" fontId="6" fillId="11" borderId="24" xfId="0" applyFont="1" applyFill="1" applyBorder="1" applyAlignment="1">
      <alignment horizontal="centerContinuous" vertical="center" shrinkToFit="1"/>
    </xf>
    <xf numFmtId="176" fontId="6" fillId="11" borderId="24" xfId="0" applyNumberFormat="1" applyFont="1" applyFill="1" applyBorder="1">
      <alignment vertical="center"/>
    </xf>
    <xf numFmtId="0" fontId="6" fillId="11" borderId="25" xfId="0" applyFont="1" applyFill="1" applyBorder="1" applyAlignment="1">
      <alignment horizontal="center" vertical="center"/>
    </xf>
    <xf numFmtId="181" fontId="6" fillId="11" borderId="13" xfId="0" applyNumberFormat="1" applyFont="1" applyFill="1" applyBorder="1" applyAlignment="1">
      <alignment horizontal="centerContinuous" vertical="center" shrinkToFit="1"/>
    </xf>
    <xf numFmtId="0" fontId="6" fillId="11" borderId="14" xfId="0" applyFont="1" applyFill="1" applyBorder="1" applyAlignment="1">
      <alignment horizontal="centerContinuous" vertical="center"/>
    </xf>
    <xf numFmtId="0" fontId="6" fillId="11" borderId="14" xfId="0" applyFont="1" applyFill="1" applyBorder="1" applyAlignment="1">
      <alignment horizontal="centerContinuous" vertical="center" shrinkToFit="1"/>
    </xf>
    <xf numFmtId="176" fontId="6" fillId="11" borderId="14" xfId="0" applyNumberFormat="1" applyFont="1" applyFill="1" applyBorder="1">
      <alignment vertical="center"/>
    </xf>
    <xf numFmtId="0" fontId="6" fillId="11" borderId="15" xfId="0" applyFont="1" applyFill="1" applyBorder="1" applyAlignment="1">
      <alignment horizontal="center" vertical="center"/>
    </xf>
    <xf numFmtId="181" fontId="4" fillId="0" borderId="0" xfId="0" applyNumberFormat="1" applyFont="1" applyFill="1" applyAlignment="1">
      <alignment horizontal="center" vertical="center" shrinkToFit="1"/>
    </xf>
    <xf numFmtId="0" fontId="4" fillId="0" borderId="0" xfId="0" applyFont="1" applyFill="1" applyAlignment="1">
      <alignment vertical="center" shrinkToFit="1"/>
    </xf>
    <xf numFmtId="0" fontId="4" fillId="0" borderId="0" xfId="0" applyFont="1" applyFill="1" applyAlignment="1">
      <alignment horizontal="left" vertical="center" shrinkToFit="1"/>
    </xf>
    <xf numFmtId="181" fontId="2" fillId="0" borderId="0" xfId="0" applyNumberFormat="1" applyFont="1" applyFill="1" applyAlignment="1">
      <alignment horizontal="centerContinuous" vertical="center" shrinkToFit="1"/>
    </xf>
    <xf numFmtId="0" fontId="21" fillId="0" borderId="0" xfId="0" applyFont="1" applyFill="1" applyAlignment="1">
      <alignment horizontal="centerContinuous" vertical="center" shrinkToFit="1"/>
    </xf>
    <xf numFmtId="181" fontId="7" fillId="0" borderId="0" xfId="0" applyNumberFormat="1" applyFont="1" applyFill="1" applyAlignment="1">
      <alignment horizontal="centerContinuous" vertical="center" shrinkToFit="1"/>
    </xf>
    <xf numFmtId="181" fontId="2" fillId="0" borderId="0" xfId="0" applyNumberFormat="1" applyFont="1" applyFill="1" applyAlignment="1">
      <alignment horizontal="center" vertical="center" shrinkToFit="1"/>
    </xf>
    <xf numFmtId="0" fontId="21" fillId="0" borderId="0" xfId="0" applyFont="1" applyFill="1" applyAlignment="1">
      <alignment horizontal="left" vertical="center" shrinkToFit="1"/>
    </xf>
    <xf numFmtId="0" fontId="21" fillId="0" borderId="4" xfId="0" applyFont="1" applyFill="1" applyBorder="1" applyAlignment="1">
      <alignment horizontal="centerContinuous" vertical="center"/>
    </xf>
    <xf numFmtId="0" fontId="4" fillId="0" borderId="17" xfId="0" applyFont="1" applyFill="1" applyBorder="1" applyAlignment="1">
      <alignment horizontal="center" vertical="center" wrapText="1" shrinkToFit="1"/>
    </xf>
    <xf numFmtId="177" fontId="5" fillId="0" borderId="5" xfId="0" applyNumberFormat="1" applyFont="1" applyFill="1" applyBorder="1" applyAlignment="1">
      <alignment horizontal="center" vertical="center" shrinkToFit="1"/>
    </xf>
    <xf numFmtId="177" fontId="5" fillId="0" borderId="7" xfId="0" applyNumberFormat="1" applyFont="1" applyFill="1" applyBorder="1" applyAlignment="1">
      <alignment horizontal="center" vertical="center" shrinkToFit="1"/>
    </xf>
    <xf numFmtId="176" fontId="6" fillId="11" borderId="20" xfId="0" applyNumberFormat="1" applyFont="1" applyFill="1" applyBorder="1" applyAlignment="1">
      <alignment horizontal="right" vertical="center"/>
    </xf>
    <xf numFmtId="178" fontId="6" fillId="11" borderId="21" xfId="0" applyNumberFormat="1" applyFont="1" applyFill="1" applyBorder="1">
      <alignment vertical="center"/>
    </xf>
    <xf numFmtId="181" fontId="6" fillId="11" borderId="10" xfId="0" applyNumberFormat="1" applyFont="1" applyFill="1" applyBorder="1" applyAlignment="1">
      <alignment horizontal="centerContinuous" vertical="center" shrinkToFit="1"/>
    </xf>
    <xf numFmtId="0" fontId="6" fillId="11" borderId="11" xfId="0" applyFont="1" applyFill="1" applyBorder="1" applyAlignment="1">
      <alignment horizontal="centerContinuous" vertical="center"/>
    </xf>
    <xf numFmtId="176" fontId="6" fillId="11" borderId="11" xfId="0" applyNumberFormat="1" applyFont="1" applyFill="1" applyBorder="1" applyAlignment="1">
      <alignment horizontal="right" vertical="center"/>
    </xf>
    <xf numFmtId="0" fontId="6" fillId="11" borderId="12" xfId="0" applyFont="1" applyFill="1" applyBorder="1" applyAlignment="1">
      <alignment horizontal="center" vertical="center"/>
    </xf>
    <xf numFmtId="176" fontId="6" fillId="11" borderId="14" xfId="0" applyNumberFormat="1" applyFont="1" applyFill="1" applyBorder="1" applyAlignment="1">
      <alignment horizontal="right" vertical="center"/>
    </xf>
    <xf numFmtId="0" fontId="6" fillId="0" borderId="22" xfId="0" applyFont="1" applyFill="1" applyBorder="1" applyAlignment="1">
      <alignment horizontal="left" vertical="center" shrinkToFit="1"/>
    </xf>
    <xf numFmtId="177" fontId="4" fillId="0" borderId="5" xfId="0" applyNumberFormat="1" applyFont="1" applyFill="1" applyBorder="1" applyAlignment="1">
      <alignment horizontal="center" vertical="center" shrinkToFit="1"/>
    </xf>
    <xf numFmtId="181" fontId="4" fillId="0" borderId="0" xfId="0" applyNumberFormat="1" applyFont="1" applyFill="1" applyAlignment="1">
      <alignment vertical="center" shrinkToFit="1"/>
    </xf>
    <xf numFmtId="177" fontId="4" fillId="0" borderId="8" xfId="0" applyNumberFormat="1" applyFont="1" applyFill="1" applyBorder="1" applyAlignment="1">
      <alignment horizontal="center" vertical="center" shrinkToFit="1"/>
    </xf>
    <xf numFmtId="0" fontId="24" fillId="11" borderId="15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181" fontId="6" fillId="4" borderId="19" xfId="0" applyNumberFormat="1" applyFont="1" applyFill="1" applyBorder="1" applyAlignment="1">
      <alignment horizontal="centerContinuous" vertical="center" shrinkToFit="1"/>
    </xf>
    <xf numFmtId="0" fontId="6" fillId="4" borderId="20" xfId="0" applyFont="1" applyFill="1" applyBorder="1" applyAlignment="1">
      <alignment horizontal="centerContinuous" vertical="center" shrinkToFit="1"/>
    </xf>
    <xf numFmtId="176" fontId="6" fillId="4" borderId="20" xfId="0" applyNumberFormat="1" applyFont="1" applyFill="1" applyBorder="1" applyAlignment="1">
      <alignment horizontal="right" vertical="center"/>
    </xf>
    <xf numFmtId="178" fontId="6" fillId="4" borderId="21" xfId="0" applyNumberFormat="1" applyFont="1" applyFill="1" applyBorder="1">
      <alignment vertical="center"/>
    </xf>
    <xf numFmtId="181" fontId="6" fillId="4" borderId="23" xfId="0" applyNumberFormat="1" applyFont="1" applyFill="1" applyBorder="1" applyAlignment="1">
      <alignment horizontal="centerContinuous" vertical="center" shrinkToFit="1"/>
    </xf>
    <xf numFmtId="0" fontId="6" fillId="4" borderId="24" xfId="0" applyFont="1" applyFill="1" applyBorder="1" applyAlignment="1">
      <alignment horizontal="centerContinuous" vertical="center" shrinkToFit="1"/>
    </xf>
    <xf numFmtId="176" fontId="6" fillId="4" borderId="24" xfId="0" applyNumberFormat="1" applyFont="1" applyFill="1" applyBorder="1" applyAlignment="1">
      <alignment horizontal="right" vertical="center"/>
    </xf>
    <xf numFmtId="0" fontId="6" fillId="4" borderId="25" xfId="0" applyFont="1" applyFill="1" applyBorder="1" applyAlignment="1">
      <alignment horizontal="center" vertical="center"/>
    </xf>
    <xf numFmtId="181" fontId="6" fillId="4" borderId="13" xfId="0" applyNumberFormat="1" applyFont="1" applyFill="1" applyBorder="1" applyAlignment="1">
      <alignment horizontal="centerContinuous" vertical="center" shrinkToFit="1"/>
    </xf>
    <xf numFmtId="0" fontId="6" fillId="4" borderId="14" xfId="0" applyFont="1" applyFill="1" applyBorder="1" applyAlignment="1">
      <alignment horizontal="centerContinuous" vertical="center" shrinkToFit="1"/>
    </xf>
    <xf numFmtId="176" fontId="6" fillId="4" borderId="14" xfId="0" applyNumberFormat="1" applyFont="1" applyFill="1" applyBorder="1" applyAlignment="1">
      <alignment horizontal="right" vertical="center"/>
    </xf>
    <xf numFmtId="0" fontId="6" fillId="4" borderId="15" xfId="0" applyFont="1" applyFill="1" applyBorder="1" applyAlignment="1">
      <alignment horizontal="center" vertical="center"/>
    </xf>
    <xf numFmtId="181" fontId="6" fillId="0" borderId="0" xfId="0" applyNumberFormat="1" applyFont="1" applyFill="1" applyBorder="1" applyAlignment="1">
      <alignment horizontal="center" vertical="center" shrinkToFit="1"/>
    </xf>
    <xf numFmtId="183" fontId="4" fillId="0" borderId="0" xfId="0" applyNumberFormat="1" applyFont="1" applyFill="1" applyBorder="1" applyAlignment="1">
      <alignment horizontal="right" vertical="center"/>
    </xf>
    <xf numFmtId="181" fontId="6" fillId="0" borderId="0" xfId="0" applyNumberFormat="1" applyFont="1" applyFill="1" applyBorder="1" applyAlignment="1">
      <alignment horizontal="centerContinuous" vertical="center" shrinkToFit="1"/>
    </xf>
    <xf numFmtId="181" fontId="6" fillId="2" borderId="1" xfId="0" applyNumberFormat="1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shrinkToFit="1"/>
    </xf>
    <xf numFmtId="0" fontId="6" fillId="2" borderId="5" xfId="0" applyFont="1" applyFill="1" applyBorder="1" applyAlignment="1">
      <alignment horizontal="center" vertical="center"/>
    </xf>
    <xf numFmtId="181" fontId="6" fillId="5" borderId="19" xfId="0" applyNumberFormat="1" applyFont="1" applyFill="1" applyBorder="1" applyAlignment="1">
      <alignment horizontal="centerContinuous" vertical="center" shrinkToFit="1"/>
    </xf>
    <xf numFmtId="0" fontId="6" fillId="5" borderId="20" xfId="0" applyFont="1" applyFill="1" applyBorder="1" applyAlignment="1">
      <alignment horizontal="centerContinuous" vertical="center" shrinkToFit="1"/>
    </xf>
    <xf numFmtId="176" fontId="6" fillId="5" borderId="20" xfId="0" applyNumberFormat="1" applyFont="1" applyFill="1" applyBorder="1" applyAlignment="1">
      <alignment horizontal="right" vertical="center"/>
    </xf>
    <xf numFmtId="178" fontId="6" fillId="5" borderId="21" xfId="0" applyNumberFormat="1" applyFont="1" applyFill="1" applyBorder="1">
      <alignment vertical="center"/>
    </xf>
    <xf numFmtId="181" fontId="6" fillId="5" borderId="10" xfId="0" applyNumberFormat="1" applyFont="1" applyFill="1" applyBorder="1" applyAlignment="1">
      <alignment horizontal="centerContinuous" vertical="center" shrinkToFit="1"/>
    </xf>
    <xf numFmtId="0" fontId="6" fillId="5" borderId="11" xfId="0" applyFont="1" applyFill="1" applyBorder="1" applyAlignment="1">
      <alignment horizontal="centerContinuous" vertical="center" shrinkToFit="1"/>
    </xf>
    <xf numFmtId="178" fontId="6" fillId="5" borderId="11" xfId="0" applyNumberFormat="1" applyFont="1" applyFill="1" applyBorder="1" applyAlignment="1">
      <alignment horizontal="right" vertical="center"/>
    </xf>
    <xf numFmtId="0" fontId="6" fillId="5" borderId="12" xfId="0" applyFont="1" applyFill="1" applyBorder="1" applyAlignment="1">
      <alignment horizontal="center" vertical="center"/>
    </xf>
    <xf numFmtId="181" fontId="6" fillId="5" borderId="13" xfId="0" applyNumberFormat="1" applyFont="1" applyFill="1" applyBorder="1" applyAlignment="1">
      <alignment horizontal="centerContinuous" vertical="center" shrinkToFit="1"/>
    </xf>
    <xf numFmtId="0" fontId="6" fillId="5" borderId="14" xfId="0" applyFont="1" applyFill="1" applyBorder="1" applyAlignment="1">
      <alignment horizontal="centerContinuous" vertical="center" shrinkToFit="1"/>
    </xf>
    <xf numFmtId="178" fontId="6" fillId="5" borderId="14" xfId="0" applyNumberFormat="1" applyFont="1" applyFill="1" applyBorder="1" applyAlignment="1">
      <alignment horizontal="right" vertical="center"/>
    </xf>
    <xf numFmtId="0" fontId="6" fillId="5" borderId="15" xfId="0" applyFont="1" applyFill="1" applyBorder="1" applyAlignment="1">
      <alignment horizontal="center" vertical="center"/>
    </xf>
    <xf numFmtId="181" fontId="13" fillId="0" borderId="0" xfId="0" applyNumberFormat="1" applyFont="1" applyAlignment="1">
      <alignment vertical="center" shrinkToFit="1"/>
    </xf>
    <xf numFmtId="0" fontId="0" fillId="0" borderId="0" xfId="0" applyFill="1" applyBorder="1" applyAlignment="1">
      <alignment horizontal="right" vertical="center" indent="1"/>
    </xf>
    <xf numFmtId="0" fontId="25" fillId="0" borderId="0" xfId="0" applyFont="1">
      <alignment vertical="center"/>
    </xf>
    <xf numFmtId="176" fontId="12" fillId="11" borderId="18" xfId="0" applyNumberFormat="1" applyFont="1" applyFill="1" applyBorder="1">
      <alignment vertical="center"/>
    </xf>
    <xf numFmtId="0" fontId="25" fillId="0" borderId="0" xfId="0" applyFont="1" applyAlignment="1">
      <alignment horizontal="center" vertical="center" shrinkToFit="1"/>
    </xf>
    <xf numFmtId="181" fontId="18" fillId="0" borderId="0" xfId="0" applyNumberFormat="1" applyFont="1" applyFill="1" applyBorder="1" applyAlignment="1">
      <alignment horizontal="center" vertical="center" shrinkToFit="1"/>
    </xf>
    <xf numFmtId="0" fontId="18" fillId="0" borderId="0" xfId="0" applyFont="1" applyFill="1" applyBorder="1" applyAlignment="1">
      <alignment horizontal="center" vertical="center" shrinkToFit="1"/>
    </xf>
    <xf numFmtId="176" fontId="19" fillId="12" borderId="0" xfId="0" applyNumberFormat="1" applyFont="1" applyFill="1" applyBorder="1" applyAlignment="1">
      <alignment horizontal="right" vertical="center"/>
    </xf>
    <xf numFmtId="0" fontId="18" fillId="0" borderId="0" xfId="0" applyFont="1" applyFill="1" applyBorder="1" applyAlignment="1">
      <alignment horizontal="center" vertical="center"/>
    </xf>
    <xf numFmtId="181" fontId="4" fillId="0" borderId="0" xfId="0" applyNumberFormat="1" applyFont="1" applyFill="1" applyBorder="1" applyAlignment="1">
      <alignment horizontal="center" vertical="center" shrinkToFit="1"/>
    </xf>
    <xf numFmtId="181" fontId="8" fillId="0" borderId="0" xfId="0" applyNumberFormat="1" applyFont="1" applyFill="1" applyBorder="1" applyAlignment="1">
      <alignment horizontal="center" vertical="center" shrinkToFit="1"/>
    </xf>
    <xf numFmtId="177" fontId="8" fillId="0" borderId="0" xfId="0" applyNumberFormat="1" applyFont="1" applyFill="1" applyBorder="1" applyAlignment="1">
      <alignment horizontal="left" vertical="center" shrinkToFit="1"/>
    </xf>
    <xf numFmtId="0" fontId="8" fillId="0" borderId="0" xfId="0" applyFont="1" applyFill="1" applyBorder="1" applyAlignment="1">
      <alignment horizontal="left" vertical="center" shrinkToFit="1"/>
    </xf>
    <xf numFmtId="0" fontId="8" fillId="0" borderId="0" xfId="0" applyFont="1" applyFill="1" applyBorder="1" applyAlignment="1">
      <alignment horizontal="center" vertical="center" shrinkToFit="1"/>
    </xf>
    <xf numFmtId="0" fontId="23" fillId="0" borderId="0" xfId="0" applyFont="1" applyFill="1" applyBorder="1" applyAlignment="1">
      <alignment horizontal="center" vertical="center" shrinkToFi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right" vertical="center" indent="1"/>
    </xf>
    <xf numFmtId="177" fontId="4" fillId="0" borderId="4" xfId="0" applyNumberFormat="1" applyFont="1" applyFill="1" applyBorder="1" applyAlignment="1">
      <alignment horizontal="left" vertical="center" shrinkToFit="1"/>
    </xf>
    <xf numFmtId="0" fontId="5" fillId="0" borderId="8" xfId="0" applyFont="1" applyFill="1" applyBorder="1" applyAlignment="1">
      <alignment horizontal="center" vertical="center" shrinkToFit="1"/>
    </xf>
    <xf numFmtId="177" fontId="4" fillId="0" borderId="17" xfId="0" applyNumberFormat="1" applyFont="1" applyFill="1" applyBorder="1" applyAlignment="1">
      <alignment horizontal="left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4" fillId="0" borderId="5" xfId="0" applyFont="1" applyFill="1" applyBorder="1" applyAlignment="1">
      <alignment horizontal="center" vertical="center"/>
    </xf>
    <xf numFmtId="49" fontId="4" fillId="0" borderId="2" xfId="0" applyNumberFormat="1" applyFont="1" applyFill="1" applyBorder="1" applyAlignment="1">
      <alignment horizontal="center" vertical="center" shrinkToFit="1"/>
    </xf>
    <xf numFmtId="49" fontId="4" fillId="0" borderId="0" xfId="0" applyNumberFormat="1" applyFont="1" applyFill="1" applyBorder="1" applyAlignment="1">
      <alignment horizontal="center" vertical="center" shrinkToFit="1"/>
    </xf>
    <xf numFmtId="49" fontId="4" fillId="0" borderId="4" xfId="0" applyNumberFormat="1" applyFont="1" applyFill="1" applyBorder="1" applyAlignment="1">
      <alignment horizontal="center" vertical="center" shrinkToFit="1"/>
    </xf>
    <xf numFmtId="49" fontId="2" fillId="0" borderId="2" xfId="0" applyNumberFormat="1" applyFont="1" applyFill="1" applyBorder="1" applyAlignment="1">
      <alignment horizontal="centerContinuous" vertical="center"/>
    </xf>
    <xf numFmtId="49" fontId="4" fillId="0" borderId="4" xfId="0" applyNumberFormat="1" applyFont="1" applyFill="1" applyBorder="1" applyAlignment="1">
      <alignment horizontal="center" vertical="center"/>
    </xf>
    <xf numFmtId="49" fontId="6" fillId="11" borderId="2" xfId="0" applyNumberFormat="1" applyFont="1" applyFill="1" applyBorder="1" applyAlignment="1">
      <alignment horizontal="center" vertical="center"/>
    </xf>
    <xf numFmtId="49" fontId="4" fillId="0" borderId="17" xfId="0" applyNumberFormat="1" applyFont="1" applyFill="1" applyBorder="1" applyAlignment="1">
      <alignment horizontal="center" vertical="center" shrinkToFit="1"/>
    </xf>
    <xf numFmtId="49" fontId="6" fillId="11" borderId="20" xfId="0" applyNumberFormat="1" applyFont="1" applyFill="1" applyBorder="1" applyAlignment="1">
      <alignment horizontal="center" vertical="center"/>
    </xf>
    <xf numFmtId="49" fontId="6" fillId="11" borderId="24" xfId="0" applyNumberFormat="1" applyFont="1" applyFill="1" applyBorder="1" applyAlignment="1">
      <alignment horizontal="center" vertical="center"/>
    </xf>
    <xf numFmtId="49" fontId="6" fillId="11" borderId="14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21" fillId="0" borderId="0" xfId="0" applyNumberFormat="1" applyFont="1" applyFill="1" applyAlignment="1">
      <alignment horizontal="centerContinuous" vertical="center"/>
    </xf>
    <xf numFmtId="49" fontId="21" fillId="0" borderId="0" xfId="0" applyNumberFormat="1" applyFont="1" applyFill="1" applyAlignment="1">
      <alignment horizontal="center" vertical="center"/>
    </xf>
    <xf numFmtId="49" fontId="4" fillId="0" borderId="17" xfId="0" applyNumberFormat="1" applyFont="1" applyFill="1" applyBorder="1" applyAlignment="1">
      <alignment horizontal="center" vertical="center"/>
    </xf>
    <xf numFmtId="49" fontId="6" fillId="11" borderId="11" xfId="0" applyNumberFormat="1" applyFont="1" applyFill="1" applyBorder="1" applyAlignment="1">
      <alignment horizontal="center" vertical="center"/>
    </xf>
    <xf numFmtId="49" fontId="4" fillId="0" borderId="2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Border="1" applyAlignment="1">
      <alignment horizontal="center" vertical="center"/>
    </xf>
    <xf numFmtId="49" fontId="6" fillId="4" borderId="20" xfId="0" applyNumberFormat="1" applyFont="1" applyFill="1" applyBorder="1" applyAlignment="1">
      <alignment horizontal="center" vertical="center"/>
    </xf>
    <xf numFmtId="49" fontId="6" fillId="4" borderId="24" xfId="0" applyNumberFormat="1" applyFont="1" applyFill="1" applyBorder="1" applyAlignment="1">
      <alignment horizontal="center" vertical="center"/>
    </xf>
    <xf numFmtId="49" fontId="6" fillId="4" borderId="14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Alignment="1">
      <alignment horizontal="centerContinuous" vertical="center"/>
    </xf>
    <xf numFmtId="49" fontId="6" fillId="2" borderId="2" xfId="0" applyNumberFormat="1" applyFont="1" applyFill="1" applyBorder="1" applyAlignment="1">
      <alignment horizontal="center" vertical="center"/>
    </xf>
    <xf numFmtId="49" fontId="6" fillId="5" borderId="20" xfId="0" applyNumberFormat="1" applyFont="1" applyFill="1" applyBorder="1" applyAlignment="1">
      <alignment horizontal="center" vertical="center"/>
    </xf>
    <xf numFmtId="49" fontId="6" fillId="5" borderId="11" xfId="0" applyNumberFormat="1" applyFont="1" applyFill="1" applyBorder="1" applyAlignment="1">
      <alignment horizontal="center" vertical="center"/>
    </xf>
    <xf numFmtId="49" fontId="6" fillId="5" borderId="14" xfId="0" applyNumberFormat="1" applyFont="1" applyFill="1" applyBorder="1" applyAlignment="1">
      <alignment horizontal="center" vertical="center"/>
    </xf>
    <xf numFmtId="49" fontId="13" fillId="0" borderId="0" xfId="0" applyNumberFormat="1" applyFont="1">
      <alignment vertical="center"/>
    </xf>
    <xf numFmtId="176" fontId="12" fillId="11" borderId="8" xfId="0" applyNumberFormat="1" applyFont="1" applyFill="1" applyBorder="1">
      <alignment vertical="center"/>
    </xf>
    <xf numFmtId="181" fontId="4" fillId="0" borderId="1" xfId="0" applyNumberFormat="1" applyFont="1" applyBorder="1" applyAlignment="1">
      <alignment horizontal="center" vertical="center" shrinkToFit="1"/>
    </xf>
    <xf numFmtId="178" fontId="4" fillId="0" borderId="2" xfId="0" applyNumberFormat="1" applyFont="1" applyFill="1" applyBorder="1" applyAlignment="1">
      <alignment horizontal="right" vertical="center"/>
    </xf>
    <xf numFmtId="178" fontId="4" fillId="0" borderId="0" xfId="0" applyNumberFormat="1" applyFont="1" applyFill="1" applyBorder="1" applyAlignment="1">
      <alignment horizontal="right" vertical="center"/>
    </xf>
    <xf numFmtId="178" fontId="6" fillId="11" borderId="20" xfId="0" applyNumberFormat="1" applyFont="1" applyFill="1" applyBorder="1" applyAlignment="1">
      <alignment horizontal="right" vertical="center"/>
    </xf>
    <xf numFmtId="178" fontId="6" fillId="11" borderId="11" xfId="0" applyNumberFormat="1" applyFont="1" applyFill="1" applyBorder="1" applyAlignment="1">
      <alignment horizontal="right" vertical="center"/>
    </xf>
    <xf numFmtId="178" fontId="6" fillId="11" borderId="14" xfId="0" applyNumberFormat="1" applyFont="1" applyFill="1" applyBorder="1" applyAlignment="1">
      <alignment horizontal="right" vertical="center"/>
    </xf>
    <xf numFmtId="181" fontId="4" fillId="0" borderId="3" xfId="0" applyNumberFormat="1" applyFont="1" applyBorder="1" applyAlignment="1">
      <alignment horizontal="center" vertical="center" shrinkToFit="1"/>
    </xf>
    <xf numFmtId="181" fontId="4" fillId="0" borderId="6" xfId="0" applyNumberFormat="1" applyFont="1" applyBorder="1" applyAlignment="1">
      <alignment horizontal="center" vertical="center" shrinkToFit="1"/>
    </xf>
    <xf numFmtId="0" fontId="4" fillId="0" borderId="2" xfId="0" applyFont="1" applyBorder="1" applyAlignment="1">
      <alignment vertical="center" shrinkToFit="1"/>
    </xf>
    <xf numFmtId="0" fontId="4" fillId="0" borderId="2" xfId="0" applyFont="1" applyBorder="1" applyAlignment="1">
      <alignment horizontal="left" vertical="center" shrinkToFit="1"/>
    </xf>
    <xf numFmtId="176" fontId="4" fillId="0" borderId="2" xfId="0" applyNumberFormat="1" applyFont="1" applyBorder="1" applyAlignment="1">
      <alignment horizontal="right" vertical="center"/>
    </xf>
    <xf numFmtId="49" fontId="4" fillId="0" borderId="2" xfId="0" applyNumberFormat="1" applyFont="1" applyBorder="1" applyAlignment="1">
      <alignment horizontal="center" vertical="center" shrinkToFit="1"/>
    </xf>
    <xf numFmtId="0" fontId="4" fillId="0" borderId="2" xfId="0" applyFont="1" applyBorder="1" applyAlignment="1">
      <alignment horizontal="center" vertical="center" shrinkToFit="1"/>
    </xf>
    <xf numFmtId="176" fontId="5" fillId="0" borderId="5" xfId="0" applyNumberFormat="1" applyFont="1" applyBorder="1" applyAlignment="1">
      <alignment horizontal="center" vertical="center" shrinkToFit="1"/>
    </xf>
    <xf numFmtId="0" fontId="4" fillId="0" borderId="0" xfId="0" applyFont="1" applyBorder="1" applyAlignment="1">
      <alignment vertical="center" shrinkToFit="1"/>
    </xf>
    <xf numFmtId="0" fontId="4" fillId="0" borderId="0" xfId="0" applyFont="1" applyBorder="1" applyAlignment="1">
      <alignment horizontal="left" vertical="center" shrinkToFit="1"/>
    </xf>
    <xf numFmtId="176" fontId="4" fillId="0" borderId="0" xfId="0" applyNumberFormat="1" applyFont="1" applyBorder="1" applyAlignment="1">
      <alignment horizontal="right" vertical="center"/>
    </xf>
    <xf numFmtId="49" fontId="4" fillId="0" borderId="0" xfId="0" applyNumberFormat="1" applyFont="1" applyBorder="1" applyAlignment="1">
      <alignment horizontal="center" vertical="center" shrinkToFit="1"/>
    </xf>
    <xf numFmtId="0" fontId="4" fillId="0" borderId="0" xfId="0" applyFont="1" applyBorder="1" applyAlignment="1">
      <alignment horizontal="center" vertical="center" shrinkToFit="1"/>
    </xf>
    <xf numFmtId="176" fontId="5" fillId="0" borderId="7" xfId="0" applyNumberFormat="1" applyFont="1" applyBorder="1" applyAlignment="1">
      <alignment horizontal="center" vertical="center" shrinkToFit="1"/>
    </xf>
    <xf numFmtId="0" fontId="4" fillId="0" borderId="4" xfId="0" applyFont="1" applyBorder="1" applyAlignment="1">
      <alignment vertical="center" shrinkToFit="1"/>
    </xf>
    <xf numFmtId="0" fontId="4" fillId="0" borderId="4" xfId="0" applyFont="1" applyBorder="1" applyAlignment="1">
      <alignment horizontal="left" vertical="center" shrinkToFit="1"/>
    </xf>
    <xf numFmtId="176" fontId="4" fillId="0" borderId="4" xfId="0" applyNumberFormat="1" applyFont="1" applyBorder="1" applyAlignment="1">
      <alignment horizontal="right" vertical="center"/>
    </xf>
    <xf numFmtId="49" fontId="4" fillId="0" borderId="4" xfId="0" applyNumberFormat="1" applyFont="1" applyBorder="1" applyAlignment="1">
      <alignment horizontal="center" vertical="center" shrinkToFit="1"/>
    </xf>
    <xf numFmtId="0" fontId="4" fillId="0" borderId="4" xfId="0" applyFont="1" applyBorder="1" applyAlignment="1">
      <alignment horizontal="center" vertical="center" shrinkToFit="1"/>
    </xf>
    <xf numFmtId="176" fontId="5" fillId="0" borderId="8" xfId="0" applyNumberFormat="1" applyFont="1" applyBorder="1" applyAlignment="1">
      <alignment horizontal="center" vertical="center" shrinkToFit="1"/>
    </xf>
    <xf numFmtId="20" fontId="5" fillId="0" borderId="0" xfId="0" applyNumberFormat="1" applyFont="1" applyAlignment="1">
      <alignment horizontal="center" vertical="center" shrinkToFit="1"/>
    </xf>
    <xf numFmtId="49" fontId="4" fillId="0" borderId="6" xfId="0" applyNumberFormat="1" applyFont="1" applyBorder="1" applyAlignment="1">
      <alignment horizontal="center" vertical="center"/>
    </xf>
    <xf numFmtId="176" fontId="4" fillId="0" borderId="0" xfId="0" applyNumberFormat="1" applyFont="1">
      <alignment vertical="center"/>
    </xf>
    <xf numFmtId="176" fontId="6" fillId="0" borderId="0" xfId="0" applyNumberFormat="1" applyFont="1">
      <alignment vertical="center"/>
    </xf>
    <xf numFmtId="176" fontId="5" fillId="0" borderId="61" xfId="0" quotePrefix="1" applyNumberFormat="1" applyFont="1" applyBorder="1" applyAlignment="1">
      <alignment horizontal="right" vertical="center"/>
    </xf>
    <xf numFmtId="0" fontId="4" fillId="0" borderId="48" xfId="0" applyFont="1" applyBorder="1" applyAlignment="1">
      <alignment horizontal="center" vertical="center"/>
    </xf>
    <xf numFmtId="176" fontId="4" fillId="0" borderId="60" xfId="0" quotePrefix="1" applyNumberFormat="1" applyFont="1" applyBorder="1" applyAlignment="1">
      <alignment horizontal="right" vertical="center"/>
    </xf>
    <xf numFmtId="0" fontId="4" fillId="0" borderId="7" xfId="0" applyFont="1" applyBorder="1" applyAlignment="1">
      <alignment horizontal="center" vertical="center"/>
    </xf>
    <xf numFmtId="0" fontId="4" fillId="0" borderId="60" xfId="0" applyFont="1" applyBorder="1">
      <alignment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181" fontId="4" fillId="0" borderId="16" xfId="0" applyNumberFormat="1" applyFont="1" applyBorder="1" applyAlignment="1">
      <alignment horizontal="center" vertical="center" shrinkToFit="1"/>
    </xf>
    <xf numFmtId="0" fontId="4" fillId="0" borderId="17" xfId="0" applyFont="1" applyBorder="1" applyAlignment="1">
      <alignment vertical="center" shrinkToFit="1"/>
    </xf>
    <xf numFmtId="0" fontId="4" fillId="0" borderId="17" xfId="0" applyFont="1" applyBorder="1" applyAlignment="1">
      <alignment horizontal="left" vertical="center" shrinkToFit="1"/>
    </xf>
    <xf numFmtId="176" fontId="4" fillId="0" borderId="17" xfId="0" applyNumberFormat="1" applyFont="1" applyBorder="1" applyAlignment="1">
      <alignment horizontal="right" vertical="center"/>
    </xf>
    <xf numFmtId="49" fontId="4" fillId="0" borderId="17" xfId="0" applyNumberFormat="1" applyFont="1" applyBorder="1" applyAlignment="1">
      <alignment horizontal="center" vertical="center" shrinkToFit="1"/>
    </xf>
    <xf numFmtId="0" fontId="4" fillId="0" borderId="17" xfId="0" applyFont="1" applyBorder="1" applyAlignment="1">
      <alignment horizontal="center" vertical="center" shrinkToFit="1"/>
    </xf>
    <xf numFmtId="176" fontId="5" fillId="0" borderId="18" xfId="0" applyNumberFormat="1" applyFont="1" applyBorder="1" applyAlignment="1">
      <alignment horizontal="center" vertical="center" shrinkToFit="1"/>
    </xf>
    <xf numFmtId="0" fontId="13" fillId="0" borderId="17" xfId="0" applyFont="1" applyBorder="1">
      <alignment vertical="center"/>
    </xf>
    <xf numFmtId="0" fontId="22" fillId="0" borderId="1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4" xfId="0" applyFont="1" applyBorder="1" applyAlignment="1">
      <alignment horizontal="center" vertical="center" shrinkToFit="1"/>
    </xf>
    <xf numFmtId="0" fontId="22" fillId="0" borderId="0" xfId="0" applyFont="1" applyBorder="1" applyAlignment="1">
      <alignment horizontal="center" vertical="center" shrinkToFit="1"/>
    </xf>
    <xf numFmtId="0" fontId="13" fillId="0" borderId="4" xfId="0" applyFont="1" applyBorder="1">
      <alignment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2" xfId="0" applyNumberFormat="1" applyFont="1" applyFill="1" applyBorder="1" applyAlignment="1">
      <alignment vertical="center"/>
    </xf>
    <xf numFmtId="0" fontId="4" fillId="0" borderId="0" xfId="0" applyNumberFormat="1" applyFont="1" applyFill="1" applyBorder="1" applyAlignment="1">
      <alignment vertical="center"/>
    </xf>
    <xf numFmtId="0" fontId="4" fillId="0" borderId="4" xfId="0" applyNumberFormat="1" applyFont="1" applyFill="1" applyBorder="1" applyAlignment="1">
      <alignment vertical="center"/>
    </xf>
    <xf numFmtId="0" fontId="4" fillId="0" borderId="17" xfId="0" applyNumberFormat="1" applyFont="1" applyFill="1" applyBorder="1" applyAlignment="1">
      <alignment vertical="center"/>
    </xf>
    <xf numFmtId="0" fontId="25" fillId="0" borderId="0" xfId="0" applyFont="1" applyBorder="1" applyAlignment="1">
      <alignment horizontal="center" vertical="center" shrinkToFit="1"/>
    </xf>
    <xf numFmtId="176" fontId="5" fillId="0" borderId="60" xfId="0" quotePrefix="1" applyNumberFormat="1" applyFont="1" applyBorder="1" applyAlignment="1">
      <alignment horizontal="right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181" fontId="6" fillId="11" borderId="71" xfId="0" applyNumberFormat="1" applyFont="1" applyFill="1" applyBorder="1" applyAlignment="1">
      <alignment horizontal="centerContinuous" vertical="center" shrinkToFit="1"/>
    </xf>
    <xf numFmtId="0" fontId="6" fillId="11" borderId="9" xfId="0" applyFont="1" applyFill="1" applyBorder="1" applyAlignment="1">
      <alignment horizontal="centerContinuous" vertical="center"/>
    </xf>
    <xf numFmtId="0" fontId="6" fillId="11" borderId="9" xfId="0" applyFont="1" applyFill="1" applyBorder="1" applyAlignment="1">
      <alignment horizontal="centerContinuous" vertical="center" shrinkToFit="1"/>
    </xf>
    <xf numFmtId="176" fontId="6" fillId="11" borderId="9" xfId="0" applyNumberFormat="1" applyFont="1" applyFill="1" applyBorder="1">
      <alignment vertical="center"/>
    </xf>
    <xf numFmtId="49" fontId="6" fillId="11" borderId="9" xfId="0" applyNumberFormat="1" applyFont="1" applyFill="1" applyBorder="1" applyAlignment="1">
      <alignment horizontal="center" vertical="center"/>
    </xf>
    <xf numFmtId="0" fontId="6" fillId="11" borderId="9" xfId="0" applyFont="1" applyFill="1" applyBorder="1" applyAlignment="1">
      <alignment horizontal="center" vertical="center"/>
    </xf>
    <xf numFmtId="0" fontId="6" fillId="11" borderId="7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183" fontId="4" fillId="0" borderId="2" xfId="0" applyNumberFormat="1" applyFont="1" applyFill="1" applyBorder="1" applyAlignment="1">
      <alignment horizontal="right" vertical="center"/>
    </xf>
    <xf numFmtId="183" fontId="4" fillId="0" borderId="4" xfId="0" applyNumberFormat="1" applyFont="1" applyFill="1" applyBorder="1" applyAlignment="1">
      <alignment horizontal="right" vertical="center"/>
    </xf>
    <xf numFmtId="177" fontId="5" fillId="0" borderId="8" xfId="0" applyNumberFormat="1" applyFont="1" applyFill="1" applyBorder="1" applyAlignment="1">
      <alignment horizontal="center" vertical="center" shrinkToFit="1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Continuous" vertical="center"/>
    </xf>
    <xf numFmtId="0" fontId="4" fillId="0" borderId="18" xfId="0" applyFont="1" applyFill="1" applyBorder="1" applyAlignment="1">
      <alignment horizontal="centerContinuous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176" fontId="26" fillId="0" borderId="18" xfId="0" applyNumberFormat="1" applyFont="1" applyBorder="1" applyAlignment="1">
      <alignment horizontal="center" vertical="center" shrinkToFit="1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49" fontId="4" fillId="12" borderId="0" xfId="0" applyNumberFormat="1" applyFont="1" applyFill="1" applyBorder="1" applyAlignment="1">
      <alignment horizontal="center" vertical="center" shrinkToFit="1"/>
    </xf>
    <xf numFmtId="49" fontId="4" fillId="12" borderId="2" xfId="0" applyNumberFormat="1" applyFont="1" applyFill="1" applyBorder="1" applyAlignment="1">
      <alignment horizontal="center" vertical="center" shrinkToFit="1"/>
    </xf>
    <xf numFmtId="49" fontId="4" fillId="12" borderId="4" xfId="0" applyNumberFormat="1" applyFont="1" applyFill="1" applyBorder="1" applyAlignment="1">
      <alignment horizontal="center" vertical="center" shrinkToFi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46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5" xfId="0" applyFont="1" applyFill="1" applyBorder="1" applyAlignment="1">
      <alignment horizontal="center" vertical="center"/>
    </xf>
    <xf numFmtId="0" fontId="6" fillId="11" borderId="1" xfId="0" applyFont="1" applyFill="1" applyBorder="1" applyAlignment="1">
      <alignment horizontal="center" vertical="center"/>
    </xf>
    <xf numFmtId="0" fontId="12" fillId="11" borderId="50" xfId="0" applyFont="1" applyFill="1" applyBorder="1" applyAlignment="1">
      <alignment horizontal="center" vertical="center"/>
    </xf>
    <xf numFmtId="0" fontId="12" fillId="11" borderId="51" xfId="0" applyFont="1" applyFill="1" applyBorder="1" applyAlignment="1">
      <alignment horizontal="center" vertical="center"/>
    </xf>
    <xf numFmtId="0" fontId="4" fillId="0" borderId="53" xfId="0" applyFont="1" applyFill="1" applyBorder="1" applyAlignment="1">
      <alignment horizontal="center" vertical="center"/>
    </xf>
    <xf numFmtId="0" fontId="4" fillId="0" borderId="57" xfId="0" applyFont="1" applyFill="1" applyBorder="1" applyAlignment="1">
      <alignment horizontal="center" vertical="center"/>
    </xf>
    <xf numFmtId="0" fontId="13" fillId="0" borderId="55" xfId="0" applyFont="1" applyFill="1" applyBorder="1" applyAlignment="1">
      <alignment horizontal="center" vertical="center"/>
    </xf>
    <xf numFmtId="0" fontId="13" fillId="0" borderId="59" xfId="0" applyFont="1" applyFill="1" applyBorder="1" applyAlignment="1">
      <alignment horizontal="center" vertical="center"/>
    </xf>
    <xf numFmtId="0" fontId="4" fillId="0" borderId="56" xfId="0" applyFont="1" applyFill="1" applyBorder="1" applyAlignment="1">
      <alignment horizontal="center" vertical="center" wrapText="1"/>
    </xf>
    <xf numFmtId="0" fontId="4" fillId="0" borderId="60" xfId="0" applyFont="1" applyFill="1" applyBorder="1" applyAlignment="1">
      <alignment horizontal="center" vertical="center"/>
    </xf>
    <xf numFmtId="0" fontId="12" fillId="11" borderId="3" xfId="0" applyFont="1" applyFill="1" applyBorder="1" applyAlignment="1">
      <alignment horizontal="center" vertical="center"/>
    </xf>
    <xf numFmtId="0" fontId="12" fillId="11" borderId="4" xfId="0" applyFont="1" applyFill="1" applyBorder="1" applyAlignment="1">
      <alignment horizontal="center" vertical="center"/>
    </xf>
    <xf numFmtId="0" fontId="12" fillId="11" borderId="16" xfId="0" applyFont="1" applyFill="1" applyBorder="1" applyAlignment="1">
      <alignment horizontal="center" vertical="center"/>
    </xf>
    <xf numFmtId="0" fontId="12" fillId="11" borderId="17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181" fontId="4" fillId="12" borderId="1" xfId="0" applyNumberFormat="1" applyFont="1" applyFill="1" applyBorder="1" applyAlignment="1">
      <alignment horizontal="center" vertical="center" shrinkToFit="1"/>
    </xf>
    <xf numFmtId="0" fontId="4" fillId="12" borderId="2" xfId="0" applyFont="1" applyFill="1" applyBorder="1" applyAlignment="1">
      <alignment vertical="center" shrinkToFit="1"/>
    </xf>
    <xf numFmtId="0" fontId="4" fillId="12" borderId="2" xfId="0" applyFont="1" applyFill="1" applyBorder="1" applyAlignment="1">
      <alignment horizontal="left" vertical="center" shrinkToFit="1"/>
    </xf>
    <xf numFmtId="176" fontId="4" fillId="12" borderId="2" xfId="0" applyNumberFormat="1" applyFont="1" applyFill="1" applyBorder="1" applyAlignment="1">
      <alignment horizontal="right" vertical="center"/>
    </xf>
    <xf numFmtId="0" fontId="4" fillId="12" borderId="2" xfId="0" applyFont="1" applyFill="1" applyBorder="1" applyAlignment="1">
      <alignment horizontal="center" vertical="center" shrinkToFit="1"/>
    </xf>
    <xf numFmtId="176" fontId="5" fillId="12" borderId="5" xfId="0" applyNumberFormat="1" applyFont="1" applyFill="1" applyBorder="1" applyAlignment="1">
      <alignment horizontal="center" vertical="center" shrinkToFit="1"/>
    </xf>
    <xf numFmtId="181" fontId="4" fillId="12" borderId="3" xfId="0" applyNumberFormat="1" applyFont="1" applyFill="1" applyBorder="1" applyAlignment="1">
      <alignment horizontal="center" vertical="center" shrinkToFit="1"/>
    </xf>
    <xf numFmtId="0" fontId="4" fillId="12" borderId="4" xfId="0" applyFont="1" applyFill="1" applyBorder="1" applyAlignment="1">
      <alignment vertical="center" shrinkToFit="1"/>
    </xf>
    <xf numFmtId="0" fontId="4" fillId="12" borderId="4" xfId="0" applyFont="1" applyFill="1" applyBorder="1" applyAlignment="1">
      <alignment horizontal="left" vertical="center" shrinkToFit="1"/>
    </xf>
    <xf numFmtId="176" fontId="4" fillId="12" borderId="4" xfId="0" applyNumberFormat="1" applyFont="1" applyFill="1" applyBorder="1" applyAlignment="1">
      <alignment horizontal="right" vertical="center"/>
    </xf>
    <xf numFmtId="0" fontId="4" fillId="12" borderId="4" xfId="0" applyFont="1" applyFill="1" applyBorder="1" applyAlignment="1">
      <alignment horizontal="center" vertical="center" shrinkToFit="1"/>
    </xf>
    <xf numFmtId="176" fontId="5" fillId="12" borderId="8" xfId="0" applyNumberFormat="1" applyFont="1" applyFill="1" applyBorder="1" applyAlignment="1">
      <alignment horizontal="center" vertical="center" shrinkToFit="1"/>
    </xf>
    <xf numFmtId="181" fontId="4" fillId="12" borderId="6" xfId="0" applyNumberFormat="1" applyFont="1" applyFill="1" applyBorder="1" applyAlignment="1">
      <alignment horizontal="center" vertical="center" shrinkToFit="1"/>
    </xf>
    <xf numFmtId="0" fontId="4" fillId="12" borderId="0" xfId="0" applyFont="1" applyFill="1" applyBorder="1" applyAlignment="1">
      <alignment vertical="center" shrinkToFit="1"/>
    </xf>
    <xf numFmtId="0" fontId="4" fillId="12" borderId="0" xfId="0" applyFont="1" applyFill="1" applyBorder="1" applyAlignment="1">
      <alignment horizontal="left" vertical="center" shrinkToFit="1"/>
    </xf>
    <xf numFmtId="176" fontId="4" fillId="12" borderId="0" xfId="0" applyNumberFormat="1" applyFont="1" applyFill="1" applyBorder="1" applyAlignment="1">
      <alignment horizontal="right" vertical="center"/>
    </xf>
    <xf numFmtId="0" fontId="4" fillId="12" borderId="0" xfId="0" applyFont="1" applyFill="1" applyBorder="1" applyAlignment="1">
      <alignment horizontal="center" vertical="center" shrinkToFit="1"/>
    </xf>
    <xf numFmtId="176" fontId="5" fillId="12" borderId="7" xfId="0" applyNumberFormat="1" applyFont="1" applyFill="1" applyBorder="1" applyAlignment="1">
      <alignment horizontal="center" vertical="center" shrinkToFit="1"/>
    </xf>
    <xf numFmtId="181" fontId="4" fillId="12" borderId="16" xfId="0" applyNumberFormat="1" applyFont="1" applyFill="1" applyBorder="1" applyAlignment="1">
      <alignment horizontal="center" vertical="center" shrinkToFit="1"/>
    </xf>
    <xf numFmtId="0" fontId="4" fillId="12" borderId="17" xfId="0" applyFont="1" applyFill="1" applyBorder="1" applyAlignment="1">
      <alignment vertical="center" shrinkToFit="1"/>
    </xf>
    <xf numFmtId="0" fontId="4" fillId="12" borderId="17" xfId="0" applyFont="1" applyFill="1" applyBorder="1" applyAlignment="1">
      <alignment horizontal="left" vertical="center" shrinkToFit="1"/>
    </xf>
    <xf numFmtId="176" fontId="4" fillId="12" borderId="17" xfId="0" applyNumberFormat="1" applyFont="1" applyFill="1" applyBorder="1" applyAlignment="1">
      <alignment horizontal="right" vertical="center"/>
    </xf>
    <xf numFmtId="49" fontId="4" fillId="12" borderId="17" xfId="0" applyNumberFormat="1" applyFont="1" applyFill="1" applyBorder="1" applyAlignment="1">
      <alignment horizontal="center" vertical="center" shrinkToFit="1"/>
    </xf>
    <xf numFmtId="0" fontId="4" fillId="12" borderId="17" xfId="0" applyFont="1" applyFill="1" applyBorder="1" applyAlignment="1">
      <alignment horizontal="center" vertical="center" shrinkToFit="1"/>
    </xf>
    <xf numFmtId="176" fontId="5" fillId="12" borderId="18" xfId="0" applyNumberFormat="1" applyFont="1" applyFill="1" applyBorder="1" applyAlignment="1">
      <alignment horizontal="center" vertical="center" shrinkToFit="1"/>
    </xf>
  </cellXfs>
  <cellStyles count="5">
    <cellStyle name="쉼표 [0]" xfId="1" builtinId="6"/>
    <cellStyle name="쉼표 [0] 2" xfId="2"/>
    <cellStyle name="쉼표 [0] 2 2" xfId="4"/>
    <cellStyle name="쉼표 [0] 3" xfId="3"/>
    <cellStyle name="표준" xfId="0" builtinId="0"/>
  </cellStyles>
  <dxfs count="448"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</dxfs>
  <tableStyles count="0" defaultTableStyle="TableStyleMedium2" defaultPivotStyle="PivotStyleLight16"/>
  <colors>
    <mruColors>
      <color rgb="FFFFFF99"/>
      <color rgb="FF0000FF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0"/>
  <sheetViews>
    <sheetView zoomScaleNormal="100" workbookViewId="0">
      <pane ySplit="3" topLeftCell="A67" activePane="bottomLeft" state="frozen"/>
      <selection activeCell="A4" sqref="A4:J71"/>
      <selection pane="bottomLeft" activeCell="N12" sqref="N12"/>
    </sheetView>
  </sheetViews>
  <sheetFormatPr defaultRowHeight="20.100000000000001" customHeight="1"/>
  <cols>
    <col min="1" max="1" width="10.125" style="268" customWidth="1"/>
    <col min="2" max="2" width="18.625" style="123" customWidth="1"/>
    <col min="3" max="3" width="11.625" style="123" customWidth="1"/>
    <col min="4" max="8" width="8.125" style="123" customWidth="1"/>
    <col min="9" max="9" width="8.875" style="31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3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355" t="s">
        <v>3</v>
      </c>
      <c r="E3" s="355" t="s">
        <v>4</v>
      </c>
      <c r="F3" s="355" t="s">
        <v>5</v>
      </c>
      <c r="G3" s="355" t="s">
        <v>6</v>
      </c>
      <c r="H3" s="355" t="s">
        <v>119</v>
      </c>
      <c r="I3" s="295" t="s">
        <v>8</v>
      </c>
      <c r="J3" s="355" t="s">
        <v>9</v>
      </c>
      <c r="K3" s="466" t="s">
        <v>10</v>
      </c>
      <c r="L3" s="467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8">
        <v>44501</v>
      </c>
      <c r="B4" s="326" t="s">
        <v>151</v>
      </c>
      <c r="C4" s="327" t="s">
        <v>152</v>
      </c>
      <c r="D4" s="328">
        <v>8</v>
      </c>
      <c r="E4" s="328">
        <v>0</v>
      </c>
      <c r="F4" s="328">
        <v>0</v>
      </c>
      <c r="G4" s="328">
        <v>4</v>
      </c>
      <c r="H4" s="328">
        <v>0</v>
      </c>
      <c r="I4" s="329" t="s">
        <v>157</v>
      </c>
      <c r="J4" s="330" t="s">
        <v>158</v>
      </c>
      <c r="K4" s="330" t="s">
        <v>160</v>
      </c>
      <c r="L4" s="331"/>
      <c r="M4" s="101"/>
      <c r="O4" s="111" t="s">
        <v>93</v>
      </c>
      <c r="P4" s="112"/>
      <c r="Q4" s="32">
        <f t="shared" ref="Q4:U6" si="0">D151</f>
        <v>247</v>
      </c>
      <c r="R4" s="32">
        <f t="shared" si="0"/>
        <v>0</v>
      </c>
      <c r="S4" s="32">
        <f t="shared" si="0"/>
        <v>0</v>
      </c>
      <c r="T4" s="32">
        <f t="shared" si="0"/>
        <v>223</v>
      </c>
      <c r="U4" s="32">
        <f t="shared" si="0"/>
        <v>0</v>
      </c>
      <c r="V4" s="113"/>
    </row>
    <row r="5" spans="1:22" ht="20.100000000000001" customHeight="1">
      <c r="A5" s="325">
        <v>44501</v>
      </c>
      <c r="B5" s="332" t="s">
        <v>155</v>
      </c>
      <c r="C5" s="333" t="s">
        <v>153</v>
      </c>
      <c r="D5" s="334">
        <v>4</v>
      </c>
      <c r="E5" s="334">
        <v>0</v>
      </c>
      <c r="F5" s="334">
        <v>0</v>
      </c>
      <c r="G5" s="334">
        <v>8</v>
      </c>
      <c r="H5" s="334">
        <v>0</v>
      </c>
      <c r="I5" s="335" t="s">
        <v>157</v>
      </c>
      <c r="J5" s="336" t="s">
        <v>159</v>
      </c>
      <c r="K5" s="336" t="s">
        <v>161</v>
      </c>
      <c r="L5" s="337"/>
      <c r="M5" s="156"/>
      <c r="O5" s="114" t="s">
        <v>49</v>
      </c>
      <c r="P5" s="115"/>
      <c r="Q5" s="33">
        <f t="shared" si="0"/>
        <v>0</v>
      </c>
      <c r="R5" s="33">
        <f t="shared" si="0"/>
        <v>0</v>
      </c>
      <c r="S5" s="33">
        <f t="shared" si="0"/>
        <v>0</v>
      </c>
      <c r="T5" s="33">
        <f t="shared" si="0"/>
        <v>0</v>
      </c>
      <c r="U5" s="33">
        <f t="shared" si="0"/>
        <v>0</v>
      </c>
      <c r="V5" s="116"/>
    </row>
    <row r="6" spans="1:22" ht="20.100000000000001" customHeight="1" thickBot="1">
      <c r="A6" s="325">
        <v>44501</v>
      </c>
      <c r="B6" s="332" t="s">
        <v>155</v>
      </c>
      <c r="C6" s="333" t="s">
        <v>154</v>
      </c>
      <c r="D6" s="334">
        <v>1</v>
      </c>
      <c r="E6" s="334">
        <v>0</v>
      </c>
      <c r="F6" s="334">
        <v>0</v>
      </c>
      <c r="G6" s="334">
        <v>0</v>
      </c>
      <c r="H6" s="334">
        <v>0</v>
      </c>
      <c r="I6" s="335" t="s">
        <v>157</v>
      </c>
      <c r="J6" s="336" t="s">
        <v>159</v>
      </c>
      <c r="K6" s="336" t="s">
        <v>161</v>
      </c>
      <c r="L6" s="337"/>
      <c r="M6" s="156"/>
      <c r="O6" s="46" t="s">
        <v>50</v>
      </c>
      <c r="P6" s="47"/>
      <c r="Q6" s="2">
        <f t="shared" si="0"/>
        <v>247</v>
      </c>
      <c r="R6" s="2">
        <f t="shared" si="0"/>
        <v>0</v>
      </c>
      <c r="S6" s="2">
        <f t="shared" si="0"/>
        <v>0</v>
      </c>
      <c r="T6" s="2">
        <f t="shared" si="0"/>
        <v>223</v>
      </c>
      <c r="U6" s="2">
        <f t="shared" si="0"/>
        <v>0</v>
      </c>
      <c r="V6" s="48"/>
    </row>
    <row r="7" spans="1:22" ht="20.100000000000001" customHeight="1" thickTop="1" thickBot="1">
      <c r="A7" s="324">
        <v>44501</v>
      </c>
      <c r="B7" s="338" t="s">
        <v>155</v>
      </c>
      <c r="C7" s="339" t="s">
        <v>156</v>
      </c>
      <c r="D7" s="340">
        <v>3</v>
      </c>
      <c r="E7" s="340">
        <v>0</v>
      </c>
      <c r="F7" s="340">
        <v>0</v>
      </c>
      <c r="G7" s="340">
        <v>4</v>
      </c>
      <c r="H7" s="340">
        <v>0</v>
      </c>
      <c r="I7" s="341" t="s">
        <v>157</v>
      </c>
      <c r="J7" s="342" t="s">
        <v>159</v>
      </c>
      <c r="K7" s="342" t="s">
        <v>161</v>
      </c>
      <c r="L7" s="343"/>
      <c r="M7" s="156"/>
      <c r="O7" s="49" t="s">
        <v>51</v>
      </c>
      <c r="P7" s="50"/>
      <c r="Q7" s="3">
        <f>D98</f>
        <v>0</v>
      </c>
      <c r="R7" s="3">
        <f>E98</f>
        <v>0</v>
      </c>
      <c r="S7" s="3">
        <f>F98</f>
        <v>0</v>
      </c>
      <c r="T7" s="3">
        <f>G98</f>
        <v>0</v>
      </c>
      <c r="U7" s="3">
        <f>H98</f>
        <v>0</v>
      </c>
      <c r="V7" s="51"/>
    </row>
    <row r="8" spans="1:22" ht="20.100000000000001" customHeight="1" thickBot="1">
      <c r="A8" s="359">
        <v>44501</v>
      </c>
      <c r="B8" s="360" t="s">
        <v>163</v>
      </c>
      <c r="C8" s="361" t="s">
        <v>164</v>
      </c>
      <c r="D8" s="362">
        <v>4</v>
      </c>
      <c r="E8" s="362">
        <v>0</v>
      </c>
      <c r="F8" s="362">
        <v>0</v>
      </c>
      <c r="G8" s="362">
        <v>4</v>
      </c>
      <c r="H8" s="362">
        <v>0</v>
      </c>
      <c r="I8" s="363" t="s">
        <v>171</v>
      </c>
      <c r="J8" s="364" t="s">
        <v>176</v>
      </c>
      <c r="K8" s="367" t="s">
        <v>174</v>
      </c>
      <c r="L8" s="365"/>
      <c r="M8" s="156"/>
      <c r="O8" s="52" t="s">
        <v>94</v>
      </c>
      <c r="P8" s="53"/>
      <c r="Q8" s="4">
        <f>SUM(Q6:Q7)</f>
        <v>247</v>
      </c>
      <c r="R8" s="4">
        <f>SUM(R6:R7)</f>
        <v>0</v>
      </c>
      <c r="S8" s="4">
        <f>SUM(S6:S7)</f>
        <v>0</v>
      </c>
      <c r="T8" s="4">
        <f>SUM(T6:T7)</f>
        <v>223</v>
      </c>
      <c r="U8" s="4">
        <f>SUM(U6:U7)</f>
        <v>0</v>
      </c>
      <c r="V8" s="54"/>
    </row>
    <row r="9" spans="1:22" ht="20.100000000000001" customHeight="1">
      <c r="A9" s="318">
        <v>44501</v>
      </c>
      <c r="B9" s="326" t="s">
        <v>165</v>
      </c>
      <c r="C9" s="327" t="s">
        <v>41</v>
      </c>
      <c r="D9" s="328">
        <v>5</v>
      </c>
      <c r="E9" s="328">
        <v>0</v>
      </c>
      <c r="F9" s="328">
        <v>0</v>
      </c>
      <c r="G9" s="328">
        <v>5</v>
      </c>
      <c r="H9" s="328">
        <v>0</v>
      </c>
      <c r="I9" s="329" t="s">
        <v>172</v>
      </c>
      <c r="J9" s="330" t="s">
        <v>177</v>
      </c>
      <c r="K9" s="368" t="s">
        <v>174</v>
      </c>
      <c r="L9" s="331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24">
        <v>44501</v>
      </c>
      <c r="B10" s="338" t="s">
        <v>165</v>
      </c>
      <c r="C10" s="339" t="s">
        <v>166</v>
      </c>
      <c r="D10" s="340">
        <v>4</v>
      </c>
      <c r="E10" s="340">
        <v>0</v>
      </c>
      <c r="F10" s="340">
        <v>0</v>
      </c>
      <c r="G10" s="340">
        <v>4</v>
      </c>
      <c r="H10" s="340">
        <v>0</v>
      </c>
      <c r="I10" s="341" t="s">
        <v>171</v>
      </c>
      <c r="J10" s="342" t="s">
        <v>176</v>
      </c>
      <c r="K10" s="369" t="s">
        <v>174</v>
      </c>
      <c r="L10" s="343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18">
        <v>44501</v>
      </c>
      <c r="B11" s="326" t="s">
        <v>165</v>
      </c>
      <c r="C11" s="327" t="s">
        <v>167</v>
      </c>
      <c r="D11" s="328">
        <v>1</v>
      </c>
      <c r="E11" s="328">
        <v>0</v>
      </c>
      <c r="F11" s="328">
        <v>0</v>
      </c>
      <c r="G11" s="328">
        <v>1</v>
      </c>
      <c r="H11" s="328">
        <v>0</v>
      </c>
      <c r="I11" s="329" t="s">
        <v>171</v>
      </c>
      <c r="J11" s="330" t="s">
        <v>176</v>
      </c>
      <c r="K11" s="368" t="s">
        <v>174</v>
      </c>
      <c r="L11" s="331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24">
        <v>44501</v>
      </c>
      <c r="B12" s="338" t="s">
        <v>165</v>
      </c>
      <c r="C12" s="339" t="s">
        <v>41</v>
      </c>
      <c r="D12" s="340">
        <v>3</v>
      </c>
      <c r="E12" s="340">
        <v>0</v>
      </c>
      <c r="F12" s="340">
        <v>0</v>
      </c>
      <c r="G12" s="340">
        <v>3</v>
      </c>
      <c r="H12" s="340">
        <v>0</v>
      </c>
      <c r="I12" s="341" t="s">
        <v>171</v>
      </c>
      <c r="J12" s="342" t="s">
        <v>176</v>
      </c>
      <c r="K12" s="369" t="s">
        <v>174</v>
      </c>
      <c r="L12" s="343"/>
      <c r="M12" s="156"/>
      <c r="O12" s="468" t="s">
        <v>53</v>
      </c>
      <c r="P12" s="466"/>
      <c r="Q12" s="117">
        <f>T12+V12</f>
        <v>247</v>
      </c>
      <c r="R12" s="57"/>
      <c r="S12" s="58" t="s">
        <v>39</v>
      </c>
      <c r="T12" s="59">
        <f>SUM(P14:V14,P17:V17,P20:V20,P23:V23,P26:V26,V29,U29,T29)</f>
        <v>221</v>
      </c>
      <c r="U12" s="60" t="s">
        <v>40</v>
      </c>
      <c r="V12" s="61">
        <f>SUM(P29:S29)</f>
        <v>26</v>
      </c>
    </row>
    <row r="13" spans="1:22" ht="20.100000000000001" customHeight="1" thickBot="1">
      <c r="A13" s="359">
        <v>44501</v>
      </c>
      <c r="B13" s="360" t="s">
        <v>168</v>
      </c>
      <c r="C13" s="361" t="s">
        <v>167</v>
      </c>
      <c r="D13" s="362">
        <v>5</v>
      </c>
      <c r="E13" s="362">
        <v>0</v>
      </c>
      <c r="F13" s="362">
        <v>0</v>
      </c>
      <c r="G13" s="362">
        <v>5</v>
      </c>
      <c r="H13" s="362">
        <v>0</v>
      </c>
      <c r="I13" s="363" t="s">
        <v>171</v>
      </c>
      <c r="J13" s="364" t="s">
        <v>176</v>
      </c>
      <c r="K13" s="367" t="s">
        <v>174</v>
      </c>
      <c r="L13" s="365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59">
        <v>44501</v>
      </c>
      <c r="B14" s="360" t="s">
        <v>169</v>
      </c>
      <c r="C14" s="366" t="s">
        <v>170</v>
      </c>
      <c r="D14" s="362">
        <v>2</v>
      </c>
      <c r="E14" s="362">
        <v>0</v>
      </c>
      <c r="F14" s="362">
        <v>0</v>
      </c>
      <c r="G14" s="362">
        <v>2</v>
      </c>
      <c r="H14" s="362">
        <v>0</v>
      </c>
      <c r="I14" s="363" t="s">
        <v>171</v>
      </c>
      <c r="J14" s="364" t="s">
        <v>177</v>
      </c>
      <c r="K14" s="367" t="s">
        <v>174</v>
      </c>
      <c r="L14" s="365"/>
      <c r="M14" s="156"/>
      <c r="O14" s="118" t="s">
        <v>22</v>
      </c>
      <c r="P14" s="119">
        <f t="shared" ref="P14:V14" si="1">SUMIF($C$4:$C$74,P13,$D$4:$D$74)+SUMIF($C$84:$C$85,P13,$D$84:$D$85)+SUMIF($C$103:$C$104,P13,$D$103:$D$104)</f>
        <v>24</v>
      </c>
      <c r="Q14" s="119">
        <f t="shared" si="1"/>
        <v>5</v>
      </c>
      <c r="R14" s="119">
        <f t="shared" si="1"/>
        <v>20</v>
      </c>
      <c r="S14" s="119">
        <f t="shared" si="1"/>
        <v>0</v>
      </c>
      <c r="T14" s="119">
        <f t="shared" si="1"/>
        <v>40</v>
      </c>
      <c r="U14" s="119">
        <f t="shared" si="1"/>
        <v>0</v>
      </c>
      <c r="V14" s="120">
        <f t="shared" si="1"/>
        <v>1</v>
      </c>
    </row>
    <row r="15" spans="1:22" ht="20.100000000000001" customHeight="1" thickBot="1">
      <c r="A15" s="359">
        <v>44501</v>
      </c>
      <c r="B15" s="360" t="s">
        <v>178</v>
      </c>
      <c r="C15" s="361" t="s">
        <v>179</v>
      </c>
      <c r="D15" s="362">
        <v>3</v>
      </c>
      <c r="E15" s="362">
        <v>0</v>
      </c>
      <c r="F15" s="362">
        <v>0</v>
      </c>
      <c r="G15" s="362">
        <v>3</v>
      </c>
      <c r="H15" s="362">
        <v>0</v>
      </c>
      <c r="I15" s="363" t="s">
        <v>204</v>
      </c>
      <c r="J15" s="364" t="s">
        <v>209</v>
      </c>
      <c r="K15" s="364" t="s">
        <v>211</v>
      </c>
      <c r="L15" s="365"/>
      <c r="M15" s="156"/>
      <c r="O15" s="65" t="s">
        <v>25</v>
      </c>
      <c r="P15" s="66">
        <f t="shared" ref="P15:V15" si="2">SUMIF($C$4:$C$74,P13,$G$4:$G$74)+SUMIF($C$84:$C$85,P13,$G$84:$G$85)+SUMIF($C$103:$C$104,P13,$G$103:$G$104)</f>
        <v>27</v>
      </c>
      <c r="Q15" s="66">
        <f t="shared" si="2"/>
        <v>3</v>
      </c>
      <c r="R15" s="66">
        <f t="shared" si="2"/>
        <v>20</v>
      </c>
      <c r="S15" s="66">
        <f t="shared" si="2"/>
        <v>0</v>
      </c>
      <c r="T15" s="66">
        <f t="shared" si="2"/>
        <v>0</v>
      </c>
      <c r="U15" s="66">
        <f t="shared" si="2"/>
        <v>0</v>
      </c>
      <c r="V15" s="67">
        <f t="shared" si="2"/>
        <v>1</v>
      </c>
    </row>
    <row r="16" spans="1:22" ht="20.100000000000001" customHeight="1">
      <c r="A16" s="318">
        <v>44501</v>
      </c>
      <c r="B16" s="326" t="s">
        <v>180</v>
      </c>
      <c r="C16" s="327" t="s">
        <v>181</v>
      </c>
      <c r="D16" s="328">
        <v>7</v>
      </c>
      <c r="E16" s="328">
        <v>0</v>
      </c>
      <c r="F16" s="328">
        <v>0</v>
      </c>
      <c r="G16" s="328">
        <v>5</v>
      </c>
      <c r="H16" s="328">
        <v>0</v>
      </c>
      <c r="I16" s="329" t="s">
        <v>205</v>
      </c>
      <c r="J16" s="330" t="s">
        <v>210</v>
      </c>
      <c r="K16" s="330" t="s">
        <v>212</v>
      </c>
      <c r="L16" s="331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24">
        <v>44501</v>
      </c>
      <c r="B17" s="338" t="s">
        <v>180</v>
      </c>
      <c r="C17" s="339" t="s">
        <v>182</v>
      </c>
      <c r="D17" s="340">
        <v>1</v>
      </c>
      <c r="E17" s="340">
        <v>0</v>
      </c>
      <c r="F17" s="340">
        <v>0</v>
      </c>
      <c r="G17" s="340">
        <v>1</v>
      </c>
      <c r="H17" s="340">
        <v>0</v>
      </c>
      <c r="I17" s="341" t="s">
        <v>204</v>
      </c>
      <c r="J17" s="342" t="s">
        <v>210</v>
      </c>
      <c r="K17" s="342" t="s">
        <v>212</v>
      </c>
      <c r="L17" s="343"/>
      <c r="M17" s="156"/>
      <c r="O17" s="121" t="s">
        <v>22</v>
      </c>
      <c r="P17" s="119">
        <f t="shared" ref="P17:V17" si="3">SUMIF($C$4:$C$74,P16,$D$4:$D$74)+SUMIF($C$84:$C$85,P16,$D$84:$D$85)+SUMIF($C$103:$C$104,P16,$D$103:$D$104)</f>
        <v>81</v>
      </c>
      <c r="Q17" s="119">
        <f t="shared" si="3"/>
        <v>6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 thickBot="1">
      <c r="A18" s="359">
        <v>44501</v>
      </c>
      <c r="B18" s="360" t="s">
        <v>183</v>
      </c>
      <c r="C18" s="361" t="s">
        <v>184</v>
      </c>
      <c r="D18" s="362">
        <v>5</v>
      </c>
      <c r="E18" s="362">
        <v>0</v>
      </c>
      <c r="F18" s="362">
        <v>0</v>
      </c>
      <c r="G18" s="362">
        <v>7</v>
      </c>
      <c r="H18" s="362">
        <v>0</v>
      </c>
      <c r="I18" s="363" t="s">
        <v>206</v>
      </c>
      <c r="J18" s="364" t="s">
        <v>210</v>
      </c>
      <c r="K18" s="364" t="s">
        <v>212</v>
      </c>
      <c r="L18" s="365"/>
      <c r="M18" s="156"/>
      <c r="O18" s="72" t="s">
        <v>25</v>
      </c>
      <c r="P18" s="73">
        <f t="shared" ref="P18:V18" si="4">SUMIF($C$4:$C$74,P16,$G$4:$G$74)+SUMIF($C$84:$C$85,P16,$G$84:$G$85)+SUMIF($C$103:$C$104,P16,$G$103:$G$104)</f>
        <v>87</v>
      </c>
      <c r="Q18" s="73">
        <f t="shared" si="4"/>
        <v>8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359">
        <v>44501</v>
      </c>
      <c r="B19" s="360" t="s">
        <v>185</v>
      </c>
      <c r="C19" s="361" t="s">
        <v>166</v>
      </c>
      <c r="D19" s="362">
        <v>1</v>
      </c>
      <c r="E19" s="362">
        <v>0</v>
      </c>
      <c r="F19" s="362">
        <v>0</v>
      </c>
      <c r="G19" s="362">
        <v>1</v>
      </c>
      <c r="H19" s="362">
        <v>0</v>
      </c>
      <c r="I19" s="363" t="s">
        <v>207</v>
      </c>
      <c r="J19" s="364" t="s">
        <v>210</v>
      </c>
      <c r="K19" s="364" t="s">
        <v>212</v>
      </c>
      <c r="L19" s="365"/>
      <c r="M19" s="156"/>
      <c r="O19" s="75"/>
      <c r="P19" s="124" t="s">
        <v>41</v>
      </c>
      <c r="Q19" s="76" t="s">
        <v>127</v>
      </c>
      <c r="R19" s="76" t="s">
        <v>42</v>
      </c>
      <c r="S19" s="76" t="s">
        <v>134</v>
      </c>
      <c r="T19" s="43" t="s">
        <v>43</v>
      </c>
      <c r="U19" s="76" t="s">
        <v>109</v>
      </c>
      <c r="V19" s="77" t="s">
        <v>136</v>
      </c>
    </row>
    <row r="20" spans="1:22" ht="20.100000000000001" customHeight="1" thickBot="1">
      <c r="A20" s="359">
        <v>44501</v>
      </c>
      <c r="B20" s="360" t="s">
        <v>186</v>
      </c>
      <c r="C20" s="361" t="s">
        <v>184</v>
      </c>
      <c r="D20" s="362">
        <v>3</v>
      </c>
      <c r="E20" s="362">
        <v>0</v>
      </c>
      <c r="F20" s="362">
        <v>0</v>
      </c>
      <c r="G20" s="362">
        <v>3</v>
      </c>
      <c r="H20" s="362">
        <v>0</v>
      </c>
      <c r="I20" s="363" t="s">
        <v>207</v>
      </c>
      <c r="J20" s="364" t="s">
        <v>209</v>
      </c>
      <c r="K20" s="364" t="s">
        <v>212</v>
      </c>
      <c r="L20" s="365"/>
      <c r="M20" s="156" t="s">
        <v>126</v>
      </c>
      <c r="O20" s="121" t="s">
        <v>22</v>
      </c>
      <c r="P20" s="119">
        <f t="shared" ref="P20:V20" si="5">SUMIF($C$4:$C$74,P19,$D$4:$D$74)+SUMIF($C$84:$C$85,P19,$D$84:$D$85)+SUMIF($C$103:$C$104,P19,$D$103:$D$104)</f>
        <v>8</v>
      </c>
      <c r="Q20" s="119">
        <f t="shared" si="5"/>
        <v>0</v>
      </c>
      <c r="R20" s="119">
        <f t="shared" si="5"/>
        <v>18</v>
      </c>
      <c r="S20" s="119">
        <f t="shared" si="5"/>
        <v>0</v>
      </c>
      <c r="T20" s="119">
        <f t="shared" si="5"/>
        <v>0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318">
        <v>44501</v>
      </c>
      <c r="B21" s="326" t="s">
        <v>187</v>
      </c>
      <c r="C21" s="327" t="s">
        <v>188</v>
      </c>
      <c r="D21" s="328">
        <v>5</v>
      </c>
      <c r="E21" s="328">
        <v>0</v>
      </c>
      <c r="F21" s="328">
        <v>0</v>
      </c>
      <c r="G21" s="328">
        <v>5</v>
      </c>
      <c r="H21" s="328">
        <v>0</v>
      </c>
      <c r="I21" s="329" t="s">
        <v>206</v>
      </c>
      <c r="J21" s="330" t="s">
        <v>210</v>
      </c>
      <c r="K21" s="330" t="s">
        <v>212</v>
      </c>
      <c r="L21" s="331"/>
      <c r="M21" s="156"/>
      <c r="O21" s="78" t="s">
        <v>25</v>
      </c>
      <c r="P21" s="79">
        <f t="shared" ref="P21:V21" si="6">SUMIF($C$4:$C$74,P19,$G$4:$G$74)+SUMIF($C$84:$C$85,P19,$G$84:$G$85)+SUMIF($C$103:$C$104,P19,$G$103:$G$104)</f>
        <v>8</v>
      </c>
      <c r="Q21" s="79">
        <f t="shared" si="6"/>
        <v>0</v>
      </c>
      <c r="R21" s="79">
        <f t="shared" si="6"/>
        <v>19</v>
      </c>
      <c r="S21" s="79">
        <f t="shared" si="6"/>
        <v>0</v>
      </c>
      <c r="T21" s="79">
        <f t="shared" si="6"/>
        <v>0</v>
      </c>
      <c r="U21" s="79">
        <f t="shared" si="6"/>
        <v>0</v>
      </c>
      <c r="V21" s="80">
        <f t="shared" si="6"/>
        <v>0</v>
      </c>
    </row>
    <row r="22" spans="1:22" ht="20.100000000000001" customHeight="1" thickBot="1">
      <c r="A22" s="324">
        <v>44501</v>
      </c>
      <c r="B22" s="338" t="s">
        <v>187</v>
      </c>
      <c r="C22" s="339" t="s">
        <v>189</v>
      </c>
      <c r="D22" s="340">
        <v>1</v>
      </c>
      <c r="E22" s="340">
        <v>0</v>
      </c>
      <c r="F22" s="340">
        <v>0</v>
      </c>
      <c r="G22" s="340">
        <v>1</v>
      </c>
      <c r="H22" s="340">
        <v>0</v>
      </c>
      <c r="I22" s="341" t="s">
        <v>208</v>
      </c>
      <c r="J22" s="342" t="s">
        <v>210</v>
      </c>
      <c r="K22" s="342" t="s">
        <v>212</v>
      </c>
      <c r="L22" s="343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59">
        <v>44501</v>
      </c>
      <c r="B23" s="360" t="s">
        <v>190</v>
      </c>
      <c r="C23" s="361" t="s">
        <v>167</v>
      </c>
      <c r="D23" s="362">
        <v>4</v>
      </c>
      <c r="E23" s="362">
        <v>0</v>
      </c>
      <c r="F23" s="362">
        <v>0</v>
      </c>
      <c r="G23" s="362">
        <v>4</v>
      </c>
      <c r="H23" s="362">
        <v>0</v>
      </c>
      <c r="I23" s="363" t="s">
        <v>204</v>
      </c>
      <c r="J23" s="364" t="s">
        <v>209</v>
      </c>
      <c r="K23" s="364" t="s">
        <v>212</v>
      </c>
      <c r="L23" s="365"/>
      <c r="M23" s="156"/>
      <c r="O23" s="121" t="s">
        <v>22</v>
      </c>
      <c r="P23" s="119">
        <f t="shared" ref="P23:V23" si="7">SUMIF($C$4:$C$74,P22,$D$4:$D$74)+SUMIF($C$84:$C$85,P22,$D$84:$D$85)+SUMIF($C$103:$C$104,P22,$D$103:$D$104)</f>
        <v>0</v>
      </c>
      <c r="Q23" s="119">
        <f t="shared" si="7"/>
        <v>9</v>
      </c>
      <c r="R23" s="119">
        <f t="shared" si="7"/>
        <v>4</v>
      </c>
      <c r="S23" s="119">
        <f t="shared" si="7"/>
        <v>0</v>
      </c>
      <c r="T23" s="119">
        <f t="shared" si="7"/>
        <v>0</v>
      </c>
      <c r="U23" s="119">
        <f t="shared" si="7"/>
        <v>2</v>
      </c>
      <c r="V23" s="120">
        <f t="shared" si="7"/>
        <v>0</v>
      </c>
    </row>
    <row r="24" spans="1:22" ht="20.100000000000001" customHeight="1">
      <c r="A24" s="318">
        <v>44501</v>
      </c>
      <c r="B24" s="326" t="s">
        <v>191</v>
      </c>
      <c r="C24" s="327" t="s">
        <v>192</v>
      </c>
      <c r="D24" s="328">
        <v>0</v>
      </c>
      <c r="E24" s="328">
        <v>0</v>
      </c>
      <c r="F24" s="328">
        <v>0</v>
      </c>
      <c r="G24" s="328">
        <v>1</v>
      </c>
      <c r="H24" s="328">
        <v>0</v>
      </c>
      <c r="I24" s="329" t="s">
        <v>204</v>
      </c>
      <c r="J24" s="330" t="s">
        <v>209</v>
      </c>
      <c r="K24" s="330" t="s">
        <v>212</v>
      </c>
      <c r="L24" s="331"/>
      <c r="M24" s="156"/>
      <c r="O24" s="72" t="s">
        <v>25</v>
      </c>
      <c r="P24" s="73">
        <f t="shared" ref="P24:V24" si="8">SUMIF($C$4:$C$74,P22,$G$4:$G$74)+SUMIF($C$84:$C$85,P22,$G$84:$G$85)+SUMIF($C$103:$C$104,P22,$G$103:$G$104)</f>
        <v>0</v>
      </c>
      <c r="Q24" s="73">
        <f t="shared" si="8"/>
        <v>4</v>
      </c>
      <c r="R24" s="73">
        <f t="shared" si="8"/>
        <v>8</v>
      </c>
      <c r="S24" s="73">
        <f t="shared" si="8"/>
        <v>0</v>
      </c>
      <c r="T24" s="73">
        <f t="shared" si="8"/>
        <v>0</v>
      </c>
      <c r="U24" s="73">
        <f t="shared" si="8"/>
        <v>2</v>
      </c>
      <c r="V24" s="74">
        <f t="shared" si="8"/>
        <v>0</v>
      </c>
    </row>
    <row r="25" spans="1:22" ht="20.100000000000001" customHeight="1">
      <c r="A25" s="325">
        <v>44501</v>
      </c>
      <c r="B25" s="332" t="s">
        <v>191</v>
      </c>
      <c r="C25" s="333" t="s">
        <v>166</v>
      </c>
      <c r="D25" s="334">
        <v>1</v>
      </c>
      <c r="E25" s="334">
        <v>0</v>
      </c>
      <c r="F25" s="334">
        <v>0</v>
      </c>
      <c r="G25" s="334">
        <v>1</v>
      </c>
      <c r="H25" s="334">
        <v>0</v>
      </c>
      <c r="I25" s="335" t="s">
        <v>204</v>
      </c>
      <c r="J25" s="336" t="s">
        <v>210</v>
      </c>
      <c r="K25" s="336" t="s">
        <v>213</v>
      </c>
      <c r="L25" s="337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128</v>
      </c>
      <c r="U25" s="76" t="s">
        <v>129</v>
      </c>
      <c r="V25" s="77" t="s">
        <v>46</v>
      </c>
    </row>
    <row r="26" spans="1:22" ht="20.100000000000001" customHeight="1" thickBot="1">
      <c r="A26" s="324">
        <v>44501</v>
      </c>
      <c r="B26" s="338" t="s">
        <v>191</v>
      </c>
      <c r="C26" s="339" t="s">
        <v>193</v>
      </c>
      <c r="D26" s="340">
        <v>2</v>
      </c>
      <c r="E26" s="340">
        <v>0</v>
      </c>
      <c r="F26" s="340">
        <v>0</v>
      </c>
      <c r="G26" s="340">
        <v>0</v>
      </c>
      <c r="H26" s="340">
        <v>0</v>
      </c>
      <c r="I26" s="341" t="s">
        <v>204</v>
      </c>
      <c r="J26" s="342" t="s">
        <v>209</v>
      </c>
      <c r="K26" s="342" t="s">
        <v>212</v>
      </c>
      <c r="L26" s="343"/>
      <c r="M26" s="156"/>
      <c r="O26" s="121" t="s">
        <v>22</v>
      </c>
      <c r="P26" s="119">
        <f t="shared" ref="P26:V26" si="9">SUMIF($C$4:$C$74,P25,$D$4:$D$74)+SUMIF($C$84:$C$85,P25,$D$84:$D$85)+SUMIF($C$103:$C$104,P25,$D$103:$D$104)</f>
        <v>3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318">
        <v>44501</v>
      </c>
      <c r="B27" s="326" t="s">
        <v>194</v>
      </c>
      <c r="C27" s="327" t="s">
        <v>195</v>
      </c>
      <c r="D27" s="328">
        <v>1</v>
      </c>
      <c r="E27" s="328">
        <v>0</v>
      </c>
      <c r="F27" s="328">
        <v>0</v>
      </c>
      <c r="G27" s="328">
        <v>1</v>
      </c>
      <c r="H27" s="328">
        <v>0</v>
      </c>
      <c r="I27" s="329" t="s">
        <v>204</v>
      </c>
      <c r="J27" s="330" t="s">
        <v>210</v>
      </c>
      <c r="K27" s="330" t="s">
        <v>214</v>
      </c>
      <c r="L27" s="331"/>
      <c r="M27" s="156"/>
      <c r="O27" s="78" t="s">
        <v>25</v>
      </c>
      <c r="P27" s="83">
        <f t="shared" ref="P27:V27" si="10">SUMIF($C$4:$C$74,P25,$G$4:$G$74)+SUMIF($C$84:$C$85,P25,$G$84:$G$85)+SUMIF($C$103:$C$104,P25,$G$103:$G$104)</f>
        <v>4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2</v>
      </c>
      <c r="V27" s="84">
        <f t="shared" si="10"/>
        <v>0</v>
      </c>
    </row>
    <row r="28" spans="1:22" ht="20.100000000000001" customHeight="1">
      <c r="A28" s="325">
        <v>44501</v>
      </c>
      <c r="B28" s="332" t="s">
        <v>194</v>
      </c>
      <c r="C28" s="333" t="s">
        <v>196</v>
      </c>
      <c r="D28" s="334">
        <v>2</v>
      </c>
      <c r="E28" s="334">
        <v>0</v>
      </c>
      <c r="F28" s="334">
        <v>0</v>
      </c>
      <c r="G28" s="334">
        <v>0</v>
      </c>
      <c r="H28" s="334">
        <v>0</v>
      </c>
      <c r="I28" s="335" t="s">
        <v>208</v>
      </c>
      <c r="J28" s="336" t="s">
        <v>209</v>
      </c>
      <c r="K28" s="336" t="s">
        <v>212</v>
      </c>
      <c r="L28" s="337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>
      <c r="A29" s="325">
        <v>44501</v>
      </c>
      <c r="B29" s="332" t="s">
        <v>194</v>
      </c>
      <c r="C29" s="333" t="s">
        <v>216</v>
      </c>
      <c r="D29" s="334">
        <v>2</v>
      </c>
      <c r="E29" s="334">
        <v>0</v>
      </c>
      <c r="F29" s="334">
        <v>0</v>
      </c>
      <c r="G29" s="334">
        <v>2</v>
      </c>
      <c r="H29" s="334">
        <v>0</v>
      </c>
      <c r="I29" s="335" t="s">
        <v>208</v>
      </c>
      <c r="J29" s="336" t="s">
        <v>209</v>
      </c>
      <c r="K29" s="336" t="s">
        <v>212</v>
      </c>
      <c r="L29" s="337"/>
      <c r="M29" s="156"/>
      <c r="O29" s="121" t="s">
        <v>22</v>
      </c>
      <c r="P29" s="119">
        <f t="shared" ref="P29:V29" si="11">SUMIF($C$4:$C$74,P28,$D$4:$D$74)+SUMIF($C$84:$C$85,P28,$D$84:$D$85)+SUMIF($C$103:$C$104,P28,$D$103:$D$104)</f>
        <v>13</v>
      </c>
      <c r="Q29" s="119">
        <f t="shared" si="11"/>
        <v>11</v>
      </c>
      <c r="R29" s="119">
        <f t="shared" si="11"/>
        <v>2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25">
        <v>44501</v>
      </c>
      <c r="B30" s="332" t="s">
        <v>194</v>
      </c>
      <c r="C30" s="333" t="s">
        <v>197</v>
      </c>
      <c r="D30" s="334">
        <v>1</v>
      </c>
      <c r="E30" s="334">
        <v>0</v>
      </c>
      <c r="F30" s="334">
        <v>0</v>
      </c>
      <c r="G30" s="334">
        <v>2</v>
      </c>
      <c r="H30" s="334">
        <v>0</v>
      </c>
      <c r="I30" s="335" t="s">
        <v>207</v>
      </c>
      <c r="J30" s="336" t="s">
        <v>209</v>
      </c>
      <c r="K30" s="336" t="s">
        <v>213</v>
      </c>
      <c r="L30" s="337"/>
      <c r="M30" s="156"/>
      <c r="O30" s="85" t="s">
        <v>25</v>
      </c>
      <c r="P30" s="86">
        <f t="shared" ref="P30:V30" si="12">SUMIF($C$4:$C$74,P28,$G$4:$G$74)+SUMIF($C$84:$C$85,P28,$G$84:$G$85)+SUMIF($C$103:$C$104,P28,$G$103:$G$104)</f>
        <v>15</v>
      </c>
      <c r="Q30" s="86">
        <f t="shared" si="12"/>
        <v>14</v>
      </c>
      <c r="R30" s="86">
        <f t="shared" si="12"/>
        <v>1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24">
        <v>44501</v>
      </c>
      <c r="B31" s="338" t="s">
        <v>194</v>
      </c>
      <c r="C31" s="339" t="s">
        <v>184</v>
      </c>
      <c r="D31" s="340">
        <v>1</v>
      </c>
      <c r="E31" s="340">
        <v>0</v>
      </c>
      <c r="F31" s="340">
        <v>0</v>
      </c>
      <c r="G31" s="340">
        <v>1</v>
      </c>
      <c r="H31" s="340">
        <v>0</v>
      </c>
      <c r="I31" s="341" t="s">
        <v>204</v>
      </c>
      <c r="J31" s="342" t="s">
        <v>210</v>
      </c>
      <c r="K31" s="342" t="s">
        <v>212</v>
      </c>
      <c r="L31" s="343"/>
      <c r="M31" s="156"/>
      <c r="O31" s="151"/>
      <c r="P31" s="151"/>
      <c r="Q31" s="151"/>
      <c r="R31" s="151"/>
      <c r="S31" s="151"/>
      <c r="T31" s="469" t="s">
        <v>79</v>
      </c>
      <c r="U31" s="470"/>
      <c r="V31" s="122">
        <f>SUM(P15:V15,P18:V18,P21:V21,P24:V24,P27:V27,P30:V30)</f>
        <v>223</v>
      </c>
    </row>
    <row r="32" spans="1:22" ht="20.100000000000001" customHeight="1">
      <c r="A32" s="318">
        <v>44501</v>
      </c>
      <c r="B32" s="326" t="s">
        <v>201</v>
      </c>
      <c r="C32" s="327" t="s">
        <v>198</v>
      </c>
      <c r="D32" s="328">
        <v>2</v>
      </c>
      <c r="E32" s="328">
        <v>0</v>
      </c>
      <c r="F32" s="328">
        <v>0</v>
      </c>
      <c r="G32" s="328">
        <v>2</v>
      </c>
      <c r="H32" s="328">
        <v>0</v>
      </c>
      <c r="I32" s="329" t="s">
        <v>204</v>
      </c>
      <c r="J32" s="330" t="s">
        <v>210</v>
      </c>
      <c r="K32" s="330" t="s">
        <v>212</v>
      </c>
      <c r="L32" s="331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>
      <c r="A33" s="325">
        <v>44501</v>
      </c>
      <c r="B33" s="332" t="s">
        <v>202</v>
      </c>
      <c r="C33" s="333" t="s">
        <v>199</v>
      </c>
      <c r="D33" s="334">
        <v>1</v>
      </c>
      <c r="E33" s="334">
        <v>0</v>
      </c>
      <c r="F33" s="334">
        <v>0</v>
      </c>
      <c r="G33" s="334">
        <v>0</v>
      </c>
      <c r="H33" s="334">
        <v>0</v>
      </c>
      <c r="I33" s="335" t="s">
        <v>204</v>
      </c>
      <c r="J33" s="336" t="s">
        <v>210</v>
      </c>
      <c r="K33" s="336" t="s">
        <v>213</v>
      </c>
      <c r="L33" s="337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24">
        <v>44501</v>
      </c>
      <c r="B34" s="338" t="s">
        <v>203</v>
      </c>
      <c r="C34" s="339" t="s">
        <v>200</v>
      </c>
      <c r="D34" s="340">
        <v>2</v>
      </c>
      <c r="E34" s="340">
        <v>0</v>
      </c>
      <c r="F34" s="340">
        <v>0</v>
      </c>
      <c r="G34" s="340">
        <v>2</v>
      </c>
      <c r="H34" s="340">
        <v>0</v>
      </c>
      <c r="I34" s="341" t="s">
        <v>204</v>
      </c>
      <c r="J34" s="342" t="s">
        <v>209</v>
      </c>
      <c r="K34" s="342" t="s">
        <v>214</v>
      </c>
      <c r="L34" s="343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>
      <c r="A35" s="318">
        <v>44501</v>
      </c>
      <c r="B35" s="326" t="s">
        <v>217</v>
      </c>
      <c r="C35" s="327" t="s">
        <v>218</v>
      </c>
      <c r="D35" s="328">
        <v>5</v>
      </c>
      <c r="E35" s="328">
        <v>0</v>
      </c>
      <c r="F35" s="328">
        <v>0</v>
      </c>
      <c r="G35" s="328">
        <v>5</v>
      </c>
      <c r="H35" s="328">
        <v>0</v>
      </c>
      <c r="I35" s="329" t="s">
        <v>233</v>
      </c>
      <c r="J35" s="330" t="s">
        <v>237</v>
      </c>
      <c r="K35" s="368" t="s">
        <v>240</v>
      </c>
      <c r="L35" s="331"/>
      <c r="M35" s="156"/>
      <c r="N35" s="270"/>
      <c r="O35" s="471"/>
      <c r="P35" s="89" t="s">
        <v>81</v>
      </c>
      <c r="Q35" s="89"/>
      <c r="R35" s="89" t="s">
        <v>82</v>
      </c>
      <c r="S35" s="89"/>
      <c r="T35" s="473" t="s">
        <v>83</v>
      </c>
      <c r="U35" s="475" t="s">
        <v>84</v>
      </c>
      <c r="V35" s="462" t="s">
        <v>85</v>
      </c>
    </row>
    <row r="36" spans="1:24" ht="20.100000000000001" customHeight="1" thickBot="1">
      <c r="A36" s="324">
        <v>44501</v>
      </c>
      <c r="B36" s="338" t="s">
        <v>217</v>
      </c>
      <c r="C36" s="339" t="s">
        <v>219</v>
      </c>
      <c r="D36" s="340">
        <v>4</v>
      </c>
      <c r="E36" s="340">
        <v>0</v>
      </c>
      <c r="F36" s="340">
        <v>0</v>
      </c>
      <c r="G36" s="340">
        <v>4</v>
      </c>
      <c r="H36" s="340">
        <v>0</v>
      </c>
      <c r="I36" s="341" t="s">
        <v>234</v>
      </c>
      <c r="J36" s="342" t="s">
        <v>238</v>
      </c>
      <c r="K36" s="369" t="s">
        <v>241</v>
      </c>
      <c r="L36" s="343"/>
      <c r="M36" s="104"/>
      <c r="N36" s="105"/>
      <c r="O36" s="472"/>
      <c r="P36" s="90" t="s">
        <v>86</v>
      </c>
      <c r="Q36" s="90" t="s">
        <v>87</v>
      </c>
      <c r="R36" s="90" t="s">
        <v>86</v>
      </c>
      <c r="S36" s="90" t="s">
        <v>87</v>
      </c>
      <c r="T36" s="474"/>
      <c r="U36" s="476"/>
      <c r="V36" s="463"/>
    </row>
    <row r="37" spans="1:24" ht="20.100000000000001" customHeight="1">
      <c r="A37" s="318">
        <v>44501</v>
      </c>
      <c r="B37" s="326" t="s">
        <v>220</v>
      </c>
      <c r="C37" s="327" t="s">
        <v>221</v>
      </c>
      <c r="D37" s="328">
        <v>1</v>
      </c>
      <c r="E37" s="328">
        <v>0</v>
      </c>
      <c r="F37" s="328">
        <v>0</v>
      </c>
      <c r="G37" s="328">
        <v>1</v>
      </c>
      <c r="H37" s="328">
        <v>0</v>
      </c>
      <c r="I37" s="329" t="s">
        <v>234</v>
      </c>
      <c r="J37" s="330" t="s">
        <v>237</v>
      </c>
      <c r="K37" s="368" t="s">
        <v>241</v>
      </c>
      <c r="L37" s="331"/>
      <c r="M37" s="344" t="s">
        <v>215</v>
      </c>
      <c r="N37" s="186">
        <v>0.5</v>
      </c>
      <c r="O37" s="345">
        <v>6396</v>
      </c>
      <c r="P37" s="346">
        <v>37</v>
      </c>
      <c r="Q37" s="346">
        <v>38</v>
      </c>
      <c r="R37" s="346">
        <v>5</v>
      </c>
      <c r="S37" s="346">
        <v>7</v>
      </c>
      <c r="T37" s="347">
        <f>SUM(P37:S37)</f>
        <v>87</v>
      </c>
      <c r="U37" s="348"/>
      <c r="V37" s="349">
        <v>10</v>
      </c>
    </row>
    <row r="38" spans="1:24" s="123" customFormat="1" ht="20.100000000000001" customHeight="1" thickBot="1">
      <c r="A38" s="324">
        <v>44501</v>
      </c>
      <c r="B38" s="338" t="s">
        <v>220</v>
      </c>
      <c r="C38" s="339" t="s">
        <v>166</v>
      </c>
      <c r="D38" s="340">
        <v>3</v>
      </c>
      <c r="E38" s="340">
        <v>0</v>
      </c>
      <c r="F38" s="340">
        <v>0</v>
      </c>
      <c r="G38" s="340">
        <v>5</v>
      </c>
      <c r="H38" s="340">
        <v>0</v>
      </c>
      <c r="I38" s="341" t="s">
        <v>233</v>
      </c>
      <c r="J38" s="342" t="s">
        <v>238</v>
      </c>
      <c r="K38" s="369" t="s">
        <v>241</v>
      </c>
      <c r="L38" s="343"/>
      <c r="M38" s="344" t="s">
        <v>173</v>
      </c>
      <c r="N38" s="186">
        <v>0.5854166666666667</v>
      </c>
      <c r="O38" s="345" t="s">
        <v>145</v>
      </c>
      <c r="P38" s="346">
        <v>35</v>
      </c>
      <c r="Q38" s="346">
        <v>28</v>
      </c>
      <c r="R38" s="346">
        <v>1</v>
      </c>
      <c r="S38" s="346">
        <v>2</v>
      </c>
      <c r="T38" s="347">
        <f t="shared" ref="T38:T43" si="13">SUM(P38:S38)</f>
        <v>66</v>
      </c>
      <c r="U38" s="350"/>
      <c r="V38" s="351">
        <v>8</v>
      </c>
      <c r="W38" s="270"/>
    </row>
    <row r="39" spans="1:24" ht="20.100000000000001" customHeight="1">
      <c r="A39" s="318">
        <v>44501</v>
      </c>
      <c r="B39" s="326" t="s">
        <v>222</v>
      </c>
      <c r="C39" s="327" t="s">
        <v>223</v>
      </c>
      <c r="D39" s="328">
        <v>2</v>
      </c>
      <c r="E39" s="328">
        <v>0</v>
      </c>
      <c r="F39" s="328">
        <v>0</v>
      </c>
      <c r="G39" s="328">
        <v>2</v>
      </c>
      <c r="H39" s="328">
        <v>0</v>
      </c>
      <c r="I39" s="329" t="s">
        <v>235</v>
      </c>
      <c r="J39" s="330" t="s">
        <v>238</v>
      </c>
      <c r="K39" s="368" t="s">
        <v>241</v>
      </c>
      <c r="L39" s="331"/>
      <c r="M39" s="344"/>
      <c r="N39" s="186"/>
      <c r="O39" s="345" t="s">
        <v>144</v>
      </c>
      <c r="P39" s="346">
        <v>0</v>
      </c>
      <c r="Q39" s="346">
        <v>0</v>
      </c>
      <c r="R39" s="346">
        <v>0</v>
      </c>
      <c r="S39" s="346">
        <v>0</v>
      </c>
      <c r="T39" s="347">
        <f t="shared" si="13"/>
        <v>0</v>
      </c>
      <c r="U39" s="350"/>
      <c r="V39" s="351"/>
      <c r="X39" s="106"/>
    </row>
    <row r="40" spans="1:24" ht="20.100000000000001" customHeight="1" thickBot="1">
      <c r="A40" s="324">
        <v>44501</v>
      </c>
      <c r="B40" s="338" t="s">
        <v>222</v>
      </c>
      <c r="C40" s="339" t="s">
        <v>192</v>
      </c>
      <c r="D40" s="340">
        <v>10</v>
      </c>
      <c r="E40" s="340">
        <v>0</v>
      </c>
      <c r="F40" s="340">
        <v>0</v>
      </c>
      <c r="G40" s="340">
        <v>10</v>
      </c>
      <c r="H40" s="340">
        <v>0</v>
      </c>
      <c r="I40" s="341" t="s">
        <v>235</v>
      </c>
      <c r="J40" s="342" t="s">
        <v>237</v>
      </c>
      <c r="K40" s="369" t="s">
        <v>241</v>
      </c>
      <c r="L40" s="343"/>
      <c r="M40" s="344" t="s">
        <v>237</v>
      </c>
      <c r="N40" s="186">
        <v>0.57013888888888886</v>
      </c>
      <c r="O40" s="345" t="s">
        <v>142</v>
      </c>
      <c r="P40" s="346">
        <v>60</v>
      </c>
      <c r="Q40" s="346">
        <v>59</v>
      </c>
      <c r="R40" s="346">
        <v>6</v>
      </c>
      <c r="S40" s="346">
        <v>4</v>
      </c>
      <c r="T40" s="347">
        <f t="shared" si="13"/>
        <v>129</v>
      </c>
      <c r="U40" s="352"/>
      <c r="V40" s="351">
        <v>7</v>
      </c>
      <c r="W40" s="106"/>
      <c r="X40" s="106"/>
    </row>
    <row r="41" spans="1:24" ht="20.100000000000001" customHeight="1" thickBot="1">
      <c r="A41" s="359">
        <v>44501</v>
      </c>
      <c r="B41" s="360" t="s">
        <v>224</v>
      </c>
      <c r="C41" s="361" t="s">
        <v>225</v>
      </c>
      <c r="D41" s="362">
        <v>2</v>
      </c>
      <c r="E41" s="362">
        <v>0</v>
      </c>
      <c r="F41" s="362">
        <v>0</v>
      </c>
      <c r="G41" s="362">
        <v>3</v>
      </c>
      <c r="H41" s="362">
        <v>0</v>
      </c>
      <c r="I41" s="363" t="s">
        <v>234</v>
      </c>
      <c r="J41" s="364" t="s">
        <v>237</v>
      </c>
      <c r="K41" s="367" t="s">
        <v>241</v>
      </c>
      <c r="L41" s="365"/>
      <c r="M41" s="344" t="s">
        <v>175</v>
      </c>
      <c r="N41" s="186">
        <v>0.4861111111111111</v>
      </c>
      <c r="O41" s="345" t="s">
        <v>146</v>
      </c>
      <c r="P41" s="346">
        <v>18</v>
      </c>
      <c r="Q41" s="346">
        <v>18</v>
      </c>
      <c r="R41" s="346">
        <v>6</v>
      </c>
      <c r="S41" s="346">
        <v>6</v>
      </c>
      <c r="T41" s="347">
        <f t="shared" si="13"/>
        <v>48</v>
      </c>
      <c r="U41" s="352"/>
      <c r="V41" s="351">
        <v>4</v>
      </c>
      <c r="W41" s="106"/>
    </row>
    <row r="42" spans="1:24" ht="20.100000000000001" customHeight="1">
      <c r="A42" s="318">
        <v>44501</v>
      </c>
      <c r="B42" s="326" t="s">
        <v>226</v>
      </c>
      <c r="C42" s="327" t="s">
        <v>227</v>
      </c>
      <c r="D42" s="328">
        <v>2</v>
      </c>
      <c r="E42" s="328">
        <v>0</v>
      </c>
      <c r="F42" s="328">
        <v>0</v>
      </c>
      <c r="G42" s="328">
        <v>2</v>
      </c>
      <c r="H42" s="328">
        <v>0</v>
      </c>
      <c r="I42" s="329" t="s">
        <v>233</v>
      </c>
      <c r="J42" s="330" t="s">
        <v>239</v>
      </c>
      <c r="K42" s="368" t="s">
        <v>241</v>
      </c>
      <c r="L42" s="331"/>
      <c r="M42" s="344" t="s">
        <v>162</v>
      </c>
      <c r="N42" s="186">
        <v>0.43055555555555558</v>
      </c>
      <c r="O42" s="345" t="s">
        <v>148</v>
      </c>
      <c r="P42" s="346">
        <v>16</v>
      </c>
      <c r="Q42" s="346">
        <v>16</v>
      </c>
      <c r="R42" s="346">
        <v>0</v>
      </c>
      <c r="S42" s="346">
        <v>0</v>
      </c>
      <c r="T42" s="347">
        <f t="shared" si="13"/>
        <v>32</v>
      </c>
      <c r="U42" s="352"/>
      <c r="V42" s="351">
        <v>1</v>
      </c>
      <c r="W42" s="106"/>
    </row>
    <row r="43" spans="1:24" ht="20.100000000000001" customHeight="1" thickBot="1">
      <c r="A43" s="324">
        <v>44501</v>
      </c>
      <c r="B43" s="338" t="s">
        <v>226</v>
      </c>
      <c r="C43" s="339" t="s">
        <v>184</v>
      </c>
      <c r="D43" s="340">
        <v>4</v>
      </c>
      <c r="E43" s="340">
        <v>0</v>
      </c>
      <c r="F43" s="340">
        <v>0</v>
      </c>
      <c r="G43" s="340">
        <v>4</v>
      </c>
      <c r="H43" s="340">
        <v>0</v>
      </c>
      <c r="I43" s="341" t="s">
        <v>235</v>
      </c>
      <c r="J43" s="342" t="s">
        <v>237</v>
      </c>
      <c r="K43" s="369" t="s">
        <v>241</v>
      </c>
      <c r="L43" s="343"/>
      <c r="M43" s="344"/>
      <c r="N43" s="186"/>
      <c r="O43" s="345" t="s">
        <v>147</v>
      </c>
      <c r="P43" s="346">
        <v>0</v>
      </c>
      <c r="Q43" s="346">
        <v>0</v>
      </c>
      <c r="R43" s="346">
        <v>0</v>
      </c>
      <c r="S43" s="346">
        <v>0</v>
      </c>
      <c r="T43" s="347">
        <f t="shared" si="13"/>
        <v>0</v>
      </c>
      <c r="U43" s="350"/>
      <c r="V43" s="351"/>
    </row>
    <row r="44" spans="1:24" ht="20.100000000000001" customHeight="1" thickTop="1">
      <c r="A44" s="318">
        <v>44501</v>
      </c>
      <c r="B44" s="326" t="s">
        <v>228</v>
      </c>
      <c r="C44" s="327" t="s">
        <v>229</v>
      </c>
      <c r="D44" s="328">
        <v>1</v>
      </c>
      <c r="E44" s="328">
        <v>0</v>
      </c>
      <c r="F44" s="328">
        <v>0</v>
      </c>
      <c r="G44" s="328">
        <v>1</v>
      </c>
      <c r="H44" s="328">
        <v>0</v>
      </c>
      <c r="I44" s="329" t="s">
        <v>233</v>
      </c>
      <c r="J44" s="330" t="s">
        <v>237</v>
      </c>
      <c r="K44" s="368" t="s">
        <v>241</v>
      </c>
      <c r="L44" s="331"/>
      <c r="M44" s="344"/>
      <c r="N44" s="186"/>
      <c r="O44" s="181" t="s">
        <v>125</v>
      </c>
      <c r="P44" s="182">
        <f>SUM(P37:P43)</f>
        <v>166</v>
      </c>
      <c r="Q44" s="182">
        <f>SUM(Q37:Q43)</f>
        <v>159</v>
      </c>
      <c r="R44" s="182">
        <f>SUM(R37:R43)</f>
        <v>18</v>
      </c>
      <c r="S44" s="182">
        <f>SUM(S37:S43)</f>
        <v>19</v>
      </c>
      <c r="T44" s="182">
        <f>SUM(T37:T43)</f>
        <v>362</v>
      </c>
      <c r="U44" s="183"/>
      <c r="V44" s="184"/>
    </row>
    <row r="45" spans="1:24" ht="20.100000000000001" customHeight="1">
      <c r="A45" s="325">
        <v>44501</v>
      </c>
      <c r="B45" s="332" t="s">
        <v>228</v>
      </c>
      <c r="C45" s="333" t="s">
        <v>181</v>
      </c>
      <c r="D45" s="334">
        <v>1</v>
      </c>
      <c r="E45" s="334">
        <v>0</v>
      </c>
      <c r="F45" s="334">
        <v>0</v>
      </c>
      <c r="G45" s="334">
        <v>1</v>
      </c>
      <c r="H45" s="334">
        <v>0</v>
      </c>
      <c r="I45" s="335" t="s">
        <v>236</v>
      </c>
      <c r="J45" s="336" t="s">
        <v>237</v>
      </c>
      <c r="K45" s="370" t="s">
        <v>242</v>
      </c>
      <c r="L45" s="337"/>
      <c r="M45" s="344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</row>
    <row r="46" spans="1:24" ht="20.100000000000001" customHeight="1" thickBot="1">
      <c r="A46" s="324">
        <v>44501</v>
      </c>
      <c r="B46" s="338" t="s">
        <v>228</v>
      </c>
      <c r="C46" s="339" t="s">
        <v>230</v>
      </c>
      <c r="D46" s="340">
        <v>1</v>
      </c>
      <c r="E46" s="340">
        <v>0</v>
      </c>
      <c r="F46" s="340">
        <v>0</v>
      </c>
      <c r="G46" s="340">
        <v>1</v>
      </c>
      <c r="H46" s="340">
        <v>0</v>
      </c>
      <c r="I46" s="341" t="s">
        <v>235</v>
      </c>
      <c r="J46" s="342" t="s">
        <v>237</v>
      </c>
      <c r="K46" s="369" t="s">
        <v>240</v>
      </c>
      <c r="L46" s="343"/>
      <c r="M46" s="187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4" ht="20.100000000000001" customHeight="1">
      <c r="A47" s="318">
        <v>44501</v>
      </c>
      <c r="B47" s="326" t="s">
        <v>231</v>
      </c>
      <c r="C47" s="327" t="s">
        <v>184</v>
      </c>
      <c r="D47" s="328">
        <v>15</v>
      </c>
      <c r="E47" s="328">
        <v>0</v>
      </c>
      <c r="F47" s="328">
        <v>0</v>
      </c>
      <c r="G47" s="328">
        <v>15</v>
      </c>
      <c r="H47" s="328">
        <v>0</v>
      </c>
      <c r="I47" s="329" t="s">
        <v>235</v>
      </c>
      <c r="J47" s="330" t="s">
        <v>237</v>
      </c>
      <c r="K47" s="368" t="s">
        <v>243</v>
      </c>
      <c r="L47" s="331"/>
      <c r="M47" s="187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4" ht="20.100000000000001" customHeight="1" thickBot="1">
      <c r="A48" s="324">
        <v>44501</v>
      </c>
      <c r="B48" s="338" t="s">
        <v>231</v>
      </c>
      <c r="C48" s="339" t="s">
        <v>232</v>
      </c>
      <c r="D48" s="340">
        <v>12</v>
      </c>
      <c r="E48" s="340">
        <v>0</v>
      </c>
      <c r="F48" s="340">
        <v>0</v>
      </c>
      <c r="G48" s="340">
        <v>12</v>
      </c>
      <c r="H48" s="340">
        <v>0</v>
      </c>
      <c r="I48" s="341" t="s">
        <v>235</v>
      </c>
      <c r="J48" s="342" t="s">
        <v>237</v>
      </c>
      <c r="K48" s="369" t="s">
        <v>240</v>
      </c>
      <c r="L48" s="343"/>
      <c r="M48" s="187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18">
        <v>44501</v>
      </c>
      <c r="B49" s="326" t="s">
        <v>244</v>
      </c>
      <c r="C49" s="327" t="s">
        <v>227</v>
      </c>
      <c r="D49" s="328">
        <v>0</v>
      </c>
      <c r="E49" s="328">
        <v>0</v>
      </c>
      <c r="F49" s="328">
        <v>0</v>
      </c>
      <c r="G49" s="328">
        <v>3</v>
      </c>
      <c r="H49" s="328">
        <v>0</v>
      </c>
      <c r="I49" s="329" t="s">
        <v>258</v>
      </c>
      <c r="J49" s="330" t="s">
        <v>261</v>
      </c>
      <c r="K49" s="330" t="s">
        <v>263</v>
      </c>
      <c r="L49" s="331"/>
      <c r="M49" s="187"/>
      <c r="N49" s="10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24">
        <v>44501</v>
      </c>
      <c r="B50" s="338" t="s">
        <v>244</v>
      </c>
      <c r="C50" s="339" t="s">
        <v>245</v>
      </c>
      <c r="D50" s="340">
        <v>3</v>
      </c>
      <c r="E50" s="340">
        <v>0</v>
      </c>
      <c r="F50" s="340">
        <v>0</v>
      </c>
      <c r="G50" s="340">
        <v>5</v>
      </c>
      <c r="H50" s="340">
        <v>0</v>
      </c>
      <c r="I50" s="341" t="s">
        <v>258</v>
      </c>
      <c r="J50" s="342" t="s">
        <v>173</v>
      </c>
      <c r="K50" s="342" t="s">
        <v>263</v>
      </c>
      <c r="L50" s="343"/>
      <c r="M50" s="187"/>
      <c r="N50" s="106"/>
      <c r="O50" s="94" t="s">
        <v>89</v>
      </c>
      <c r="P50" s="96">
        <f>P44+P49</f>
        <v>166</v>
      </c>
      <c r="Q50" s="95">
        <f>Q44+Q49</f>
        <v>159</v>
      </c>
      <c r="R50" s="96">
        <f>R44+R49</f>
        <v>18</v>
      </c>
      <c r="S50" s="95">
        <f>S44+S49</f>
        <v>19</v>
      </c>
      <c r="T50" s="96">
        <f>T44+T49</f>
        <v>362</v>
      </c>
      <c r="U50" s="97">
        <f>SUM(U44:U45)</f>
        <v>0</v>
      </c>
      <c r="V50" s="98"/>
    </row>
    <row r="51" spans="1:22" ht="20.100000000000001" customHeight="1">
      <c r="A51" s="318">
        <v>44501</v>
      </c>
      <c r="B51" s="326" t="s">
        <v>246</v>
      </c>
      <c r="C51" s="327" t="s">
        <v>247</v>
      </c>
      <c r="D51" s="328">
        <v>1</v>
      </c>
      <c r="E51" s="328">
        <v>0</v>
      </c>
      <c r="F51" s="328">
        <v>0</v>
      </c>
      <c r="G51" s="328">
        <v>1</v>
      </c>
      <c r="H51" s="328">
        <v>0</v>
      </c>
      <c r="I51" s="329" t="s">
        <v>259</v>
      </c>
      <c r="J51" s="330" t="s">
        <v>173</v>
      </c>
      <c r="K51" s="330" t="s">
        <v>263</v>
      </c>
      <c r="L51" s="331"/>
      <c r="M51" s="187"/>
      <c r="N51" s="106"/>
      <c r="O51" s="169" t="s">
        <v>138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324">
        <v>44501</v>
      </c>
      <c r="B52" s="338" t="s">
        <v>246</v>
      </c>
      <c r="C52" s="339" t="s">
        <v>248</v>
      </c>
      <c r="D52" s="340">
        <v>1</v>
      </c>
      <c r="E52" s="340">
        <v>0</v>
      </c>
      <c r="F52" s="340">
        <v>0</v>
      </c>
      <c r="G52" s="340">
        <v>1</v>
      </c>
      <c r="H52" s="340">
        <v>0</v>
      </c>
      <c r="I52" s="341" t="s">
        <v>258</v>
      </c>
      <c r="J52" s="342" t="s">
        <v>173</v>
      </c>
      <c r="K52" s="342" t="s">
        <v>264</v>
      </c>
      <c r="L52" s="343"/>
      <c r="M52" s="187"/>
      <c r="N52" s="272"/>
      <c r="O52" s="156"/>
      <c r="P52" s="188"/>
      <c r="Q52" s="188"/>
      <c r="R52" s="152"/>
      <c r="S52" s="152"/>
      <c r="T52" s="152"/>
      <c r="U52" s="151"/>
      <c r="V52" s="151"/>
    </row>
    <row r="53" spans="1:22" ht="20.100000000000001" customHeight="1">
      <c r="A53" s="318">
        <v>44501</v>
      </c>
      <c r="B53" s="326" t="s">
        <v>249</v>
      </c>
      <c r="C53" s="327" t="s">
        <v>250</v>
      </c>
      <c r="D53" s="328">
        <v>1</v>
      </c>
      <c r="E53" s="328">
        <v>0</v>
      </c>
      <c r="F53" s="328">
        <v>0</v>
      </c>
      <c r="G53" s="328">
        <v>1</v>
      </c>
      <c r="H53" s="328">
        <v>0</v>
      </c>
      <c r="I53" s="329" t="s">
        <v>260</v>
      </c>
      <c r="J53" s="330" t="s">
        <v>173</v>
      </c>
      <c r="K53" s="330" t="s">
        <v>263</v>
      </c>
      <c r="L53" s="331"/>
      <c r="M53" s="187"/>
      <c r="N53" s="272"/>
      <c r="O53" s="156"/>
      <c r="P53" s="188"/>
      <c r="Q53" s="188"/>
      <c r="R53" s="152"/>
      <c r="S53" s="152"/>
      <c r="T53" s="152"/>
      <c r="U53" s="151"/>
      <c r="V53" s="151"/>
    </row>
    <row r="54" spans="1:22" ht="20.100000000000001" customHeight="1">
      <c r="A54" s="325">
        <v>44501</v>
      </c>
      <c r="B54" s="332" t="s">
        <v>249</v>
      </c>
      <c r="C54" s="333" t="s">
        <v>247</v>
      </c>
      <c r="D54" s="334">
        <v>1</v>
      </c>
      <c r="E54" s="334">
        <v>0</v>
      </c>
      <c r="F54" s="334">
        <v>0</v>
      </c>
      <c r="G54" s="334">
        <v>1</v>
      </c>
      <c r="H54" s="334">
        <v>0</v>
      </c>
      <c r="I54" s="335" t="s">
        <v>258</v>
      </c>
      <c r="J54" s="336" t="s">
        <v>173</v>
      </c>
      <c r="K54" s="336" t="s">
        <v>263</v>
      </c>
      <c r="L54" s="337"/>
      <c r="M54" s="187"/>
      <c r="N54" s="272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>
      <c r="A55" s="325">
        <v>44501</v>
      </c>
      <c r="B55" s="332" t="s">
        <v>249</v>
      </c>
      <c r="C55" s="333" t="s">
        <v>251</v>
      </c>
      <c r="D55" s="334">
        <v>0</v>
      </c>
      <c r="E55" s="334">
        <v>0</v>
      </c>
      <c r="F55" s="334">
        <v>0</v>
      </c>
      <c r="G55" s="334">
        <v>2</v>
      </c>
      <c r="H55" s="334">
        <v>0</v>
      </c>
      <c r="I55" s="335" t="s">
        <v>260</v>
      </c>
      <c r="J55" s="336" t="s">
        <v>262</v>
      </c>
      <c r="K55" s="336" t="s">
        <v>263</v>
      </c>
      <c r="L55" s="337"/>
      <c r="M55" s="187"/>
      <c r="N55" s="272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 thickBot="1">
      <c r="A56" s="324">
        <v>44501</v>
      </c>
      <c r="B56" s="338" t="s">
        <v>249</v>
      </c>
      <c r="C56" s="339" t="s">
        <v>182</v>
      </c>
      <c r="D56" s="340">
        <v>1</v>
      </c>
      <c r="E56" s="340">
        <v>0</v>
      </c>
      <c r="F56" s="340">
        <v>0</v>
      </c>
      <c r="G56" s="340">
        <v>0</v>
      </c>
      <c r="H56" s="340">
        <v>0</v>
      </c>
      <c r="I56" s="341" t="s">
        <v>260</v>
      </c>
      <c r="J56" s="342" t="s">
        <v>261</v>
      </c>
      <c r="K56" s="342" t="s">
        <v>263</v>
      </c>
      <c r="L56" s="343"/>
      <c r="M56" s="187"/>
      <c r="N56" s="272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 thickBot="1">
      <c r="A57" s="359">
        <v>44501</v>
      </c>
      <c r="B57" s="360" t="s">
        <v>252</v>
      </c>
      <c r="C57" s="361" t="s">
        <v>184</v>
      </c>
      <c r="D57" s="362">
        <v>3</v>
      </c>
      <c r="E57" s="362">
        <v>0</v>
      </c>
      <c r="F57" s="362">
        <v>0</v>
      </c>
      <c r="G57" s="362">
        <v>3</v>
      </c>
      <c r="H57" s="362">
        <v>0</v>
      </c>
      <c r="I57" s="363" t="s">
        <v>259</v>
      </c>
      <c r="J57" s="364" t="s">
        <v>261</v>
      </c>
      <c r="K57" s="364" t="s">
        <v>264</v>
      </c>
      <c r="L57" s="365"/>
      <c r="M57" s="187"/>
      <c r="N57" s="272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 thickBot="1">
      <c r="A58" s="359">
        <v>44501</v>
      </c>
      <c r="B58" s="360" t="s">
        <v>253</v>
      </c>
      <c r="C58" s="361" t="s">
        <v>184</v>
      </c>
      <c r="D58" s="362">
        <v>8</v>
      </c>
      <c r="E58" s="362">
        <v>0</v>
      </c>
      <c r="F58" s="362">
        <v>0</v>
      </c>
      <c r="G58" s="362">
        <v>8</v>
      </c>
      <c r="H58" s="362">
        <v>0</v>
      </c>
      <c r="I58" s="363" t="s">
        <v>259</v>
      </c>
      <c r="J58" s="364" t="s">
        <v>173</v>
      </c>
      <c r="K58" s="364" t="s">
        <v>263</v>
      </c>
      <c r="L58" s="365"/>
      <c r="M58" s="187"/>
      <c r="N58" s="272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59">
        <v>44501</v>
      </c>
      <c r="B59" s="360" t="s">
        <v>254</v>
      </c>
      <c r="C59" s="361" t="s">
        <v>227</v>
      </c>
      <c r="D59" s="362">
        <v>3</v>
      </c>
      <c r="E59" s="362">
        <v>0</v>
      </c>
      <c r="F59" s="362">
        <v>0</v>
      </c>
      <c r="G59" s="362">
        <v>3</v>
      </c>
      <c r="H59" s="362">
        <v>0</v>
      </c>
      <c r="I59" s="363" t="s">
        <v>258</v>
      </c>
      <c r="J59" s="364" t="s">
        <v>262</v>
      </c>
      <c r="K59" s="364" t="s">
        <v>263</v>
      </c>
      <c r="L59" s="365"/>
      <c r="M59" s="187"/>
      <c r="N59" s="272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 thickBot="1">
      <c r="A60" s="359">
        <v>44501</v>
      </c>
      <c r="B60" s="360" t="s">
        <v>255</v>
      </c>
      <c r="C60" s="361" t="s">
        <v>167</v>
      </c>
      <c r="D60" s="362">
        <v>3</v>
      </c>
      <c r="E60" s="362">
        <v>0</v>
      </c>
      <c r="F60" s="362">
        <v>0</v>
      </c>
      <c r="G60" s="362">
        <v>3</v>
      </c>
      <c r="H60" s="362">
        <v>0</v>
      </c>
      <c r="I60" s="363" t="s">
        <v>259</v>
      </c>
      <c r="J60" s="364" t="s">
        <v>262</v>
      </c>
      <c r="K60" s="364" t="s">
        <v>263</v>
      </c>
      <c r="L60" s="365"/>
      <c r="M60" s="187"/>
      <c r="N60" s="272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318">
        <v>44501</v>
      </c>
      <c r="B61" s="326" t="s">
        <v>256</v>
      </c>
      <c r="C61" s="327" t="s">
        <v>257</v>
      </c>
      <c r="D61" s="328">
        <v>1</v>
      </c>
      <c r="E61" s="328">
        <v>0</v>
      </c>
      <c r="F61" s="328">
        <v>0</v>
      </c>
      <c r="G61" s="328">
        <v>1</v>
      </c>
      <c r="H61" s="328">
        <v>0</v>
      </c>
      <c r="I61" s="329" t="s">
        <v>259</v>
      </c>
      <c r="J61" s="330" t="s">
        <v>261</v>
      </c>
      <c r="K61" s="330" t="s">
        <v>263</v>
      </c>
      <c r="L61" s="331"/>
      <c r="M61" s="187"/>
      <c r="N61" s="272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324">
        <v>44501</v>
      </c>
      <c r="B62" s="338" t="s">
        <v>256</v>
      </c>
      <c r="C62" s="339" t="s">
        <v>184</v>
      </c>
      <c r="D62" s="340">
        <v>4</v>
      </c>
      <c r="E62" s="340">
        <v>0</v>
      </c>
      <c r="F62" s="340">
        <v>0</v>
      </c>
      <c r="G62" s="340">
        <v>4</v>
      </c>
      <c r="H62" s="340">
        <v>0</v>
      </c>
      <c r="I62" s="341" t="s">
        <v>259</v>
      </c>
      <c r="J62" s="342" t="s">
        <v>173</v>
      </c>
      <c r="K62" s="342" t="s">
        <v>263</v>
      </c>
      <c r="L62" s="343"/>
      <c r="M62" s="187"/>
      <c r="N62" s="272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 thickBot="1">
      <c r="A63" s="359">
        <v>44501</v>
      </c>
      <c r="B63" s="360" t="s">
        <v>265</v>
      </c>
      <c r="C63" s="361" t="s">
        <v>193</v>
      </c>
      <c r="D63" s="362">
        <v>0</v>
      </c>
      <c r="E63" s="362">
        <v>0</v>
      </c>
      <c r="F63" s="362">
        <v>0</v>
      </c>
      <c r="G63" s="362">
        <v>3</v>
      </c>
      <c r="H63" s="362">
        <v>0</v>
      </c>
      <c r="I63" s="363" t="s">
        <v>276</v>
      </c>
      <c r="J63" s="364" t="s">
        <v>282</v>
      </c>
      <c r="K63" s="367" t="s">
        <v>285</v>
      </c>
      <c r="L63" s="365"/>
      <c r="M63" s="187"/>
      <c r="N63" s="272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>
      <c r="A64" s="318">
        <v>44501</v>
      </c>
      <c r="B64" s="326" t="s">
        <v>266</v>
      </c>
      <c r="C64" s="327" t="s">
        <v>227</v>
      </c>
      <c r="D64" s="328">
        <v>3</v>
      </c>
      <c r="E64" s="328">
        <v>0</v>
      </c>
      <c r="F64" s="328">
        <v>0</v>
      </c>
      <c r="G64" s="328">
        <v>3</v>
      </c>
      <c r="H64" s="328">
        <v>0</v>
      </c>
      <c r="I64" s="329" t="s">
        <v>277</v>
      </c>
      <c r="J64" s="330" t="s">
        <v>282</v>
      </c>
      <c r="K64" s="368" t="s">
        <v>286</v>
      </c>
      <c r="L64" s="331"/>
      <c r="M64" s="187"/>
      <c r="N64" s="272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>
      <c r="A65" s="325">
        <v>44501</v>
      </c>
      <c r="B65" s="332" t="s">
        <v>266</v>
      </c>
      <c r="C65" s="333" t="s">
        <v>184</v>
      </c>
      <c r="D65" s="334">
        <v>6</v>
      </c>
      <c r="E65" s="334">
        <v>0</v>
      </c>
      <c r="F65" s="334">
        <v>0</v>
      </c>
      <c r="G65" s="334">
        <v>11</v>
      </c>
      <c r="H65" s="334">
        <v>0</v>
      </c>
      <c r="I65" s="335" t="s">
        <v>278</v>
      </c>
      <c r="J65" s="336" t="s">
        <v>283</v>
      </c>
      <c r="K65" s="370" t="s">
        <v>285</v>
      </c>
      <c r="L65" s="337"/>
      <c r="M65" s="187"/>
      <c r="N65" s="272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 thickBot="1">
      <c r="A66" s="324">
        <v>44501</v>
      </c>
      <c r="B66" s="338" t="s">
        <v>266</v>
      </c>
      <c r="C66" s="339" t="s">
        <v>267</v>
      </c>
      <c r="D66" s="340">
        <v>1</v>
      </c>
      <c r="E66" s="340">
        <v>0</v>
      </c>
      <c r="F66" s="340">
        <v>0</v>
      </c>
      <c r="G66" s="340">
        <v>1</v>
      </c>
      <c r="H66" s="340">
        <v>0</v>
      </c>
      <c r="I66" s="341" t="s">
        <v>278</v>
      </c>
      <c r="J66" s="342" t="s">
        <v>284</v>
      </c>
      <c r="K66" s="369" t="s">
        <v>287</v>
      </c>
      <c r="L66" s="343"/>
      <c r="M66" s="187"/>
      <c r="N66" s="272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359">
        <v>44501</v>
      </c>
      <c r="B67" s="360" t="s">
        <v>268</v>
      </c>
      <c r="C67" s="361" t="s">
        <v>269</v>
      </c>
      <c r="D67" s="362">
        <v>2</v>
      </c>
      <c r="E67" s="362">
        <v>0</v>
      </c>
      <c r="F67" s="362">
        <v>0</v>
      </c>
      <c r="G67" s="362">
        <v>2</v>
      </c>
      <c r="H67" s="362">
        <v>0</v>
      </c>
      <c r="I67" s="363" t="s">
        <v>276</v>
      </c>
      <c r="J67" s="364" t="s">
        <v>284</v>
      </c>
      <c r="K67" s="367" t="s">
        <v>285</v>
      </c>
      <c r="L67" s="365"/>
      <c r="M67" s="187"/>
      <c r="N67" s="272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318">
        <v>44501</v>
      </c>
      <c r="B68" s="326" t="s">
        <v>270</v>
      </c>
      <c r="C68" s="327" t="s">
        <v>271</v>
      </c>
      <c r="D68" s="328">
        <v>40</v>
      </c>
      <c r="E68" s="328">
        <v>0</v>
      </c>
      <c r="F68" s="328">
        <v>0</v>
      </c>
      <c r="G68" s="328">
        <v>0</v>
      </c>
      <c r="H68" s="328">
        <v>0</v>
      </c>
      <c r="I68" s="329" t="s">
        <v>279</v>
      </c>
      <c r="J68" s="330" t="s">
        <v>282</v>
      </c>
      <c r="K68" s="368" t="s">
        <v>286</v>
      </c>
      <c r="L68" s="331"/>
      <c r="M68" s="187"/>
      <c r="N68" s="272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 thickBot="1">
      <c r="A69" s="324">
        <v>44501</v>
      </c>
      <c r="B69" s="338" t="s">
        <v>270</v>
      </c>
      <c r="C69" s="339" t="s">
        <v>272</v>
      </c>
      <c r="D69" s="340">
        <v>5</v>
      </c>
      <c r="E69" s="340">
        <v>0</v>
      </c>
      <c r="F69" s="340">
        <v>0</v>
      </c>
      <c r="G69" s="340">
        <v>7</v>
      </c>
      <c r="H69" s="340">
        <v>0</v>
      </c>
      <c r="I69" s="341" t="s">
        <v>278</v>
      </c>
      <c r="J69" s="342" t="s">
        <v>282</v>
      </c>
      <c r="K69" s="369" t="s">
        <v>285</v>
      </c>
      <c r="L69" s="343"/>
      <c r="M69" s="187"/>
      <c r="N69" s="272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318">
        <v>44501</v>
      </c>
      <c r="B70" s="326" t="s">
        <v>273</v>
      </c>
      <c r="C70" s="327" t="s">
        <v>227</v>
      </c>
      <c r="D70" s="328">
        <v>4</v>
      </c>
      <c r="E70" s="328">
        <v>0</v>
      </c>
      <c r="F70" s="328">
        <v>0</v>
      </c>
      <c r="G70" s="328">
        <v>4</v>
      </c>
      <c r="H70" s="328">
        <v>0</v>
      </c>
      <c r="I70" s="329" t="s">
        <v>279</v>
      </c>
      <c r="J70" s="330" t="s">
        <v>283</v>
      </c>
      <c r="K70" s="368" t="s">
        <v>285</v>
      </c>
      <c r="L70" s="331"/>
      <c r="M70" s="187"/>
      <c r="N70" s="272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 thickBot="1">
      <c r="A71" s="324">
        <v>44501</v>
      </c>
      <c r="B71" s="338" t="s">
        <v>273</v>
      </c>
      <c r="C71" s="339" t="s">
        <v>184</v>
      </c>
      <c r="D71" s="340">
        <v>2</v>
      </c>
      <c r="E71" s="340">
        <v>0</v>
      </c>
      <c r="F71" s="340">
        <v>0</v>
      </c>
      <c r="G71" s="340">
        <v>2</v>
      </c>
      <c r="H71" s="340">
        <v>0</v>
      </c>
      <c r="I71" s="341" t="s">
        <v>279</v>
      </c>
      <c r="J71" s="342" t="s">
        <v>284</v>
      </c>
      <c r="K71" s="369" t="s">
        <v>286</v>
      </c>
      <c r="L71" s="343"/>
      <c r="M71" s="187"/>
      <c r="N71" s="272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>
      <c r="A72" s="325">
        <v>44501</v>
      </c>
      <c r="B72" s="332" t="s">
        <v>274</v>
      </c>
      <c r="C72" s="333" t="s">
        <v>227</v>
      </c>
      <c r="D72" s="334">
        <v>4</v>
      </c>
      <c r="E72" s="334">
        <v>0</v>
      </c>
      <c r="F72" s="334">
        <v>0</v>
      </c>
      <c r="G72" s="334">
        <v>4</v>
      </c>
      <c r="H72" s="334">
        <v>0</v>
      </c>
      <c r="I72" s="335" t="s">
        <v>278</v>
      </c>
      <c r="J72" s="336" t="s">
        <v>282</v>
      </c>
      <c r="K72" s="370" t="s">
        <v>286</v>
      </c>
      <c r="L72" s="337"/>
      <c r="M72" s="187"/>
      <c r="N72" s="272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325">
        <v>44501</v>
      </c>
      <c r="B73" s="332" t="s">
        <v>274</v>
      </c>
      <c r="C73" s="333" t="s">
        <v>275</v>
      </c>
      <c r="D73" s="334">
        <v>1</v>
      </c>
      <c r="E73" s="334">
        <v>0</v>
      </c>
      <c r="F73" s="334">
        <v>0</v>
      </c>
      <c r="G73" s="334">
        <v>1</v>
      </c>
      <c r="H73" s="334">
        <v>0</v>
      </c>
      <c r="I73" s="335" t="s">
        <v>280</v>
      </c>
      <c r="J73" s="336" t="s">
        <v>282</v>
      </c>
      <c r="K73" s="370" t="s">
        <v>286</v>
      </c>
      <c r="L73" s="337"/>
      <c r="M73" s="187"/>
      <c r="N73" s="272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 thickBot="1">
      <c r="A74" s="325">
        <v>44501</v>
      </c>
      <c r="B74" s="332" t="s">
        <v>274</v>
      </c>
      <c r="C74" s="333" t="s">
        <v>189</v>
      </c>
      <c r="D74" s="334">
        <v>1</v>
      </c>
      <c r="E74" s="334">
        <v>0</v>
      </c>
      <c r="F74" s="334">
        <v>0</v>
      </c>
      <c r="G74" s="334">
        <v>1</v>
      </c>
      <c r="H74" s="334">
        <v>0</v>
      </c>
      <c r="I74" s="335" t="s">
        <v>281</v>
      </c>
      <c r="J74" s="336" t="s">
        <v>284</v>
      </c>
      <c r="K74" s="370" t="s">
        <v>285</v>
      </c>
      <c r="L74" s="337"/>
      <c r="M74" s="187"/>
      <c r="N74" s="272"/>
      <c r="O74" s="156"/>
      <c r="P74" s="188"/>
      <c r="Q74" s="188"/>
      <c r="R74" s="152"/>
      <c r="S74" s="152"/>
      <c r="T74" s="152"/>
      <c r="U74" s="151"/>
      <c r="V74" s="151"/>
    </row>
    <row r="75" spans="1:22" ht="19.5" customHeight="1">
      <c r="A75" s="198" t="s">
        <v>11</v>
      </c>
      <c r="B75" s="199"/>
      <c r="C75" s="200"/>
      <c r="D75" s="201">
        <f>SUM(D4:D74)</f>
        <v>247</v>
      </c>
      <c r="E75" s="201">
        <f>SUM(E4:E74)</f>
        <v>0</v>
      </c>
      <c r="F75" s="201">
        <f>SUM(F4:F74)</f>
        <v>0</v>
      </c>
      <c r="G75" s="201">
        <f>SUM(G4:G74)</f>
        <v>223</v>
      </c>
      <c r="H75" s="201">
        <f>SUM(H4:H74)</f>
        <v>0</v>
      </c>
      <c r="I75" s="297"/>
      <c r="J75" s="149"/>
      <c r="K75" s="149"/>
      <c r="L75" s="202"/>
      <c r="M75" s="187"/>
      <c r="N75" s="272"/>
      <c r="O75" s="156"/>
      <c r="P75" s="188"/>
      <c r="Q75" s="188"/>
      <c r="R75" s="152"/>
      <c r="S75" s="152"/>
      <c r="T75" s="152"/>
      <c r="U75" s="151"/>
      <c r="V75" s="151"/>
    </row>
    <row r="76" spans="1:22" ht="19.5" customHeight="1">
      <c r="A76" s="203" t="s">
        <v>12</v>
      </c>
      <c r="B76" s="204"/>
      <c r="C76" s="205"/>
      <c r="D76" s="206">
        <v>0</v>
      </c>
      <c r="E76" s="206">
        <v>0</v>
      </c>
      <c r="F76" s="206">
        <v>0</v>
      </c>
      <c r="G76" s="206">
        <v>0</v>
      </c>
      <c r="H76" s="206">
        <v>0</v>
      </c>
      <c r="I76" s="298"/>
      <c r="J76" s="128"/>
      <c r="K76" s="128"/>
      <c r="L76" s="207"/>
      <c r="M76" s="187"/>
      <c r="N76" s="272"/>
      <c r="O76" s="156"/>
      <c r="P76" s="188"/>
      <c r="Q76" s="188"/>
      <c r="R76" s="152"/>
      <c r="S76" s="152"/>
      <c r="T76" s="152"/>
      <c r="U76" s="151"/>
      <c r="V76" s="151"/>
    </row>
    <row r="77" spans="1:22" ht="19.5" customHeight="1" thickBot="1">
      <c r="A77" s="208" t="s">
        <v>13</v>
      </c>
      <c r="B77" s="209"/>
      <c r="C77" s="210"/>
      <c r="D77" s="211">
        <f>D75+D76</f>
        <v>247</v>
      </c>
      <c r="E77" s="211">
        <f>E75+E76</f>
        <v>0</v>
      </c>
      <c r="F77" s="211">
        <f>F75+F76</f>
        <v>0</v>
      </c>
      <c r="G77" s="211">
        <f>G75+G76</f>
        <v>223</v>
      </c>
      <c r="H77" s="211">
        <f>H75+H76</f>
        <v>0</v>
      </c>
      <c r="I77" s="299"/>
      <c r="J77" s="129"/>
      <c r="K77" s="129"/>
      <c r="L77" s="212"/>
      <c r="M77" s="187"/>
      <c r="N77" s="272"/>
      <c r="O77" s="156"/>
      <c r="P77" s="188"/>
      <c r="Q77" s="188"/>
      <c r="R77" s="152"/>
      <c r="S77" s="152"/>
      <c r="T77" s="152"/>
      <c r="U77" s="151"/>
      <c r="V77" s="151"/>
    </row>
    <row r="78" spans="1:22" ht="19.5" customHeight="1">
      <c r="A78" s="213" t="s">
        <v>14</v>
      </c>
      <c r="B78" s="214">
        <f t="array" ref="B78">SUM(1/COUNTIF(B4:B74,B4:B74))</f>
        <v>36</v>
      </c>
      <c r="C78" s="215"/>
      <c r="D78" s="151"/>
      <c r="E78" s="151"/>
      <c r="F78" s="151"/>
      <c r="G78" s="151"/>
      <c r="H78" s="151"/>
      <c r="I78" s="300"/>
      <c r="J78" s="130"/>
      <c r="K78" s="130"/>
      <c r="L78" s="134"/>
      <c r="M78" s="187"/>
      <c r="N78" s="272"/>
      <c r="O78" s="156"/>
      <c r="P78" s="188"/>
      <c r="Q78" s="188"/>
      <c r="R78" s="152"/>
      <c r="S78" s="152"/>
      <c r="T78" s="152"/>
      <c r="U78" s="151"/>
      <c r="V78" s="151"/>
    </row>
    <row r="79" spans="1:22" ht="19.5" customHeight="1">
      <c r="A79" s="213"/>
      <c r="B79" s="214"/>
      <c r="C79" s="215"/>
      <c r="D79" s="151"/>
      <c r="E79" s="151"/>
      <c r="F79" s="151"/>
      <c r="G79" s="151"/>
      <c r="H79" s="151"/>
      <c r="I79" s="300"/>
      <c r="J79" s="130"/>
      <c r="K79" s="39"/>
      <c r="L79" s="39"/>
      <c r="M79" s="187"/>
      <c r="N79" s="272"/>
      <c r="O79" s="156"/>
      <c r="P79" s="188"/>
      <c r="Q79" s="188"/>
      <c r="R79" s="152"/>
      <c r="S79" s="152"/>
      <c r="T79" s="152"/>
      <c r="U79" s="151"/>
      <c r="V79" s="151"/>
    </row>
    <row r="80" spans="1:22" ht="19.5" customHeight="1">
      <c r="A80" s="216" t="s">
        <v>15</v>
      </c>
      <c r="B80" s="217"/>
      <c r="C80" s="217"/>
      <c r="D80" s="131"/>
      <c r="E80" s="131"/>
      <c r="F80" s="131"/>
      <c r="G80" s="131"/>
      <c r="H80" s="131"/>
      <c r="I80" s="301"/>
      <c r="J80" s="131"/>
      <c r="K80" s="148"/>
      <c r="L80" s="148"/>
      <c r="M80" s="187"/>
      <c r="N80" s="272"/>
      <c r="O80" s="156"/>
      <c r="P80" s="188"/>
      <c r="Q80" s="188"/>
      <c r="R80" s="152"/>
      <c r="S80" s="152"/>
      <c r="T80" s="152"/>
      <c r="U80" s="151"/>
      <c r="V80" s="151"/>
    </row>
    <row r="81" spans="1:22" ht="19.5" customHeight="1">
      <c r="A81" s="218" t="s">
        <v>130</v>
      </c>
      <c r="B81" s="217"/>
      <c r="C81" s="217"/>
      <c r="D81" s="131"/>
      <c r="E81" s="131"/>
      <c r="F81" s="131"/>
      <c r="G81" s="131"/>
      <c r="H81" s="131"/>
      <c r="I81" s="301"/>
      <c r="J81" s="131"/>
      <c r="K81" s="131"/>
      <c r="L81" s="148"/>
      <c r="M81" s="187"/>
      <c r="N81" s="272"/>
      <c r="O81" s="156"/>
      <c r="P81" s="188"/>
      <c r="Q81" s="188"/>
      <c r="R81" s="152"/>
      <c r="S81" s="152"/>
      <c r="T81" s="152"/>
      <c r="U81" s="151"/>
      <c r="V81" s="151"/>
    </row>
    <row r="82" spans="1:22" ht="19.5" customHeight="1" thickBot="1">
      <c r="A82" s="219"/>
      <c r="B82" s="217"/>
      <c r="C82" s="220"/>
      <c r="D82" s="131"/>
      <c r="E82" s="131"/>
      <c r="F82" s="131"/>
      <c r="G82" s="131"/>
      <c r="H82" s="131"/>
      <c r="I82" s="302"/>
      <c r="J82" s="132"/>
      <c r="K82" s="132"/>
      <c r="L82" s="221"/>
      <c r="M82" s="187"/>
      <c r="N82" s="272"/>
      <c r="O82" s="156"/>
      <c r="P82" s="188"/>
      <c r="Q82" s="188"/>
      <c r="R82" s="152"/>
      <c r="S82" s="152"/>
      <c r="T82" s="152"/>
      <c r="U82" s="151"/>
      <c r="V82" s="151"/>
    </row>
    <row r="83" spans="1:22" ht="19.5" customHeight="1" thickBot="1">
      <c r="A83" s="174" t="s">
        <v>0</v>
      </c>
      <c r="B83" s="175" t="s">
        <v>1</v>
      </c>
      <c r="C83" s="175" t="s">
        <v>2</v>
      </c>
      <c r="D83" s="353" t="s">
        <v>16</v>
      </c>
      <c r="E83" s="222" t="s">
        <v>27</v>
      </c>
      <c r="F83" s="353" t="s">
        <v>18</v>
      </c>
      <c r="G83" s="353" t="s">
        <v>19</v>
      </c>
      <c r="H83" s="353" t="s">
        <v>119</v>
      </c>
      <c r="I83" s="303" t="s">
        <v>8</v>
      </c>
      <c r="J83" s="353" t="s">
        <v>9</v>
      </c>
      <c r="K83" s="464" t="s">
        <v>10</v>
      </c>
      <c r="L83" s="465"/>
      <c r="M83" s="187"/>
      <c r="N83" s="272"/>
      <c r="O83" s="156"/>
      <c r="P83" s="188"/>
      <c r="Q83" s="188"/>
      <c r="R83" s="152"/>
      <c r="S83" s="152"/>
      <c r="T83" s="152"/>
      <c r="U83" s="151"/>
      <c r="V83" s="151"/>
    </row>
    <row r="84" spans="1:22" ht="19.5" customHeight="1">
      <c r="A84" s="318"/>
      <c r="B84" s="326"/>
      <c r="C84" s="327"/>
      <c r="D84" s="328"/>
      <c r="E84" s="328"/>
      <c r="F84" s="328"/>
      <c r="G84" s="328"/>
      <c r="H84" s="328"/>
      <c r="I84" s="329"/>
      <c r="J84" s="330"/>
      <c r="K84" s="330"/>
      <c r="L84" s="331"/>
      <c r="M84" s="187"/>
      <c r="N84" s="272"/>
      <c r="O84" s="156"/>
      <c r="P84" s="188"/>
      <c r="Q84" s="188"/>
      <c r="R84" s="152"/>
      <c r="S84" s="152"/>
      <c r="T84" s="152"/>
      <c r="U84" s="151"/>
      <c r="V84" s="151"/>
    </row>
    <row r="85" spans="1:22" ht="19.5" customHeight="1" thickBot="1">
      <c r="A85" s="324"/>
      <c r="B85" s="338"/>
      <c r="C85" s="339"/>
      <c r="D85" s="340"/>
      <c r="E85" s="340"/>
      <c r="F85" s="340"/>
      <c r="G85" s="340"/>
      <c r="H85" s="340"/>
      <c r="I85" s="341"/>
      <c r="J85" s="342"/>
      <c r="K85" s="342"/>
      <c r="L85" s="343"/>
      <c r="M85" s="187"/>
      <c r="N85" s="272"/>
      <c r="O85" s="156"/>
      <c r="P85" s="188"/>
      <c r="Q85" s="188"/>
      <c r="R85" s="152"/>
      <c r="S85" s="152"/>
      <c r="T85" s="152"/>
      <c r="U85" s="151"/>
      <c r="V85" s="151"/>
    </row>
    <row r="86" spans="1:22" ht="19.5" customHeight="1">
      <c r="A86" s="198" t="s">
        <v>20</v>
      </c>
      <c r="B86" s="199"/>
      <c r="C86" s="200"/>
      <c r="D86" s="225">
        <f>SUM(D84:D85)</f>
        <v>0</v>
      </c>
      <c r="E86" s="225">
        <f>SUM(E84:E85)</f>
        <v>0</v>
      </c>
      <c r="F86" s="225">
        <f>SUM(F84:F85)</f>
        <v>0</v>
      </c>
      <c r="G86" s="225">
        <f>SUM(G84:G85)</f>
        <v>0</v>
      </c>
      <c r="H86" s="225">
        <f>SUM(H84:H85)</f>
        <v>0</v>
      </c>
      <c r="I86" s="297"/>
      <c r="J86" s="34"/>
      <c r="K86" s="34"/>
      <c r="L86" s="226"/>
      <c r="M86" s="187"/>
      <c r="N86" s="272"/>
      <c r="O86" s="156"/>
      <c r="P86" s="188"/>
      <c r="Q86" s="188"/>
      <c r="R86" s="152"/>
      <c r="S86" s="152"/>
      <c r="T86" s="152"/>
      <c r="U86" s="151"/>
      <c r="V86" s="151"/>
    </row>
    <row r="87" spans="1:22" ht="19.5" customHeight="1">
      <c r="A87" s="227" t="s">
        <v>12</v>
      </c>
      <c r="B87" s="228"/>
      <c r="C87" s="115"/>
      <c r="D87" s="229">
        <v>0</v>
      </c>
      <c r="E87" s="229">
        <v>0</v>
      </c>
      <c r="F87" s="229">
        <v>0</v>
      </c>
      <c r="G87" s="229">
        <v>0</v>
      </c>
      <c r="H87" s="229">
        <v>0</v>
      </c>
      <c r="I87" s="304"/>
      <c r="J87" s="133"/>
      <c r="K87" s="133"/>
      <c r="L87" s="230"/>
      <c r="M87" s="187"/>
      <c r="N87" s="272"/>
      <c r="O87" s="156"/>
      <c r="P87" s="188"/>
      <c r="Q87" s="188"/>
      <c r="R87" s="152"/>
      <c r="S87" s="152"/>
      <c r="T87" s="152"/>
      <c r="U87" s="151"/>
      <c r="V87" s="151"/>
    </row>
    <row r="88" spans="1:22" ht="19.5" customHeight="1" thickBot="1">
      <c r="A88" s="208" t="s">
        <v>13</v>
      </c>
      <c r="B88" s="209"/>
      <c r="C88" s="210"/>
      <c r="D88" s="231">
        <f>SUM(D86:D87)</f>
        <v>0</v>
      </c>
      <c r="E88" s="231">
        <f t="shared" ref="E88:H88" si="14">SUM(E86:E87)</f>
        <v>0</v>
      </c>
      <c r="F88" s="231">
        <f t="shared" si="14"/>
        <v>0</v>
      </c>
      <c r="G88" s="231">
        <f t="shared" si="14"/>
        <v>0</v>
      </c>
      <c r="H88" s="231">
        <f t="shared" si="14"/>
        <v>0</v>
      </c>
      <c r="I88" s="299"/>
      <c r="J88" s="129"/>
      <c r="K88" s="129"/>
      <c r="L88" s="212"/>
      <c r="M88" s="187"/>
      <c r="N88" s="272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>
      <c r="A89" s="213"/>
      <c r="B89" s="214"/>
      <c r="C89" s="232"/>
      <c r="D89" s="151"/>
      <c r="E89" s="151"/>
      <c r="F89" s="151"/>
      <c r="G89" s="151"/>
      <c r="H89" s="151"/>
      <c r="I89" s="300"/>
      <c r="J89" s="130"/>
      <c r="K89" s="130"/>
      <c r="L89" s="130"/>
      <c r="M89" s="187"/>
      <c r="N89" s="272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>
      <c r="A90" s="216" t="s">
        <v>21</v>
      </c>
      <c r="B90" s="217"/>
      <c r="C90" s="217"/>
      <c r="D90" s="131"/>
      <c r="E90" s="131"/>
      <c r="F90" s="131"/>
      <c r="G90" s="131"/>
      <c r="H90" s="131"/>
      <c r="I90" s="301"/>
      <c r="J90" s="131"/>
      <c r="K90" s="131"/>
      <c r="L90" s="131"/>
      <c r="M90" s="187"/>
      <c r="N90" s="272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>
      <c r="A91" s="216" t="s">
        <v>124</v>
      </c>
      <c r="B91" s="217"/>
      <c r="C91" s="217"/>
      <c r="D91" s="131"/>
      <c r="E91" s="131"/>
      <c r="F91" s="131"/>
      <c r="G91" s="131"/>
      <c r="H91" s="131"/>
      <c r="I91" s="301"/>
      <c r="J91" s="131"/>
      <c r="K91" s="131"/>
      <c r="L91" s="131"/>
      <c r="M91" s="187"/>
      <c r="N91" s="272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 thickBot="1">
      <c r="A92" s="219"/>
      <c r="B92" s="217"/>
      <c r="C92" s="220"/>
      <c r="D92" s="131"/>
      <c r="E92" s="131"/>
      <c r="F92" s="131"/>
      <c r="G92" s="131"/>
      <c r="H92" s="131"/>
      <c r="I92" s="302"/>
      <c r="J92" s="132"/>
      <c r="K92" s="132"/>
      <c r="L92" s="221"/>
      <c r="M92" s="187"/>
      <c r="N92" s="272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 thickBot="1">
      <c r="A93" s="174" t="s">
        <v>0</v>
      </c>
      <c r="B93" s="175" t="s">
        <v>1</v>
      </c>
      <c r="C93" s="175" t="s">
        <v>2</v>
      </c>
      <c r="D93" s="353" t="s">
        <v>22</v>
      </c>
      <c r="E93" s="353" t="s">
        <v>23</v>
      </c>
      <c r="F93" s="353" t="s">
        <v>24</v>
      </c>
      <c r="G93" s="353" t="s">
        <v>25</v>
      </c>
      <c r="H93" s="353" t="s">
        <v>7</v>
      </c>
      <c r="I93" s="303" t="s">
        <v>8</v>
      </c>
      <c r="J93" s="353" t="s">
        <v>9</v>
      </c>
      <c r="K93" s="464" t="s">
        <v>10</v>
      </c>
      <c r="L93" s="465"/>
      <c r="M93" s="187"/>
      <c r="N93" s="272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>
      <c r="A94" s="171"/>
      <c r="B94" s="143"/>
      <c r="C94" s="161"/>
      <c r="D94" s="162"/>
      <c r="E94" s="162"/>
      <c r="F94" s="162"/>
      <c r="G94" s="162"/>
      <c r="H94" s="162"/>
      <c r="I94" s="291"/>
      <c r="J94" s="169"/>
      <c r="K94" s="169"/>
      <c r="L94" s="144"/>
      <c r="M94" s="187"/>
      <c r="N94" s="272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 thickBot="1">
      <c r="A95" s="171"/>
      <c r="B95" s="143"/>
      <c r="C95" s="161"/>
      <c r="D95" s="162"/>
      <c r="E95" s="162"/>
      <c r="F95" s="162"/>
      <c r="G95" s="162"/>
      <c r="H95" s="162"/>
      <c r="I95" s="291"/>
      <c r="J95" s="169"/>
      <c r="K95" s="169"/>
      <c r="L95" s="144"/>
      <c r="M95" s="187"/>
      <c r="N95" s="272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A96" s="198" t="s">
        <v>20</v>
      </c>
      <c r="B96" s="199"/>
      <c r="C96" s="200"/>
      <c r="D96" s="225">
        <f>SUM(D94:D95)</f>
        <v>0</v>
      </c>
      <c r="E96" s="225">
        <f>SUM(E94:E95)</f>
        <v>0</v>
      </c>
      <c r="F96" s="225">
        <f>SUM(F94:F95)</f>
        <v>0</v>
      </c>
      <c r="G96" s="225">
        <f>SUM(G94:G95)</f>
        <v>0</v>
      </c>
      <c r="H96" s="225">
        <f>SUM(H94:H95)</f>
        <v>0</v>
      </c>
      <c r="I96" s="297"/>
      <c r="J96" s="34"/>
      <c r="K96" s="34"/>
      <c r="L96" s="226"/>
      <c r="M96" s="187"/>
      <c r="N96" s="272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>
      <c r="A97" s="227" t="s">
        <v>12</v>
      </c>
      <c r="B97" s="228"/>
      <c r="C97" s="115"/>
      <c r="D97" s="229">
        <v>0</v>
      </c>
      <c r="E97" s="229">
        <v>0</v>
      </c>
      <c r="F97" s="229">
        <v>0</v>
      </c>
      <c r="G97" s="229">
        <v>0</v>
      </c>
      <c r="H97" s="229">
        <v>0</v>
      </c>
      <c r="I97" s="304"/>
      <c r="J97" s="133"/>
      <c r="K97" s="133"/>
      <c r="L97" s="230"/>
      <c r="M97" s="187"/>
      <c r="N97" s="272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 thickBot="1">
      <c r="A98" s="208" t="s">
        <v>13</v>
      </c>
      <c r="B98" s="209"/>
      <c r="C98" s="210"/>
      <c r="D98" s="231">
        <f>SUM(D96:D97)</f>
        <v>0</v>
      </c>
      <c r="E98" s="231">
        <f>SUM(E96:E97)</f>
        <v>0</v>
      </c>
      <c r="F98" s="231">
        <f>SUM(F96:F97)</f>
        <v>0</v>
      </c>
      <c r="G98" s="231">
        <f>SUM(G96:G97)</f>
        <v>0</v>
      </c>
      <c r="H98" s="231">
        <f>SUM(H96:H97)</f>
        <v>0</v>
      </c>
      <c r="I98" s="299"/>
      <c r="J98" s="129"/>
      <c r="K98" s="129"/>
      <c r="L98" s="212"/>
      <c r="M98" s="187"/>
      <c r="N98" s="272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>
      <c r="A99" s="213"/>
      <c r="B99" s="214"/>
      <c r="C99" s="232"/>
      <c r="D99" s="151"/>
      <c r="E99" s="151"/>
      <c r="F99" s="151"/>
      <c r="G99" s="151"/>
      <c r="H99" s="151"/>
      <c r="I99" s="300"/>
      <c r="J99" s="130"/>
      <c r="K99" s="130"/>
      <c r="L99" s="130"/>
      <c r="M99" s="187"/>
      <c r="N99" s="272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>
      <c r="A100" s="216" t="s">
        <v>120</v>
      </c>
      <c r="B100" s="217"/>
      <c r="C100" s="217"/>
      <c r="D100" s="131"/>
      <c r="E100" s="131"/>
      <c r="F100" s="131"/>
      <c r="G100" s="131"/>
      <c r="H100" s="131"/>
      <c r="I100" s="301"/>
      <c r="J100" s="131"/>
      <c r="K100" s="131"/>
      <c r="L100" s="131"/>
      <c r="M100" s="187"/>
      <c r="N100" s="272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 thickBot="1">
      <c r="A101" s="219"/>
      <c r="B101" s="217"/>
      <c r="C101" s="220"/>
      <c r="D101" s="131"/>
      <c r="E101" s="131"/>
      <c r="F101" s="131"/>
      <c r="G101" s="131"/>
      <c r="H101" s="131"/>
      <c r="I101" s="302"/>
      <c r="J101" s="132"/>
      <c r="K101" s="132"/>
      <c r="L101" s="131"/>
      <c r="M101" s="187"/>
      <c r="N101" s="272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 thickBot="1">
      <c r="A102" s="174" t="s">
        <v>0</v>
      </c>
      <c r="B102" s="175" t="s">
        <v>1</v>
      </c>
      <c r="C102" s="175" t="s">
        <v>2</v>
      </c>
      <c r="D102" s="353" t="s">
        <v>26</v>
      </c>
      <c r="E102" s="353" t="s">
        <v>27</v>
      </c>
      <c r="F102" s="353" t="s">
        <v>28</v>
      </c>
      <c r="G102" s="353" t="s">
        <v>25</v>
      </c>
      <c r="H102" s="353" t="s">
        <v>22</v>
      </c>
      <c r="I102" s="303" t="s">
        <v>8</v>
      </c>
      <c r="J102" s="353" t="s">
        <v>9</v>
      </c>
      <c r="K102" s="464" t="s">
        <v>10</v>
      </c>
      <c r="L102" s="465"/>
      <c r="M102" s="187"/>
      <c r="N102" s="272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>
      <c r="A103" s="170"/>
      <c r="B103" s="159"/>
      <c r="C103" s="159"/>
      <c r="D103" s="319"/>
      <c r="E103" s="319"/>
      <c r="F103" s="319"/>
      <c r="G103" s="319"/>
      <c r="H103" s="319"/>
      <c r="I103" s="305"/>
      <c r="J103" s="134"/>
      <c r="K103" s="134"/>
      <c r="L103" s="289"/>
      <c r="M103" s="187"/>
      <c r="N103" s="272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 thickBot="1">
      <c r="A104" s="171"/>
      <c r="B104" s="161"/>
      <c r="C104" s="161"/>
      <c r="D104" s="320"/>
      <c r="E104" s="320"/>
      <c r="F104" s="320"/>
      <c r="G104" s="320"/>
      <c r="H104" s="320"/>
      <c r="I104" s="306"/>
      <c r="J104" s="39"/>
      <c r="K104" s="39"/>
      <c r="L104" s="176"/>
      <c r="M104" s="187"/>
      <c r="N104" s="272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>
      <c r="A105" s="198" t="s">
        <v>20</v>
      </c>
      <c r="B105" s="199"/>
      <c r="C105" s="200"/>
      <c r="D105" s="321">
        <f>SUM(D103:D104)</f>
        <v>0</v>
      </c>
      <c r="E105" s="321">
        <f>SUM(E103:E104)</f>
        <v>0</v>
      </c>
      <c r="F105" s="321">
        <f>SUM(F103:F104)</f>
        <v>0</v>
      </c>
      <c r="G105" s="321">
        <f>SUM(G103:G104)</f>
        <v>0</v>
      </c>
      <c r="H105" s="321">
        <f>SUM(H103:H104)</f>
        <v>0</v>
      </c>
      <c r="I105" s="297"/>
      <c r="J105" s="34"/>
      <c r="K105" s="34"/>
      <c r="L105" s="226"/>
      <c r="M105" s="187"/>
      <c r="N105" s="272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>
      <c r="A106" s="227" t="s">
        <v>12</v>
      </c>
      <c r="B106" s="228"/>
      <c r="C106" s="115"/>
      <c r="D106" s="322">
        <v>0</v>
      </c>
      <c r="E106" s="322">
        <v>0</v>
      </c>
      <c r="F106" s="322">
        <v>0</v>
      </c>
      <c r="G106" s="322">
        <v>0</v>
      </c>
      <c r="H106" s="322">
        <v>0</v>
      </c>
      <c r="I106" s="304"/>
      <c r="J106" s="133"/>
      <c r="K106" s="133"/>
      <c r="L106" s="230"/>
      <c r="M106" s="187"/>
      <c r="N106" s="272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 thickBot="1">
      <c r="A107" s="208" t="s">
        <v>13</v>
      </c>
      <c r="B107" s="209"/>
      <c r="C107" s="210"/>
      <c r="D107" s="323">
        <f>D105+D106</f>
        <v>0</v>
      </c>
      <c r="E107" s="323">
        <f>E105+E106</f>
        <v>0</v>
      </c>
      <c r="F107" s="323">
        <f>F105+F106</f>
        <v>0</v>
      </c>
      <c r="G107" s="323">
        <f>G105+G106</f>
        <v>0</v>
      </c>
      <c r="H107" s="323">
        <f>H105+H106</f>
        <v>0</v>
      </c>
      <c r="I107" s="299"/>
      <c r="J107" s="129"/>
      <c r="K107" s="129"/>
      <c r="L107" s="212"/>
      <c r="M107" s="187"/>
      <c r="N107" s="272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234"/>
      <c r="B108" s="214"/>
      <c r="C108" s="215"/>
      <c r="D108" s="151"/>
      <c r="E108" s="151"/>
      <c r="F108" s="151"/>
      <c r="G108" s="151"/>
      <c r="H108" s="151"/>
      <c r="I108" s="300"/>
      <c r="J108" s="130"/>
      <c r="K108" s="130"/>
      <c r="L108" s="130"/>
      <c r="M108" s="187"/>
      <c r="N108" s="272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216" t="s">
        <v>117</v>
      </c>
      <c r="B109" s="217"/>
      <c r="C109" s="217"/>
      <c r="D109" s="131"/>
      <c r="E109" s="131"/>
      <c r="F109" s="131"/>
      <c r="G109" s="131"/>
      <c r="H109" s="131"/>
      <c r="I109" s="301"/>
      <c r="J109" s="131"/>
      <c r="K109" s="131"/>
      <c r="L109" s="131"/>
      <c r="M109" s="187"/>
      <c r="N109" s="272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 thickBot="1">
      <c r="A110" s="219"/>
      <c r="B110" s="217"/>
      <c r="C110" s="220"/>
      <c r="D110" s="131"/>
      <c r="E110" s="131"/>
      <c r="F110" s="131"/>
      <c r="G110" s="131"/>
      <c r="H110" s="131"/>
      <c r="I110" s="302"/>
      <c r="J110" s="132"/>
      <c r="K110" s="132"/>
      <c r="L110" s="131"/>
      <c r="M110" s="187"/>
      <c r="N110" s="272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 thickBot="1">
      <c r="A111" s="174" t="s">
        <v>0</v>
      </c>
      <c r="B111" s="175" t="s">
        <v>1</v>
      </c>
      <c r="C111" s="175" t="s">
        <v>2</v>
      </c>
      <c r="D111" s="353" t="s">
        <v>29</v>
      </c>
      <c r="E111" s="353" t="s">
        <v>17</v>
      </c>
      <c r="F111" s="353" t="s">
        <v>30</v>
      </c>
      <c r="G111" s="353" t="s">
        <v>19</v>
      </c>
      <c r="H111" s="353" t="s">
        <v>7</v>
      </c>
      <c r="I111" s="303" t="s">
        <v>8</v>
      </c>
      <c r="J111" s="353" t="s">
        <v>9</v>
      </c>
      <c r="K111" s="353"/>
      <c r="L111" s="354" t="s">
        <v>10</v>
      </c>
      <c r="M111" s="187"/>
      <c r="N111" s="272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170"/>
      <c r="B112" s="159"/>
      <c r="C112" s="159"/>
      <c r="D112" s="160"/>
      <c r="E112" s="160"/>
      <c r="F112" s="160"/>
      <c r="G112" s="160"/>
      <c r="H112" s="160"/>
      <c r="I112" s="290"/>
      <c r="J112" s="168"/>
      <c r="K112" s="168"/>
      <c r="L112" s="233"/>
      <c r="M112" s="187"/>
      <c r="N112" s="272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 thickBot="1">
      <c r="A113" s="165"/>
      <c r="B113" s="158"/>
      <c r="C113" s="158"/>
      <c r="D113" s="163"/>
      <c r="E113" s="163"/>
      <c r="F113" s="163"/>
      <c r="G113" s="163"/>
      <c r="H113" s="163"/>
      <c r="I113" s="292"/>
      <c r="J113" s="164"/>
      <c r="K113" s="164"/>
      <c r="L113" s="235"/>
      <c r="M113" s="187"/>
      <c r="N113" s="272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198" t="s">
        <v>20</v>
      </c>
      <c r="B114" s="200"/>
      <c r="C114" s="200"/>
      <c r="D114" s="225">
        <f>SUM(D112:D113)</f>
        <v>0</v>
      </c>
      <c r="E114" s="225">
        <f>SUM(E112:E113)</f>
        <v>0</v>
      </c>
      <c r="F114" s="225">
        <f>SUM(F112:F113)</f>
        <v>0</v>
      </c>
      <c r="G114" s="225">
        <f>SUM(G112:G113)</f>
        <v>0</v>
      </c>
      <c r="H114" s="225">
        <f>SUM(H112:H113)</f>
        <v>0</v>
      </c>
      <c r="I114" s="297"/>
      <c r="J114" s="34"/>
      <c r="K114" s="34"/>
      <c r="L114" s="226"/>
      <c r="M114" s="187"/>
      <c r="N114" s="272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227" t="s">
        <v>12</v>
      </c>
      <c r="B115" s="115"/>
      <c r="C115" s="115"/>
      <c r="D115" s="229">
        <v>0</v>
      </c>
      <c r="E115" s="229">
        <v>0</v>
      </c>
      <c r="F115" s="229">
        <v>0</v>
      </c>
      <c r="G115" s="229">
        <v>0</v>
      </c>
      <c r="H115" s="229">
        <v>0</v>
      </c>
      <c r="I115" s="304"/>
      <c r="J115" s="133"/>
      <c r="K115" s="133"/>
      <c r="L115" s="230"/>
      <c r="M115" s="187"/>
      <c r="N115" s="272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 thickBot="1">
      <c r="A116" s="208" t="s">
        <v>13</v>
      </c>
      <c r="B116" s="210"/>
      <c r="C116" s="210"/>
      <c r="D116" s="231">
        <f>SUM(D114:D115)</f>
        <v>0</v>
      </c>
      <c r="E116" s="231">
        <f>SUM(E114:E115)</f>
        <v>0</v>
      </c>
      <c r="F116" s="231">
        <f>SUM(F114:F115)</f>
        <v>0</v>
      </c>
      <c r="G116" s="231">
        <f>SUM(G114:G115)</f>
        <v>0</v>
      </c>
      <c r="H116" s="231">
        <f>SUM(H114:H115)</f>
        <v>0</v>
      </c>
      <c r="I116" s="299"/>
      <c r="J116" s="129"/>
      <c r="K116" s="129"/>
      <c r="L116" s="236"/>
      <c r="M116" s="187"/>
      <c r="N116" s="272"/>
      <c r="O116" s="156"/>
      <c r="P116" s="188"/>
      <c r="Q116" s="188"/>
      <c r="R116" s="152"/>
      <c r="S116" s="152"/>
      <c r="T116" s="152"/>
      <c r="U116" s="151"/>
      <c r="V116" s="151"/>
    </row>
    <row r="117" spans="1:22" ht="20.100000000000001" customHeight="1">
      <c r="A117" s="213"/>
      <c r="B117" s="214"/>
      <c r="C117" s="215"/>
      <c r="D117" s="151"/>
      <c r="E117" s="151"/>
      <c r="F117" s="151"/>
      <c r="G117" s="151"/>
      <c r="H117" s="151"/>
      <c r="I117" s="300"/>
      <c r="J117" s="130"/>
      <c r="K117" s="130"/>
      <c r="L117" s="130"/>
      <c r="M117" s="187"/>
      <c r="N117" s="272"/>
      <c r="O117" s="156"/>
      <c r="P117" s="188"/>
      <c r="Q117" s="188"/>
      <c r="R117" s="152"/>
      <c r="S117" s="152"/>
      <c r="T117" s="152"/>
      <c r="U117" s="151"/>
      <c r="V117" s="151"/>
    </row>
    <row r="118" spans="1:22" ht="20.100000000000001" customHeight="1">
      <c r="A118" s="216" t="s">
        <v>31</v>
      </c>
      <c r="B118" s="217"/>
      <c r="C118" s="217"/>
      <c r="D118" s="131"/>
      <c r="E118" s="131"/>
      <c r="F118" s="131"/>
      <c r="G118" s="131"/>
      <c r="H118" s="131"/>
      <c r="I118" s="301"/>
      <c r="J118" s="131"/>
      <c r="K118" s="131"/>
      <c r="L118" s="131"/>
      <c r="M118" s="187"/>
      <c r="O118" s="156"/>
      <c r="P118" s="188"/>
      <c r="Q118" s="188"/>
      <c r="R118" s="152"/>
      <c r="S118" s="152"/>
      <c r="T118" s="152"/>
      <c r="U118" s="151"/>
      <c r="V118" s="151"/>
    </row>
    <row r="119" spans="1:22" ht="20.100000000000001" customHeight="1">
      <c r="A119" s="216" t="s">
        <v>32</v>
      </c>
      <c r="B119" s="217"/>
      <c r="C119" s="217"/>
      <c r="D119" s="131"/>
      <c r="E119" s="131"/>
      <c r="F119" s="131"/>
      <c r="G119" s="131"/>
      <c r="H119" s="131"/>
      <c r="I119" s="301"/>
      <c r="J119" s="131"/>
      <c r="K119" s="131"/>
      <c r="L119" s="131"/>
      <c r="M119" s="187"/>
      <c r="O119" s="156"/>
      <c r="P119" s="188"/>
      <c r="Q119" s="188"/>
      <c r="R119" s="152"/>
      <c r="S119" s="152"/>
      <c r="T119" s="152"/>
      <c r="U119" s="151"/>
      <c r="V119" s="151"/>
    </row>
    <row r="120" spans="1:22" ht="20.100000000000001" customHeight="1" thickBot="1">
      <c r="A120" s="219"/>
      <c r="B120" s="217"/>
      <c r="C120" s="220"/>
      <c r="D120" s="131"/>
      <c r="E120" s="131"/>
      <c r="F120" s="131"/>
      <c r="G120" s="131"/>
      <c r="H120" s="131"/>
      <c r="I120" s="302"/>
      <c r="J120" s="132"/>
      <c r="K120" s="132"/>
      <c r="L120" s="131"/>
      <c r="M120" s="187"/>
      <c r="O120" s="156"/>
      <c r="P120" s="188"/>
      <c r="Q120" s="188"/>
      <c r="R120" s="152"/>
      <c r="S120" s="152"/>
      <c r="T120" s="152"/>
      <c r="U120" s="151"/>
      <c r="V120" s="151"/>
    </row>
    <row r="121" spans="1:22" ht="20.100000000000001" customHeight="1" thickBot="1">
      <c r="A121" s="174" t="s">
        <v>0</v>
      </c>
      <c r="B121" s="175" t="s">
        <v>1</v>
      </c>
      <c r="C121" s="175" t="s">
        <v>2</v>
      </c>
      <c r="D121" s="353" t="s">
        <v>33</v>
      </c>
      <c r="E121" s="353" t="s">
        <v>34</v>
      </c>
      <c r="F121" s="353" t="s">
        <v>35</v>
      </c>
      <c r="G121" s="353" t="s">
        <v>36</v>
      </c>
      <c r="H121" s="353" t="s">
        <v>133</v>
      </c>
      <c r="I121" s="303" t="s">
        <v>8</v>
      </c>
      <c r="J121" s="353" t="s">
        <v>9</v>
      </c>
      <c r="K121" s="353"/>
      <c r="L121" s="354" t="s">
        <v>10</v>
      </c>
      <c r="M121" s="187"/>
      <c r="O121" s="156"/>
      <c r="P121" s="188"/>
      <c r="Q121" s="188"/>
      <c r="R121" s="152"/>
      <c r="S121" s="152"/>
      <c r="T121" s="152"/>
      <c r="U121" s="151"/>
      <c r="V121" s="151"/>
    </row>
    <row r="122" spans="1:22" ht="20.100000000000001" customHeight="1">
      <c r="A122" s="171"/>
      <c r="B122" s="161"/>
      <c r="C122" s="161"/>
      <c r="D122" s="162"/>
      <c r="E122" s="162"/>
      <c r="F122" s="162"/>
      <c r="G122" s="162"/>
      <c r="H122" s="162"/>
      <c r="I122" s="306"/>
      <c r="J122" s="169"/>
      <c r="K122" s="194"/>
      <c r="L122" s="237"/>
      <c r="M122" s="187"/>
      <c r="O122" s="156"/>
      <c r="P122" s="188"/>
      <c r="Q122" s="188"/>
      <c r="R122" s="152"/>
      <c r="S122" s="152"/>
      <c r="T122" s="152"/>
      <c r="U122" s="151"/>
      <c r="V122" s="151"/>
    </row>
    <row r="123" spans="1:22" ht="20.100000000000001" customHeight="1" thickBot="1">
      <c r="A123" s="171"/>
      <c r="B123" s="161"/>
      <c r="C123" s="161"/>
      <c r="D123" s="162"/>
      <c r="E123" s="162"/>
      <c r="F123" s="162"/>
      <c r="G123" s="162"/>
      <c r="H123" s="162"/>
      <c r="I123" s="306"/>
      <c r="J123" s="169"/>
      <c r="K123" s="194"/>
      <c r="L123" s="237"/>
      <c r="M123" s="187"/>
      <c r="O123" s="156"/>
      <c r="P123" s="188"/>
      <c r="Q123" s="188"/>
      <c r="R123" s="152"/>
      <c r="S123" s="152"/>
      <c r="T123" s="152"/>
      <c r="U123" s="151"/>
      <c r="V123" s="151"/>
    </row>
    <row r="124" spans="1:22" ht="20.100000000000001" customHeight="1">
      <c r="A124" s="238" t="s">
        <v>20</v>
      </c>
      <c r="B124" s="239"/>
      <c r="C124" s="239"/>
      <c r="D124" s="240">
        <f>SUM(D122:D123)</f>
        <v>0</v>
      </c>
      <c r="E124" s="240">
        <f>SUM(E122:E123)</f>
        <v>0</v>
      </c>
      <c r="F124" s="240">
        <f>SUM(F122:F123)</f>
        <v>0</v>
      </c>
      <c r="G124" s="240">
        <f>SUM(G122:G123)</f>
        <v>0</v>
      </c>
      <c r="H124" s="240">
        <f>SUM(H122:H123)</f>
        <v>0</v>
      </c>
      <c r="I124" s="307"/>
      <c r="J124" s="35"/>
      <c r="K124" s="35"/>
      <c r="L124" s="241"/>
      <c r="M124" s="187"/>
      <c r="O124" s="156"/>
      <c r="P124" s="188"/>
      <c r="Q124" s="188"/>
      <c r="R124" s="152"/>
      <c r="S124" s="152"/>
      <c r="T124" s="152"/>
      <c r="U124" s="151"/>
      <c r="V124" s="151"/>
    </row>
    <row r="125" spans="1:22" ht="20.100000000000001" customHeight="1">
      <c r="A125" s="242" t="s">
        <v>12</v>
      </c>
      <c r="B125" s="243"/>
      <c r="C125" s="243"/>
      <c r="D125" s="244">
        <v>0</v>
      </c>
      <c r="E125" s="244">
        <v>0</v>
      </c>
      <c r="F125" s="244">
        <v>0</v>
      </c>
      <c r="G125" s="244">
        <v>0</v>
      </c>
      <c r="H125" s="244">
        <v>0</v>
      </c>
      <c r="I125" s="308"/>
      <c r="J125" s="135"/>
      <c r="K125" s="135"/>
      <c r="L125" s="245"/>
      <c r="M125" s="187"/>
      <c r="O125" s="156"/>
      <c r="P125" s="188"/>
      <c r="Q125" s="188"/>
      <c r="R125" s="152"/>
      <c r="S125" s="152"/>
      <c r="T125" s="152"/>
      <c r="U125" s="151"/>
      <c r="V125" s="151"/>
    </row>
    <row r="126" spans="1:22" ht="20.100000000000001" customHeight="1" thickBot="1">
      <c r="A126" s="246" t="s">
        <v>13</v>
      </c>
      <c r="B126" s="247"/>
      <c r="C126" s="247"/>
      <c r="D126" s="248">
        <f>D124+D125</f>
        <v>0</v>
      </c>
      <c r="E126" s="248">
        <f>E124+E125</f>
        <v>0</v>
      </c>
      <c r="F126" s="248">
        <f>F124+F125</f>
        <v>0</v>
      </c>
      <c r="G126" s="248">
        <f>G124+G125</f>
        <v>0</v>
      </c>
      <c r="H126" s="248">
        <f>H124+H125</f>
        <v>0</v>
      </c>
      <c r="I126" s="309"/>
      <c r="J126" s="136"/>
      <c r="K126" s="136"/>
      <c r="L126" s="249"/>
      <c r="M126" s="187"/>
      <c r="O126" s="156"/>
      <c r="P126" s="188"/>
      <c r="Q126" s="188"/>
      <c r="R126" s="152"/>
      <c r="S126" s="152"/>
      <c r="T126" s="152"/>
      <c r="U126" s="151"/>
      <c r="V126" s="151"/>
    </row>
    <row r="127" spans="1:22" ht="20.100000000000001" customHeight="1">
      <c r="A127" s="250"/>
      <c r="B127" s="42"/>
      <c r="C127" s="124"/>
      <c r="D127" s="1"/>
      <c r="E127" s="1"/>
      <c r="F127" s="1"/>
      <c r="G127" s="1"/>
      <c r="H127" s="1"/>
      <c r="I127" s="310"/>
      <c r="J127" s="43"/>
      <c r="K127" s="43"/>
      <c r="L127" s="43"/>
      <c r="M127" s="187"/>
      <c r="O127" s="156"/>
      <c r="P127" s="188"/>
      <c r="Q127" s="188"/>
      <c r="R127" s="152"/>
      <c r="S127" s="152"/>
      <c r="T127" s="152"/>
      <c r="U127" s="151"/>
      <c r="V127" s="151"/>
    </row>
    <row r="128" spans="1:22" ht="20.100000000000001" customHeight="1">
      <c r="A128" s="216" t="s">
        <v>37</v>
      </c>
      <c r="B128" s="217"/>
      <c r="C128" s="217"/>
      <c r="D128" s="131"/>
      <c r="E128" s="131"/>
      <c r="F128" s="131"/>
      <c r="G128" s="131"/>
      <c r="H128" s="131"/>
      <c r="I128" s="301"/>
      <c r="J128" s="131"/>
      <c r="K128" s="131"/>
      <c r="L128" s="131"/>
      <c r="M128" s="187"/>
      <c r="O128" s="156"/>
      <c r="P128" s="188"/>
      <c r="Q128" s="188"/>
      <c r="R128" s="152"/>
      <c r="S128" s="152"/>
      <c r="T128" s="152"/>
      <c r="U128" s="151"/>
      <c r="V128" s="151"/>
    </row>
    <row r="129" spans="1:22" ht="20.100000000000001" customHeight="1">
      <c r="A129" s="216" t="s">
        <v>116</v>
      </c>
      <c r="B129" s="217"/>
      <c r="C129" s="217"/>
      <c r="D129" s="131"/>
      <c r="E129" s="131"/>
      <c r="F129" s="131"/>
      <c r="G129" s="131"/>
      <c r="H129" s="131"/>
      <c r="I129" s="301"/>
      <c r="J129" s="131"/>
      <c r="K129" s="131"/>
      <c r="L129" s="131"/>
      <c r="M129" s="187"/>
      <c r="O129" s="156"/>
      <c r="P129" s="188"/>
      <c r="Q129" s="188"/>
      <c r="R129" s="152"/>
      <c r="S129" s="152"/>
      <c r="T129" s="152"/>
      <c r="U129" s="151"/>
      <c r="V129" s="151"/>
    </row>
    <row r="130" spans="1:22" ht="20.100000000000001" customHeight="1" thickBot="1">
      <c r="A130" s="219"/>
      <c r="B130" s="217"/>
      <c r="C130" s="220"/>
      <c r="D130" s="131"/>
      <c r="E130" s="131"/>
      <c r="F130" s="131"/>
      <c r="G130" s="131"/>
      <c r="H130" s="131"/>
      <c r="I130" s="302"/>
      <c r="J130" s="132"/>
      <c r="K130" s="132"/>
      <c r="L130" s="131"/>
      <c r="M130" s="187"/>
      <c r="O130" s="156"/>
      <c r="P130" s="188"/>
      <c r="Q130" s="188"/>
      <c r="R130" s="152"/>
      <c r="S130" s="152"/>
      <c r="T130" s="152"/>
      <c r="U130" s="151"/>
      <c r="V130" s="151"/>
    </row>
    <row r="131" spans="1:22" ht="20.100000000000001" customHeight="1" thickBot="1">
      <c r="A131" s="174" t="s">
        <v>0</v>
      </c>
      <c r="B131" s="175" t="s">
        <v>1</v>
      </c>
      <c r="C131" s="175" t="s">
        <v>2</v>
      </c>
      <c r="D131" s="353" t="s">
        <v>33</v>
      </c>
      <c r="E131" s="353" t="s">
        <v>27</v>
      </c>
      <c r="F131" s="353" t="s">
        <v>24</v>
      </c>
      <c r="G131" s="353" t="s">
        <v>25</v>
      </c>
      <c r="H131" s="353" t="s">
        <v>7</v>
      </c>
      <c r="I131" s="303" t="s">
        <v>8</v>
      </c>
      <c r="J131" s="353" t="s">
        <v>9</v>
      </c>
      <c r="K131" s="353"/>
      <c r="L131" s="354" t="s">
        <v>10</v>
      </c>
      <c r="M131" s="187"/>
      <c r="O131" s="156"/>
      <c r="P131" s="188"/>
      <c r="Q131" s="188"/>
      <c r="R131" s="152"/>
      <c r="S131" s="152"/>
      <c r="T131" s="152"/>
      <c r="U131" s="151"/>
      <c r="V131" s="151"/>
    </row>
    <row r="132" spans="1:22" ht="20.100000000000001" customHeight="1">
      <c r="A132" s="170"/>
      <c r="B132" s="159"/>
      <c r="C132" s="159"/>
      <c r="D132" s="160"/>
      <c r="E132" s="160"/>
      <c r="F132" s="160"/>
      <c r="G132" s="160"/>
      <c r="H132" s="160"/>
      <c r="I132" s="290"/>
      <c r="J132" s="168"/>
      <c r="K132" s="168"/>
      <c r="L132" s="223"/>
      <c r="M132" s="187"/>
      <c r="O132" s="156"/>
      <c r="P132" s="188"/>
      <c r="Q132" s="188"/>
      <c r="R132" s="152"/>
      <c r="S132" s="152"/>
      <c r="T132" s="152"/>
      <c r="U132" s="151"/>
      <c r="V132" s="151"/>
    </row>
    <row r="133" spans="1:22" ht="20.100000000000001" customHeight="1" thickBot="1">
      <c r="A133" s="171"/>
      <c r="B133" s="161"/>
      <c r="C133" s="161"/>
      <c r="D133" s="162"/>
      <c r="E133" s="162"/>
      <c r="F133" s="162"/>
      <c r="G133" s="162"/>
      <c r="H133" s="162"/>
      <c r="I133" s="291"/>
      <c r="J133" s="169"/>
      <c r="K133" s="169"/>
      <c r="L133" s="224"/>
      <c r="M133" s="187"/>
      <c r="O133" s="156"/>
      <c r="P133" s="188"/>
      <c r="Q133" s="188"/>
      <c r="R133" s="152"/>
      <c r="S133" s="152"/>
      <c r="T133" s="152"/>
      <c r="U133" s="151"/>
      <c r="V133" s="151"/>
    </row>
    <row r="134" spans="1:22" ht="20.100000000000001" customHeight="1">
      <c r="A134" s="238" t="s">
        <v>20</v>
      </c>
      <c r="B134" s="239"/>
      <c r="C134" s="239"/>
      <c r="D134" s="240">
        <f>SUM(D132:D133)</f>
        <v>0</v>
      </c>
      <c r="E134" s="240">
        <f>SUM(E132:E133)</f>
        <v>0</v>
      </c>
      <c r="F134" s="240">
        <f>SUM(F132:F133)</f>
        <v>0</v>
      </c>
      <c r="G134" s="240">
        <f>SUM(G132:G133)</f>
        <v>0</v>
      </c>
      <c r="H134" s="240">
        <f>SUM(H132:H133)</f>
        <v>0</v>
      </c>
      <c r="I134" s="307"/>
      <c r="J134" s="35"/>
      <c r="K134" s="35"/>
      <c r="L134" s="241"/>
      <c r="M134" s="187"/>
      <c r="O134" s="156"/>
      <c r="P134" s="188"/>
      <c r="Q134" s="188"/>
      <c r="R134" s="152"/>
      <c r="S134" s="152"/>
      <c r="T134" s="152"/>
      <c r="U134" s="151"/>
      <c r="V134" s="151"/>
    </row>
    <row r="135" spans="1:22" ht="20.100000000000001" customHeight="1">
      <c r="A135" s="242" t="s">
        <v>12</v>
      </c>
      <c r="B135" s="243"/>
      <c r="C135" s="243"/>
      <c r="D135" s="244">
        <v>0</v>
      </c>
      <c r="E135" s="244">
        <v>0</v>
      </c>
      <c r="F135" s="244">
        <v>0</v>
      </c>
      <c r="G135" s="244">
        <v>0</v>
      </c>
      <c r="H135" s="244">
        <v>0</v>
      </c>
      <c r="I135" s="308"/>
      <c r="J135" s="135"/>
      <c r="K135" s="135"/>
      <c r="L135" s="245"/>
      <c r="M135" s="187"/>
      <c r="O135" s="156"/>
      <c r="P135" s="188"/>
      <c r="Q135" s="188"/>
      <c r="R135" s="152"/>
      <c r="S135" s="152"/>
      <c r="T135" s="152"/>
      <c r="U135" s="151"/>
      <c r="V135" s="151"/>
    </row>
    <row r="136" spans="1:22" ht="20.100000000000001" customHeight="1" thickBot="1">
      <c r="A136" s="246" t="s">
        <v>13</v>
      </c>
      <c r="B136" s="247"/>
      <c r="C136" s="247"/>
      <c r="D136" s="248">
        <f>D134+D135</f>
        <v>0</v>
      </c>
      <c r="E136" s="248">
        <f>E134+E135</f>
        <v>0</v>
      </c>
      <c r="F136" s="248">
        <f>F134+F135</f>
        <v>0</v>
      </c>
      <c r="G136" s="248">
        <f>G134+G135</f>
        <v>0</v>
      </c>
      <c r="H136" s="248">
        <f>H134+H135</f>
        <v>0</v>
      </c>
      <c r="I136" s="309"/>
      <c r="J136" s="136"/>
      <c r="K136" s="136"/>
      <c r="L136" s="249"/>
      <c r="M136" s="187"/>
      <c r="O136" s="156"/>
      <c r="P136" s="188"/>
      <c r="Q136" s="188"/>
      <c r="R136" s="152"/>
      <c r="S136" s="152"/>
      <c r="T136" s="152"/>
      <c r="U136" s="151"/>
      <c r="V136" s="151"/>
    </row>
    <row r="137" spans="1:22" ht="20.100000000000001" customHeight="1">
      <c r="A137" s="250"/>
      <c r="B137" s="42"/>
      <c r="C137" s="124"/>
      <c r="D137" s="1"/>
      <c r="E137" s="1"/>
      <c r="F137" s="1"/>
      <c r="G137" s="1"/>
      <c r="H137" s="1"/>
      <c r="I137" s="310"/>
      <c r="J137" s="43"/>
      <c r="K137" s="43"/>
      <c r="L137" s="43"/>
      <c r="M137" s="187"/>
      <c r="O137" s="156"/>
      <c r="P137" s="188"/>
      <c r="Q137" s="188"/>
      <c r="R137" s="152"/>
      <c r="S137" s="152"/>
      <c r="T137" s="152"/>
      <c r="U137" s="151"/>
      <c r="V137" s="151"/>
    </row>
    <row r="138" spans="1:22" ht="20.100000000000001" customHeight="1">
      <c r="A138" s="216" t="s">
        <v>121</v>
      </c>
      <c r="B138" s="217"/>
      <c r="C138" s="217"/>
      <c r="D138" s="131"/>
      <c r="E138" s="131"/>
      <c r="F138" s="131"/>
      <c r="G138" s="131"/>
      <c r="H138" s="131"/>
      <c r="I138" s="301"/>
      <c r="J138" s="131"/>
      <c r="K138" s="131"/>
      <c r="L138" s="131"/>
      <c r="M138" s="187"/>
      <c r="O138" s="156"/>
      <c r="P138" s="188"/>
      <c r="Q138" s="188"/>
      <c r="R138" s="152"/>
      <c r="S138" s="152"/>
      <c r="T138" s="152"/>
      <c r="U138" s="151"/>
      <c r="V138" s="151"/>
    </row>
    <row r="139" spans="1:22" ht="20.100000000000001" customHeight="1">
      <c r="A139" s="216" t="s">
        <v>123</v>
      </c>
      <c r="B139" s="217"/>
      <c r="C139" s="217"/>
      <c r="D139" s="131"/>
      <c r="E139" s="131"/>
      <c r="F139" s="131"/>
      <c r="G139" s="131"/>
      <c r="H139" s="131"/>
      <c r="I139" s="301"/>
      <c r="J139" s="131"/>
      <c r="K139" s="131"/>
      <c r="L139" s="131"/>
      <c r="M139" s="187"/>
      <c r="O139" s="156"/>
      <c r="P139" s="188"/>
      <c r="Q139" s="188"/>
      <c r="R139" s="152"/>
      <c r="S139" s="152"/>
      <c r="T139" s="152"/>
      <c r="U139" s="151"/>
      <c r="V139" s="151"/>
    </row>
    <row r="140" spans="1:22" ht="20.100000000000001" customHeight="1" thickBot="1">
      <c r="A140" s="219"/>
      <c r="B140" s="217"/>
      <c r="C140" s="220"/>
      <c r="D140" s="131"/>
      <c r="E140" s="131"/>
      <c r="F140" s="131"/>
      <c r="G140" s="131"/>
      <c r="H140" s="131"/>
      <c r="I140" s="302"/>
      <c r="J140" s="132"/>
      <c r="K140" s="132"/>
      <c r="L140" s="131"/>
      <c r="M140" s="187"/>
      <c r="O140" s="156"/>
      <c r="P140" s="188"/>
      <c r="Q140" s="188"/>
      <c r="R140" s="152"/>
      <c r="S140" s="152"/>
      <c r="T140" s="152"/>
      <c r="U140" s="151"/>
      <c r="V140" s="151"/>
    </row>
    <row r="141" spans="1:22" ht="20.100000000000001" customHeight="1" thickBot="1">
      <c r="A141" s="174" t="s">
        <v>0</v>
      </c>
      <c r="B141" s="175" t="s">
        <v>1</v>
      </c>
      <c r="C141" s="175" t="s">
        <v>2</v>
      </c>
      <c r="D141" s="353" t="s">
        <v>22</v>
      </c>
      <c r="E141" s="353" t="s">
        <v>27</v>
      </c>
      <c r="F141" s="353" t="s">
        <v>24</v>
      </c>
      <c r="G141" s="353" t="s">
        <v>25</v>
      </c>
      <c r="H141" s="353" t="s">
        <v>7</v>
      </c>
      <c r="I141" s="303" t="s">
        <v>8</v>
      </c>
      <c r="J141" s="353" t="s">
        <v>9</v>
      </c>
      <c r="K141" s="353"/>
      <c r="L141" s="354" t="s">
        <v>10</v>
      </c>
      <c r="M141" s="187"/>
      <c r="O141" s="156"/>
      <c r="P141" s="188"/>
      <c r="Q141" s="188"/>
      <c r="R141" s="152"/>
      <c r="S141" s="152"/>
      <c r="T141" s="152"/>
      <c r="U141" s="151"/>
      <c r="V141" s="151"/>
    </row>
    <row r="142" spans="1:22" ht="20.100000000000001" customHeight="1">
      <c r="A142" s="171"/>
      <c r="B142" s="161"/>
      <c r="C142" s="161"/>
      <c r="D142" s="251"/>
      <c r="E142" s="162"/>
      <c r="F142" s="251"/>
      <c r="G142" s="251"/>
      <c r="H142" s="251"/>
      <c r="I142" s="291"/>
      <c r="J142" s="169"/>
      <c r="K142" s="169"/>
      <c r="L142" s="224"/>
      <c r="M142" s="187"/>
      <c r="O142" s="156"/>
      <c r="P142" s="188"/>
      <c r="Q142" s="188"/>
      <c r="R142" s="152"/>
      <c r="S142" s="152"/>
      <c r="T142" s="152"/>
      <c r="U142" s="151"/>
      <c r="V142" s="151"/>
    </row>
    <row r="143" spans="1:22" ht="20.100000000000001" customHeight="1" thickBot="1">
      <c r="A143" s="171"/>
      <c r="B143" s="161"/>
      <c r="C143" s="161"/>
      <c r="D143" s="251"/>
      <c r="E143" s="162"/>
      <c r="F143" s="251"/>
      <c r="G143" s="251"/>
      <c r="H143" s="251"/>
      <c r="I143" s="291"/>
      <c r="J143" s="169"/>
      <c r="K143" s="169"/>
      <c r="L143" s="224"/>
      <c r="M143" s="187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>
      <c r="A144" s="238" t="s">
        <v>20</v>
      </c>
      <c r="B144" s="239"/>
      <c r="C144" s="239"/>
      <c r="D144" s="240">
        <f>SUM(D142:D143)</f>
        <v>0</v>
      </c>
      <c r="E144" s="240">
        <f>SUM(E142:E143)</f>
        <v>0</v>
      </c>
      <c r="F144" s="240">
        <f>SUM(F142:F143)</f>
        <v>0</v>
      </c>
      <c r="G144" s="240">
        <f>SUM(G142:G143)</f>
        <v>0</v>
      </c>
      <c r="H144" s="240">
        <f>SUM(H142:H143)</f>
        <v>0</v>
      </c>
      <c r="I144" s="307"/>
      <c r="J144" s="35"/>
      <c r="K144" s="35"/>
      <c r="L144" s="241"/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:22" ht="20.100000000000001" customHeight="1">
      <c r="A145" s="242" t="s">
        <v>12</v>
      </c>
      <c r="B145" s="243"/>
      <c r="C145" s="243"/>
      <c r="D145" s="244">
        <v>0</v>
      </c>
      <c r="E145" s="244">
        <v>0</v>
      </c>
      <c r="F145" s="244">
        <v>0</v>
      </c>
      <c r="G145" s="244">
        <v>0</v>
      </c>
      <c r="H145" s="244">
        <v>0</v>
      </c>
      <c r="I145" s="308"/>
      <c r="J145" s="135"/>
      <c r="K145" s="135"/>
      <c r="L145" s="245"/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:22" ht="20.100000000000001" customHeight="1" thickBot="1">
      <c r="A146" s="246" t="s">
        <v>13</v>
      </c>
      <c r="B146" s="247"/>
      <c r="C146" s="247"/>
      <c r="D146" s="248">
        <f>D144+D145</f>
        <v>0</v>
      </c>
      <c r="E146" s="248">
        <f>E144+E145</f>
        <v>0</v>
      </c>
      <c r="F146" s="248">
        <f>F144+F145</f>
        <v>0</v>
      </c>
      <c r="G146" s="248">
        <f>G144+G145</f>
        <v>0</v>
      </c>
      <c r="H146" s="248">
        <f>H144+H145</f>
        <v>0</v>
      </c>
      <c r="I146" s="309"/>
      <c r="J146" s="136"/>
      <c r="K146" s="136"/>
      <c r="L146" s="249"/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:22" ht="20.100000000000001" customHeight="1">
      <c r="A147" s="252"/>
      <c r="B147" s="42"/>
      <c r="C147" s="42"/>
      <c r="D147" s="1"/>
      <c r="E147" s="1"/>
      <c r="F147" s="1"/>
      <c r="G147" s="1"/>
      <c r="H147" s="1"/>
      <c r="I147" s="310"/>
      <c r="J147" s="43"/>
      <c r="K147" s="43"/>
      <c r="L147" s="43"/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:22" ht="20.100000000000001" customHeight="1">
      <c r="A148" s="216" t="s">
        <v>38</v>
      </c>
      <c r="B148" s="44"/>
      <c r="C148" s="44"/>
      <c r="D148" s="45"/>
      <c r="E148" s="45"/>
      <c r="F148" s="45"/>
      <c r="G148" s="45"/>
      <c r="H148" s="45"/>
      <c r="I148" s="311"/>
      <c r="J148" s="45"/>
      <c r="K148" s="45"/>
      <c r="L148" s="45"/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 thickBot="1">
      <c r="A149" s="213"/>
      <c r="B149" s="214"/>
      <c r="C149" s="215"/>
      <c r="D149" s="151"/>
      <c r="E149" s="151"/>
      <c r="F149" s="151"/>
      <c r="G149" s="151"/>
      <c r="H149" s="151"/>
      <c r="I149" s="300"/>
      <c r="J149" s="130"/>
      <c r="K149" s="130"/>
      <c r="L149" s="130"/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 thickBot="1">
      <c r="A150" s="253" t="s">
        <v>0</v>
      </c>
      <c r="B150" s="254" t="s">
        <v>1</v>
      </c>
      <c r="C150" s="254" t="s">
        <v>2</v>
      </c>
      <c r="D150" s="137" t="s">
        <v>3</v>
      </c>
      <c r="E150" s="137" t="s">
        <v>4</v>
      </c>
      <c r="F150" s="137" t="s">
        <v>5</v>
      </c>
      <c r="G150" s="137" t="s">
        <v>6</v>
      </c>
      <c r="H150" s="137" t="s">
        <v>7</v>
      </c>
      <c r="I150" s="312" t="s">
        <v>8</v>
      </c>
      <c r="J150" s="137" t="s">
        <v>9</v>
      </c>
      <c r="K150" s="137"/>
      <c r="L150" s="255" t="s">
        <v>10</v>
      </c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>
      <c r="A151" s="256" t="s">
        <v>20</v>
      </c>
      <c r="B151" s="257"/>
      <c r="C151" s="257"/>
      <c r="D151" s="258">
        <f t="shared" ref="D151:H153" si="15">SUM(D75,D86,D105,D114)</f>
        <v>247</v>
      </c>
      <c r="E151" s="258">
        <f t="shared" si="15"/>
        <v>0</v>
      </c>
      <c r="F151" s="258">
        <f t="shared" si="15"/>
        <v>0</v>
      </c>
      <c r="G151" s="258">
        <f t="shared" si="15"/>
        <v>223</v>
      </c>
      <c r="H151" s="258">
        <f t="shared" si="15"/>
        <v>0</v>
      </c>
      <c r="I151" s="313"/>
      <c r="J151" s="36"/>
      <c r="K151" s="36"/>
      <c r="L151" s="259"/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>
      <c r="A152" s="260" t="s">
        <v>12</v>
      </c>
      <c r="B152" s="261"/>
      <c r="C152" s="261"/>
      <c r="D152" s="262">
        <f t="shared" si="15"/>
        <v>0</v>
      </c>
      <c r="E152" s="262">
        <f t="shared" si="15"/>
        <v>0</v>
      </c>
      <c r="F152" s="262">
        <f t="shared" si="15"/>
        <v>0</v>
      </c>
      <c r="G152" s="262">
        <f t="shared" si="15"/>
        <v>0</v>
      </c>
      <c r="H152" s="262">
        <f t="shared" si="15"/>
        <v>0</v>
      </c>
      <c r="I152" s="314"/>
      <c r="J152" s="138"/>
      <c r="K152" s="138"/>
      <c r="L152" s="263"/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 thickBot="1">
      <c r="A153" s="264" t="s">
        <v>13</v>
      </c>
      <c r="B153" s="265"/>
      <c r="C153" s="265"/>
      <c r="D153" s="266">
        <f t="shared" si="15"/>
        <v>247</v>
      </c>
      <c r="E153" s="266">
        <f t="shared" si="15"/>
        <v>0</v>
      </c>
      <c r="F153" s="266">
        <f t="shared" si="15"/>
        <v>0</v>
      </c>
      <c r="G153" s="266">
        <f t="shared" si="15"/>
        <v>223</v>
      </c>
      <c r="H153" s="266">
        <f t="shared" si="15"/>
        <v>0</v>
      </c>
      <c r="I153" s="315"/>
      <c r="J153" s="139"/>
      <c r="K153" s="139"/>
      <c r="L153" s="267"/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:25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:25" ht="20.100000000000001" customHeight="1">
      <c r="M306" s="187"/>
      <c r="O306" s="156"/>
      <c r="P306" s="269"/>
      <c r="Q306" s="269"/>
      <c r="R306" s="154"/>
      <c r="S306" s="154"/>
      <c r="T306" s="152"/>
      <c r="U306" s="151"/>
      <c r="V306" s="151"/>
    </row>
    <row r="307" spans="1:25" ht="20.100000000000001" customHeight="1">
      <c r="M307" s="187"/>
      <c r="O307" s="156"/>
      <c r="P307" s="269"/>
      <c r="Q307" s="269"/>
      <c r="R307" s="154"/>
      <c r="S307" s="154"/>
      <c r="T307" s="152"/>
      <c r="U307" s="151"/>
      <c r="V307" s="151"/>
    </row>
    <row r="308" spans="1:25" ht="20.100000000000001" customHeight="1">
      <c r="M308" s="187"/>
      <c r="N308" s="145"/>
      <c r="O308" s="156"/>
      <c r="P308" s="188"/>
      <c r="Q308" s="188"/>
      <c r="R308" s="152"/>
      <c r="S308" s="152"/>
      <c r="T308" s="152"/>
      <c r="U308" s="151"/>
      <c r="V308" s="151"/>
    </row>
    <row r="309" spans="1:25" ht="20.100000000000001" customHeight="1">
      <c r="M309" s="187"/>
      <c r="N309" s="145"/>
      <c r="O309" s="156"/>
      <c r="P309" s="188"/>
      <c r="Q309" s="188"/>
      <c r="R309" s="152"/>
      <c r="S309" s="152"/>
      <c r="T309" s="152"/>
      <c r="U309" s="151"/>
      <c r="V309" s="151"/>
    </row>
    <row r="310" spans="1:25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:25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  <c r="X311" s="145"/>
    </row>
    <row r="312" spans="1:25" s="145" customFormat="1" ht="20.100000000000001" customHeight="1">
      <c r="A312" s="268"/>
      <c r="B312" s="123"/>
      <c r="C312" s="123"/>
      <c r="D312" s="123"/>
      <c r="E312" s="123"/>
      <c r="F312" s="123"/>
      <c r="G312" s="123"/>
      <c r="H312" s="123"/>
      <c r="I312" s="316"/>
      <c r="J312" s="123"/>
      <c r="K312" s="123"/>
      <c r="L312" s="123"/>
      <c r="M312" s="187"/>
      <c r="N312" s="150"/>
      <c r="O312" s="156"/>
      <c r="P312" s="188"/>
      <c r="Q312" s="188"/>
      <c r="R312" s="152"/>
      <c r="S312" s="152"/>
      <c r="T312" s="154"/>
      <c r="U312" s="55"/>
      <c r="V312" s="55"/>
      <c r="Y312" s="150"/>
    </row>
    <row r="313" spans="1:25" s="145" customFormat="1" ht="20.100000000000001" customHeight="1">
      <c r="A313" s="268"/>
      <c r="B313" s="123"/>
      <c r="C313" s="123"/>
      <c r="D313" s="123"/>
      <c r="E313" s="123"/>
      <c r="F313" s="123"/>
      <c r="G313" s="123"/>
      <c r="H313" s="123"/>
      <c r="I313" s="316"/>
      <c r="J313" s="123"/>
      <c r="K313" s="123"/>
      <c r="L313" s="123"/>
      <c r="M313" s="187"/>
      <c r="N313" s="150"/>
      <c r="O313" s="156"/>
      <c r="P313" s="188"/>
      <c r="Q313" s="188"/>
      <c r="R313" s="152"/>
      <c r="S313" s="152"/>
      <c r="T313" s="154"/>
      <c r="U313" s="55"/>
      <c r="V313" s="55"/>
    </row>
    <row r="314" spans="1:25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  <c r="X314" s="145"/>
      <c r="Y314" s="145"/>
    </row>
    <row r="315" spans="1:25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  <c r="X315" s="145"/>
      <c r="Y315" s="145"/>
    </row>
    <row r="316" spans="1:25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  <c r="X316" s="145"/>
      <c r="Y316" s="145"/>
    </row>
    <row r="317" spans="1:25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  <c r="X317" s="145"/>
      <c r="Y317" s="145"/>
    </row>
    <row r="318" spans="1:25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  <c r="X318" s="145"/>
      <c r="Y318" s="145"/>
    </row>
    <row r="319" spans="1:25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  <c r="X319" s="145"/>
      <c r="Y319" s="145"/>
    </row>
    <row r="320" spans="1:25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  <c r="Y320" s="145"/>
    </row>
    <row r="321" spans="13:25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  <c r="Y321" s="145"/>
    </row>
    <row r="322" spans="13:25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5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5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5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5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5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5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5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5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5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5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5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5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5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5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3:22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3:22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3:22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3:22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2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2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2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2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2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2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2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2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2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2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2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2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P357" s="38"/>
      <c r="Q357" s="38"/>
      <c r="R357" s="38"/>
      <c r="S357" s="38"/>
      <c r="T357" s="152"/>
      <c r="U357" s="151"/>
      <c r="V357" s="151"/>
    </row>
    <row r="358" spans="13:22" ht="20.100000000000001" customHeight="1">
      <c r="M358" s="187"/>
      <c r="P358" s="38"/>
      <c r="Q358" s="38"/>
      <c r="R358" s="38"/>
      <c r="S358" s="38"/>
      <c r="T358" s="152"/>
      <c r="U358" s="151"/>
      <c r="V358" s="151"/>
    </row>
    <row r="359" spans="13:22" ht="20.100000000000001" customHeight="1">
      <c r="M359" s="187"/>
      <c r="P359" s="38"/>
      <c r="Q359" s="38"/>
      <c r="R359" s="38"/>
      <c r="S359" s="38"/>
      <c r="T359" s="152"/>
      <c r="U359" s="151"/>
      <c r="V359" s="151"/>
    </row>
    <row r="360" spans="13:22" ht="20.100000000000001" customHeight="1">
      <c r="M360" s="187"/>
      <c r="P360" s="38"/>
      <c r="Q360" s="38"/>
      <c r="R360" s="38"/>
      <c r="S360" s="38"/>
      <c r="T360" s="152"/>
      <c r="U360" s="151"/>
      <c r="V360" s="151"/>
    </row>
    <row r="361" spans="13:22" ht="20.100000000000001" customHeight="1">
      <c r="M361" s="187"/>
      <c r="P361" s="38"/>
      <c r="Q361" s="38"/>
      <c r="R361" s="38"/>
      <c r="S361" s="38"/>
      <c r="T361" s="152"/>
      <c r="U361" s="151"/>
      <c r="V361" s="151"/>
    </row>
    <row r="362" spans="13:22" ht="20.100000000000001" customHeight="1">
      <c r="M362" s="187"/>
      <c r="P362" s="38"/>
      <c r="Q362" s="38"/>
      <c r="R362" s="38"/>
      <c r="S362" s="38"/>
      <c r="T362" s="152"/>
      <c r="U362" s="151"/>
      <c r="V362" s="151"/>
    </row>
    <row r="363" spans="13:22" ht="20.100000000000001" customHeight="1">
      <c r="M363" s="187"/>
      <c r="P363" s="38"/>
      <c r="Q363" s="38"/>
      <c r="R363" s="38"/>
      <c r="S363" s="38"/>
      <c r="T363" s="38"/>
    </row>
    <row r="364" spans="13:22" ht="20.100000000000001" customHeight="1">
      <c r="M364" s="187"/>
      <c r="P364" s="38"/>
      <c r="Q364" s="38"/>
      <c r="R364" s="38"/>
      <c r="S364" s="38"/>
      <c r="T364" s="38"/>
    </row>
    <row r="365" spans="13:22" ht="20.100000000000001" customHeight="1">
      <c r="M365" s="187"/>
      <c r="P365" s="38"/>
      <c r="Q365" s="38"/>
      <c r="R365" s="38"/>
      <c r="S365" s="38"/>
      <c r="T365" s="38"/>
    </row>
    <row r="366" spans="13:22" ht="20.100000000000001" customHeight="1">
      <c r="M366" s="187"/>
      <c r="P366" s="38"/>
      <c r="Q366" s="38"/>
      <c r="R366" s="38"/>
      <c r="S366" s="38"/>
      <c r="T366" s="38"/>
    </row>
    <row r="367" spans="13:22" ht="20.100000000000001" customHeight="1">
      <c r="M367" s="187"/>
      <c r="P367" s="38"/>
      <c r="Q367" s="38"/>
      <c r="R367" s="38"/>
      <c r="S367" s="38"/>
      <c r="T367" s="38"/>
    </row>
    <row r="368" spans="13:22" ht="20.100000000000001" customHeight="1">
      <c r="M368" s="187"/>
      <c r="P368" s="38"/>
      <c r="Q368" s="38"/>
      <c r="R368" s="38"/>
      <c r="S368" s="38"/>
      <c r="T368" s="38"/>
    </row>
    <row r="369" spans="13:20" ht="20.100000000000001" customHeight="1">
      <c r="M369" s="187"/>
      <c r="P369" s="38"/>
      <c r="Q369" s="38"/>
      <c r="R369" s="38"/>
      <c r="S369" s="38"/>
      <c r="T369" s="38"/>
    </row>
    <row r="370" spans="13:20" ht="20.100000000000001" customHeight="1">
      <c r="M370" s="187"/>
      <c r="P370" s="38"/>
      <c r="Q370" s="38"/>
      <c r="R370" s="38"/>
      <c r="S370" s="38"/>
      <c r="T370" s="38"/>
    </row>
    <row r="371" spans="13:20" ht="20.100000000000001" customHeight="1">
      <c r="M371" s="187"/>
      <c r="P371" s="38"/>
      <c r="Q371" s="38"/>
      <c r="R371" s="38"/>
      <c r="S371" s="38"/>
      <c r="T371" s="38"/>
    </row>
    <row r="372" spans="13:20" ht="20.100000000000001" customHeight="1">
      <c r="M372" s="187"/>
      <c r="P372" s="38"/>
      <c r="Q372" s="38"/>
      <c r="R372" s="38"/>
      <c r="S372" s="38"/>
      <c r="T372" s="38"/>
    </row>
    <row r="373" spans="13:20" ht="20.100000000000001" customHeight="1">
      <c r="M373" s="187"/>
      <c r="P373" s="38"/>
      <c r="Q373" s="38"/>
      <c r="R373" s="38"/>
      <c r="S373" s="38"/>
      <c r="T373" s="38"/>
    </row>
    <row r="374" spans="13:20" ht="20.100000000000001" customHeight="1">
      <c r="M374" s="187"/>
      <c r="P374" s="38"/>
      <c r="Q374" s="38"/>
      <c r="R374" s="38"/>
      <c r="S374" s="38"/>
      <c r="T374" s="38"/>
    </row>
    <row r="375" spans="13:20" ht="20.100000000000001" customHeight="1">
      <c r="M375" s="187"/>
      <c r="P375" s="38"/>
      <c r="Q375" s="38"/>
      <c r="R375" s="38"/>
      <c r="S375" s="38"/>
      <c r="T375" s="38"/>
    </row>
    <row r="376" spans="13:20" ht="20.100000000000001" customHeight="1">
      <c r="M376" s="187"/>
      <c r="P376" s="38"/>
      <c r="Q376" s="38"/>
      <c r="R376" s="38"/>
      <c r="S376" s="38"/>
      <c r="T376" s="38"/>
    </row>
    <row r="377" spans="13:20" ht="20.100000000000001" customHeight="1">
      <c r="M377" s="187"/>
      <c r="P377" s="38"/>
      <c r="Q377" s="38"/>
      <c r="R377" s="38"/>
      <c r="S377" s="38"/>
      <c r="T377" s="38"/>
    </row>
    <row r="378" spans="13:20" ht="20.100000000000001" customHeight="1">
      <c r="M378" s="187"/>
      <c r="P378" s="38"/>
      <c r="Q378" s="38"/>
      <c r="R378" s="38"/>
      <c r="S378" s="38"/>
      <c r="T378" s="38"/>
    </row>
    <row r="379" spans="13:20" ht="20.100000000000001" customHeight="1">
      <c r="M379" s="187"/>
      <c r="P379" s="38"/>
      <c r="Q379" s="38"/>
      <c r="R379" s="38"/>
      <c r="S379" s="38"/>
      <c r="T379" s="38"/>
    </row>
    <row r="380" spans="13:20" ht="20.100000000000001" customHeight="1">
      <c r="M380" s="187"/>
      <c r="P380" s="38"/>
      <c r="Q380" s="38"/>
      <c r="R380" s="38"/>
      <c r="S380" s="38"/>
      <c r="T380" s="38"/>
    </row>
    <row r="381" spans="13:20" ht="20.100000000000001" customHeight="1">
      <c r="M381" s="187"/>
      <c r="P381" s="38"/>
      <c r="Q381" s="38"/>
      <c r="R381" s="38"/>
      <c r="S381" s="38"/>
      <c r="T381" s="38"/>
    </row>
    <row r="382" spans="13:20" ht="20.100000000000001" customHeight="1">
      <c r="M382" s="187"/>
      <c r="P382" s="38"/>
      <c r="Q382" s="38"/>
      <c r="R382" s="38"/>
      <c r="S382" s="38"/>
      <c r="T382" s="38"/>
    </row>
    <row r="383" spans="13:20" ht="20.100000000000001" customHeight="1">
      <c r="M383" s="187"/>
      <c r="P383" s="38"/>
      <c r="Q383" s="38"/>
      <c r="R383" s="38"/>
      <c r="S383" s="38"/>
      <c r="T383" s="38"/>
    </row>
    <row r="384" spans="13:20" ht="20.100000000000001" customHeight="1">
      <c r="M384" s="187"/>
      <c r="P384" s="38"/>
      <c r="Q384" s="38"/>
      <c r="R384" s="38"/>
      <c r="S384" s="38"/>
      <c r="T384" s="38"/>
    </row>
    <row r="385" spans="13:20" ht="20.100000000000001" customHeight="1">
      <c r="M385" s="187"/>
      <c r="P385" s="38"/>
      <c r="Q385" s="38"/>
      <c r="R385" s="38"/>
      <c r="S385" s="38"/>
      <c r="T385" s="38"/>
    </row>
    <row r="386" spans="13:20" ht="20.100000000000001" customHeight="1">
      <c r="M386" s="187"/>
      <c r="P386" s="38"/>
      <c r="Q386" s="38"/>
      <c r="R386" s="38"/>
      <c r="S386" s="38"/>
      <c r="T386" s="38"/>
    </row>
    <row r="387" spans="13:20" ht="20.100000000000001" customHeight="1">
      <c r="M387" s="187"/>
      <c r="P387" s="38"/>
      <c r="Q387" s="38"/>
      <c r="R387" s="38"/>
      <c r="S387" s="38"/>
      <c r="T387" s="38"/>
    </row>
    <row r="388" spans="13:20" ht="20.100000000000001" customHeight="1">
      <c r="M388" s="187"/>
      <c r="P388" s="38"/>
      <c r="Q388" s="38"/>
      <c r="R388" s="38"/>
      <c r="S388" s="38"/>
      <c r="T388" s="38"/>
    </row>
    <row r="389" spans="13:20" ht="20.100000000000001" customHeight="1">
      <c r="M389" s="150"/>
      <c r="P389" s="38"/>
      <c r="Q389" s="38"/>
      <c r="R389" s="38"/>
      <c r="S389" s="38"/>
      <c r="T389" s="38"/>
    </row>
    <row r="390" spans="13:20" ht="20.100000000000001" customHeight="1">
      <c r="M390" s="150"/>
      <c r="P390" s="38"/>
      <c r="Q390" s="38"/>
      <c r="R390" s="38"/>
      <c r="S390" s="38"/>
      <c r="T390" s="38"/>
    </row>
    <row r="391" spans="13:20" ht="20.100000000000001" customHeight="1">
      <c r="M391" s="150"/>
      <c r="P391" s="38"/>
      <c r="Q391" s="38"/>
      <c r="R391" s="38"/>
      <c r="S391" s="38"/>
      <c r="T391" s="38"/>
    </row>
    <row r="392" spans="13:20" ht="20.100000000000001" customHeight="1">
      <c r="M392" s="150"/>
      <c r="P392" s="38"/>
      <c r="Q392" s="38"/>
      <c r="R392" s="38"/>
      <c r="S392" s="38"/>
      <c r="T392" s="38"/>
    </row>
    <row r="393" spans="13:20" ht="20.100000000000001" customHeight="1">
      <c r="M393" s="150"/>
      <c r="P393" s="38"/>
      <c r="Q393" s="38"/>
      <c r="R393" s="38"/>
      <c r="S393" s="38"/>
      <c r="T393" s="38"/>
    </row>
    <row r="394" spans="13:20" ht="20.100000000000001" customHeight="1">
      <c r="M394" s="150"/>
      <c r="P394" s="38"/>
      <c r="Q394" s="38"/>
      <c r="R394" s="38"/>
      <c r="S394" s="38"/>
      <c r="T394" s="38"/>
    </row>
    <row r="395" spans="13:20" ht="20.100000000000001" customHeight="1">
      <c r="M395" s="150"/>
      <c r="P395" s="38"/>
      <c r="Q395" s="38"/>
      <c r="R395" s="38"/>
      <c r="S395" s="38"/>
      <c r="T395" s="38"/>
    </row>
    <row r="396" spans="13:20" ht="20.100000000000001" customHeight="1">
      <c r="M396" s="150"/>
      <c r="P396" s="38"/>
      <c r="Q396" s="38"/>
      <c r="R396" s="38"/>
      <c r="S396" s="38"/>
      <c r="T396" s="38"/>
    </row>
    <row r="397" spans="13:20" ht="20.100000000000001" customHeight="1">
      <c r="M397" s="150"/>
      <c r="P397" s="38"/>
      <c r="Q397" s="38"/>
      <c r="R397" s="38"/>
      <c r="S397" s="38"/>
      <c r="T397" s="38"/>
    </row>
    <row r="398" spans="13:20" ht="20.100000000000001" customHeight="1">
      <c r="M398" s="150"/>
      <c r="P398" s="38"/>
      <c r="Q398" s="38"/>
      <c r="R398" s="38"/>
      <c r="S398" s="38"/>
      <c r="T398" s="38"/>
    </row>
    <row r="399" spans="13:20" ht="20.100000000000001" customHeight="1">
      <c r="M399" s="150"/>
      <c r="P399" s="38"/>
      <c r="Q399" s="38"/>
      <c r="R399" s="38"/>
      <c r="S399" s="38"/>
      <c r="T399" s="38"/>
    </row>
    <row r="400" spans="13:20" ht="20.100000000000001" customHeight="1">
      <c r="M400" s="150"/>
      <c r="P400" s="38"/>
      <c r="Q400" s="38"/>
      <c r="R400" s="38"/>
      <c r="S400" s="38"/>
      <c r="T400" s="38"/>
    </row>
    <row r="401" spans="13:20" ht="20.100000000000001" customHeight="1">
      <c r="M401" s="150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2" ht="20.100000000000001" customHeight="1">
      <c r="M481" s="150"/>
      <c r="P481" s="38"/>
      <c r="Q481" s="38"/>
      <c r="R481" s="38"/>
      <c r="S481" s="38"/>
      <c r="T481" s="38"/>
    </row>
    <row r="482" spans="13:22" ht="20.100000000000001" customHeight="1">
      <c r="M482" s="150"/>
      <c r="P482" s="38"/>
      <c r="Q482" s="38"/>
      <c r="R482" s="38"/>
      <c r="S482" s="38"/>
      <c r="T482" s="38"/>
    </row>
    <row r="483" spans="13:22" ht="20.100000000000001" customHeight="1">
      <c r="M483" s="150"/>
      <c r="P483" s="38"/>
      <c r="Q483" s="38"/>
      <c r="R483" s="38"/>
      <c r="S483" s="38"/>
      <c r="T483" s="38"/>
    </row>
    <row r="484" spans="13:22" ht="20.100000000000001" customHeight="1">
      <c r="M484" s="150"/>
      <c r="P484" s="38"/>
      <c r="Q484" s="38"/>
      <c r="R484" s="38"/>
      <c r="S484" s="38"/>
      <c r="T484" s="38"/>
    </row>
    <row r="485" spans="13:22" ht="20.100000000000001" customHeight="1">
      <c r="M485" s="150"/>
      <c r="P485" s="38"/>
      <c r="Q485" s="38"/>
      <c r="R485" s="38"/>
      <c r="S485" s="38"/>
      <c r="T485" s="38"/>
    </row>
    <row r="486" spans="13:22" ht="20.100000000000001" customHeight="1">
      <c r="M486" s="150"/>
      <c r="P486" s="38"/>
      <c r="Q486" s="38"/>
      <c r="R486" s="38"/>
      <c r="S486" s="38"/>
      <c r="T486" s="38"/>
    </row>
    <row r="487" spans="13:22" ht="20.100000000000001" customHeight="1">
      <c r="M487" s="150"/>
      <c r="P487" s="38"/>
      <c r="Q487" s="38"/>
      <c r="R487" s="38"/>
      <c r="S487" s="38"/>
      <c r="T487" s="38"/>
    </row>
    <row r="488" spans="13:22" ht="20.100000000000001" customHeight="1">
      <c r="M488" s="150"/>
      <c r="P488" s="38"/>
      <c r="Q488" s="38"/>
      <c r="R488" s="38"/>
      <c r="S488" s="38"/>
      <c r="T488" s="38"/>
    </row>
    <row r="489" spans="13:22" ht="20.100000000000001" customHeight="1">
      <c r="M489" s="150"/>
      <c r="P489" s="38"/>
      <c r="Q489" s="38"/>
      <c r="R489" s="38"/>
      <c r="S489" s="38"/>
      <c r="T489" s="38"/>
    </row>
    <row r="490" spans="13:22" ht="20.100000000000001" customHeight="1">
      <c r="M490" s="150"/>
      <c r="T490" s="38"/>
    </row>
    <row r="491" spans="13:22" ht="20.100000000000001" customHeight="1">
      <c r="M491" s="150"/>
      <c r="T491" s="38"/>
    </row>
    <row r="492" spans="13:22" ht="20.100000000000001" customHeight="1">
      <c r="M492" s="150"/>
      <c r="T492" s="38"/>
    </row>
    <row r="493" spans="13:22" ht="20.100000000000001" customHeight="1">
      <c r="M493" s="150"/>
      <c r="T493" s="38"/>
    </row>
    <row r="494" spans="13:22" ht="20.100000000000001" customHeight="1">
      <c r="M494" s="150"/>
      <c r="T494" s="38"/>
    </row>
    <row r="495" spans="13:22" ht="20.100000000000001" customHeight="1">
      <c r="M495" s="150"/>
      <c r="T495" s="38"/>
    </row>
    <row r="496" spans="13:22" ht="20.100000000000001" customHeight="1">
      <c r="M496" s="150"/>
      <c r="U496" s="151"/>
      <c r="V496" s="151"/>
    </row>
    <row r="497" spans="13:22" ht="20.100000000000001" customHeight="1">
      <c r="M497" s="150"/>
      <c r="U497" s="151"/>
      <c r="V497" s="151"/>
    </row>
    <row r="498" spans="13:22" ht="20.100000000000001" customHeight="1">
      <c r="M498" s="150"/>
      <c r="U498" s="151"/>
      <c r="V498" s="151"/>
    </row>
    <row r="499" spans="13:22" ht="20.100000000000001" customHeight="1">
      <c r="M499" s="150"/>
      <c r="U499" s="151"/>
      <c r="V499" s="151"/>
    </row>
    <row r="500" spans="13:22" ht="20.100000000000001" customHeight="1">
      <c r="M500" s="150"/>
      <c r="U500" s="151"/>
      <c r="V500" s="151"/>
    </row>
    <row r="501" spans="13:22" ht="20.100000000000001" customHeight="1">
      <c r="M501" s="150"/>
      <c r="U501" s="151"/>
      <c r="V501" s="151"/>
    </row>
    <row r="502" spans="13:22" ht="20.100000000000001" customHeight="1">
      <c r="M502" s="150"/>
      <c r="U502" s="151"/>
      <c r="V502" s="151"/>
    </row>
    <row r="503" spans="13:22" ht="20.100000000000001" customHeight="1">
      <c r="M503" s="150"/>
      <c r="U503" s="151"/>
      <c r="V503" s="151"/>
    </row>
    <row r="504" spans="13:22" ht="20.100000000000001" customHeight="1">
      <c r="M504" s="150"/>
      <c r="U504" s="151"/>
      <c r="V504" s="151"/>
    </row>
    <row r="505" spans="13:22" ht="20.100000000000001" customHeight="1">
      <c r="M505" s="150"/>
      <c r="O505" s="155"/>
      <c r="P505" s="154"/>
      <c r="Q505" s="152"/>
      <c r="R505" s="152"/>
      <c r="S505" s="152"/>
      <c r="U505" s="151"/>
      <c r="V505" s="151"/>
    </row>
    <row r="506" spans="13:22" ht="20.100000000000001" customHeight="1">
      <c r="M506" s="150"/>
      <c r="O506" s="155"/>
      <c r="P506" s="154"/>
      <c r="Q506" s="152"/>
      <c r="R506" s="152"/>
      <c r="S506" s="152"/>
      <c r="U506" s="151"/>
      <c r="V506" s="151"/>
    </row>
    <row r="507" spans="13:22" ht="20.100000000000001" customHeight="1">
      <c r="M507" s="150"/>
      <c r="O507" s="155"/>
      <c r="P507" s="154"/>
      <c r="Q507" s="152"/>
      <c r="R507" s="152"/>
      <c r="S507" s="152"/>
      <c r="U507" s="151"/>
      <c r="V507" s="151"/>
    </row>
    <row r="508" spans="13:22" ht="20.100000000000001" customHeight="1">
      <c r="M508" s="150"/>
      <c r="O508" s="155"/>
      <c r="P508" s="154"/>
      <c r="Q508" s="152"/>
      <c r="R508" s="152"/>
      <c r="S508" s="152"/>
      <c r="U508" s="151"/>
      <c r="V508" s="151"/>
    </row>
    <row r="509" spans="13:22" ht="20.100000000000001" customHeight="1">
      <c r="M509" s="150"/>
      <c r="O509" s="155"/>
      <c r="P509" s="154"/>
      <c r="Q509" s="152"/>
      <c r="R509" s="152"/>
      <c r="S509" s="152"/>
      <c r="U509" s="151"/>
      <c r="V509" s="151"/>
    </row>
    <row r="510" spans="13:22" ht="20.100000000000001" customHeight="1">
      <c r="M510" s="150"/>
      <c r="O510" s="155"/>
      <c r="P510" s="154"/>
      <c r="Q510" s="152"/>
      <c r="R510" s="152"/>
      <c r="S510" s="152"/>
      <c r="U510" s="151"/>
      <c r="V510" s="151"/>
    </row>
    <row r="511" spans="13:22" ht="20.100000000000001" customHeight="1">
      <c r="M511" s="150"/>
      <c r="O511" s="155"/>
      <c r="P511" s="154"/>
      <c r="Q511" s="152"/>
      <c r="R511" s="152"/>
      <c r="S511" s="152"/>
      <c r="T511" s="153"/>
      <c r="U511" s="151"/>
      <c r="V511" s="151"/>
    </row>
    <row r="512" spans="13:22" ht="20.100000000000001" customHeight="1">
      <c r="M512" s="150"/>
      <c r="O512" s="155"/>
      <c r="P512" s="154"/>
      <c r="Q512" s="152"/>
      <c r="R512" s="152"/>
      <c r="S512" s="152"/>
      <c r="T512" s="153"/>
      <c r="U512" s="151"/>
      <c r="V512" s="151"/>
    </row>
    <row r="513" spans="13:22" ht="20.100000000000001" customHeight="1">
      <c r="M513" s="150"/>
      <c r="O513" s="155"/>
      <c r="P513" s="154"/>
      <c r="Q513" s="152"/>
      <c r="R513" s="152"/>
      <c r="S513" s="152"/>
      <c r="T513" s="153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T514" s="153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T515" s="153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T516" s="153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T517" s="153"/>
      <c r="U517" s="151"/>
      <c r="V517" s="151"/>
    </row>
    <row r="518" spans="13:22" ht="20.100000000000001" customHeight="1">
      <c r="M518" s="150"/>
      <c r="O518" s="155"/>
      <c r="P518" s="154"/>
      <c r="Q518" s="152"/>
      <c r="R518" s="152"/>
      <c r="S518" s="152"/>
      <c r="T518" s="153"/>
      <c r="U518" s="151"/>
      <c r="V518" s="151"/>
    </row>
    <row r="519" spans="13:22" ht="20.100000000000001" customHeight="1">
      <c r="M519" s="150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50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46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46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46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46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46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46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46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46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46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46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46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46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46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4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4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4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4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4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4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4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4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:28" ht="20.100000000000001" customHeight="1">
      <c r="M737" s="156"/>
      <c r="S737" s="152"/>
      <c r="T737" s="153"/>
      <c r="U737" s="151"/>
      <c r="V737" s="151"/>
    </row>
    <row r="738" spans="1:28" ht="20.100000000000001" customHeight="1">
      <c r="M738" s="156"/>
      <c r="T738" s="153"/>
      <c r="U738" s="151"/>
      <c r="V738" s="151"/>
    </row>
    <row r="739" spans="1:28" ht="20.100000000000001" customHeight="1">
      <c r="M739" s="156"/>
      <c r="T739" s="153"/>
      <c r="U739" s="151"/>
      <c r="V739" s="151"/>
    </row>
    <row r="740" spans="1:28" ht="20.100000000000001" customHeight="1">
      <c r="M740" s="156"/>
      <c r="T740" s="153"/>
      <c r="U740" s="151"/>
      <c r="V740" s="151"/>
    </row>
    <row r="741" spans="1:28" ht="20.100000000000001" customHeight="1">
      <c r="M741" s="156"/>
      <c r="T741" s="153"/>
      <c r="U741" s="151"/>
      <c r="V741" s="151"/>
    </row>
    <row r="742" spans="1:28" ht="20.100000000000001" customHeight="1">
      <c r="M742" s="156"/>
      <c r="T742" s="153"/>
      <c r="V742" s="151"/>
    </row>
    <row r="743" spans="1:28" ht="20.100000000000001" customHeight="1">
      <c r="M743" s="156"/>
      <c r="O743" s="145"/>
      <c r="P743" s="145"/>
      <c r="Q743" s="145"/>
      <c r="R743" s="145"/>
      <c r="T743" s="153"/>
      <c r="V743" s="151"/>
    </row>
    <row r="744" spans="1:28" ht="20.100000000000001" customHeight="1">
      <c r="M744" s="156"/>
      <c r="O744" s="145"/>
      <c r="P744" s="145"/>
      <c r="Q744" s="145"/>
      <c r="R744" s="145"/>
      <c r="V744" s="151"/>
    </row>
    <row r="745" spans="1:28" ht="20.100000000000001" customHeight="1">
      <c r="M745" s="156"/>
      <c r="O745" s="172"/>
      <c r="P745" s="173"/>
      <c r="Q745" s="173"/>
      <c r="R745" s="145"/>
      <c r="V745" s="151"/>
    </row>
    <row r="746" spans="1:28" ht="20.100000000000001" customHeight="1">
      <c r="M746" s="156"/>
      <c r="O746" s="172"/>
      <c r="P746" s="173"/>
      <c r="Q746" s="173"/>
      <c r="R746" s="145"/>
      <c r="V746" s="151"/>
      <c r="AA746" s="102"/>
      <c r="AB746" s="102"/>
    </row>
    <row r="747" spans="1:28" s="102" customFormat="1" ht="20.100000000000001" customHeight="1">
      <c r="A747" s="268"/>
      <c r="B747" s="123"/>
      <c r="C747" s="123"/>
      <c r="D747" s="123"/>
      <c r="E747" s="123"/>
      <c r="F747" s="123"/>
      <c r="G747" s="123"/>
      <c r="H747" s="123"/>
      <c r="I747" s="316"/>
      <c r="J747" s="123"/>
      <c r="K747" s="123"/>
      <c r="L747" s="123"/>
      <c r="M747" s="156"/>
      <c r="N747" s="150"/>
      <c r="O747" s="172"/>
      <c r="P747" s="173"/>
      <c r="Q747" s="173"/>
      <c r="R747" s="145"/>
      <c r="S747" s="150"/>
      <c r="T747" s="150"/>
      <c r="U747" s="150"/>
      <c r="V747" s="151"/>
      <c r="W747" s="150"/>
      <c r="X747" s="150"/>
      <c r="Y747" s="150"/>
      <c r="Z747" s="150"/>
    </row>
    <row r="748" spans="1:28" s="102" customFormat="1" ht="20.100000000000001" customHeight="1">
      <c r="A748" s="268"/>
      <c r="B748" s="123"/>
      <c r="C748" s="123"/>
      <c r="D748" s="123"/>
      <c r="E748" s="123"/>
      <c r="F748" s="123"/>
      <c r="G748" s="123"/>
      <c r="H748" s="123"/>
      <c r="I748" s="316"/>
      <c r="J748" s="123"/>
      <c r="K748" s="123"/>
      <c r="L748" s="123"/>
      <c r="M748" s="156"/>
      <c r="N748" s="150"/>
      <c r="O748" s="172"/>
      <c r="P748" s="173"/>
      <c r="Q748" s="173"/>
      <c r="R748" s="145"/>
      <c r="S748" s="150"/>
      <c r="T748" s="150"/>
      <c r="U748" s="150"/>
      <c r="V748" s="151"/>
      <c r="W748" s="150"/>
      <c r="X748" s="150"/>
      <c r="Y748" s="150"/>
      <c r="Z748" s="150"/>
    </row>
    <row r="749" spans="1:28" s="102" customFormat="1" ht="20.100000000000001" customHeight="1">
      <c r="A749" s="268"/>
      <c r="B749" s="123"/>
      <c r="C749" s="123"/>
      <c r="D749" s="123"/>
      <c r="E749" s="123"/>
      <c r="F749" s="123"/>
      <c r="G749" s="123"/>
      <c r="H749" s="123"/>
      <c r="I749" s="316"/>
      <c r="J749" s="123"/>
      <c r="K749" s="123"/>
      <c r="L749" s="123"/>
      <c r="M749" s="156"/>
      <c r="N749" s="145"/>
      <c r="O749" s="172"/>
      <c r="P749" s="173"/>
      <c r="Q749" s="173"/>
      <c r="R749" s="145"/>
      <c r="S749" s="150"/>
      <c r="T749" s="150"/>
      <c r="U749" s="150"/>
      <c r="V749" s="150"/>
      <c r="W749" s="150"/>
      <c r="X749" s="150"/>
      <c r="Y749" s="150"/>
      <c r="Z749" s="150"/>
    </row>
    <row r="750" spans="1:28" s="102" customFormat="1" ht="20.100000000000001" customHeight="1">
      <c r="A750" s="268"/>
      <c r="B750" s="123"/>
      <c r="C750" s="123"/>
      <c r="D750" s="123"/>
      <c r="E750" s="123"/>
      <c r="F750" s="123"/>
      <c r="G750" s="123"/>
      <c r="H750" s="123"/>
      <c r="I750" s="316"/>
      <c r="J750" s="123"/>
      <c r="K750" s="123"/>
      <c r="L750" s="123"/>
      <c r="M750" s="156"/>
      <c r="N750" s="145"/>
      <c r="O750" s="172"/>
      <c r="P750" s="173"/>
      <c r="Q750" s="173"/>
      <c r="R750" s="145"/>
      <c r="S750" s="150"/>
      <c r="T750" s="150"/>
      <c r="U750" s="150"/>
      <c r="V750" s="150"/>
      <c r="W750" s="150"/>
      <c r="X750" s="150"/>
      <c r="Y750" s="150"/>
      <c r="Z750" s="150"/>
    </row>
    <row r="751" spans="1:28" s="102" customFormat="1" ht="20.100000000000001" customHeight="1">
      <c r="A751" s="268"/>
      <c r="B751" s="123"/>
      <c r="C751" s="123"/>
      <c r="D751" s="123"/>
      <c r="E751" s="123"/>
      <c r="F751" s="123"/>
      <c r="G751" s="123"/>
      <c r="H751" s="123"/>
      <c r="I751" s="316"/>
      <c r="J751" s="123"/>
      <c r="K751" s="123"/>
      <c r="L751" s="123"/>
      <c r="M751" s="156"/>
      <c r="N751" s="172"/>
      <c r="O751" s="172"/>
      <c r="P751" s="173"/>
      <c r="Q751" s="173"/>
      <c r="R751" s="145"/>
      <c r="S751" s="150"/>
      <c r="T751" s="150"/>
      <c r="U751" s="150"/>
      <c r="V751" s="150"/>
      <c r="W751" s="150"/>
      <c r="X751" s="150"/>
      <c r="Y751" s="150"/>
      <c r="Z751" s="150"/>
    </row>
    <row r="752" spans="1:28" s="102" customFormat="1" ht="20.100000000000001" customHeight="1">
      <c r="A752" s="268"/>
      <c r="B752" s="123"/>
      <c r="C752" s="123"/>
      <c r="D752" s="123"/>
      <c r="E752" s="123"/>
      <c r="F752" s="123"/>
      <c r="G752" s="123"/>
      <c r="H752" s="123"/>
      <c r="I752" s="316"/>
      <c r="J752" s="123"/>
      <c r="K752" s="123"/>
      <c r="L752" s="123"/>
      <c r="M752" s="156"/>
      <c r="N752" s="172"/>
      <c r="O752" s="145"/>
      <c r="P752" s="145"/>
      <c r="Q752" s="145"/>
      <c r="R752" s="145"/>
      <c r="S752" s="150"/>
      <c r="T752" s="150"/>
      <c r="U752" s="150"/>
      <c r="V752" s="150"/>
      <c r="W752" s="150"/>
      <c r="X752" s="150"/>
      <c r="Y752" s="150"/>
      <c r="Z752" s="150"/>
    </row>
    <row r="753" spans="1:28" s="102" customFormat="1" ht="20.100000000000001" customHeight="1">
      <c r="A753" s="268"/>
      <c r="B753" s="123"/>
      <c r="C753" s="123"/>
      <c r="D753" s="123"/>
      <c r="E753" s="123"/>
      <c r="F753" s="123"/>
      <c r="G753" s="123"/>
      <c r="H753" s="123"/>
      <c r="I753" s="316"/>
      <c r="J753" s="123"/>
      <c r="K753" s="123"/>
      <c r="L753" s="123"/>
      <c r="M753" s="156"/>
      <c r="N753" s="172"/>
      <c r="O753" s="145"/>
      <c r="P753" s="145"/>
      <c r="Q753" s="145"/>
      <c r="R753" s="145"/>
      <c r="S753" s="150"/>
      <c r="T753" s="150"/>
      <c r="U753" s="150"/>
      <c r="V753" s="150"/>
      <c r="W753" s="150"/>
      <c r="X753" s="150"/>
      <c r="Y753" s="150"/>
      <c r="Z753" s="150"/>
    </row>
    <row r="754" spans="1:28" s="102" customFormat="1" ht="20.100000000000001" customHeight="1">
      <c r="A754" s="268"/>
      <c r="B754" s="123"/>
      <c r="C754" s="123"/>
      <c r="D754" s="123"/>
      <c r="E754" s="123"/>
      <c r="F754" s="123"/>
      <c r="G754" s="123"/>
      <c r="H754" s="123"/>
      <c r="I754" s="316"/>
      <c r="J754" s="123"/>
      <c r="K754" s="123"/>
      <c r="L754" s="123"/>
      <c r="M754" s="156"/>
      <c r="N754" s="172"/>
      <c r="O754" s="150"/>
      <c r="P754" s="150"/>
      <c r="Q754" s="150"/>
      <c r="R754" s="150"/>
      <c r="S754" s="150"/>
      <c r="T754" s="150"/>
      <c r="U754" s="150"/>
      <c r="V754" s="150"/>
      <c r="W754" s="150"/>
      <c r="X754" s="150"/>
      <c r="Y754" s="150"/>
      <c r="Z754" s="150"/>
    </row>
    <row r="755" spans="1:28" s="102" customFormat="1" ht="20.100000000000001" customHeight="1">
      <c r="A755" s="268"/>
      <c r="B755" s="123"/>
      <c r="C755" s="123"/>
      <c r="D755" s="123"/>
      <c r="E755" s="123"/>
      <c r="F755" s="123"/>
      <c r="G755" s="123"/>
      <c r="H755" s="123"/>
      <c r="I755" s="316"/>
      <c r="J755" s="123"/>
      <c r="K755" s="123"/>
      <c r="L755" s="123"/>
      <c r="M755" s="156"/>
      <c r="N755" s="172"/>
      <c r="O755" s="150"/>
      <c r="P755" s="150"/>
      <c r="Q755" s="150"/>
      <c r="R755" s="150"/>
      <c r="S755" s="150"/>
      <c r="T755" s="150"/>
      <c r="U755" s="150"/>
      <c r="V755" s="150"/>
      <c r="W755" s="150"/>
      <c r="X755" s="150"/>
      <c r="Y755" s="150"/>
      <c r="Z755" s="150"/>
    </row>
    <row r="756" spans="1:28" s="102" customFormat="1" ht="20.100000000000001" customHeight="1">
      <c r="A756" s="268"/>
      <c r="B756" s="123"/>
      <c r="C756" s="123"/>
      <c r="D756" s="123"/>
      <c r="E756" s="123"/>
      <c r="F756" s="123"/>
      <c r="G756" s="123"/>
      <c r="H756" s="123"/>
      <c r="I756" s="316"/>
      <c r="J756" s="123"/>
      <c r="K756" s="123"/>
      <c r="L756" s="123"/>
      <c r="M756" s="156"/>
      <c r="N756" s="172"/>
      <c r="O756" s="150"/>
      <c r="P756" s="150"/>
      <c r="Q756" s="150"/>
      <c r="R756" s="150"/>
      <c r="S756" s="150"/>
      <c r="T756" s="150"/>
      <c r="U756" s="150"/>
      <c r="V756" s="150"/>
      <c r="W756" s="150"/>
      <c r="X756" s="150"/>
      <c r="Y756" s="150"/>
      <c r="Z756" s="150"/>
    </row>
    <row r="757" spans="1:28" s="102" customFormat="1" ht="20.100000000000001" customHeight="1">
      <c r="A757" s="268"/>
      <c r="B757" s="123"/>
      <c r="C757" s="123"/>
      <c r="D757" s="123"/>
      <c r="E757" s="123"/>
      <c r="F757" s="123"/>
      <c r="G757" s="123"/>
      <c r="H757" s="123"/>
      <c r="I757" s="316"/>
      <c r="J757" s="123"/>
      <c r="K757" s="123"/>
      <c r="L757" s="123"/>
      <c r="M757" s="156"/>
      <c r="N757" s="172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  <c r="Z757" s="150"/>
      <c r="AA757" s="150"/>
      <c r="AB757" s="150"/>
    </row>
    <row r="758" spans="1:28" ht="20.100000000000001" customHeight="1">
      <c r="M758" s="156"/>
      <c r="N758" s="145"/>
      <c r="AA758" s="102"/>
      <c r="AB758" s="102"/>
    </row>
    <row r="759" spans="1:28" s="102" customFormat="1" ht="20.100000000000001" customHeight="1">
      <c r="A759" s="268"/>
      <c r="B759" s="123"/>
      <c r="C759" s="123"/>
      <c r="D759" s="123"/>
      <c r="E759" s="123"/>
      <c r="F759" s="123"/>
      <c r="G759" s="123"/>
      <c r="H759" s="123"/>
      <c r="I759" s="316"/>
      <c r="J759" s="123"/>
      <c r="K759" s="123"/>
      <c r="L759" s="123"/>
      <c r="M759" s="156"/>
      <c r="N759" s="145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68"/>
      <c r="B760" s="123"/>
      <c r="C760" s="123"/>
      <c r="D760" s="123"/>
      <c r="E760" s="123"/>
      <c r="F760" s="123"/>
      <c r="G760" s="123"/>
      <c r="H760" s="123"/>
      <c r="I760" s="316"/>
      <c r="J760" s="123"/>
      <c r="K760" s="123"/>
      <c r="L760" s="123"/>
      <c r="M760" s="156"/>
      <c r="N760" s="150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</row>
    <row r="761" spans="1:28" s="102" customFormat="1" ht="20.100000000000001" customHeight="1">
      <c r="A761" s="268"/>
      <c r="B761" s="123"/>
      <c r="C761" s="123"/>
      <c r="D761" s="123"/>
      <c r="E761" s="123"/>
      <c r="F761" s="123"/>
      <c r="G761" s="123"/>
      <c r="H761" s="123"/>
      <c r="I761" s="316"/>
      <c r="J761" s="123"/>
      <c r="K761" s="123"/>
      <c r="L761" s="123"/>
      <c r="M761" s="156"/>
      <c r="N761" s="150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</row>
    <row r="762" spans="1:28" s="102" customFormat="1" ht="20.100000000000001" customHeight="1">
      <c r="A762" s="268"/>
      <c r="B762" s="123"/>
      <c r="C762" s="123"/>
      <c r="D762" s="123"/>
      <c r="E762" s="123"/>
      <c r="F762" s="123"/>
      <c r="G762" s="123"/>
      <c r="H762" s="123"/>
      <c r="I762" s="316"/>
      <c r="J762" s="123"/>
      <c r="K762" s="123"/>
      <c r="L762" s="123"/>
      <c r="M762" s="156"/>
      <c r="N762" s="150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68"/>
      <c r="B763" s="123"/>
      <c r="C763" s="123"/>
      <c r="D763" s="123"/>
      <c r="E763" s="123"/>
      <c r="F763" s="123"/>
      <c r="G763" s="123"/>
      <c r="H763" s="123"/>
      <c r="I763" s="316"/>
      <c r="J763" s="123"/>
      <c r="K763" s="123"/>
      <c r="L763" s="123"/>
      <c r="M763" s="156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68"/>
      <c r="B764" s="123"/>
      <c r="C764" s="123"/>
      <c r="D764" s="123"/>
      <c r="E764" s="123"/>
      <c r="F764" s="123"/>
      <c r="G764" s="123"/>
      <c r="H764" s="123"/>
      <c r="I764" s="316"/>
      <c r="J764" s="123"/>
      <c r="K764" s="123"/>
      <c r="L764" s="123"/>
      <c r="M764" s="156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8" s="102" customFormat="1" ht="20.100000000000001" customHeight="1">
      <c r="A765" s="268"/>
      <c r="B765" s="123"/>
      <c r="C765" s="123"/>
      <c r="D765" s="123"/>
      <c r="E765" s="123"/>
      <c r="F765" s="123"/>
      <c r="G765" s="123"/>
      <c r="H765" s="123"/>
      <c r="I765" s="316"/>
      <c r="J765" s="123"/>
      <c r="K765" s="123"/>
      <c r="L765" s="123"/>
      <c r="M765" s="156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8" s="102" customFormat="1" ht="20.100000000000001" customHeight="1">
      <c r="A766" s="268"/>
      <c r="B766" s="123"/>
      <c r="C766" s="123"/>
      <c r="D766" s="123"/>
      <c r="E766" s="123"/>
      <c r="F766" s="123"/>
      <c r="G766" s="123"/>
      <c r="H766" s="123"/>
      <c r="I766" s="316"/>
      <c r="J766" s="123"/>
      <c r="K766" s="123"/>
      <c r="L766" s="123"/>
      <c r="M766" s="156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68"/>
      <c r="B767" s="123"/>
      <c r="C767" s="123"/>
      <c r="D767" s="123"/>
      <c r="E767" s="123"/>
      <c r="F767" s="123"/>
      <c r="G767" s="123"/>
      <c r="H767" s="123"/>
      <c r="I767" s="316"/>
      <c r="J767" s="123"/>
      <c r="K767" s="123"/>
      <c r="L767" s="123"/>
      <c r="M767" s="156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68"/>
      <c r="B768" s="123"/>
      <c r="C768" s="123"/>
      <c r="D768" s="123"/>
      <c r="E768" s="123"/>
      <c r="F768" s="123"/>
      <c r="G768" s="123"/>
      <c r="H768" s="123"/>
      <c r="I768" s="316"/>
      <c r="J768" s="123"/>
      <c r="K768" s="123"/>
      <c r="L768" s="123"/>
      <c r="M768" s="156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68"/>
      <c r="B769" s="123"/>
      <c r="C769" s="123"/>
      <c r="D769" s="123"/>
      <c r="E769" s="123"/>
      <c r="F769" s="123"/>
      <c r="G769" s="123"/>
      <c r="H769" s="123"/>
      <c r="I769" s="316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68"/>
      <c r="B770" s="123"/>
      <c r="C770" s="123"/>
      <c r="D770" s="123"/>
      <c r="E770" s="123"/>
      <c r="F770" s="123"/>
      <c r="G770" s="123"/>
      <c r="H770" s="123"/>
      <c r="I770" s="316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68"/>
      <c r="B771" s="123"/>
      <c r="C771" s="123"/>
      <c r="D771" s="123"/>
      <c r="E771" s="123"/>
      <c r="F771" s="123"/>
      <c r="G771" s="123"/>
      <c r="H771" s="123"/>
      <c r="I771" s="316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68"/>
      <c r="B772" s="123"/>
      <c r="C772" s="123"/>
      <c r="D772" s="123"/>
      <c r="E772" s="123"/>
      <c r="F772" s="123"/>
      <c r="G772" s="123"/>
      <c r="H772" s="123"/>
      <c r="I772" s="316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68"/>
      <c r="B773" s="123"/>
      <c r="C773" s="123"/>
      <c r="D773" s="123"/>
      <c r="E773" s="123"/>
      <c r="F773" s="123"/>
      <c r="G773" s="123"/>
      <c r="H773" s="123"/>
      <c r="I773" s="316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68"/>
      <c r="B774" s="123"/>
      <c r="C774" s="123"/>
      <c r="D774" s="123"/>
      <c r="E774" s="123"/>
      <c r="F774" s="123"/>
      <c r="G774" s="123"/>
      <c r="H774" s="123"/>
      <c r="I774" s="316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68"/>
      <c r="B775" s="123"/>
      <c r="C775" s="123"/>
      <c r="D775" s="123"/>
      <c r="E775" s="123"/>
      <c r="F775" s="123"/>
      <c r="G775" s="123"/>
      <c r="H775" s="123"/>
      <c r="I775" s="316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68"/>
      <c r="B776" s="123"/>
      <c r="C776" s="123"/>
      <c r="D776" s="123"/>
      <c r="E776" s="123"/>
      <c r="F776" s="123"/>
      <c r="G776" s="123"/>
      <c r="H776" s="123"/>
      <c r="I776" s="316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68"/>
      <c r="B777" s="123"/>
      <c r="C777" s="123"/>
      <c r="D777" s="123"/>
      <c r="E777" s="123"/>
      <c r="F777" s="123"/>
      <c r="G777" s="123"/>
      <c r="H777" s="123"/>
      <c r="I777" s="316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68"/>
      <c r="B778" s="123"/>
      <c r="C778" s="123"/>
      <c r="D778" s="123"/>
      <c r="E778" s="123"/>
      <c r="F778" s="123"/>
      <c r="G778" s="123"/>
      <c r="H778" s="123"/>
      <c r="I778" s="316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68"/>
      <c r="B779" s="123"/>
      <c r="C779" s="123"/>
      <c r="D779" s="123"/>
      <c r="E779" s="123"/>
      <c r="F779" s="123"/>
      <c r="G779" s="123"/>
      <c r="H779" s="123"/>
      <c r="I779" s="316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68"/>
      <c r="B780" s="123"/>
      <c r="C780" s="123"/>
      <c r="D780" s="123"/>
      <c r="E780" s="123"/>
      <c r="F780" s="123"/>
      <c r="G780" s="123"/>
      <c r="H780" s="123"/>
      <c r="I780" s="316"/>
      <c r="J780" s="123"/>
      <c r="K780" s="123"/>
      <c r="L780" s="123"/>
      <c r="M780" s="147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68"/>
      <c r="B781" s="123"/>
      <c r="C781" s="123"/>
      <c r="D781" s="123"/>
      <c r="E781" s="123"/>
      <c r="F781" s="123"/>
      <c r="G781" s="123"/>
      <c r="H781" s="123"/>
      <c r="I781" s="316"/>
      <c r="J781" s="123"/>
      <c r="K781" s="123"/>
      <c r="L781" s="123"/>
      <c r="M781" s="147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68"/>
      <c r="B782" s="123"/>
      <c r="C782" s="123"/>
      <c r="D782" s="123"/>
      <c r="E782" s="123"/>
      <c r="F782" s="123"/>
      <c r="G782" s="123"/>
      <c r="H782" s="123"/>
      <c r="I782" s="316"/>
      <c r="J782" s="123"/>
      <c r="K782" s="123"/>
      <c r="L782" s="123"/>
      <c r="M782" s="147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68"/>
      <c r="B783" s="123"/>
      <c r="C783" s="123"/>
      <c r="D783" s="123"/>
      <c r="E783" s="123"/>
      <c r="F783" s="123"/>
      <c r="G783" s="123"/>
      <c r="H783" s="123"/>
      <c r="I783" s="316"/>
      <c r="J783" s="123"/>
      <c r="K783" s="123"/>
      <c r="L783" s="123"/>
      <c r="M783" s="147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68"/>
      <c r="B784" s="123"/>
      <c r="C784" s="123"/>
      <c r="D784" s="123"/>
      <c r="E784" s="123"/>
      <c r="F784" s="123"/>
      <c r="G784" s="123"/>
      <c r="H784" s="123"/>
      <c r="I784" s="316"/>
      <c r="J784" s="123"/>
      <c r="K784" s="123"/>
      <c r="L784" s="123"/>
      <c r="M784" s="147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68"/>
      <c r="B785" s="123"/>
      <c r="C785" s="123"/>
      <c r="D785" s="123"/>
      <c r="E785" s="123"/>
      <c r="F785" s="123"/>
      <c r="G785" s="123"/>
      <c r="H785" s="123"/>
      <c r="I785" s="316"/>
      <c r="J785" s="123"/>
      <c r="K785" s="123"/>
      <c r="L785" s="123"/>
      <c r="M785" s="147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68"/>
      <c r="B786" s="123"/>
      <c r="C786" s="123"/>
      <c r="D786" s="123"/>
      <c r="E786" s="123"/>
      <c r="F786" s="123"/>
      <c r="G786" s="123"/>
      <c r="H786" s="123"/>
      <c r="I786" s="316"/>
      <c r="J786" s="123"/>
      <c r="K786" s="123"/>
      <c r="L786" s="123"/>
      <c r="M786" s="147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68"/>
      <c r="B787" s="123"/>
      <c r="C787" s="123"/>
      <c r="D787" s="123"/>
      <c r="E787" s="123"/>
      <c r="F787" s="123"/>
      <c r="G787" s="123"/>
      <c r="H787" s="123"/>
      <c r="I787" s="316"/>
      <c r="J787" s="123"/>
      <c r="K787" s="123"/>
      <c r="L787" s="123"/>
      <c r="M787" s="147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68"/>
      <c r="B788" s="123"/>
      <c r="C788" s="123"/>
      <c r="D788" s="123"/>
      <c r="E788" s="123"/>
      <c r="F788" s="123"/>
      <c r="G788" s="123"/>
      <c r="H788" s="123"/>
      <c r="I788" s="316"/>
      <c r="J788" s="123"/>
      <c r="K788" s="123"/>
      <c r="L788" s="123"/>
      <c r="M788" s="147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68"/>
      <c r="B789" s="123"/>
      <c r="C789" s="123"/>
      <c r="D789" s="123"/>
      <c r="E789" s="123"/>
      <c r="F789" s="123"/>
      <c r="G789" s="123"/>
      <c r="H789" s="123"/>
      <c r="I789" s="316"/>
      <c r="J789" s="123"/>
      <c r="K789" s="123"/>
      <c r="L789" s="123"/>
      <c r="M789" s="147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68"/>
      <c r="B790" s="123"/>
      <c r="C790" s="123"/>
      <c r="D790" s="123"/>
      <c r="E790" s="123"/>
      <c r="F790" s="123"/>
      <c r="G790" s="123"/>
      <c r="H790" s="123"/>
      <c r="I790" s="316"/>
      <c r="J790" s="123"/>
      <c r="K790" s="123"/>
      <c r="L790" s="123"/>
      <c r="M790" s="147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68"/>
      <c r="B791" s="123"/>
      <c r="C791" s="123"/>
      <c r="D791" s="123"/>
      <c r="E791" s="123"/>
      <c r="F791" s="123"/>
      <c r="G791" s="123"/>
      <c r="H791" s="123"/>
      <c r="I791" s="316"/>
      <c r="J791" s="123"/>
      <c r="K791" s="123"/>
      <c r="L791" s="123"/>
      <c r="M791" s="147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8"/>
      <c r="B792" s="123"/>
      <c r="C792" s="123"/>
      <c r="D792" s="123"/>
      <c r="E792" s="123"/>
      <c r="F792" s="123"/>
      <c r="G792" s="123"/>
      <c r="H792" s="123"/>
      <c r="I792" s="316"/>
      <c r="J792" s="123"/>
      <c r="K792" s="123"/>
      <c r="L792" s="123"/>
      <c r="M792" s="147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8"/>
      <c r="B793" s="123"/>
      <c r="C793" s="123"/>
      <c r="D793" s="123"/>
      <c r="E793" s="123"/>
      <c r="F793" s="123"/>
      <c r="G793" s="123"/>
      <c r="H793" s="123"/>
      <c r="I793" s="316"/>
      <c r="J793" s="123"/>
      <c r="K793" s="123"/>
      <c r="L793" s="123"/>
      <c r="M793" s="147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8"/>
      <c r="B794" s="123"/>
      <c r="C794" s="123"/>
      <c r="D794" s="123"/>
      <c r="E794" s="123"/>
      <c r="F794" s="123"/>
      <c r="G794" s="123"/>
      <c r="H794" s="123"/>
      <c r="I794" s="316"/>
      <c r="J794" s="123"/>
      <c r="K794" s="123"/>
      <c r="L794" s="123"/>
      <c r="M794" s="147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8"/>
      <c r="B795" s="123"/>
      <c r="C795" s="123"/>
      <c r="D795" s="123"/>
      <c r="E795" s="123"/>
      <c r="F795" s="123"/>
      <c r="G795" s="123"/>
      <c r="H795" s="123"/>
      <c r="I795" s="316"/>
      <c r="J795" s="123"/>
      <c r="K795" s="123"/>
      <c r="L795" s="123"/>
      <c r="M795" s="147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8"/>
      <c r="B796" s="123"/>
      <c r="C796" s="123"/>
      <c r="D796" s="123"/>
      <c r="E796" s="123"/>
      <c r="F796" s="123"/>
      <c r="G796" s="123"/>
      <c r="H796" s="123"/>
      <c r="I796" s="316"/>
      <c r="J796" s="123"/>
      <c r="K796" s="123"/>
      <c r="L796" s="123"/>
      <c r="M796" s="147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8"/>
      <c r="B797" s="123"/>
      <c r="C797" s="123"/>
      <c r="D797" s="123"/>
      <c r="E797" s="123"/>
      <c r="F797" s="123"/>
      <c r="G797" s="123"/>
      <c r="H797" s="123"/>
      <c r="I797" s="316"/>
      <c r="J797" s="123"/>
      <c r="K797" s="123"/>
      <c r="L797" s="123"/>
      <c r="M797" s="147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8"/>
      <c r="B798" s="123"/>
      <c r="C798" s="123"/>
      <c r="D798" s="123"/>
      <c r="E798" s="123"/>
      <c r="F798" s="123"/>
      <c r="G798" s="123"/>
      <c r="H798" s="123"/>
      <c r="I798" s="316"/>
      <c r="J798" s="123"/>
      <c r="K798" s="123"/>
      <c r="L798" s="123"/>
      <c r="M798" s="147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  <c r="AA798" s="150"/>
      <c r="AB798" s="150"/>
    </row>
    <row r="801" spans="1:28" ht="20.100000000000001" customHeight="1">
      <c r="AA801" s="102"/>
      <c r="AB801" s="102"/>
    </row>
    <row r="802" spans="1:28" s="102" customFormat="1" ht="20.100000000000001" customHeight="1">
      <c r="A802" s="268"/>
      <c r="B802" s="123"/>
      <c r="C802" s="123"/>
      <c r="D802" s="123"/>
      <c r="E802" s="123"/>
      <c r="F802" s="123"/>
      <c r="G802" s="123"/>
      <c r="H802" s="123"/>
      <c r="I802" s="316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68"/>
      <c r="B803" s="123"/>
      <c r="C803" s="123"/>
      <c r="D803" s="123"/>
      <c r="E803" s="123"/>
      <c r="F803" s="123"/>
      <c r="G803" s="123"/>
      <c r="H803" s="123"/>
      <c r="I803" s="316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8"/>
      <c r="B804" s="123"/>
      <c r="C804" s="123"/>
      <c r="D804" s="123"/>
      <c r="E804" s="123"/>
      <c r="F804" s="123"/>
      <c r="G804" s="123"/>
      <c r="H804" s="123"/>
      <c r="I804" s="316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68"/>
      <c r="B805" s="123"/>
      <c r="C805" s="123"/>
      <c r="D805" s="123"/>
      <c r="E805" s="123"/>
      <c r="F805" s="123"/>
      <c r="G805" s="123"/>
      <c r="H805" s="123"/>
      <c r="I805" s="31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68"/>
      <c r="B806" s="123"/>
      <c r="C806" s="123"/>
      <c r="D806" s="123"/>
      <c r="E806" s="123"/>
      <c r="F806" s="123"/>
      <c r="G806" s="123"/>
      <c r="H806" s="123"/>
      <c r="I806" s="31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68"/>
      <c r="B807" s="123"/>
      <c r="C807" s="123"/>
      <c r="D807" s="123"/>
      <c r="E807" s="123"/>
      <c r="F807" s="123"/>
      <c r="G807" s="123"/>
      <c r="H807" s="123"/>
      <c r="I807" s="316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68"/>
      <c r="B808" s="123"/>
      <c r="C808" s="123"/>
      <c r="D808" s="123"/>
      <c r="E808" s="123"/>
      <c r="F808" s="123"/>
      <c r="G808" s="123"/>
      <c r="H808" s="123"/>
      <c r="I808" s="316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68"/>
      <c r="B809" s="123"/>
      <c r="C809" s="123"/>
      <c r="D809" s="123"/>
      <c r="E809" s="123"/>
      <c r="F809" s="123"/>
      <c r="G809" s="123"/>
      <c r="H809" s="123"/>
      <c r="I809" s="316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68"/>
      <c r="B810" s="123"/>
      <c r="C810" s="123"/>
      <c r="D810" s="123"/>
      <c r="E810" s="123"/>
      <c r="F810" s="123"/>
      <c r="G810" s="123"/>
      <c r="H810" s="123"/>
      <c r="I810" s="316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  <c r="AA810" s="150"/>
      <c r="AB810" s="150"/>
    </row>
  </sheetData>
  <autoFilter ref="A3:V688"/>
  <mergeCells count="10">
    <mergeCell ref="V35:V36"/>
    <mergeCell ref="K83:L83"/>
    <mergeCell ref="K93:L93"/>
    <mergeCell ref="K102:L102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12:H113 D132:H133 E103:H104 D142:H143 D94:H95 D4:H74">
    <cfRule type="cellIs" dxfId="447" priority="13" operator="greaterThan">
      <formula>0</formula>
    </cfRule>
  </conditionalFormatting>
  <conditionalFormatting sqref="D112:H113 D132:H133 D142:H143 D94:H95">
    <cfRule type="cellIs" dxfId="446" priority="11" operator="greaterThan">
      <formula>0</formula>
    </cfRule>
    <cfRule type="expression" dxfId="445" priority="12">
      <formula>"&gt;0"</formula>
    </cfRule>
  </conditionalFormatting>
  <conditionalFormatting sqref="D122:H123">
    <cfRule type="cellIs" dxfId="444" priority="3" operator="greaterThan">
      <formula>0</formula>
    </cfRule>
    <cfRule type="cellIs" dxfId="443" priority="4" operator="greaterThan">
      <formula>0</formula>
    </cfRule>
    <cfRule type="expression" dxfId="442" priority="8">
      <formula>"&gt;=1"</formula>
    </cfRule>
    <cfRule type="cellIs" dxfId="441" priority="9" operator="greaterThan">
      <formula>1</formula>
    </cfRule>
    <cfRule type="cellIs" dxfId="440" priority="10" operator="greaterThan">
      <formula>1</formula>
    </cfRule>
  </conditionalFormatting>
  <conditionalFormatting sqref="P745:Q751">
    <cfRule type="expression" dxfId="439" priority="5">
      <formula>"&gt;=1"</formula>
    </cfRule>
    <cfRule type="cellIs" dxfId="438" priority="6" operator="greaterThan">
      <formula>1</formula>
    </cfRule>
    <cfRule type="cellIs" dxfId="437" priority="7" operator="greaterThan">
      <formula>1</formula>
    </cfRule>
  </conditionalFormatting>
  <conditionalFormatting sqref="D84:H85">
    <cfRule type="cellIs" dxfId="436" priority="2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8"/>
  <sheetViews>
    <sheetView zoomScaleNormal="100" workbookViewId="0">
      <pane ySplit="3" topLeftCell="A79" activePane="bottomLeft" state="frozen"/>
      <selection activeCell="A4" sqref="A4:J71"/>
      <selection pane="bottomLeft" activeCell="B96" sqref="B96"/>
    </sheetView>
  </sheetViews>
  <sheetFormatPr defaultRowHeight="20.100000000000001" customHeight="1"/>
  <cols>
    <col min="1" max="1" width="10.125" style="268" customWidth="1"/>
    <col min="2" max="2" width="18.625" style="123" customWidth="1"/>
    <col min="3" max="3" width="11.625" style="123" customWidth="1"/>
    <col min="4" max="8" width="8.125" style="123" customWidth="1"/>
    <col min="9" max="9" width="8.875" style="31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3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358" t="s">
        <v>3</v>
      </c>
      <c r="E3" s="358" t="s">
        <v>4</v>
      </c>
      <c r="F3" s="358" t="s">
        <v>5</v>
      </c>
      <c r="G3" s="358" t="s">
        <v>6</v>
      </c>
      <c r="H3" s="358" t="s">
        <v>119</v>
      </c>
      <c r="I3" s="295" t="s">
        <v>8</v>
      </c>
      <c r="J3" s="358" t="s">
        <v>9</v>
      </c>
      <c r="K3" s="466" t="s">
        <v>10</v>
      </c>
      <c r="L3" s="467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9">
        <v>44502</v>
      </c>
      <c r="B4" s="360" t="s">
        <v>288</v>
      </c>
      <c r="C4" s="361" t="s">
        <v>289</v>
      </c>
      <c r="D4" s="362">
        <v>8</v>
      </c>
      <c r="E4" s="362">
        <v>0</v>
      </c>
      <c r="F4" s="362">
        <v>0</v>
      </c>
      <c r="G4" s="362">
        <v>4</v>
      </c>
      <c r="H4" s="362">
        <v>0</v>
      </c>
      <c r="I4" s="363" t="s">
        <v>296</v>
      </c>
      <c r="J4" s="364" t="s">
        <v>162</v>
      </c>
      <c r="K4" s="364" t="s">
        <v>286</v>
      </c>
      <c r="L4" s="365"/>
      <c r="M4" s="101"/>
      <c r="O4" s="111" t="s">
        <v>93</v>
      </c>
      <c r="P4" s="112"/>
      <c r="Q4" s="32">
        <f>D162</f>
        <v>312</v>
      </c>
      <c r="R4" s="32">
        <f>E162</f>
        <v>16</v>
      </c>
      <c r="S4" s="32">
        <f>F162</f>
        <v>15</v>
      </c>
      <c r="T4" s="32">
        <f>G162</f>
        <v>292</v>
      </c>
      <c r="U4" s="32">
        <f>H162</f>
        <v>0</v>
      </c>
      <c r="V4" s="113"/>
    </row>
    <row r="5" spans="1:22" ht="20.100000000000001" customHeight="1" thickBot="1">
      <c r="A5" s="359">
        <v>44502</v>
      </c>
      <c r="B5" s="360" t="s">
        <v>290</v>
      </c>
      <c r="C5" s="361" t="s">
        <v>291</v>
      </c>
      <c r="D5" s="362">
        <v>15</v>
      </c>
      <c r="E5" s="362">
        <v>0</v>
      </c>
      <c r="F5" s="362">
        <v>0</v>
      </c>
      <c r="G5" s="362">
        <v>25</v>
      </c>
      <c r="H5" s="362">
        <v>0</v>
      </c>
      <c r="I5" s="363" t="s">
        <v>296</v>
      </c>
      <c r="J5" s="364" t="s">
        <v>162</v>
      </c>
      <c r="K5" s="364" t="s">
        <v>297</v>
      </c>
      <c r="L5" s="365"/>
      <c r="M5" s="156"/>
      <c r="O5" s="114" t="s">
        <v>49</v>
      </c>
      <c r="P5" s="115"/>
      <c r="Q5" s="33">
        <f>D163</f>
        <v>247</v>
      </c>
      <c r="R5" s="33">
        <f>E163</f>
        <v>0</v>
      </c>
      <c r="S5" s="33">
        <f>F163</f>
        <v>0</v>
      </c>
      <c r="T5" s="33">
        <f>G163</f>
        <v>223</v>
      </c>
      <c r="U5" s="33">
        <f>H163</f>
        <v>0</v>
      </c>
      <c r="V5" s="116"/>
    </row>
    <row r="6" spans="1:22" ht="20.100000000000001" customHeight="1" thickBot="1">
      <c r="A6" s="359">
        <v>44502</v>
      </c>
      <c r="B6" s="360" t="s">
        <v>292</v>
      </c>
      <c r="C6" s="361" t="s">
        <v>182</v>
      </c>
      <c r="D6" s="362">
        <v>1</v>
      </c>
      <c r="E6" s="362">
        <v>0</v>
      </c>
      <c r="F6" s="362">
        <v>0</v>
      </c>
      <c r="G6" s="362">
        <v>1</v>
      </c>
      <c r="H6" s="362">
        <v>0</v>
      </c>
      <c r="I6" s="363" t="s">
        <v>296</v>
      </c>
      <c r="J6" s="364" t="s">
        <v>162</v>
      </c>
      <c r="K6" s="364" t="s">
        <v>298</v>
      </c>
      <c r="L6" s="365"/>
      <c r="M6" s="156"/>
      <c r="O6" s="46" t="s">
        <v>50</v>
      </c>
      <c r="P6" s="47"/>
      <c r="Q6" s="2">
        <f>D164</f>
        <v>559</v>
      </c>
      <c r="R6" s="2">
        <f>E164</f>
        <v>16</v>
      </c>
      <c r="S6" s="2">
        <f>F164</f>
        <v>15</v>
      </c>
      <c r="T6" s="2">
        <f>G164</f>
        <v>515</v>
      </c>
      <c r="U6" s="2">
        <f>H164</f>
        <v>0</v>
      </c>
      <c r="V6" s="48"/>
    </row>
    <row r="7" spans="1:22" ht="20.100000000000001" customHeight="1" thickTop="1">
      <c r="A7" s="325">
        <v>44502</v>
      </c>
      <c r="B7" s="332" t="s">
        <v>293</v>
      </c>
      <c r="C7" s="333" t="s">
        <v>294</v>
      </c>
      <c r="D7" s="334">
        <v>3</v>
      </c>
      <c r="E7" s="334">
        <v>0</v>
      </c>
      <c r="F7" s="334">
        <v>0</v>
      </c>
      <c r="G7" s="334">
        <v>3</v>
      </c>
      <c r="H7" s="334">
        <v>0</v>
      </c>
      <c r="I7" s="335" t="s">
        <v>296</v>
      </c>
      <c r="J7" s="336" t="s">
        <v>162</v>
      </c>
      <c r="K7" s="336" t="s">
        <v>298</v>
      </c>
      <c r="L7" s="337"/>
      <c r="M7" s="156"/>
      <c r="O7" s="49" t="s">
        <v>51</v>
      </c>
      <c r="P7" s="50"/>
      <c r="Q7" s="3">
        <f>D109</f>
        <v>0</v>
      </c>
      <c r="R7" s="3">
        <f>E109</f>
        <v>0</v>
      </c>
      <c r="S7" s="3">
        <f>F109</f>
        <v>0</v>
      </c>
      <c r="T7" s="3">
        <f>G109</f>
        <v>0</v>
      </c>
      <c r="U7" s="3">
        <f>H109</f>
        <v>0</v>
      </c>
      <c r="V7" s="51"/>
    </row>
    <row r="8" spans="1:22" ht="20.100000000000001" customHeight="1" thickBot="1">
      <c r="A8" s="325">
        <v>44502</v>
      </c>
      <c r="B8" s="332" t="s">
        <v>293</v>
      </c>
      <c r="C8" s="333" t="s">
        <v>184</v>
      </c>
      <c r="D8" s="334">
        <v>3</v>
      </c>
      <c r="E8" s="334">
        <v>0</v>
      </c>
      <c r="F8" s="334">
        <v>0</v>
      </c>
      <c r="G8" s="334">
        <v>3</v>
      </c>
      <c r="H8" s="334">
        <v>0</v>
      </c>
      <c r="I8" s="335" t="s">
        <v>296</v>
      </c>
      <c r="J8" s="336" t="s">
        <v>162</v>
      </c>
      <c r="K8" s="336" t="s">
        <v>286</v>
      </c>
      <c r="L8" s="337"/>
      <c r="M8" s="156"/>
      <c r="O8" s="52" t="s">
        <v>94</v>
      </c>
      <c r="P8" s="53"/>
      <c r="Q8" s="4">
        <f>SUM(Q6:Q7)</f>
        <v>559</v>
      </c>
      <c r="R8" s="4">
        <f>SUM(R6:R7)</f>
        <v>16</v>
      </c>
      <c r="S8" s="4">
        <f>SUM(S6:S7)</f>
        <v>15</v>
      </c>
      <c r="T8" s="4">
        <f>SUM(T6:T7)</f>
        <v>515</v>
      </c>
      <c r="U8" s="4">
        <f>SUM(U6:U7)</f>
        <v>0</v>
      </c>
      <c r="V8" s="54"/>
    </row>
    <row r="9" spans="1:22" ht="20.100000000000001" customHeight="1" thickTop="1" thickBot="1">
      <c r="A9" s="359">
        <v>44502</v>
      </c>
      <c r="B9" s="360" t="s">
        <v>295</v>
      </c>
      <c r="C9" s="361" t="s">
        <v>140</v>
      </c>
      <c r="D9" s="362">
        <v>2</v>
      </c>
      <c r="E9" s="362">
        <v>0</v>
      </c>
      <c r="F9" s="362">
        <v>0</v>
      </c>
      <c r="G9" s="362">
        <v>2</v>
      </c>
      <c r="H9" s="362">
        <v>0</v>
      </c>
      <c r="I9" s="363" t="s">
        <v>296</v>
      </c>
      <c r="J9" s="364" t="s">
        <v>162</v>
      </c>
      <c r="K9" s="364" t="s">
        <v>286</v>
      </c>
      <c r="L9" s="365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25">
        <v>44502</v>
      </c>
      <c r="B10" s="332" t="s">
        <v>299</v>
      </c>
      <c r="C10" s="333" t="s">
        <v>300</v>
      </c>
      <c r="D10" s="334">
        <v>4</v>
      </c>
      <c r="E10" s="334">
        <v>0</v>
      </c>
      <c r="F10" s="334">
        <v>0</v>
      </c>
      <c r="G10" s="334">
        <v>4</v>
      </c>
      <c r="H10" s="334">
        <v>0</v>
      </c>
      <c r="I10" s="335" t="s">
        <v>315</v>
      </c>
      <c r="J10" s="336" t="s">
        <v>316</v>
      </c>
      <c r="K10" s="370" t="s">
        <v>319</v>
      </c>
      <c r="L10" s="337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9">
        <v>44502</v>
      </c>
      <c r="B11" s="360" t="s">
        <v>301</v>
      </c>
      <c r="C11" s="361" t="s">
        <v>184</v>
      </c>
      <c r="D11" s="362">
        <v>4</v>
      </c>
      <c r="E11" s="362">
        <v>0</v>
      </c>
      <c r="F11" s="362">
        <v>0</v>
      </c>
      <c r="G11" s="362">
        <v>0</v>
      </c>
      <c r="H11" s="362">
        <v>0</v>
      </c>
      <c r="I11" s="363" t="s">
        <v>315</v>
      </c>
      <c r="J11" s="364" t="s">
        <v>316</v>
      </c>
      <c r="K11" s="367" t="s">
        <v>320</v>
      </c>
      <c r="L11" s="36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59">
        <v>44502</v>
      </c>
      <c r="B12" s="360" t="s">
        <v>302</v>
      </c>
      <c r="C12" s="361" t="s">
        <v>184</v>
      </c>
      <c r="D12" s="362">
        <v>10</v>
      </c>
      <c r="E12" s="362">
        <v>0</v>
      </c>
      <c r="F12" s="362">
        <v>0</v>
      </c>
      <c r="G12" s="362">
        <v>10</v>
      </c>
      <c r="H12" s="362">
        <v>0</v>
      </c>
      <c r="I12" s="363" t="s">
        <v>315</v>
      </c>
      <c r="J12" s="364" t="s">
        <v>317</v>
      </c>
      <c r="K12" s="367" t="s">
        <v>320</v>
      </c>
      <c r="L12" s="365"/>
      <c r="M12" s="156"/>
      <c r="O12" s="468" t="s">
        <v>53</v>
      </c>
      <c r="P12" s="466"/>
      <c r="Q12" s="117">
        <f>T12+V12</f>
        <v>312</v>
      </c>
      <c r="R12" s="57"/>
      <c r="S12" s="58" t="s">
        <v>39</v>
      </c>
      <c r="T12" s="59">
        <f>SUM(P14:V14,P17:V17,P20:V20,P23:V23,P26:V26,V29,U29,T29)</f>
        <v>294</v>
      </c>
      <c r="U12" s="60" t="s">
        <v>40</v>
      </c>
      <c r="V12" s="61">
        <f>SUM(P29:S29)</f>
        <v>18</v>
      </c>
    </row>
    <row r="13" spans="1:22" ht="20.100000000000001" customHeight="1">
      <c r="A13" s="318">
        <v>44502</v>
      </c>
      <c r="B13" s="326" t="s">
        <v>303</v>
      </c>
      <c r="C13" s="327" t="s">
        <v>304</v>
      </c>
      <c r="D13" s="328">
        <v>3</v>
      </c>
      <c r="E13" s="328">
        <v>0</v>
      </c>
      <c r="F13" s="328">
        <v>0</v>
      </c>
      <c r="G13" s="328">
        <v>3</v>
      </c>
      <c r="H13" s="328">
        <v>0</v>
      </c>
      <c r="I13" s="329" t="s">
        <v>315</v>
      </c>
      <c r="J13" s="330" t="s">
        <v>318</v>
      </c>
      <c r="K13" s="368" t="s">
        <v>320</v>
      </c>
      <c r="L13" s="331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24">
        <v>44502</v>
      </c>
      <c r="B14" s="338" t="s">
        <v>303</v>
      </c>
      <c r="C14" s="371" t="s">
        <v>184</v>
      </c>
      <c r="D14" s="340">
        <v>7</v>
      </c>
      <c r="E14" s="340">
        <v>0</v>
      </c>
      <c r="F14" s="340">
        <v>0</v>
      </c>
      <c r="G14" s="340">
        <v>7</v>
      </c>
      <c r="H14" s="340">
        <v>0</v>
      </c>
      <c r="I14" s="341" t="s">
        <v>315</v>
      </c>
      <c r="J14" s="342" t="s">
        <v>316</v>
      </c>
      <c r="K14" s="369" t="s">
        <v>320</v>
      </c>
      <c r="L14" s="343"/>
      <c r="M14" s="156"/>
      <c r="O14" s="118" t="s">
        <v>22</v>
      </c>
      <c r="P14" s="119">
        <f>SUMIF($C$4:$C$84,P13,$D$4:$D$84)+SUMIF($C$94:$C$96,P13,$D$94:$D$96)+SUMIF($C$114:$C$115,P13,$D$114:$D$115)</f>
        <v>25</v>
      </c>
      <c r="Q14" s="119">
        <f>SUMIF($C$4:$C$84,Q13,$D$4:$D$84)+SUMIF($C$94:$C$96,Q13,$D$94:$D$96)+SUMIF($C$114:$C$115,Q13,$D$114:$D$115)</f>
        <v>1</v>
      </c>
      <c r="R14" s="119">
        <f>SUMIF($C$4:$C$84,R13,$D$4:$D$84)+SUMIF($C$94:$C$96,R13,$D$94:$D$96)+SUMIF($C$114:$C$115,R13,$D$114:$D$115)</f>
        <v>16</v>
      </c>
      <c r="S14" s="119">
        <f>SUMIF($C$4:$C$84,S13,$D$4:$D$84)+SUMIF($C$94:$C$96,S13,$D$94:$D$96)+SUMIF($C$114:$C$115,S13,$D$114:$D$115)</f>
        <v>8</v>
      </c>
      <c r="T14" s="119">
        <f>SUMIF($C$4:$C$84,T13,$D$4:$D$84)+SUMIF($C$94:$C$96,T13,$D$94:$D$96)+SUMIF($C$114:$C$115,T13,$D$114:$D$115)</f>
        <v>15</v>
      </c>
      <c r="U14" s="119">
        <f>SUMIF($C$4:$C$84,U13,$D$4:$D$84)+SUMIF($C$94:$C$96,U13,$D$94:$D$96)+SUMIF($C$114:$C$115,U13,$D$114:$D$115)</f>
        <v>0</v>
      </c>
      <c r="V14" s="120">
        <f>SUMIF($C$4:$C$84,V13,$D$4:$D$84)+SUMIF($C$94:$C$96,V13,$D$94:$D$96)+SUMIF($C$114:$C$115,V13,$D$114:$D$115)</f>
        <v>2</v>
      </c>
    </row>
    <row r="15" spans="1:22" ht="20.100000000000001" customHeight="1">
      <c r="A15" s="318">
        <v>44502</v>
      </c>
      <c r="B15" s="326" t="s">
        <v>305</v>
      </c>
      <c r="C15" s="327" t="s">
        <v>184</v>
      </c>
      <c r="D15" s="328">
        <v>11</v>
      </c>
      <c r="E15" s="328">
        <v>0</v>
      </c>
      <c r="F15" s="328">
        <v>0</v>
      </c>
      <c r="G15" s="328">
        <v>11</v>
      </c>
      <c r="H15" s="328">
        <v>0</v>
      </c>
      <c r="I15" s="329" t="s">
        <v>315</v>
      </c>
      <c r="J15" s="330" t="s">
        <v>317</v>
      </c>
      <c r="K15" s="368" t="s">
        <v>320</v>
      </c>
      <c r="L15" s="331"/>
      <c r="M15" s="156"/>
      <c r="O15" s="65" t="s">
        <v>25</v>
      </c>
      <c r="P15" s="66">
        <f>SUMIF($C$4:$C$84,P13,$G$4:$G$84)+SUMIF($C$94:$C$96,P13,$G$94:$G$96)+SUMIF($C$114:$C$115,P13,$G$114:$G$115)</f>
        <v>21</v>
      </c>
      <c r="Q15" s="66">
        <f>SUMIF($C$4:$C$84,Q13,$G$4:$G$84)+SUMIF($C$94:$C$96,Q13,$G$94:$G$96)+SUMIF($C$114:$C$115,Q13,$G$114:$G$115)</f>
        <v>1</v>
      </c>
      <c r="R15" s="66">
        <f>SUMIF($C$4:$C$84,R13,$G$4:$G$84)+SUMIF($C$94:$C$96,R13,$G$94:$G$96)+SUMIF($C$114:$C$115,R13,$G$114:$G$115)</f>
        <v>16</v>
      </c>
      <c r="S15" s="66">
        <f>SUMIF($C$4:$C$84,S13,$G$4:$G$84)+SUMIF($C$94:$C$96,S13,$G$94:$G$96)+SUMIF($C$114:$C$115,S13,$G$114:$G$115)</f>
        <v>2</v>
      </c>
      <c r="T15" s="66">
        <f>SUMIF($C$4:$C$84,T13,$G$4:$G$84)+SUMIF($C$94:$C$96,T13,$G$94:$G$96)+SUMIF($C$114:$C$115,T13,$G$114:$G$115)</f>
        <v>25</v>
      </c>
      <c r="U15" s="66">
        <f>SUMIF($C$4:$C$84,U13,$G$4:$G$84)+SUMIF($C$94:$C$96,U13,$G$94:$G$96)+SUMIF($C$114:$C$115,U13,$G$114:$G$115)</f>
        <v>0</v>
      </c>
      <c r="V15" s="67">
        <f>SUMIF($C$4:$C$84,V13,$G$4:$G$84)+SUMIF($C$94:$C$96,V13,$G$94:$G$96)+SUMIF($C$114:$C$115,V13,$G$114:$G$115)</f>
        <v>2</v>
      </c>
    </row>
    <row r="16" spans="1:22" ht="20.100000000000001" customHeight="1" thickBot="1">
      <c r="A16" s="324">
        <v>44502</v>
      </c>
      <c r="B16" s="338" t="s">
        <v>305</v>
      </c>
      <c r="C16" s="339" t="s">
        <v>306</v>
      </c>
      <c r="D16" s="340">
        <v>1</v>
      </c>
      <c r="E16" s="340">
        <v>0</v>
      </c>
      <c r="F16" s="340">
        <v>0</v>
      </c>
      <c r="G16" s="340">
        <v>1</v>
      </c>
      <c r="H16" s="340">
        <v>0</v>
      </c>
      <c r="I16" s="341" t="s">
        <v>315</v>
      </c>
      <c r="J16" s="342" t="s">
        <v>316</v>
      </c>
      <c r="K16" s="369" t="s">
        <v>320</v>
      </c>
      <c r="L16" s="343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18">
        <v>44502</v>
      </c>
      <c r="B17" s="326" t="s">
        <v>307</v>
      </c>
      <c r="C17" s="327" t="s">
        <v>308</v>
      </c>
      <c r="D17" s="328">
        <v>1</v>
      </c>
      <c r="E17" s="328">
        <v>0</v>
      </c>
      <c r="F17" s="328">
        <v>0</v>
      </c>
      <c r="G17" s="328">
        <v>1</v>
      </c>
      <c r="H17" s="328">
        <v>0</v>
      </c>
      <c r="I17" s="329" t="s">
        <v>315</v>
      </c>
      <c r="J17" s="330" t="s">
        <v>316</v>
      </c>
      <c r="K17" s="368" t="s">
        <v>320</v>
      </c>
      <c r="L17" s="331"/>
      <c r="M17" s="156"/>
      <c r="O17" s="121" t="s">
        <v>22</v>
      </c>
      <c r="P17" s="119">
        <f>SUMIF($C$4:$C$84,P16,$D$4:$D$84)+SUMIF($C$94:$C$96,P16,$D$94:$D$96)+SUMIF($C$114:$C$115,P16,$D$114:$D$115)</f>
        <v>181</v>
      </c>
      <c r="Q17" s="119">
        <f>SUMIF($C$4:$C$84,Q16,$D$4:$D$84)+SUMIF($C$94:$C$96,Q16,$D$94:$D$96)+SUMIF($C$114:$C$115,Q16,$D$114:$D$115)</f>
        <v>5</v>
      </c>
      <c r="R17" s="119">
        <f>SUMIF($C$4:$C$84,R16,$D$4:$D$84)+SUMIF($C$94:$C$96,R16,$D$94:$D$96)+SUMIF($C$114:$C$115,R16,$D$114:$D$115)</f>
        <v>5</v>
      </c>
      <c r="S17" s="119">
        <f>SUMIF($C$4:$C$84,S16,$D$4:$D$84)+SUMIF($C$94:$C$96,S16,$D$94:$D$96)+SUMIF($C$114:$C$115,S16,$D$114:$D$115)</f>
        <v>0</v>
      </c>
      <c r="T17" s="119">
        <f>SUMIF($C$4:$C$84,T16,$D$4:$D$84)+SUMIF($C$94:$C$96,T16,$D$94:$D$96)+SUMIF($C$114:$C$115,T16,$D$114:$D$115)</f>
        <v>0</v>
      </c>
      <c r="U17" s="119">
        <f>SUMIF($C$4:$C$84,U16,$D$4:$D$84)+SUMIF($C$94:$C$96,U16,$D$94:$D$96)+SUMIF($C$114:$C$115,U16,$D$114:$D$115)</f>
        <v>8</v>
      </c>
      <c r="V17" s="120">
        <f>SUMIF($C$4:$C$84,V16,$D$4:$D$84)+SUMIF($C$94:$C$96,V16,$D$94:$D$96)+SUMIF($C$114:$C$115,V16,$D$114:$D$115)</f>
        <v>0</v>
      </c>
    </row>
    <row r="18" spans="1:22" ht="20.100000000000001" customHeight="1">
      <c r="A18" s="325">
        <v>44502</v>
      </c>
      <c r="B18" s="332" t="s">
        <v>307</v>
      </c>
      <c r="C18" s="333" t="s">
        <v>309</v>
      </c>
      <c r="D18" s="334">
        <v>10</v>
      </c>
      <c r="E18" s="334">
        <v>0</v>
      </c>
      <c r="F18" s="334">
        <v>0</v>
      </c>
      <c r="G18" s="334">
        <v>10</v>
      </c>
      <c r="H18" s="334">
        <v>0</v>
      </c>
      <c r="I18" s="335" t="s">
        <v>315</v>
      </c>
      <c r="J18" s="336" t="s">
        <v>316</v>
      </c>
      <c r="K18" s="370" t="s">
        <v>321</v>
      </c>
      <c r="L18" s="337"/>
      <c r="M18" s="156"/>
      <c r="O18" s="72" t="s">
        <v>25</v>
      </c>
      <c r="P18" s="73">
        <f>SUMIF($C$4:$C$84,P16,$G$4:$G$84)+SUMIF($C$94:$C$96,P16,$G$94:$G$96)+SUMIF($C$114:$C$115,P16,$G$114:$G$115)</f>
        <v>162</v>
      </c>
      <c r="Q18" s="73">
        <f>SUMIF($C$4:$C$84,Q16,$G$4:$G$84)+SUMIF($C$94:$C$96,Q16,$G$94:$G$96)+SUMIF($C$114:$C$115,Q16,$G$114:$G$115)</f>
        <v>4</v>
      </c>
      <c r="R18" s="73">
        <f>SUMIF($C$4:$C$84,R16,$G$4:$G$84)+SUMIF($C$94:$C$96,R16,$G$94:$G$96)+SUMIF($C$114:$C$115,R16,$G$114:$G$115)</f>
        <v>7</v>
      </c>
      <c r="S18" s="73">
        <f>SUMIF($C$4:$C$84,S16,$G$4:$G$84)+SUMIF($C$94:$C$96,S16,$G$94:$G$96)+SUMIF($C$114:$C$115,S16,$G$114:$G$115)</f>
        <v>0</v>
      </c>
      <c r="T18" s="73">
        <f>SUMIF($C$4:$C$84,T16,$G$4:$G$84)+SUMIF($C$94:$C$96,T16,$G$94:$G$96)+SUMIF($C$114:$C$115,T16,$G$114:$G$115)</f>
        <v>0</v>
      </c>
      <c r="U18" s="73">
        <f>SUMIF($C$4:$C$84,U16,$G$4:$G$84)+SUMIF($C$94:$C$96,U16,$G$94:$G$96)+SUMIF($C$114:$C$115,U16,$G$114:$G$115)</f>
        <v>4</v>
      </c>
      <c r="V18" s="74">
        <f>SUMIF($C$4:$C$84,V16,$G$4:$G$84)+SUMIF($C$94:$C$96,V16,$G$94:$G$96)+SUMIF($C$114:$C$115,V16,$G$114:$G$115)</f>
        <v>0</v>
      </c>
    </row>
    <row r="19" spans="1:22" ht="20.100000000000001" customHeight="1" thickBot="1">
      <c r="A19" s="324">
        <v>44502</v>
      </c>
      <c r="B19" s="338" t="s">
        <v>307</v>
      </c>
      <c r="C19" s="339" t="s">
        <v>137</v>
      </c>
      <c r="D19" s="340">
        <v>1</v>
      </c>
      <c r="E19" s="340">
        <v>0</v>
      </c>
      <c r="F19" s="340">
        <v>0</v>
      </c>
      <c r="G19" s="340">
        <v>1</v>
      </c>
      <c r="H19" s="340">
        <v>0</v>
      </c>
      <c r="I19" s="341" t="s">
        <v>315</v>
      </c>
      <c r="J19" s="342" t="s">
        <v>317</v>
      </c>
      <c r="K19" s="369" t="s">
        <v>319</v>
      </c>
      <c r="L19" s="343"/>
      <c r="M19" s="156"/>
      <c r="O19" s="75"/>
      <c r="P19" s="124" t="s">
        <v>41</v>
      </c>
      <c r="Q19" s="76" t="s">
        <v>127</v>
      </c>
      <c r="R19" s="76" t="s">
        <v>42</v>
      </c>
      <c r="S19" s="76" t="s">
        <v>134</v>
      </c>
      <c r="T19" s="43" t="s">
        <v>43</v>
      </c>
      <c r="U19" s="76" t="s">
        <v>109</v>
      </c>
      <c r="V19" s="77" t="s">
        <v>136</v>
      </c>
    </row>
    <row r="20" spans="1:22" ht="20.100000000000001" customHeight="1" thickBot="1">
      <c r="A20" s="325">
        <v>44502</v>
      </c>
      <c r="B20" s="332" t="s">
        <v>310</v>
      </c>
      <c r="C20" s="333" t="s">
        <v>311</v>
      </c>
      <c r="D20" s="334">
        <v>14</v>
      </c>
      <c r="E20" s="334">
        <v>0</v>
      </c>
      <c r="F20" s="334">
        <v>0</v>
      </c>
      <c r="G20" s="334">
        <v>14</v>
      </c>
      <c r="H20" s="334">
        <v>0</v>
      </c>
      <c r="I20" s="335" t="s">
        <v>315</v>
      </c>
      <c r="J20" s="336" t="s">
        <v>317</v>
      </c>
      <c r="K20" s="370" t="s">
        <v>320</v>
      </c>
      <c r="L20" s="337"/>
      <c r="M20" s="156" t="s">
        <v>126</v>
      </c>
      <c r="O20" s="121" t="s">
        <v>22</v>
      </c>
      <c r="P20" s="119">
        <f>SUMIF($C$4:$C$84,P19,$D$4:$D$84)+SUMIF($C$94:$C$96,P19,$D$94:$D$96)+SUMIF($C$114:$C$115,P19,$D$114:$D$115)</f>
        <v>0</v>
      </c>
      <c r="Q20" s="119">
        <f>SUMIF($C$4:$C$84,Q19,$D$4:$D$84)+SUMIF($C$94:$C$96,Q19,$D$94:$D$96)+SUMIF($C$114:$C$115,Q19,$D$114:$D$115)</f>
        <v>0</v>
      </c>
      <c r="R20" s="119">
        <f>SUMIF($C$4:$C$84,R19,$D$4:$D$84)+SUMIF($C$94:$C$96,R19,$D$94:$D$96)+SUMIF($C$114:$C$115,R19,$D$114:$D$115)</f>
        <v>28</v>
      </c>
      <c r="S20" s="119">
        <f>SUMIF($C$4:$C$84,S19,$D$4:$D$84)+SUMIF($C$94:$C$96,S19,$D$94:$D$96)+SUMIF($C$114:$C$115,S19,$D$114:$D$115)</f>
        <v>0</v>
      </c>
      <c r="T20" s="119">
        <f>SUMIF($C$4:$C$84,T19,$D$4:$D$84)+SUMIF($C$94:$C$96,T19,$D$94:$D$96)+SUMIF($C$114:$C$115,T19,$D$114:$D$115)</f>
        <v>0</v>
      </c>
      <c r="U20" s="119">
        <f>SUMIF($C$4:$C$84,U19,$D$4:$D$84)+SUMIF($C$94:$C$96,U19,$D$94:$D$96)+SUMIF($C$114:$C$115,U19,$D$114:$D$115)</f>
        <v>0</v>
      </c>
      <c r="V20" s="120">
        <f>SUMIF($C$4:$C$84,V19,$D$4:$D$84)+SUMIF($C$94:$C$96,V19,$D$94:$D$96)+SUMIF($C$114:$C$115,V19,$D$114:$D$115)</f>
        <v>0</v>
      </c>
    </row>
    <row r="21" spans="1:22" ht="20.100000000000001" customHeight="1">
      <c r="A21" s="318">
        <v>44502</v>
      </c>
      <c r="B21" s="326" t="s">
        <v>312</v>
      </c>
      <c r="C21" s="327" t="s">
        <v>221</v>
      </c>
      <c r="D21" s="328">
        <v>2</v>
      </c>
      <c r="E21" s="328">
        <v>0</v>
      </c>
      <c r="F21" s="328">
        <v>0</v>
      </c>
      <c r="G21" s="328">
        <v>2</v>
      </c>
      <c r="H21" s="328">
        <v>0</v>
      </c>
      <c r="I21" s="329" t="s">
        <v>315</v>
      </c>
      <c r="J21" s="330" t="s">
        <v>316</v>
      </c>
      <c r="K21" s="368" t="s">
        <v>320</v>
      </c>
      <c r="L21" s="331"/>
      <c r="M21" s="156"/>
      <c r="O21" s="78" t="s">
        <v>25</v>
      </c>
      <c r="P21" s="79">
        <f>SUMIF($C$4:$C$84,P19,$G$4:$G$84)+SUMIF($C$94:$C$96,P19,$G$94:$G$96)+SUMIF($C$114:$C$115,P19,$G$114:$G$115)</f>
        <v>0</v>
      </c>
      <c r="Q21" s="79">
        <f>SUMIF($C$4:$C$84,Q19,$G$4:$G$84)+SUMIF($C$94:$C$96,Q19,$G$94:$G$96)+SUMIF($C$114:$C$115,Q19,$G$114:$G$115)</f>
        <v>0</v>
      </c>
      <c r="R21" s="79">
        <f>SUMIF($C$4:$C$84,R19,$G$4:$G$84)+SUMIF($C$94:$C$96,R19,$G$94:$G$96)+SUMIF($C$114:$C$115,R19,$G$114:$G$115)</f>
        <v>28</v>
      </c>
      <c r="S21" s="79">
        <f>SUMIF($C$4:$C$84,S19,$G$4:$G$84)+SUMIF($C$94:$C$96,S19,$G$94:$G$96)+SUMIF($C$114:$C$115,S19,$G$114:$G$115)</f>
        <v>0</v>
      </c>
      <c r="T21" s="79">
        <f>SUMIF($C$4:$C$84,T19,$G$4:$G$84)+SUMIF($C$94:$C$96,T19,$G$94:$G$96)+SUMIF($C$114:$C$115,T19,$G$114:$G$115)</f>
        <v>0</v>
      </c>
      <c r="U21" s="79">
        <f>SUMIF($C$4:$C$84,U19,$G$4:$G$84)+SUMIF($C$94:$C$96,U19,$G$94:$G$96)+SUMIF($C$114:$C$115,U19,$G$114:$G$115)</f>
        <v>0</v>
      </c>
      <c r="V21" s="80">
        <f>SUMIF($C$4:$C$84,V19,$G$4:$G$84)+SUMIF($C$94:$C$96,V19,$G$94:$G$96)+SUMIF($C$114:$C$115,V19,$G$114:$G$115)</f>
        <v>0</v>
      </c>
    </row>
    <row r="22" spans="1:22" ht="20.100000000000001" customHeight="1">
      <c r="A22" s="325">
        <v>44502</v>
      </c>
      <c r="B22" s="332" t="s">
        <v>312</v>
      </c>
      <c r="C22" s="333" t="s">
        <v>313</v>
      </c>
      <c r="D22" s="334">
        <v>3</v>
      </c>
      <c r="E22" s="334">
        <v>0</v>
      </c>
      <c r="F22" s="334">
        <v>0</v>
      </c>
      <c r="G22" s="334">
        <v>3</v>
      </c>
      <c r="H22" s="334">
        <v>0</v>
      </c>
      <c r="I22" s="335" t="s">
        <v>315</v>
      </c>
      <c r="J22" s="336" t="s">
        <v>317</v>
      </c>
      <c r="K22" s="370" t="s">
        <v>320</v>
      </c>
      <c r="L22" s="337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24">
        <v>44502</v>
      </c>
      <c r="B23" s="338" t="s">
        <v>312</v>
      </c>
      <c r="C23" s="339" t="s">
        <v>137</v>
      </c>
      <c r="D23" s="340">
        <v>1</v>
      </c>
      <c r="E23" s="340">
        <v>0</v>
      </c>
      <c r="F23" s="340">
        <v>0</v>
      </c>
      <c r="G23" s="340">
        <v>1</v>
      </c>
      <c r="H23" s="340">
        <v>0</v>
      </c>
      <c r="I23" s="341" t="s">
        <v>315</v>
      </c>
      <c r="J23" s="342" t="s">
        <v>316</v>
      </c>
      <c r="K23" s="369" t="s">
        <v>319</v>
      </c>
      <c r="L23" s="343"/>
      <c r="M23" s="156"/>
      <c r="O23" s="121" t="s">
        <v>22</v>
      </c>
      <c r="P23" s="119">
        <f>SUMIF($C$4:$C$84,P22,$D$4:$D$84)+SUMIF($C$94:$C$96,P22,$D$94:$D$96)+SUMIF($C$114:$C$115,P22,$D$114:$D$115)</f>
        <v>0</v>
      </c>
      <c r="Q23" s="119">
        <f>SUMIF($C$4:$C$84,Q22,$D$4:$D$84)+SUMIF($C$94:$C$96,Q22,$D$94:$D$96)+SUMIF($C$114:$C$115,Q22,$D$114:$D$115)</f>
        <v>0</v>
      </c>
      <c r="R23" s="119">
        <f>SUMIF($C$4:$C$84,R22,$D$4:$D$84)+SUMIF($C$94:$C$96,R22,$D$94:$D$96)+SUMIF($C$114:$C$115,R22,$D$114:$D$115)</f>
        <v>0</v>
      </c>
      <c r="S23" s="119">
        <f>SUMIF($C$4:$C$84,S22,$D$4:$D$84)+SUMIF($C$94:$C$96,S22,$D$94:$D$96)+SUMIF($C$114:$C$115,S22,$D$114:$D$115)</f>
        <v>0</v>
      </c>
      <c r="T23" s="119">
        <f>SUMIF($C$4:$C$84,T22,$D$4:$D$84)+SUMIF($C$94:$C$96,T22,$D$94:$D$96)+SUMIF($C$114:$C$115,T22,$D$114:$D$115)</f>
        <v>0</v>
      </c>
      <c r="U23" s="119">
        <f>SUMIF($C$4:$C$84,U22,$D$4:$D$84)+SUMIF($C$94:$C$96,U22,$D$94:$D$96)+SUMIF($C$114:$C$115,U22,$D$114:$D$115)</f>
        <v>0</v>
      </c>
      <c r="V23" s="120">
        <f>SUMIF($C$4:$C$84,V22,$D$4:$D$84)+SUMIF($C$94:$C$96,V22,$D$94:$D$96)+SUMIF($C$114:$C$115,V22,$D$114:$D$115)</f>
        <v>0</v>
      </c>
    </row>
    <row r="24" spans="1:22" ht="20.100000000000001" customHeight="1" thickBot="1">
      <c r="A24" s="359">
        <v>44502</v>
      </c>
      <c r="B24" s="360" t="s">
        <v>314</v>
      </c>
      <c r="C24" s="361" t="s">
        <v>225</v>
      </c>
      <c r="D24" s="362">
        <v>10</v>
      </c>
      <c r="E24" s="362">
        <v>0</v>
      </c>
      <c r="F24" s="362">
        <v>0</v>
      </c>
      <c r="G24" s="362">
        <v>10</v>
      </c>
      <c r="H24" s="362">
        <v>0</v>
      </c>
      <c r="I24" s="363" t="s">
        <v>172</v>
      </c>
      <c r="J24" s="364" t="s">
        <v>317</v>
      </c>
      <c r="K24" s="367" t="s">
        <v>320</v>
      </c>
      <c r="L24" s="365"/>
      <c r="M24" s="156"/>
      <c r="O24" s="72" t="s">
        <v>25</v>
      </c>
      <c r="P24" s="73">
        <f>SUMIF($C$4:$C$84,P22,$G$4:$G$84)+SUMIF($C$94:$C$96,P22,$G$94:$G$96)+SUMIF($C$114:$C$115,P22,$G$114:$G$115)</f>
        <v>0</v>
      </c>
      <c r="Q24" s="73">
        <f>SUMIF($C$4:$C$84,Q22,$G$4:$G$84)+SUMIF($C$94:$C$96,Q22,$G$94:$G$96)+SUMIF($C$114:$C$115,Q22,$G$114:$G$115)</f>
        <v>0</v>
      </c>
      <c r="R24" s="73">
        <f>SUMIF($C$4:$C$84,R22,$G$4:$G$84)+SUMIF($C$94:$C$96,R22,$G$94:$G$96)+SUMIF($C$114:$C$115,R22,$G$114:$G$115)</f>
        <v>0</v>
      </c>
      <c r="S24" s="73">
        <f>SUMIF($C$4:$C$84,S22,$G$4:$G$84)+SUMIF($C$94:$C$96,S22,$G$94:$G$96)+SUMIF($C$114:$C$115,S22,$G$114:$G$115)</f>
        <v>0</v>
      </c>
      <c r="T24" s="73">
        <f>SUMIF($C$4:$C$84,T22,$G$4:$G$84)+SUMIF($C$94:$C$96,T22,$G$94:$G$96)+SUMIF($C$114:$C$115,T22,$G$114:$G$115)</f>
        <v>0</v>
      </c>
      <c r="U24" s="73">
        <f>SUMIF($C$4:$C$84,U22,$G$4:$G$84)+SUMIF($C$94:$C$96,U22,$G$94:$G$96)+SUMIF($C$114:$C$115,U22,$G$114:$G$115)</f>
        <v>0</v>
      </c>
      <c r="V24" s="74">
        <f>SUMIF($C$4:$C$84,V22,$G$4:$G$84)+SUMIF($C$94:$C$96,V22,$G$94:$G$96)+SUMIF($C$114:$C$115,V22,$G$114:$G$115)</f>
        <v>0</v>
      </c>
    </row>
    <row r="25" spans="1:22" ht="20.100000000000001" customHeight="1">
      <c r="A25" s="318">
        <v>44502</v>
      </c>
      <c r="B25" s="326" t="s">
        <v>323</v>
      </c>
      <c r="C25" s="327" t="s">
        <v>324</v>
      </c>
      <c r="D25" s="328">
        <v>6</v>
      </c>
      <c r="E25" s="328">
        <v>0</v>
      </c>
      <c r="F25" s="328">
        <v>0</v>
      </c>
      <c r="G25" s="328">
        <v>6</v>
      </c>
      <c r="H25" s="328">
        <v>0</v>
      </c>
      <c r="I25" s="329" t="s">
        <v>340</v>
      </c>
      <c r="J25" s="330" t="s">
        <v>344</v>
      </c>
      <c r="K25" s="330" t="s">
        <v>347</v>
      </c>
      <c r="L25" s="331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128</v>
      </c>
      <c r="U25" s="76" t="s">
        <v>129</v>
      </c>
      <c r="V25" s="77" t="s">
        <v>46</v>
      </c>
    </row>
    <row r="26" spans="1:22" ht="20.100000000000001" customHeight="1" thickBot="1">
      <c r="A26" s="324">
        <v>44502</v>
      </c>
      <c r="B26" s="338" t="s">
        <v>323</v>
      </c>
      <c r="C26" s="339" t="s">
        <v>325</v>
      </c>
      <c r="D26" s="340">
        <v>4</v>
      </c>
      <c r="E26" s="340">
        <v>0</v>
      </c>
      <c r="F26" s="340">
        <v>0</v>
      </c>
      <c r="G26" s="340">
        <v>4</v>
      </c>
      <c r="H26" s="340">
        <v>0</v>
      </c>
      <c r="I26" s="341" t="s">
        <v>341</v>
      </c>
      <c r="J26" s="342" t="s">
        <v>344</v>
      </c>
      <c r="K26" s="342" t="s">
        <v>347</v>
      </c>
      <c r="L26" s="343"/>
      <c r="M26" s="156"/>
      <c r="O26" s="121" t="s">
        <v>22</v>
      </c>
      <c r="P26" s="119">
        <f>SUMIF($C$4:$C$84,P25,$D$4:$D$84)+SUMIF($C$94:$C$96,P25,$D$94:$D$96)+SUMIF($C$114:$C$115,P25,$D$114:$D$115)</f>
        <v>0</v>
      </c>
      <c r="Q26" s="119">
        <f>SUMIF($C$4:$C$84,Q25,$D$4:$D$84)+SUMIF($C$94:$C$96,Q25,$D$94:$D$96)+SUMIF($C$114:$C$115,Q25,$D$114:$D$115)</f>
        <v>0</v>
      </c>
      <c r="R26" s="119">
        <f>SUMIF($C$4:$C$84,R25,$D$4:$D$84)+SUMIF($C$94:$C$96,R25,$D$94:$D$96)+SUMIF($C$114:$C$115,R25,$D$114:$D$115)</f>
        <v>0</v>
      </c>
      <c r="S26" s="119">
        <f>SUMIF($C$4:$C$84,S25,$D$4:$D$84)+SUMIF($C$94:$C$96,S25,$D$94:$D$96)+SUMIF($C$114:$C$115,S25,$D$114:$D$115)</f>
        <v>0</v>
      </c>
      <c r="T26" s="119">
        <f>SUMIF($C$4:$C$84,T25,$D$4:$D$84)+SUMIF($C$94:$C$96,T25,$D$94:$D$96)+SUMIF($C$114:$C$115,T25,$D$114:$D$115)</f>
        <v>0</v>
      </c>
      <c r="U26" s="119">
        <f>SUMIF($C$4:$C$84,U25,$D$4:$D$84)+SUMIF($C$94:$C$96,U25,$D$94:$D$96)+SUMIF($C$114:$C$115,U25,$D$114:$D$115)</f>
        <v>0</v>
      </c>
      <c r="V26" s="120">
        <f>SUMIF($C$4:$C$84,V25,$D$4:$D$84)+SUMIF($C$94:$C$96,V25,$D$94:$D$96)+SUMIF($C$114:$C$115,V25,$D$114:$D$115)</f>
        <v>0</v>
      </c>
    </row>
    <row r="27" spans="1:22" ht="20.100000000000001" customHeight="1" thickBot="1">
      <c r="A27" s="359">
        <v>44502</v>
      </c>
      <c r="B27" s="360" t="s">
        <v>326</v>
      </c>
      <c r="C27" s="361" t="s">
        <v>327</v>
      </c>
      <c r="D27" s="362">
        <v>3</v>
      </c>
      <c r="E27" s="362">
        <v>0</v>
      </c>
      <c r="F27" s="362">
        <v>0</v>
      </c>
      <c r="G27" s="362">
        <v>3</v>
      </c>
      <c r="H27" s="362">
        <v>0</v>
      </c>
      <c r="I27" s="363" t="s">
        <v>340</v>
      </c>
      <c r="J27" s="364" t="s">
        <v>345</v>
      </c>
      <c r="K27" s="364" t="s">
        <v>348</v>
      </c>
      <c r="L27" s="365"/>
      <c r="M27" s="156"/>
      <c r="O27" s="78" t="s">
        <v>25</v>
      </c>
      <c r="P27" s="83">
        <f>SUMIF($C$4:$C$84,P25,$G$4:$G$84)+SUMIF($C$94:$C$96,P25,$G$94:$G$96)+SUMIF($C$114:$C$115,P25,$G$114:$G$115)</f>
        <v>0</v>
      </c>
      <c r="Q27" s="83">
        <f>SUMIF($C$4:$C$84,Q25,$G$4:$G$84)+SUMIF($C$94:$C$96,Q25,$G$94:$G$96)+SUMIF($C$114:$C$115,Q25,$G$114:$G$115)</f>
        <v>0</v>
      </c>
      <c r="R27" s="83">
        <f>SUMIF($C$4:$C$84,R25,$G$4:$G$84)+SUMIF($C$94:$C$96,R25,$G$94:$G$96)+SUMIF($C$114:$C$115,R25,$G$114:$G$115)</f>
        <v>0</v>
      </c>
      <c r="S27" s="83">
        <f>SUMIF($C$4:$C$84,S25,$G$4:$G$84)+SUMIF($C$94:$C$96,S25,$G$94:$G$96)+SUMIF($C$114:$C$115,S25,$G$114:$G$115)</f>
        <v>0</v>
      </c>
      <c r="T27" s="83">
        <f>SUMIF($C$4:$C$84,T25,$G$4:$G$84)+SUMIF($C$94:$C$96,T25,$G$94:$G$96)+SUMIF($C$114:$C$115,T25,$G$114:$G$115)</f>
        <v>0</v>
      </c>
      <c r="U27" s="83">
        <f>SUMIF($C$4:$C$84,U25,$G$4:$G$84)+SUMIF($C$94:$C$96,U25,$G$94:$G$96)+SUMIF($C$114:$C$115,U25,$G$114:$G$115)</f>
        <v>0</v>
      </c>
      <c r="V27" s="84">
        <f>SUMIF($C$4:$C$84,V25,$G$4:$G$84)+SUMIF($C$94:$C$96,V25,$G$94:$G$96)+SUMIF($C$114:$C$115,V25,$G$114:$G$115)</f>
        <v>0</v>
      </c>
    </row>
    <row r="28" spans="1:22" ht="20.100000000000001" customHeight="1">
      <c r="A28" s="318">
        <v>44502</v>
      </c>
      <c r="B28" s="326" t="s">
        <v>328</v>
      </c>
      <c r="C28" s="327" t="s">
        <v>184</v>
      </c>
      <c r="D28" s="328">
        <v>1</v>
      </c>
      <c r="E28" s="328">
        <v>0</v>
      </c>
      <c r="F28" s="328">
        <v>0</v>
      </c>
      <c r="G28" s="328">
        <v>1</v>
      </c>
      <c r="H28" s="328">
        <v>0</v>
      </c>
      <c r="I28" s="329" t="s">
        <v>340</v>
      </c>
      <c r="J28" s="330" t="s">
        <v>344</v>
      </c>
      <c r="K28" s="330" t="s">
        <v>348</v>
      </c>
      <c r="L28" s="331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 thickBot="1">
      <c r="A29" s="324">
        <v>44502</v>
      </c>
      <c r="B29" s="338" t="s">
        <v>328</v>
      </c>
      <c r="C29" s="339" t="s">
        <v>225</v>
      </c>
      <c r="D29" s="340">
        <v>1</v>
      </c>
      <c r="E29" s="340">
        <v>0</v>
      </c>
      <c r="F29" s="340">
        <v>0</v>
      </c>
      <c r="G29" s="340">
        <v>1</v>
      </c>
      <c r="H29" s="340">
        <v>0</v>
      </c>
      <c r="I29" s="341" t="s">
        <v>342</v>
      </c>
      <c r="J29" s="342" t="s">
        <v>346</v>
      </c>
      <c r="K29" s="342" t="s">
        <v>348</v>
      </c>
      <c r="L29" s="343"/>
      <c r="M29" s="156"/>
      <c r="O29" s="121" t="s">
        <v>22</v>
      </c>
      <c r="P29" s="119">
        <f>SUMIF($C$4:$C$84,P28,$D$4:$D$84)+SUMIF($C$94:$C$96,P28,$D$94:$D$96)+SUMIF($C$114:$C$115,P28,$D$114:$D$115)</f>
        <v>15</v>
      </c>
      <c r="Q29" s="119">
        <f>SUMIF($C$4:$C$84,Q28,$D$4:$D$84)+SUMIF($C$94:$C$96,Q28,$D$94:$D$96)+SUMIF($C$114:$C$115,Q28,$D$114:$D$115)</f>
        <v>1</v>
      </c>
      <c r="R29" s="119">
        <f>SUMIF($C$4:$C$84,R28,$D$4:$D$84)+SUMIF($C$94:$C$96,R28,$D$94:$D$96)+SUMIF($C$114:$C$115,R28,$D$114:$D$115)</f>
        <v>1</v>
      </c>
      <c r="S29" s="119">
        <f>SUMIF($C$4:$C$84,S28,$D$4:$D$84)+SUMIF($C$94:$C$96,S28,$D$94:$D$96)+SUMIF($C$114:$C$115,S28,$D$114:$D$115)</f>
        <v>1</v>
      </c>
      <c r="T29" s="119">
        <f>SUMIF($C$4:$C$84,T28,$D$4:$D$84)+SUMIF($C$94:$C$96,T28,$D$94:$D$96)+SUMIF($C$114:$C$115,T28,$D$114:$D$115)</f>
        <v>0</v>
      </c>
      <c r="U29" s="119">
        <f>SUMIF($C$4:$C$84,U28,$D$4:$D$84)+SUMIF($C$94:$C$96,U28,$D$94:$D$96)+SUMIF($C$114:$C$115,U28,$D$114:$D$115)</f>
        <v>0</v>
      </c>
      <c r="V29" s="120">
        <f>SUMIF($C$4:$C$84,V28,$D$4:$D$84)+SUMIF($C$94:$C$96,V28,$D$94:$D$96)+SUMIF($C$114:$C$115,V28,$D$114:$D$115)</f>
        <v>0</v>
      </c>
    </row>
    <row r="30" spans="1:22" ht="20.100000000000001" customHeight="1" thickBot="1">
      <c r="A30" s="318">
        <v>44502</v>
      </c>
      <c r="B30" s="326" t="s">
        <v>329</v>
      </c>
      <c r="C30" s="327" t="s">
        <v>184</v>
      </c>
      <c r="D30" s="328">
        <v>5</v>
      </c>
      <c r="E30" s="328">
        <v>0</v>
      </c>
      <c r="F30" s="328">
        <v>0</v>
      </c>
      <c r="G30" s="328">
        <v>5</v>
      </c>
      <c r="H30" s="328">
        <v>0</v>
      </c>
      <c r="I30" s="329" t="s">
        <v>340</v>
      </c>
      <c r="J30" s="330" t="s">
        <v>345</v>
      </c>
      <c r="K30" s="330" t="s">
        <v>348</v>
      </c>
      <c r="L30" s="331"/>
      <c r="M30" s="156"/>
      <c r="O30" s="85" t="s">
        <v>25</v>
      </c>
      <c r="P30" s="86">
        <f>SUMIF($C$4:$C$84,P28,$G$4:$G$84)+SUMIF($C$94:$C$96,P28,$G$94:$G$96)+SUMIF($C$114:$C$115,P28,$G$114:$G$115)</f>
        <v>17</v>
      </c>
      <c r="Q30" s="86">
        <f>SUMIF($C$4:$C$84,Q28,$G$4:$G$84)+SUMIF($C$94:$C$96,Q28,$G$94:$G$96)+SUMIF($C$114:$C$115,Q28,$G$114:$G$115)</f>
        <v>1</v>
      </c>
      <c r="R30" s="86">
        <f>SUMIF($C$4:$C$84,R28,$G$4:$G$84)+SUMIF($C$94:$C$96,R28,$G$94:$G$96)+SUMIF($C$114:$C$115,R28,$G$114:$G$115)</f>
        <v>1</v>
      </c>
      <c r="S30" s="86">
        <f>SUMIF($C$4:$C$84,S28,$G$4:$G$84)+SUMIF($C$94:$C$96,S28,$G$94:$G$96)+SUMIF($C$114:$C$115,S28,$G$114:$G$115)</f>
        <v>1</v>
      </c>
      <c r="T30" s="86">
        <f>SUMIF($C$4:$C$84,T28,$G$4:$G$84)+SUMIF($C$94:$C$96,T28,$G$94:$G$96)+SUMIF($C$114:$C$115,T28,$G$114:$G$115)</f>
        <v>0</v>
      </c>
      <c r="U30" s="86">
        <f>SUMIF($C$4:$C$84,U28,$G$4:$G$84)+SUMIF($C$94:$C$96,U28,$G$94:$G$96)+SUMIF($C$114:$C$115,U28,$G$114:$G$115)</f>
        <v>0</v>
      </c>
      <c r="V30" s="87">
        <f>SUMIF($C$4:$C$84,V28,$G$4:$G$84)+SUMIF($C$94:$C$96,V28,$G$94:$G$96)+SUMIF($C$114:$C$115,V28,$G$114:$G$115)</f>
        <v>0</v>
      </c>
    </row>
    <row r="31" spans="1:22" ht="20.100000000000001" customHeight="1" thickBot="1">
      <c r="A31" s="324">
        <v>44502</v>
      </c>
      <c r="B31" s="338" t="s">
        <v>329</v>
      </c>
      <c r="C31" s="339" t="s">
        <v>330</v>
      </c>
      <c r="D31" s="340">
        <v>4</v>
      </c>
      <c r="E31" s="340">
        <v>0</v>
      </c>
      <c r="F31" s="340">
        <v>0</v>
      </c>
      <c r="G31" s="340">
        <v>4</v>
      </c>
      <c r="H31" s="340">
        <v>0</v>
      </c>
      <c r="I31" s="341" t="s">
        <v>340</v>
      </c>
      <c r="J31" s="342" t="s">
        <v>345</v>
      </c>
      <c r="K31" s="342" t="s">
        <v>347</v>
      </c>
      <c r="L31" s="343"/>
      <c r="M31" s="156"/>
      <c r="O31" s="151"/>
      <c r="P31" s="151"/>
      <c r="Q31" s="151"/>
      <c r="R31" s="151"/>
      <c r="S31" s="151"/>
      <c r="T31" s="469" t="s">
        <v>79</v>
      </c>
      <c r="U31" s="470"/>
      <c r="V31" s="122">
        <f>SUM(P15:V15,P18:V18,P21:V21,P24:V24,P27:V27,P30:V30)</f>
        <v>292</v>
      </c>
    </row>
    <row r="32" spans="1:22" ht="20.100000000000001" customHeight="1">
      <c r="A32" s="318">
        <v>44502</v>
      </c>
      <c r="B32" s="326" t="s">
        <v>331</v>
      </c>
      <c r="C32" s="327" t="s">
        <v>332</v>
      </c>
      <c r="D32" s="328">
        <v>0</v>
      </c>
      <c r="E32" s="328">
        <v>0</v>
      </c>
      <c r="F32" s="328">
        <v>0</v>
      </c>
      <c r="G32" s="328">
        <v>2</v>
      </c>
      <c r="H32" s="328">
        <v>0</v>
      </c>
      <c r="I32" s="329" t="s">
        <v>340</v>
      </c>
      <c r="J32" s="330" t="s">
        <v>345</v>
      </c>
      <c r="K32" s="330" t="s">
        <v>347</v>
      </c>
      <c r="L32" s="331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>
      <c r="A33" s="325">
        <v>44502</v>
      </c>
      <c r="B33" s="332" t="s">
        <v>331</v>
      </c>
      <c r="C33" s="333" t="s">
        <v>333</v>
      </c>
      <c r="D33" s="334">
        <v>2</v>
      </c>
      <c r="E33" s="334">
        <v>0</v>
      </c>
      <c r="F33" s="334">
        <v>0</v>
      </c>
      <c r="G33" s="334">
        <v>0</v>
      </c>
      <c r="H33" s="334">
        <v>0</v>
      </c>
      <c r="I33" s="335" t="s">
        <v>340</v>
      </c>
      <c r="J33" s="336" t="s">
        <v>345</v>
      </c>
      <c r="K33" s="336" t="s">
        <v>347</v>
      </c>
      <c r="L33" s="337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24">
        <v>44502</v>
      </c>
      <c r="B34" s="338" t="s">
        <v>331</v>
      </c>
      <c r="C34" s="339" t="s">
        <v>334</v>
      </c>
      <c r="D34" s="340">
        <v>3</v>
      </c>
      <c r="E34" s="340">
        <v>0</v>
      </c>
      <c r="F34" s="340">
        <v>0</v>
      </c>
      <c r="G34" s="340">
        <v>3</v>
      </c>
      <c r="H34" s="340">
        <v>0</v>
      </c>
      <c r="I34" s="341" t="s">
        <v>343</v>
      </c>
      <c r="J34" s="342" t="s">
        <v>345</v>
      </c>
      <c r="K34" s="342" t="s">
        <v>348</v>
      </c>
      <c r="L34" s="343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>
      <c r="A35" s="318">
        <v>44502</v>
      </c>
      <c r="B35" s="326" t="s">
        <v>335</v>
      </c>
      <c r="C35" s="327" t="s">
        <v>336</v>
      </c>
      <c r="D35" s="328">
        <v>0</v>
      </c>
      <c r="E35" s="328">
        <v>0</v>
      </c>
      <c r="F35" s="328">
        <v>0</v>
      </c>
      <c r="G35" s="328">
        <v>1</v>
      </c>
      <c r="H35" s="328">
        <v>0</v>
      </c>
      <c r="I35" s="329" t="s">
        <v>340</v>
      </c>
      <c r="J35" s="330" t="s">
        <v>345</v>
      </c>
      <c r="K35" s="330" t="s">
        <v>348</v>
      </c>
      <c r="L35" s="331"/>
      <c r="M35" s="156"/>
      <c r="N35" s="270"/>
      <c r="O35" s="471"/>
      <c r="P35" s="89" t="s">
        <v>81</v>
      </c>
      <c r="Q35" s="89"/>
      <c r="R35" s="89" t="s">
        <v>82</v>
      </c>
      <c r="S35" s="89"/>
      <c r="T35" s="473" t="s">
        <v>83</v>
      </c>
      <c r="U35" s="475" t="s">
        <v>84</v>
      </c>
      <c r="V35" s="462" t="s">
        <v>85</v>
      </c>
    </row>
    <row r="36" spans="1:24" ht="20.100000000000001" customHeight="1" thickBot="1">
      <c r="A36" s="324">
        <v>44502</v>
      </c>
      <c r="B36" s="338" t="s">
        <v>335</v>
      </c>
      <c r="C36" s="339" t="s">
        <v>137</v>
      </c>
      <c r="D36" s="340">
        <v>1</v>
      </c>
      <c r="E36" s="340">
        <v>0</v>
      </c>
      <c r="F36" s="340">
        <v>0</v>
      </c>
      <c r="G36" s="340">
        <v>1</v>
      </c>
      <c r="H36" s="340">
        <v>0</v>
      </c>
      <c r="I36" s="341" t="s">
        <v>342</v>
      </c>
      <c r="J36" s="342" t="s">
        <v>344</v>
      </c>
      <c r="K36" s="342" t="s">
        <v>347</v>
      </c>
      <c r="L36" s="343"/>
      <c r="M36" s="104"/>
      <c r="N36" s="105"/>
      <c r="O36" s="472"/>
      <c r="P36" s="90" t="s">
        <v>86</v>
      </c>
      <c r="Q36" s="90" t="s">
        <v>87</v>
      </c>
      <c r="R36" s="90" t="s">
        <v>86</v>
      </c>
      <c r="S36" s="90" t="s">
        <v>87</v>
      </c>
      <c r="T36" s="474"/>
      <c r="U36" s="476"/>
      <c r="V36" s="463"/>
    </row>
    <row r="37" spans="1:24" ht="20.100000000000001" customHeight="1" thickBot="1">
      <c r="A37" s="359">
        <v>44502</v>
      </c>
      <c r="B37" s="360" t="s">
        <v>337</v>
      </c>
      <c r="C37" s="361" t="s">
        <v>184</v>
      </c>
      <c r="D37" s="362">
        <v>11</v>
      </c>
      <c r="E37" s="362">
        <v>0</v>
      </c>
      <c r="F37" s="362">
        <v>0</v>
      </c>
      <c r="G37" s="362">
        <v>0</v>
      </c>
      <c r="H37" s="362">
        <v>0</v>
      </c>
      <c r="I37" s="363" t="s">
        <v>343</v>
      </c>
      <c r="J37" s="364" t="s">
        <v>345</v>
      </c>
      <c r="K37" s="364" t="s">
        <v>348</v>
      </c>
      <c r="L37" s="365"/>
      <c r="M37" s="344" t="s">
        <v>375</v>
      </c>
      <c r="N37" s="186">
        <v>0.58194444444444449</v>
      </c>
      <c r="O37" s="345">
        <v>6396</v>
      </c>
      <c r="P37" s="346">
        <v>44</v>
      </c>
      <c r="Q37" s="346">
        <v>49</v>
      </c>
      <c r="R37" s="346">
        <v>6</v>
      </c>
      <c r="S37" s="346">
        <v>6</v>
      </c>
      <c r="T37" s="347">
        <f>SUM(P37:S37)</f>
        <v>105</v>
      </c>
      <c r="U37" s="348"/>
      <c r="V37" s="349">
        <v>8</v>
      </c>
    </row>
    <row r="38" spans="1:24" s="123" customFormat="1" ht="20.100000000000001" customHeight="1">
      <c r="A38" s="318">
        <v>44502</v>
      </c>
      <c r="B38" s="326" t="s">
        <v>338</v>
      </c>
      <c r="C38" s="327" t="s">
        <v>140</v>
      </c>
      <c r="D38" s="328">
        <v>3</v>
      </c>
      <c r="E38" s="328">
        <v>0</v>
      </c>
      <c r="F38" s="328">
        <v>0</v>
      </c>
      <c r="G38" s="328">
        <v>3</v>
      </c>
      <c r="H38" s="328">
        <v>0</v>
      </c>
      <c r="I38" s="329" t="s">
        <v>343</v>
      </c>
      <c r="J38" s="330" t="s">
        <v>345</v>
      </c>
      <c r="K38" s="330" t="s">
        <v>348</v>
      </c>
      <c r="L38" s="331"/>
      <c r="M38" s="344" t="s">
        <v>349</v>
      </c>
      <c r="N38" s="186">
        <v>0.5625</v>
      </c>
      <c r="O38" s="345" t="s">
        <v>145</v>
      </c>
      <c r="P38" s="346">
        <v>47</v>
      </c>
      <c r="Q38" s="346">
        <v>57</v>
      </c>
      <c r="R38" s="346">
        <v>1</v>
      </c>
      <c r="S38" s="346">
        <v>1</v>
      </c>
      <c r="T38" s="347">
        <f t="shared" ref="T38:T43" si="0">SUM(P38:S38)</f>
        <v>106</v>
      </c>
      <c r="U38" s="350"/>
      <c r="V38" s="351">
        <v>9</v>
      </c>
      <c r="W38" s="270"/>
    </row>
    <row r="39" spans="1:24" ht="20.100000000000001" customHeight="1" thickBot="1">
      <c r="A39" s="324">
        <v>44502</v>
      </c>
      <c r="B39" s="338" t="s">
        <v>338</v>
      </c>
      <c r="C39" s="339" t="s">
        <v>184</v>
      </c>
      <c r="D39" s="340">
        <v>5</v>
      </c>
      <c r="E39" s="340">
        <v>0</v>
      </c>
      <c r="F39" s="340">
        <v>0</v>
      </c>
      <c r="G39" s="340">
        <v>5</v>
      </c>
      <c r="H39" s="340">
        <v>0</v>
      </c>
      <c r="I39" s="341" t="s">
        <v>340</v>
      </c>
      <c r="J39" s="342" t="s">
        <v>173</v>
      </c>
      <c r="K39" s="342" t="s">
        <v>348</v>
      </c>
      <c r="L39" s="343"/>
      <c r="M39" s="344" t="s">
        <v>322</v>
      </c>
      <c r="N39" s="186">
        <v>0.52430555555555558</v>
      </c>
      <c r="O39" s="345" t="s">
        <v>144</v>
      </c>
      <c r="P39" s="346">
        <v>37</v>
      </c>
      <c r="Q39" s="346">
        <v>31</v>
      </c>
      <c r="R39" s="346">
        <v>1</v>
      </c>
      <c r="S39" s="346">
        <v>1</v>
      </c>
      <c r="T39" s="347">
        <f t="shared" si="0"/>
        <v>70</v>
      </c>
      <c r="U39" s="350"/>
      <c r="V39" s="351">
        <v>5</v>
      </c>
      <c r="X39" s="106"/>
    </row>
    <row r="40" spans="1:24" ht="20.100000000000001" customHeight="1">
      <c r="A40" s="318">
        <v>44502</v>
      </c>
      <c r="B40" s="326" t="s">
        <v>339</v>
      </c>
      <c r="C40" s="327" t="s">
        <v>184</v>
      </c>
      <c r="D40" s="328">
        <v>2</v>
      </c>
      <c r="E40" s="328">
        <v>0</v>
      </c>
      <c r="F40" s="328">
        <v>0</v>
      </c>
      <c r="G40" s="328">
        <v>2</v>
      </c>
      <c r="H40" s="328">
        <v>0</v>
      </c>
      <c r="I40" s="329" t="s">
        <v>340</v>
      </c>
      <c r="J40" s="330" t="s">
        <v>344</v>
      </c>
      <c r="K40" s="330" t="s">
        <v>347</v>
      </c>
      <c r="L40" s="331"/>
      <c r="M40" s="344" t="s">
        <v>415</v>
      </c>
      <c r="N40" s="186">
        <v>0.67361111111111116</v>
      </c>
      <c r="O40" s="345" t="s">
        <v>142</v>
      </c>
      <c r="P40" s="346">
        <v>56</v>
      </c>
      <c r="Q40" s="346">
        <v>55</v>
      </c>
      <c r="R40" s="346">
        <v>8</v>
      </c>
      <c r="S40" s="346">
        <v>6</v>
      </c>
      <c r="T40" s="347">
        <f t="shared" si="0"/>
        <v>125</v>
      </c>
      <c r="U40" s="352"/>
      <c r="V40" s="351">
        <v>7</v>
      </c>
      <c r="W40" s="106"/>
      <c r="X40" s="106"/>
    </row>
    <row r="41" spans="1:24" ht="20.100000000000001" customHeight="1" thickBot="1">
      <c r="A41" s="324">
        <v>44502</v>
      </c>
      <c r="B41" s="338" t="s">
        <v>339</v>
      </c>
      <c r="C41" s="339" t="s">
        <v>225</v>
      </c>
      <c r="D41" s="340">
        <v>7</v>
      </c>
      <c r="E41" s="340">
        <v>0</v>
      </c>
      <c r="F41" s="340">
        <v>0</v>
      </c>
      <c r="G41" s="340">
        <v>7</v>
      </c>
      <c r="H41" s="340">
        <v>0</v>
      </c>
      <c r="I41" s="341" t="s">
        <v>342</v>
      </c>
      <c r="J41" s="342" t="s">
        <v>345</v>
      </c>
      <c r="K41" s="342" t="s">
        <v>347</v>
      </c>
      <c r="L41" s="343"/>
      <c r="M41" s="344" t="s">
        <v>317</v>
      </c>
      <c r="N41" s="186">
        <v>0.53333333333333333</v>
      </c>
      <c r="O41" s="345" t="s">
        <v>146</v>
      </c>
      <c r="P41" s="346">
        <v>75</v>
      </c>
      <c r="Q41" s="346">
        <v>79</v>
      </c>
      <c r="R41" s="346">
        <v>3</v>
      </c>
      <c r="S41" s="346">
        <v>3</v>
      </c>
      <c r="T41" s="347">
        <f t="shared" si="0"/>
        <v>160</v>
      </c>
      <c r="U41" s="352"/>
      <c r="V41" s="351">
        <v>9</v>
      </c>
      <c r="W41" s="106"/>
    </row>
    <row r="42" spans="1:24" ht="20.100000000000001" customHeight="1">
      <c r="A42" s="318">
        <v>44502</v>
      </c>
      <c r="B42" s="326" t="s">
        <v>356</v>
      </c>
      <c r="C42" s="327" t="s">
        <v>141</v>
      </c>
      <c r="D42" s="328">
        <v>0</v>
      </c>
      <c r="E42" s="328">
        <v>0</v>
      </c>
      <c r="F42" s="328">
        <v>0</v>
      </c>
      <c r="G42" s="328">
        <v>1</v>
      </c>
      <c r="H42" s="328">
        <v>0</v>
      </c>
      <c r="I42" s="329" t="s">
        <v>373</v>
      </c>
      <c r="J42" s="330" t="s">
        <v>375</v>
      </c>
      <c r="K42" s="368" t="s">
        <v>377</v>
      </c>
      <c r="L42" s="331"/>
      <c r="M42" s="344" t="s">
        <v>390</v>
      </c>
      <c r="N42" s="186">
        <v>0.61944444444444446</v>
      </c>
      <c r="O42" s="345" t="s">
        <v>148</v>
      </c>
      <c r="P42" s="346">
        <v>13</v>
      </c>
      <c r="Q42" s="346">
        <v>21</v>
      </c>
      <c r="R42" s="346">
        <v>1</v>
      </c>
      <c r="S42" s="346">
        <v>1</v>
      </c>
      <c r="T42" s="347">
        <f t="shared" si="0"/>
        <v>36</v>
      </c>
      <c r="U42" s="352"/>
      <c r="V42" s="351">
        <v>1</v>
      </c>
      <c r="W42" s="106"/>
    </row>
    <row r="43" spans="1:24" ht="20.100000000000001" customHeight="1" thickBot="1">
      <c r="A43" s="324">
        <v>44502</v>
      </c>
      <c r="B43" s="338" t="s">
        <v>356</v>
      </c>
      <c r="C43" s="339" t="s">
        <v>357</v>
      </c>
      <c r="D43" s="340">
        <v>2</v>
      </c>
      <c r="E43" s="340">
        <v>0</v>
      </c>
      <c r="F43" s="340">
        <v>0</v>
      </c>
      <c r="G43" s="340">
        <v>2</v>
      </c>
      <c r="H43" s="340">
        <v>0</v>
      </c>
      <c r="I43" s="341" t="s">
        <v>373</v>
      </c>
      <c r="J43" s="342" t="s">
        <v>375</v>
      </c>
      <c r="K43" s="369" t="s">
        <v>378</v>
      </c>
      <c r="L43" s="343"/>
      <c r="M43" s="344"/>
      <c r="N43" s="186"/>
      <c r="O43" s="345" t="s">
        <v>147</v>
      </c>
      <c r="P43" s="346">
        <v>0</v>
      </c>
      <c r="Q43" s="346">
        <v>0</v>
      </c>
      <c r="R43" s="346">
        <v>0</v>
      </c>
      <c r="S43" s="346">
        <v>0</v>
      </c>
      <c r="T43" s="347">
        <f t="shared" si="0"/>
        <v>0</v>
      </c>
      <c r="U43" s="350"/>
      <c r="V43" s="351"/>
    </row>
    <row r="44" spans="1:24" ht="20.100000000000001" customHeight="1" thickTop="1">
      <c r="A44" s="318">
        <v>44502</v>
      </c>
      <c r="B44" s="326" t="s">
        <v>358</v>
      </c>
      <c r="C44" s="327" t="s">
        <v>359</v>
      </c>
      <c r="D44" s="328">
        <v>8</v>
      </c>
      <c r="E44" s="328">
        <v>0</v>
      </c>
      <c r="F44" s="328">
        <v>0</v>
      </c>
      <c r="G44" s="328">
        <v>2</v>
      </c>
      <c r="H44" s="328">
        <v>0</v>
      </c>
      <c r="I44" s="329" t="s">
        <v>373</v>
      </c>
      <c r="J44" s="330" t="s">
        <v>376</v>
      </c>
      <c r="K44" s="368" t="s">
        <v>377</v>
      </c>
      <c r="L44" s="331"/>
      <c r="M44" s="344"/>
      <c r="N44" s="186"/>
      <c r="O44" s="181" t="s">
        <v>125</v>
      </c>
      <c r="P44" s="182">
        <f>SUM(P37:P43)</f>
        <v>272</v>
      </c>
      <c r="Q44" s="182">
        <f>SUM(Q37:Q43)</f>
        <v>292</v>
      </c>
      <c r="R44" s="182">
        <f>SUM(R37:R43)</f>
        <v>20</v>
      </c>
      <c r="S44" s="182">
        <f>SUM(S37:S43)</f>
        <v>18</v>
      </c>
      <c r="T44" s="182">
        <f>SUM(T37:T43)</f>
        <v>602</v>
      </c>
      <c r="U44" s="183"/>
      <c r="V44" s="184"/>
    </row>
    <row r="45" spans="1:24" ht="20.100000000000001" customHeight="1" thickBot="1">
      <c r="A45" s="324">
        <v>44502</v>
      </c>
      <c r="B45" s="338" t="s">
        <v>358</v>
      </c>
      <c r="C45" s="339" t="s">
        <v>360</v>
      </c>
      <c r="D45" s="340">
        <v>1</v>
      </c>
      <c r="E45" s="340">
        <v>0</v>
      </c>
      <c r="F45" s="340">
        <v>0</v>
      </c>
      <c r="G45" s="340">
        <v>1</v>
      </c>
      <c r="H45" s="340">
        <v>0</v>
      </c>
      <c r="I45" s="341" t="s">
        <v>374</v>
      </c>
      <c r="J45" s="342" t="s">
        <v>375</v>
      </c>
      <c r="K45" s="369" t="s">
        <v>377</v>
      </c>
      <c r="L45" s="343" t="s">
        <v>361</v>
      </c>
      <c r="M45" s="344"/>
      <c r="N45" s="186"/>
      <c r="O45" s="185" t="s">
        <v>352</v>
      </c>
      <c r="P45" s="179">
        <v>0</v>
      </c>
      <c r="Q45" s="179">
        <v>2</v>
      </c>
      <c r="R45" s="179">
        <v>0</v>
      </c>
      <c r="S45" s="179">
        <v>0</v>
      </c>
      <c r="T45" s="179">
        <f>SUM(P45:S45)</f>
        <v>2</v>
      </c>
      <c r="U45" s="180"/>
      <c r="V45" s="237"/>
    </row>
    <row r="46" spans="1:24" ht="20.100000000000001" customHeight="1" thickBot="1">
      <c r="A46" s="359">
        <v>44502</v>
      </c>
      <c r="B46" s="360" t="s">
        <v>358</v>
      </c>
      <c r="C46" s="361" t="s">
        <v>294</v>
      </c>
      <c r="D46" s="362">
        <v>2</v>
      </c>
      <c r="E46" s="362">
        <v>0</v>
      </c>
      <c r="F46" s="362">
        <v>0</v>
      </c>
      <c r="G46" s="362">
        <v>2</v>
      </c>
      <c r="H46" s="362">
        <v>0</v>
      </c>
      <c r="I46" s="363" t="s">
        <v>204</v>
      </c>
      <c r="J46" s="364" t="s">
        <v>376</v>
      </c>
      <c r="K46" s="367" t="s">
        <v>378</v>
      </c>
      <c r="L46" s="365" t="s">
        <v>362</v>
      </c>
      <c r="M46" s="187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4" ht="20.100000000000001" customHeight="1">
      <c r="A47" s="318">
        <v>44502</v>
      </c>
      <c r="B47" s="326" t="s">
        <v>363</v>
      </c>
      <c r="C47" s="327" t="s">
        <v>294</v>
      </c>
      <c r="D47" s="328">
        <v>1</v>
      </c>
      <c r="E47" s="328">
        <v>0</v>
      </c>
      <c r="F47" s="328">
        <v>0</v>
      </c>
      <c r="G47" s="328">
        <v>1</v>
      </c>
      <c r="H47" s="328">
        <v>0</v>
      </c>
      <c r="I47" s="329" t="s">
        <v>204</v>
      </c>
      <c r="J47" s="330" t="s">
        <v>375</v>
      </c>
      <c r="K47" s="368" t="s">
        <v>378</v>
      </c>
      <c r="L47" s="331"/>
      <c r="M47" s="187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4" ht="20.100000000000001" customHeight="1" thickBot="1">
      <c r="A48" s="324">
        <v>44502</v>
      </c>
      <c r="B48" s="338" t="s">
        <v>363</v>
      </c>
      <c r="C48" s="339" t="s">
        <v>364</v>
      </c>
      <c r="D48" s="340">
        <v>1</v>
      </c>
      <c r="E48" s="340">
        <v>0</v>
      </c>
      <c r="F48" s="340">
        <v>0</v>
      </c>
      <c r="G48" s="340">
        <v>1</v>
      </c>
      <c r="H48" s="340">
        <v>0</v>
      </c>
      <c r="I48" s="341" t="s">
        <v>204</v>
      </c>
      <c r="J48" s="342" t="s">
        <v>375</v>
      </c>
      <c r="K48" s="369" t="s">
        <v>378</v>
      </c>
      <c r="L48" s="343"/>
      <c r="M48" s="187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18">
        <v>44502</v>
      </c>
      <c r="B49" s="326" t="s">
        <v>365</v>
      </c>
      <c r="C49" s="327" t="s">
        <v>366</v>
      </c>
      <c r="D49" s="328">
        <v>1</v>
      </c>
      <c r="E49" s="328">
        <v>0</v>
      </c>
      <c r="F49" s="328">
        <v>0</v>
      </c>
      <c r="G49" s="328">
        <v>1</v>
      </c>
      <c r="H49" s="328">
        <v>0</v>
      </c>
      <c r="I49" s="329" t="s">
        <v>204</v>
      </c>
      <c r="J49" s="330" t="s">
        <v>375</v>
      </c>
      <c r="K49" s="368" t="s">
        <v>378</v>
      </c>
      <c r="L49" s="331"/>
      <c r="M49" s="187"/>
      <c r="N49" s="106"/>
      <c r="O49" s="181" t="s">
        <v>88</v>
      </c>
      <c r="P49" s="182">
        <f>SUM(P45:P48)</f>
        <v>0</v>
      </c>
      <c r="Q49" s="91">
        <f>SUM(Q45:Q48)</f>
        <v>2</v>
      </c>
      <c r="R49" s="182">
        <f>SUM(R45:R48)</f>
        <v>0</v>
      </c>
      <c r="S49" s="91">
        <f>SUM(S45:S48)</f>
        <v>0</v>
      </c>
      <c r="T49" s="182">
        <f>SUM(T45:T48)</f>
        <v>2</v>
      </c>
      <c r="U49" s="92"/>
      <c r="V49" s="93"/>
    </row>
    <row r="50" spans="1:22" ht="20.100000000000001" customHeight="1" thickBot="1">
      <c r="A50" s="324">
        <v>44502</v>
      </c>
      <c r="B50" s="338" t="s">
        <v>365</v>
      </c>
      <c r="C50" s="339" t="s">
        <v>367</v>
      </c>
      <c r="D50" s="340">
        <v>3</v>
      </c>
      <c r="E50" s="340">
        <v>0</v>
      </c>
      <c r="F50" s="340">
        <v>0</v>
      </c>
      <c r="G50" s="340">
        <v>3</v>
      </c>
      <c r="H50" s="340">
        <v>0</v>
      </c>
      <c r="I50" s="341" t="s">
        <v>373</v>
      </c>
      <c r="J50" s="342" t="s">
        <v>375</v>
      </c>
      <c r="K50" s="369" t="s">
        <v>378</v>
      </c>
      <c r="L50" s="343"/>
      <c r="M50" s="187"/>
      <c r="N50" s="106"/>
      <c r="O50" s="94" t="s">
        <v>89</v>
      </c>
      <c r="P50" s="96">
        <f>P44+P49</f>
        <v>272</v>
      </c>
      <c r="Q50" s="95">
        <f>Q44+Q49</f>
        <v>294</v>
      </c>
      <c r="R50" s="96">
        <f>R44+R49</f>
        <v>20</v>
      </c>
      <c r="S50" s="95">
        <f>S44+S49</f>
        <v>18</v>
      </c>
      <c r="T50" s="96">
        <f>T44+T49</f>
        <v>604</v>
      </c>
      <c r="U50" s="97">
        <f>SUM(U44:U45)</f>
        <v>0</v>
      </c>
      <c r="V50" s="98"/>
    </row>
    <row r="51" spans="1:22" ht="20.100000000000001" customHeight="1" thickBot="1">
      <c r="A51" s="359">
        <v>44502</v>
      </c>
      <c r="B51" s="360" t="s">
        <v>368</v>
      </c>
      <c r="C51" s="361" t="s">
        <v>184</v>
      </c>
      <c r="D51" s="362">
        <v>10</v>
      </c>
      <c r="E51" s="362">
        <v>0</v>
      </c>
      <c r="F51" s="362">
        <v>0</v>
      </c>
      <c r="G51" s="362">
        <v>10</v>
      </c>
      <c r="H51" s="362">
        <v>0</v>
      </c>
      <c r="I51" s="363" t="s">
        <v>373</v>
      </c>
      <c r="J51" s="364" t="s">
        <v>375</v>
      </c>
      <c r="K51" s="367" t="s">
        <v>377</v>
      </c>
      <c r="L51" s="365"/>
      <c r="M51" s="187"/>
      <c r="N51" s="106"/>
      <c r="O51" s="169" t="s">
        <v>138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>
      <c r="A52" s="318">
        <v>44502</v>
      </c>
      <c r="B52" s="326" t="s">
        <v>369</v>
      </c>
      <c r="C52" s="327" t="s">
        <v>370</v>
      </c>
      <c r="D52" s="328">
        <v>1</v>
      </c>
      <c r="E52" s="328">
        <v>0</v>
      </c>
      <c r="F52" s="328">
        <v>0</v>
      </c>
      <c r="G52" s="328">
        <v>1</v>
      </c>
      <c r="H52" s="328">
        <v>0</v>
      </c>
      <c r="I52" s="329" t="s">
        <v>204</v>
      </c>
      <c r="J52" s="330" t="s">
        <v>375</v>
      </c>
      <c r="K52" s="368" t="s">
        <v>378</v>
      </c>
      <c r="L52" s="331"/>
      <c r="M52" s="187"/>
      <c r="N52" s="272"/>
      <c r="O52" s="156"/>
      <c r="P52" s="188"/>
      <c r="Q52" s="188"/>
      <c r="R52" s="152"/>
      <c r="S52" s="152"/>
      <c r="T52" s="152"/>
      <c r="U52" s="151"/>
      <c r="V52" s="151"/>
    </row>
    <row r="53" spans="1:22" ht="20.100000000000001" customHeight="1">
      <c r="A53" s="325">
        <v>44502</v>
      </c>
      <c r="B53" s="332" t="s">
        <v>369</v>
      </c>
      <c r="C53" s="333" t="s">
        <v>184</v>
      </c>
      <c r="D53" s="334">
        <v>6</v>
      </c>
      <c r="E53" s="334">
        <v>0</v>
      </c>
      <c r="F53" s="334">
        <v>0</v>
      </c>
      <c r="G53" s="334">
        <v>6</v>
      </c>
      <c r="H53" s="334">
        <v>0</v>
      </c>
      <c r="I53" s="335" t="s">
        <v>204</v>
      </c>
      <c r="J53" s="336" t="s">
        <v>376</v>
      </c>
      <c r="K53" s="370" t="s">
        <v>378</v>
      </c>
      <c r="L53" s="337"/>
      <c r="M53" s="187"/>
      <c r="N53" s="272"/>
      <c r="O53" s="156"/>
      <c r="P53" s="188"/>
      <c r="Q53" s="188"/>
      <c r="R53" s="152"/>
      <c r="S53" s="152"/>
      <c r="T53" s="152"/>
      <c r="U53" s="151"/>
      <c r="V53" s="151"/>
    </row>
    <row r="54" spans="1:22" ht="20.100000000000001" customHeight="1">
      <c r="A54" s="325">
        <v>44502</v>
      </c>
      <c r="B54" s="332" t="s">
        <v>369</v>
      </c>
      <c r="C54" s="333" t="s">
        <v>141</v>
      </c>
      <c r="D54" s="334">
        <v>1</v>
      </c>
      <c r="E54" s="334">
        <v>0</v>
      </c>
      <c r="F54" s="334">
        <v>0</v>
      </c>
      <c r="G54" s="334">
        <v>1</v>
      </c>
      <c r="H54" s="334">
        <v>0</v>
      </c>
      <c r="I54" s="335" t="s">
        <v>373</v>
      </c>
      <c r="J54" s="336" t="s">
        <v>375</v>
      </c>
      <c r="K54" s="370" t="s">
        <v>378</v>
      </c>
      <c r="L54" s="337"/>
      <c r="M54" s="187"/>
      <c r="N54" s="272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 thickBot="1">
      <c r="A55" s="324">
        <v>44502</v>
      </c>
      <c r="B55" s="338" t="s">
        <v>369</v>
      </c>
      <c r="C55" s="339" t="s">
        <v>137</v>
      </c>
      <c r="D55" s="340">
        <v>2</v>
      </c>
      <c r="E55" s="340">
        <v>0</v>
      </c>
      <c r="F55" s="340">
        <v>0</v>
      </c>
      <c r="G55" s="340">
        <v>2</v>
      </c>
      <c r="H55" s="340">
        <v>0</v>
      </c>
      <c r="I55" s="341" t="s">
        <v>373</v>
      </c>
      <c r="J55" s="342" t="s">
        <v>376</v>
      </c>
      <c r="K55" s="369" t="s">
        <v>378</v>
      </c>
      <c r="L55" s="343"/>
      <c r="M55" s="187"/>
      <c r="N55" s="272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>
      <c r="A56" s="318">
        <v>44502</v>
      </c>
      <c r="B56" s="326" t="s">
        <v>371</v>
      </c>
      <c r="C56" s="327" t="s">
        <v>140</v>
      </c>
      <c r="D56" s="328">
        <v>2</v>
      </c>
      <c r="E56" s="328">
        <v>0</v>
      </c>
      <c r="F56" s="328">
        <v>0</v>
      </c>
      <c r="G56" s="328">
        <v>2</v>
      </c>
      <c r="H56" s="328">
        <v>0</v>
      </c>
      <c r="I56" s="329" t="s">
        <v>204</v>
      </c>
      <c r="J56" s="330" t="s">
        <v>375</v>
      </c>
      <c r="K56" s="368" t="s">
        <v>379</v>
      </c>
      <c r="L56" s="331"/>
      <c r="M56" s="187"/>
      <c r="N56" s="272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>
      <c r="A57" s="325">
        <v>44502</v>
      </c>
      <c r="B57" s="332" t="s">
        <v>371</v>
      </c>
      <c r="C57" s="333" t="s">
        <v>300</v>
      </c>
      <c r="D57" s="334">
        <v>4</v>
      </c>
      <c r="E57" s="334">
        <v>0</v>
      </c>
      <c r="F57" s="334">
        <v>0</v>
      </c>
      <c r="G57" s="334">
        <v>4</v>
      </c>
      <c r="H57" s="334">
        <v>0</v>
      </c>
      <c r="I57" s="335" t="s">
        <v>204</v>
      </c>
      <c r="J57" s="336" t="s">
        <v>376</v>
      </c>
      <c r="K57" s="370" t="s">
        <v>380</v>
      </c>
      <c r="L57" s="337"/>
      <c r="M57" s="187"/>
      <c r="N57" s="272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 thickBot="1">
      <c r="A58" s="324">
        <v>44502</v>
      </c>
      <c r="B58" s="338" t="s">
        <v>371</v>
      </c>
      <c r="C58" s="339" t="s">
        <v>137</v>
      </c>
      <c r="D58" s="340">
        <v>1</v>
      </c>
      <c r="E58" s="340">
        <v>0</v>
      </c>
      <c r="F58" s="340">
        <v>0</v>
      </c>
      <c r="G58" s="340">
        <v>1</v>
      </c>
      <c r="H58" s="340">
        <v>0</v>
      </c>
      <c r="I58" s="341" t="s">
        <v>204</v>
      </c>
      <c r="J58" s="342" t="s">
        <v>375</v>
      </c>
      <c r="K58" s="369" t="s">
        <v>378</v>
      </c>
      <c r="L58" s="343"/>
      <c r="M58" s="187"/>
      <c r="N58" s="272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>
      <c r="A59" s="318">
        <v>44502</v>
      </c>
      <c r="B59" s="326" t="s">
        <v>372</v>
      </c>
      <c r="C59" s="327" t="s">
        <v>221</v>
      </c>
      <c r="D59" s="328">
        <v>1</v>
      </c>
      <c r="E59" s="328">
        <v>0</v>
      </c>
      <c r="F59" s="328">
        <v>0</v>
      </c>
      <c r="G59" s="328">
        <v>1</v>
      </c>
      <c r="H59" s="328">
        <v>0</v>
      </c>
      <c r="I59" s="329" t="s">
        <v>204</v>
      </c>
      <c r="J59" s="330" t="s">
        <v>375</v>
      </c>
      <c r="K59" s="368" t="s">
        <v>378</v>
      </c>
      <c r="L59" s="331"/>
      <c r="M59" s="187"/>
      <c r="N59" s="272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 thickBot="1">
      <c r="A60" s="324">
        <v>44502</v>
      </c>
      <c r="B60" s="338" t="s">
        <v>372</v>
      </c>
      <c r="C60" s="339" t="s">
        <v>184</v>
      </c>
      <c r="D60" s="340">
        <v>8</v>
      </c>
      <c r="E60" s="340">
        <v>0</v>
      </c>
      <c r="F60" s="340">
        <v>0</v>
      </c>
      <c r="G60" s="340">
        <v>8</v>
      </c>
      <c r="H60" s="340">
        <v>0</v>
      </c>
      <c r="I60" s="341" t="s">
        <v>204</v>
      </c>
      <c r="J60" s="342" t="s">
        <v>375</v>
      </c>
      <c r="K60" s="369" t="s">
        <v>378</v>
      </c>
      <c r="L60" s="343"/>
      <c r="M60" s="187"/>
      <c r="N60" s="272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318">
        <v>44502</v>
      </c>
      <c r="B61" s="326" t="s">
        <v>381</v>
      </c>
      <c r="C61" s="327" t="s">
        <v>221</v>
      </c>
      <c r="D61" s="328">
        <v>4</v>
      </c>
      <c r="E61" s="328">
        <v>0</v>
      </c>
      <c r="F61" s="328">
        <v>0</v>
      </c>
      <c r="G61" s="328">
        <v>0</v>
      </c>
      <c r="H61" s="328">
        <v>0</v>
      </c>
      <c r="I61" s="329" t="s">
        <v>386</v>
      </c>
      <c r="J61" s="330" t="s">
        <v>388</v>
      </c>
      <c r="K61" s="330" t="s">
        <v>391</v>
      </c>
      <c r="L61" s="331"/>
      <c r="M61" s="187"/>
      <c r="N61" s="272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>
      <c r="A62" s="325">
        <v>44502</v>
      </c>
      <c r="B62" s="332" t="s">
        <v>381</v>
      </c>
      <c r="C62" s="333" t="s">
        <v>382</v>
      </c>
      <c r="D62" s="334">
        <v>15</v>
      </c>
      <c r="E62" s="334">
        <v>0</v>
      </c>
      <c r="F62" s="334">
        <v>0</v>
      </c>
      <c r="G62" s="334">
        <v>13</v>
      </c>
      <c r="H62" s="334">
        <v>0</v>
      </c>
      <c r="I62" s="335" t="s">
        <v>386</v>
      </c>
      <c r="J62" s="336" t="s">
        <v>389</v>
      </c>
      <c r="K62" s="336" t="s">
        <v>391</v>
      </c>
      <c r="L62" s="337"/>
      <c r="M62" s="187"/>
      <c r="N62" s="272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25">
        <v>44502</v>
      </c>
      <c r="B63" s="332" t="s">
        <v>384</v>
      </c>
      <c r="C63" s="333" t="s">
        <v>383</v>
      </c>
      <c r="D63" s="334">
        <v>2</v>
      </c>
      <c r="E63" s="334">
        <v>0</v>
      </c>
      <c r="F63" s="334">
        <v>0</v>
      </c>
      <c r="G63" s="334">
        <v>0</v>
      </c>
      <c r="H63" s="334">
        <v>0</v>
      </c>
      <c r="I63" s="335" t="s">
        <v>148</v>
      </c>
      <c r="J63" s="336" t="s">
        <v>388</v>
      </c>
      <c r="K63" s="336" t="s">
        <v>392</v>
      </c>
      <c r="L63" s="337"/>
      <c r="M63" s="187"/>
      <c r="N63" s="272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324">
        <v>44502</v>
      </c>
      <c r="B64" s="338" t="s">
        <v>385</v>
      </c>
      <c r="C64" s="339" t="s">
        <v>137</v>
      </c>
      <c r="D64" s="340">
        <v>1</v>
      </c>
      <c r="E64" s="340">
        <v>0</v>
      </c>
      <c r="F64" s="340">
        <v>0</v>
      </c>
      <c r="G64" s="340">
        <v>1</v>
      </c>
      <c r="H64" s="340">
        <v>0</v>
      </c>
      <c r="I64" s="341" t="s">
        <v>387</v>
      </c>
      <c r="J64" s="342" t="s">
        <v>390</v>
      </c>
      <c r="K64" s="342" t="s">
        <v>393</v>
      </c>
      <c r="L64" s="343"/>
      <c r="M64" s="187"/>
      <c r="N64" s="272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 thickBot="1">
      <c r="A65" s="359">
        <v>44502</v>
      </c>
      <c r="B65" s="360" t="s">
        <v>394</v>
      </c>
      <c r="C65" s="361" t="s">
        <v>395</v>
      </c>
      <c r="D65" s="362">
        <v>1</v>
      </c>
      <c r="E65" s="362">
        <v>0</v>
      </c>
      <c r="F65" s="362">
        <v>0</v>
      </c>
      <c r="G65" s="362">
        <v>1</v>
      </c>
      <c r="H65" s="362">
        <v>0</v>
      </c>
      <c r="I65" s="363" t="s">
        <v>405</v>
      </c>
      <c r="J65" s="364" t="s">
        <v>410</v>
      </c>
      <c r="K65" s="367" t="s">
        <v>416</v>
      </c>
      <c r="L65" s="365"/>
      <c r="M65" s="187"/>
      <c r="N65" s="272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325">
        <v>44502</v>
      </c>
      <c r="B66" s="332" t="s">
        <v>396</v>
      </c>
      <c r="C66" s="333" t="s">
        <v>140</v>
      </c>
      <c r="D66" s="334">
        <v>1</v>
      </c>
      <c r="E66" s="334">
        <v>0</v>
      </c>
      <c r="F66" s="334">
        <v>0</v>
      </c>
      <c r="G66" s="334">
        <v>1</v>
      </c>
      <c r="H66" s="334">
        <v>0</v>
      </c>
      <c r="I66" s="335" t="s">
        <v>406</v>
      </c>
      <c r="J66" s="336" t="s">
        <v>410</v>
      </c>
      <c r="K66" s="370" t="s">
        <v>417</v>
      </c>
      <c r="L66" s="337"/>
      <c r="M66" s="187"/>
      <c r="N66" s="272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325">
        <v>44502</v>
      </c>
      <c r="B67" s="332" t="s">
        <v>396</v>
      </c>
      <c r="C67" s="333" t="s">
        <v>184</v>
      </c>
      <c r="D67" s="334">
        <v>2</v>
      </c>
      <c r="E67" s="334">
        <v>0</v>
      </c>
      <c r="F67" s="334">
        <v>0</v>
      </c>
      <c r="G67" s="334">
        <v>2</v>
      </c>
      <c r="H67" s="334">
        <v>0</v>
      </c>
      <c r="I67" s="335" t="s">
        <v>407</v>
      </c>
      <c r="J67" s="336" t="s">
        <v>411</v>
      </c>
      <c r="K67" s="370" t="s">
        <v>417</v>
      </c>
      <c r="L67" s="337"/>
      <c r="M67" s="187"/>
      <c r="N67" s="272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318">
        <v>44502</v>
      </c>
      <c r="B68" s="326" t="s">
        <v>397</v>
      </c>
      <c r="C68" s="327" t="s">
        <v>221</v>
      </c>
      <c r="D68" s="328">
        <v>1</v>
      </c>
      <c r="E68" s="328">
        <v>0</v>
      </c>
      <c r="F68" s="328">
        <v>0</v>
      </c>
      <c r="G68" s="328">
        <v>1</v>
      </c>
      <c r="H68" s="328">
        <v>0</v>
      </c>
      <c r="I68" s="329" t="s">
        <v>408</v>
      </c>
      <c r="J68" s="330" t="s">
        <v>412</v>
      </c>
      <c r="K68" s="368" t="s">
        <v>416</v>
      </c>
      <c r="L68" s="331"/>
      <c r="M68" s="187"/>
      <c r="N68" s="272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>
      <c r="A69" s="325">
        <v>44502</v>
      </c>
      <c r="B69" s="332" t="s">
        <v>397</v>
      </c>
      <c r="C69" s="333" t="s">
        <v>184</v>
      </c>
      <c r="D69" s="334">
        <v>2</v>
      </c>
      <c r="E69" s="334">
        <v>0</v>
      </c>
      <c r="F69" s="334">
        <v>0</v>
      </c>
      <c r="G69" s="334">
        <v>2</v>
      </c>
      <c r="H69" s="334">
        <v>0</v>
      </c>
      <c r="I69" s="335" t="s">
        <v>407</v>
      </c>
      <c r="J69" s="336" t="s">
        <v>410</v>
      </c>
      <c r="K69" s="370" t="s">
        <v>417</v>
      </c>
      <c r="L69" s="337"/>
      <c r="M69" s="187"/>
      <c r="N69" s="272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 thickBot="1">
      <c r="A70" s="324">
        <v>44502</v>
      </c>
      <c r="B70" s="338" t="s">
        <v>397</v>
      </c>
      <c r="C70" s="339" t="s">
        <v>383</v>
      </c>
      <c r="D70" s="340">
        <v>1</v>
      </c>
      <c r="E70" s="340">
        <v>0</v>
      </c>
      <c r="F70" s="340">
        <v>0</v>
      </c>
      <c r="G70" s="340">
        <v>1</v>
      </c>
      <c r="H70" s="340">
        <v>0</v>
      </c>
      <c r="I70" s="341" t="s">
        <v>405</v>
      </c>
      <c r="J70" s="342" t="s">
        <v>411</v>
      </c>
      <c r="K70" s="369" t="s">
        <v>417</v>
      </c>
      <c r="L70" s="343"/>
      <c r="M70" s="187"/>
      <c r="N70" s="272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>
      <c r="A71" s="318">
        <v>44502</v>
      </c>
      <c r="B71" s="326" t="s">
        <v>398</v>
      </c>
      <c r="C71" s="327" t="s">
        <v>399</v>
      </c>
      <c r="D71" s="328">
        <v>2</v>
      </c>
      <c r="E71" s="328">
        <v>0</v>
      </c>
      <c r="F71" s="328">
        <v>0</v>
      </c>
      <c r="G71" s="328">
        <v>2</v>
      </c>
      <c r="H71" s="328">
        <v>0</v>
      </c>
      <c r="I71" s="329" t="s">
        <v>405</v>
      </c>
      <c r="J71" s="330" t="s">
        <v>410</v>
      </c>
      <c r="K71" s="368" t="s">
        <v>417</v>
      </c>
      <c r="L71" s="331"/>
      <c r="M71" s="187"/>
      <c r="N71" s="272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>
      <c r="A72" s="325">
        <v>44502</v>
      </c>
      <c r="B72" s="332" t="s">
        <v>398</v>
      </c>
      <c r="C72" s="333" t="s">
        <v>184</v>
      </c>
      <c r="D72" s="334">
        <v>15</v>
      </c>
      <c r="E72" s="334">
        <v>0</v>
      </c>
      <c r="F72" s="334">
        <v>0</v>
      </c>
      <c r="G72" s="334">
        <v>15</v>
      </c>
      <c r="H72" s="334">
        <v>0</v>
      </c>
      <c r="I72" s="335" t="s">
        <v>409</v>
      </c>
      <c r="J72" s="336" t="s">
        <v>413</v>
      </c>
      <c r="K72" s="370" t="s">
        <v>417</v>
      </c>
      <c r="L72" s="337"/>
      <c r="M72" s="187"/>
      <c r="N72" s="272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 thickBot="1">
      <c r="A73" s="324">
        <v>44502</v>
      </c>
      <c r="B73" s="338" t="s">
        <v>398</v>
      </c>
      <c r="C73" s="339" t="s">
        <v>400</v>
      </c>
      <c r="D73" s="340">
        <v>1</v>
      </c>
      <c r="E73" s="340">
        <v>0</v>
      </c>
      <c r="F73" s="340">
        <v>0</v>
      </c>
      <c r="G73" s="340">
        <v>1</v>
      </c>
      <c r="H73" s="340">
        <v>0</v>
      </c>
      <c r="I73" s="341" t="s">
        <v>406</v>
      </c>
      <c r="J73" s="342" t="s">
        <v>410</v>
      </c>
      <c r="K73" s="369" t="s">
        <v>416</v>
      </c>
      <c r="L73" s="343"/>
      <c r="M73" s="187"/>
      <c r="N73" s="272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318">
        <v>44502</v>
      </c>
      <c r="B74" s="326" t="s">
        <v>401</v>
      </c>
      <c r="C74" s="327" t="s">
        <v>184</v>
      </c>
      <c r="D74" s="328">
        <v>21</v>
      </c>
      <c r="E74" s="328">
        <v>0</v>
      </c>
      <c r="F74" s="328">
        <v>0</v>
      </c>
      <c r="G74" s="328">
        <v>21</v>
      </c>
      <c r="H74" s="328">
        <v>0</v>
      </c>
      <c r="I74" s="329" t="s">
        <v>407</v>
      </c>
      <c r="J74" s="330" t="s">
        <v>411</v>
      </c>
      <c r="K74" s="368" t="s">
        <v>418</v>
      </c>
      <c r="L74" s="331"/>
      <c r="M74" s="187"/>
      <c r="N74" s="272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 thickBot="1">
      <c r="A75" s="324">
        <v>44502</v>
      </c>
      <c r="B75" s="338" t="s">
        <v>401</v>
      </c>
      <c r="C75" s="339" t="s">
        <v>141</v>
      </c>
      <c r="D75" s="340">
        <v>1</v>
      </c>
      <c r="E75" s="340">
        <v>0</v>
      </c>
      <c r="F75" s="340">
        <v>0</v>
      </c>
      <c r="G75" s="340">
        <v>1</v>
      </c>
      <c r="H75" s="340">
        <v>0</v>
      </c>
      <c r="I75" s="341" t="s">
        <v>406</v>
      </c>
      <c r="J75" s="342" t="s">
        <v>414</v>
      </c>
      <c r="K75" s="369" t="s">
        <v>417</v>
      </c>
      <c r="L75" s="343"/>
      <c r="M75" s="187"/>
      <c r="N75" s="272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318">
        <v>44502</v>
      </c>
      <c r="B76" s="326" t="s">
        <v>402</v>
      </c>
      <c r="C76" s="327" t="s">
        <v>325</v>
      </c>
      <c r="D76" s="328">
        <v>5</v>
      </c>
      <c r="E76" s="328">
        <v>0</v>
      </c>
      <c r="F76" s="328">
        <v>0</v>
      </c>
      <c r="G76" s="328">
        <v>5</v>
      </c>
      <c r="H76" s="328">
        <v>0</v>
      </c>
      <c r="I76" s="329" t="s">
        <v>406</v>
      </c>
      <c r="J76" s="330" t="s">
        <v>414</v>
      </c>
      <c r="K76" s="368" t="s">
        <v>417</v>
      </c>
      <c r="L76" s="331"/>
      <c r="M76" s="187"/>
      <c r="N76" s="272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>
      <c r="A77" s="325">
        <v>44502</v>
      </c>
      <c r="B77" s="332" t="s">
        <v>402</v>
      </c>
      <c r="C77" s="333" t="s">
        <v>383</v>
      </c>
      <c r="D77" s="334">
        <v>0</v>
      </c>
      <c r="E77" s="334">
        <v>0</v>
      </c>
      <c r="F77" s="334">
        <v>0</v>
      </c>
      <c r="G77" s="334">
        <v>1</v>
      </c>
      <c r="H77" s="334">
        <v>0</v>
      </c>
      <c r="I77" s="335" t="s">
        <v>405</v>
      </c>
      <c r="J77" s="336" t="s">
        <v>413</v>
      </c>
      <c r="K77" s="370" t="s">
        <v>417</v>
      </c>
      <c r="L77" s="337"/>
      <c r="M77" s="187"/>
      <c r="N77" s="272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325">
        <v>44502</v>
      </c>
      <c r="B78" s="332" t="s">
        <v>402</v>
      </c>
      <c r="C78" s="333" t="s">
        <v>141</v>
      </c>
      <c r="D78" s="334">
        <v>1</v>
      </c>
      <c r="E78" s="334">
        <v>0</v>
      </c>
      <c r="F78" s="334">
        <v>0</v>
      </c>
      <c r="G78" s="334">
        <v>1</v>
      </c>
      <c r="H78" s="334">
        <v>0</v>
      </c>
      <c r="I78" s="335" t="s">
        <v>406</v>
      </c>
      <c r="J78" s="336" t="s">
        <v>414</v>
      </c>
      <c r="K78" s="370" t="s">
        <v>416</v>
      </c>
      <c r="L78" s="337"/>
      <c r="M78" s="187"/>
      <c r="N78" s="272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 thickBot="1">
      <c r="A79" s="324">
        <v>44502</v>
      </c>
      <c r="B79" s="338" t="s">
        <v>402</v>
      </c>
      <c r="C79" s="339" t="s">
        <v>137</v>
      </c>
      <c r="D79" s="340">
        <v>1</v>
      </c>
      <c r="E79" s="340">
        <v>0</v>
      </c>
      <c r="F79" s="340">
        <v>0</v>
      </c>
      <c r="G79" s="340">
        <v>3</v>
      </c>
      <c r="H79" s="340">
        <v>0</v>
      </c>
      <c r="I79" s="341" t="s">
        <v>409</v>
      </c>
      <c r="J79" s="342" t="s">
        <v>415</v>
      </c>
      <c r="K79" s="369" t="s">
        <v>419</v>
      </c>
      <c r="L79" s="343"/>
      <c r="M79" s="187"/>
      <c r="N79" s="272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 thickBot="1">
      <c r="A80" s="484">
        <v>44502</v>
      </c>
      <c r="B80" s="485" t="s">
        <v>350</v>
      </c>
      <c r="C80" s="486" t="s">
        <v>61</v>
      </c>
      <c r="D80" s="487">
        <v>2</v>
      </c>
      <c r="E80" s="487">
        <v>0</v>
      </c>
      <c r="F80" s="487">
        <v>0</v>
      </c>
      <c r="G80" s="487">
        <v>0</v>
      </c>
      <c r="H80" s="487">
        <v>0</v>
      </c>
      <c r="I80" s="460" t="s">
        <v>351</v>
      </c>
      <c r="J80" s="488"/>
      <c r="K80" s="488"/>
      <c r="L80" s="489"/>
      <c r="M80" s="187"/>
      <c r="N80" s="272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>
      <c r="A81" s="484">
        <v>44502</v>
      </c>
      <c r="B81" s="485" t="s">
        <v>353</v>
      </c>
      <c r="C81" s="486" t="s">
        <v>354</v>
      </c>
      <c r="D81" s="487">
        <v>0</v>
      </c>
      <c r="E81" s="487">
        <v>16</v>
      </c>
      <c r="F81" s="487">
        <v>5</v>
      </c>
      <c r="G81" s="487">
        <v>0</v>
      </c>
      <c r="H81" s="487">
        <v>0</v>
      </c>
      <c r="I81" s="460" t="s">
        <v>351</v>
      </c>
      <c r="J81" s="488"/>
      <c r="K81" s="488"/>
      <c r="L81" s="489"/>
      <c r="M81" s="187"/>
      <c r="N81" s="272"/>
      <c r="O81" s="156"/>
      <c r="P81" s="188"/>
      <c r="Q81" s="188"/>
      <c r="R81" s="152"/>
      <c r="S81" s="152"/>
      <c r="T81" s="152"/>
      <c r="U81" s="151"/>
      <c r="V81" s="151"/>
    </row>
    <row r="82" spans="1:22" ht="19.5" customHeight="1" thickBot="1">
      <c r="A82" s="490">
        <v>44502</v>
      </c>
      <c r="B82" s="491" t="s">
        <v>353</v>
      </c>
      <c r="C82" s="492" t="s">
        <v>60</v>
      </c>
      <c r="D82" s="493">
        <v>0</v>
      </c>
      <c r="E82" s="493">
        <v>0</v>
      </c>
      <c r="F82" s="493">
        <v>10</v>
      </c>
      <c r="G82" s="493">
        <v>0</v>
      </c>
      <c r="H82" s="493">
        <v>0</v>
      </c>
      <c r="I82" s="461" t="s">
        <v>355</v>
      </c>
      <c r="J82" s="494"/>
      <c r="K82" s="494"/>
      <c r="L82" s="495"/>
      <c r="M82" s="187"/>
      <c r="N82" s="272"/>
      <c r="O82" s="156"/>
      <c r="P82" s="188"/>
      <c r="Q82" s="188"/>
      <c r="R82" s="152"/>
      <c r="S82" s="152"/>
      <c r="T82" s="152"/>
      <c r="U82" s="151"/>
      <c r="V82" s="151"/>
    </row>
    <row r="83" spans="1:22" ht="19.5" customHeight="1">
      <c r="A83" s="318">
        <v>44502</v>
      </c>
      <c r="B83" s="326" t="s">
        <v>403</v>
      </c>
      <c r="C83" s="327" t="s">
        <v>404</v>
      </c>
      <c r="D83" s="328">
        <v>2</v>
      </c>
      <c r="E83" s="328">
        <v>0</v>
      </c>
      <c r="F83" s="328">
        <v>0</v>
      </c>
      <c r="G83" s="328">
        <v>2</v>
      </c>
      <c r="H83" s="328">
        <v>0</v>
      </c>
      <c r="I83" s="329" t="s">
        <v>409</v>
      </c>
      <c r="J83" s="330" t="s">
        <v>415</v>
      </c>
      <c r="K83" s="368" t="s">
        <v>416</v>
      </c>
      <c r="L83" s="331"/>
      <c r="M83" s="187"/>
      <c r="N83" s="272"/>
      <c r="O83" s="156"/>
      <c r="P83" s="188"/>
      <c r="Q83" s="188"/>
      <c r="R83" s="152"/>
      <c r="S83" s="152"/>
      <c r="T83" s="152"/>
      <c r="U83" s="151"/>
      <c r="V83" s="151"/>
    </row>
    <row r="84" spans="1:22" ht="19.5" customHeight="1" thickBot="1">
      <c r="A84" s="324">
        <v>44502</v>
      </c>
      <c r="B84" s="338" t="s">
        <v>403</v>
      </c>
      <c r="C84" s="339" t="s">
        <v>137</v>
      </c>
      <c r="D84" s="340">
        <v>4</v>
      </c>
      <c r="E84" s="340">
        <v>0</v>
      </c>
      <c r="F84" s="340">
        <v>0</v>
      </c>
      <c r="G84" s="340">
        <v>4</v>
      </c>
      <c r="H84" s="340">
        <v>0</v>
      </c>
      <c r="I84" s="341" t="s">
        <v>406</v>
      </c>
      <c r="J84" s="342" t="s">
        <v>410</v>
      </c>
      <c r="K84" s="369" t="s">
        <v>417</v>
      </c>
      <c r="L84" s="343"/>
      <c r="M84" s="187"/>
      <c r="N84" s="272"/>
      <c r="O84" s="156"/>
      <c r="P84" s="188"/>
      <c r="Q84" s="188"/>
      <c r="R84" s="152"/>
      <c r="S84" s="152"/>
      <c r="T84" s="152"/>
      <c r="U84" s="151"/>
      <c r="V84" s="151"/>
    </row>
    <row r="85" spans="1:22" ht="19.5" customHeight="1">
      <c r="A85" s="198" t="s">
        <v>11</v>
      </c>
      <c r="B85" s="199"/>
      <c r="C85" s="200"/>
      <c r="D85" s="201">
        <f>SUM(D4:D84)</f>
        <v>312</v>
      </c>
      <c r="E85" s="201">
        <f>SUM(E4:E84)</f>
        <v>16</v>
      </c>
      <c r="F85" s="201">
        <f>SUM(F4:F84)</f>
        <v>15</v>
      </c>
      <c r="G85" s="201">
        <f>SUM(G4:G84)</f>
        <v>292</v>
      </c>
      <c r="H85" s="201">
        <f>SUM(H4:H84)</f>
        <v>0</v>
      </c>
      <c r="I85" s="297"/>
      <c r="J85" s="149"/>
      <c r="K85" s="149"/>
      <c r="L85" s="202"/>
      <c r="M85" s="187"/>
      <c r="N85" s="272"/>
      <c r="O85" s="156"/>
      <c r="P85" s="188"/>
      <c r="Q85" s="188"/>
      <c r="R85" s="152"/>
      <c r="S85" s="152"/>
      <c r="T85" s="152"/>
      <c r="U85" s="151"/>
      <c r="V85" s="151"/>
    </row>
    <row r="86" spans="1:22" ht="19.5" customHeight="1">
      <c r="A86" s="203" t="s">
        <v>12</v>
      </c>
      <c r="B86" s="204"/>
      <c r="C86" s="205"/>
      <c r="D86" s="206">
        <v>247</v>
      </c>
      <c r="E86" s="206">
        <v>0</v>
      </c>
      <c r="F86" s="206">
        <v>0</v>
      </c>
      <c r="G86" s="206">
        <v>223</v>
      </c>
      <c r="H86" s="206">
        <v>0</v>
      </c>
      <c r="I86" s="298"/>
      <c r="J86" s="128"/>
      <c r="K86" s="128"/>
      <c r="L86" s="207"/>
      <c r="M86" s="187"/>
      <c r="N86" s="272"/>
      <c r="O86" s="156"/>
      <c r="P86" s="188"/>
      <c r="Q86" s="188"/>
      <c r="R86" s="152"/>
      <c r="S86" s="152"/>
      <c r="T86" s="152"/>
      <c r="U86" s="151"/>
      <c r="V86" s="151"/>
    </row>
    <row r="87" spans="1:22" ht="19.5" customHeight="1" thickBot="1">
      <c r="A87" s="208" t="s">
        <v>13</v>
      </c>
      <c r="B87" s="209"/>
      <c r="C87" s="210"/>
      <c r="D87" s="211">
        <f>D85+D86</f>
        <v>559</v>
      </c>
      <c r="E87" s="211">
        <f>E85+E86</f>
        <v>16</v>
      </c>
      <c r="F87" s="211">
        <f>F85+F86</f>
        <v>15</v>
      </c>
      <c r="G87" s="211">
        <f>G85+G86</f>
        <v>515</v>
      </c>
      <c r="H87" s="211">
        <f>H85+H86</f>
        <v>0</v>
      </c>
      <c r="I87" s="299"/>
      <c r="J87" s="129"/>
      <c r="K87" s="129"/>
      <c r="L87" s="212"/>
      <c r="M87" s="187"/>
      <c r="N87" s="272"/>
      <c r="O87" s="156"/>
      <c r="P87" s="188"/>
      <c r="Q87" s="188"/>
      <c r="R87" s="152"/>
      <c r="S87" s="152"/>
      <c r="T87" s="152"/>
      <c r="U87" s="151"/>
      <c r="V87" s="151"/>
    </row>
    <row r="88" spans="1:22" ht="19.5" customHeight="1">
      <c r="A88" s="213" t="s">
        <v>14</v>
      </c>
      <c r="B88" s="214">
        <f t="array" ref="B88">SUM(1/COUNTIF(B4:B84,B4:B84))</f>
        <v>41.000000000000007</v>
      </c>
      <c r="C88" s="215"/>
      <c r="D88" s="151"/>
      <c r="E88" s="151"/>
      <c r="F88" s="151"/>
      <c r="G88" s="151"/>
      <c r="H88" s="151"/>
      <c r="I88" s="300"/>
      <c r="J88" s="130"/>
      <c r="K88" s="130"/>
      <c r="L88" s="134"/>
      <c r="M88" s="187"/>
      <c r="N88" s="272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>
      <c r="A89" s="213"/>
      <c r="B89" s="214"/>
      <c r="C89" s="215"/>
      <c r="D89" s="151"/>
      <c r="E89" s="151"/>
      <c r="F89" s="151"/>
      <c r="G89" s="151"/>
      <c r="H89" s="151"/>
      <c r="I89" s="300"/>
      <c r="J89" s="130"/>
      <c r="K89" s="39"/>
      <c r="L89" s="39"/>
      <c r="M89" s="187"/>
      <c r="N89" s="272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>
      <c r="A90" s="216" t="s">
        <v>15</v>
      </c>
      <c r="B90" s="217"/>
      <c r="C90" s="217"/>
      <c r="D90" s="131"/>
      <c r="E90" s="131"/>
      <c r="F90" s="131"/>
      <c r="G90" s="131"/>
      <c r="H90" s="131"/>
      <c r="I90" s="301"/>
      <c r="J90" s="131"/>
      <c r="K90" s="148"/>
      <c r="L90" s="148"/>
      <c r="M90" s="187"/>
      <c r="N90" s="272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>
      <c r="A91" s="218" t="s">
        <v>130</v>
      </c>
      <c r="B91" s="217"/>
      <c r="C91" s="217"/>
      <c r="D91" s="131"/>
      <c r="E91" s="131"/>
      <c r="F91" s="131"/>
      <c r="G91" s="131"/>
      <c r="H91" s="131"/>
      <c r="I91" s="301"/>
      <c r="J91" s="131"/>
      <c r="K91" s="131"/>
      <c r="L91" s="148"/>
      <c r="M91" s="187"/>
      <c r="N91" s="272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 thickBot="1">
      <c r="A92" s="219"/>
      <c r="B92" s="217"/>
      <c r="C92" s="220"/>
      <c r="D92" s="131"/>
      <c r="E92" s="131"/>
      <c r="F92" s="131"/>
      <c r="G92" s="131"/>
      <c r="H92" s="131"/>
      <c r="I92" s="302"/>
      <c r="J92" s="132"/>
      <c r="K92" s="132"/>
      <c r="L92" s="221"/>
      <c r="M92" s="187"/>
      <c r="N92" s="272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 thickBot="1">
      <c r="A93" s="174" t="s">
        <v>0</v>
      </c>
      <c r="B93" s="175" t="s">
        <v>1</v>
      </c>
      <c r="C93" s="175" t="s">
        <v>2</v>
      </c>
      <c r="D93" s="356" t="s">
        <v>16</v>
      </c>
      <c r="E93" s="222" t="s">
        <v>27</v>
      </c>
      <c r="F93" s="356" t="s">
        <v>18</v>
      </c>
      <c r="G93" s="356" t="s">
        <v>19</v>
      </c>
      <c r="H93" s="356" t="s">
        <v>119</v>
      </c>
      <c r="I93" s="303" t="s">
        <v>8</v>
      </c>
      <c r="J93" s="356" t="s">
        <v>9</v>
      </c>
      <c r="K93" s="464" t="s">
        <v>10</v>
      </c>
      <c r="L93" s="465"/>
      <c r="M93" s="187"/>
      <c r="N93" s="272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 thickBot="1">
      <c r="A94" s="318"/>
      <c r="B94" s="326"/>
      <c r="C94" s="327"/>
      <c r="D94" s="328"/>
      <c r="E94" s="328"/>
      <c r="F94" s="328"/>
      <c r="G94" s="328"/>
      <c r="H94" s="328"/>
      <c r="I94" s="329"/>
      <c r="J94" s="330"/>
      <c r="K94" s="330"/>
      <c r="L94" s="331"/>
      <c r="M94" s="187"/>
      <c r="N94" s="272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>
      <c r="A95" s="318"/>
      <c r="B95" s="326"/>
      <c r="C95" s="327"/>
      <c r="D95" s="328"/>
      <c r="E95" s="328"/>
      <c r="F95" s="328"/>
      <c r="G95" s="328"/>
      <c r="H95" s="328"/>
      <c r="I95" s="329"/>
      <c r="J95" s="330"/>
      <c r="K95" s="330"/>
      <c r="L95" s="331"/>
      <c r="M95" s="187"/>
      <c r="N95" s="272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 thickBot="1">
      <c r="A96" s="324"/>
      <c r="B96" s="338"/>
      <c r="C96" s="339"/>
      <c r="D96" s="340"/>
      <c r="E96" s="340"/>
      <c r="F96" s="340"/>
      <c r="G96" s="340"/>
      <c r="H96" s="340"/>
      <c r="I96" s="341"/>
      <c r="J96" s="342"/>
      <c r="K96" s="342"/>
      <c r="L96" s="343"/>
      <c r="M96" s="187"/>
      <c r="N96" s="272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>
      <c r="A97" s="198" t="s">
        <v>20</v>
      </c>
      <c r="B97" s="199"/>
      <c r="C97" s="200"/>
      <c r="D97" s="225">
        <f>SUM(D94:D96)</f>
        <v>0</v>
      </c>
      <c r="E97" s="225">
        <f>SUM(E94:E96)</f>
        <v>0</v>
      </c>
      <c r="F97" s="225">
        <f>SUM(F94:F96)</f>
        <v>0</v>
      </c>
      <c r="G97" s="225">
        <f>SUM(G94:G96)</f>
        <v>0</v>
      </c>
      <c r="H97" s="225">
        <f>SUM(H94:H96)</f>
        <v>0</v>
      </c>
      <c r="I97" s="297"/>
      <c r="J97" s="34"/>
      <c r="K97" s="34"/>
      <c r="L97" s="226"/>
      <c r="M97" s="187"/>
      <c r="N97" s="272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>
      <c r="A98" s="227" t="s">
        <v>12</v>
      </c>
      <c r="B98" s="228"/>
      <c r="C98" s="115"/>
      <c r="D98" s="229">
        <v>0</v>
      </c>
      <c r="E98" s="229">
        <v>0</v>
      </c>
      <c r="F98" s="229">
        <v>0</v>
      </c>
      <c r="G98" s="229">
        <v>0</v>
      </c>
      <c r="H98" s="229">
        <v>0</v>
      </c>
      <c r="I98" s="304"/>
      <c r="J98" s="133"/>
      <c r="K98" s="133"/>
      <c r="L98" s="230"/>
      <c r="M98" s="187"/>
      <c r="N98" s="272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 thickBot="1">
      <c r="A99" s="208" t="s">
        <v>13</v>
      </c>
      <c r="B99" s="209"/>
      <c r="C99" s="210"/>
      <c r="D99" s="231">
        <f>SUM(D97:D98)</f>
        <v>0</v>
      </c>
      <c r="E99" s="231">
        <f t="shared" ref="E99:H99" si="1">SUM(E97:E98)</f>
        <v>0</v>
      </c>
      <c r="F99" s="231">
        <f t="shared" si="1"/>
        <v>0</v>
      </c>
      <c r="G99" s="231">
        <f t="shared" si="1"/>
        <v>0</v>
      </c>
      <c r="H99" s="231">
        <f t="shared" si="1"/>
        <v>0</v>
      </c>
      <c r="I99" s="299"/>
      <c r="J99" s="129"/>
      <c r="K99" s="129"/>
      <c r="L99" s="212"/>
      <c r="M99" s="187"/>
      <c r="N99" s="272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>
      <c r="A100" s="213"/>
      <c r="B100" s="214"/>
      <c r="C100" s="232"/>
      <c r="D100" s="151"/>
      <c r="E100" s="151"/>
      <c r="F100" s="151"/>
      <c r="G100" s="151"/>
      <c r="H100" s="151"/>
      <c r="I100" s="300"/>
      <c r="J100" s="130"/>
      <c r="K100" s="130"/>
      <c r="L100" s="130"/>
      <c r="M100" s="187"/>
      <c r="N100" s="272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>
      <c r="A101" s="216" t="s">
        <v>21</v>
      </c>
      <c r="B101" s="217"/>
      <c r="C101" s="217"/>
      <c r="D101" s="131"/>
      <c r="E101" s="131"/>
      <c r="F101" s="131"/>
      <c r="G101" s="131"/>
      <c r="H101" s="131"/>
      <c r="I101" s="301"/>
      <c r="J101" s="131"/>
      <c r="K101" s="131"/>
      <c r="L101" s="131"/>
      <c r="M101" s="187"/>
      <c r="N101" s="272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>
      <c r="A102" s="216" t="s">
        <v>124</v>
      </c>
      <c r="B102" s="217"/>
      <c r="C102" s="217"/>
      <c r="D102" s="131"/>
      <c r="E102" s="131"/>
      <c r="F102" s="131"/>
      <c r="G102" s="131"/>
      <c r="H102" s="131"/>
      <c r="I102" s="301"/>
      <c r="J102" s="131"/>
      <c r="K102" s="131"/>
      <c r="L102" s="131"/>
      <c r="M102" s="187"/>
      <c r="N102" s="272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 thickBot="1">
      <c r="A103" s="219"/>
      <c r="B103" s="217"/>
      <c r="C103" s="220"/>
      <c r="D103" s="131"/>
      <c r="E103" s="131"/>
      <c r="F103" s="131"/>
      <c r="G103" s="131"/>
      <c r="H103" s="131"/>
      <c r="I103" s="302"/>
      <c r="J103" s="132"/>
      <c r="K103" s="132"/>
      <c r="L103" s="221"/>
      <c r="M103" s="187"/>
      <c r="N103" s="272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 thickBot="1">
      <c r="A104" s="174" t="s">
        <v>0</v>
      </c>
      <c r="B104" s="175" t="s">
        <v>1</v>
      </c>
      <c r="C104" s="175" t="s">
        <v>2</v>
      </c>
      <c r="D104" s="356" t="s">
        <v>22</v>
      </c>
      <c r="E104" s="356" t="s">
        <v>23</v>
      </c>
      <c r="F104" s="356" t="s">
        <v>24</v>
      </c>
      <c r="G104" s="356" t="s">
        <v>25</v>
      </c>
      <c r="H104" s="356" t="s">
        <v>7</v>
      </c>
      <c r="I104" s="303" t="s">
        <v>8</v>
      </c>
      <c r="J104" s="356" t="s">
        <v>9</v>
      </c>
      <c r="K104" s="464" t="s">
        <v>10</v>
      </c>
      <c r="L104" s="465"/>
      <c r="M104" s="187"/>
      <c r="N104" s="272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>
      <c r="A105" s="171"/>
      <c r="B105" s="143"/>
      <c r="C105" s="161"/>
      <c r="D105" s="162"/>
      <c r="E105" s="162"/>
      <c r="F105" s="162"/>
      <c r="G105" s="162"/>
      <c r="H105" s="162"/>
      <c r="I105" s="291"/>
      <c r="J105" s="169"/>
      <c r="K105" s="169"/>
      <c r="L105" s="144"/>
      <c r="M105" s="187"/>
      <c r="N105" s="272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 thickBot="1">
      <c r="A106" s="171"/>
      <c r="B106" s="143"/>
      <c r="C106" s="161"/>
      <c r="D106" s="162"/>
      <c r="E106" s="162"/>
      <c r="F106" s="162"/>
      <c r="G106" s="162"/>
      <c r="H106" s="162"/>
      <c r="I106" s="291"/>
      <c r="J106" s="169"/>
      <c r="K106" s="169"/>
      <c r="L106" s="144"/>
      <c r="M106" s="187"/>
      <c r="N106" s="272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198" t="s">
        <v>20</v>
      </c>
      <c r="B107" s="199"/>
      <c r="C107" s="200"/>
      <c r="D107" s="225">
        <f>SUM(D105:D106)</f>
        <v>0</v>
      </c>
      <c r="E107" s="225">
        <f>SUM(E105:E106)</f>
        <v>0</v>
      </c>
      <c r="F107" s="225">
        <f>SUM(F105:F106)</f>
        <v>0</v>
      </c>
      <c r="G107" s="225">
        <f>SUM(G105:G106)</f>
        <v>0</v>
      </c>
      <c r="H107" s="225">
        <f>SUM(H105:H106)</f>
        <v>0</v>
      </c>
      <c r="I107" s="297"/>
      <c r="J107" s="34"/>
      <c r="K107" s="34"/>
      <c r="L107" s="226"/>
      <c r="M107" s="187"/>
      <c r="N107" s="272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227" t="s">
        <v>12</v>
      </c>
      <c r="B108" s="228"/>
      <c r="C108" s="115"/>
      <c r="D108" s="229">
        <v>0</v>
      </c>
      <c r="E108" s="229">
        <v>0</v>
      </c>
      <c r="F108" s="229">
        <v>0</v>
      </c>
      <c r="G108" s="229">
        <v>0</v>
      </c>
      <c r="H108" s="229">
        <v>0</v>
      </c>
      <c r="I108" s="304"/>
      <c r="J108" s="133"/>
      <c r="K108" s="133"/>
      <c r="L108" s="230"/>
      <c r="M108" s="187"/>
      <c r="N108" s="272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 thickBot="1">
      <c r="A109" s="208" t="s">
        <v>13</v>
      </c>
      <c r="B109" s="209"/>
      <c r="C109" s="210"/>
      <c r="D109" s="231">
        <f>SUM(D107:D108)</f>
        <v>0</v>
      </c>
      <c r="E109" s="231">
        <f>SUM(E107:E108)</f>
        <v>0</v>
      </c>
      <c r="F109" s="231">
        <f>SUM(F107:F108)</f>
        <v>0</v>
      </c>
      <c r="G109" s="231">
        <f>SUM(G107:G108)</f>
        <v>0</v>
      </c>
      <c r="H109" s="231">
        <f>SUM(H107:H108)</f>
        <v>0</v>
      </c>
      <c r="I109" s="299"/>
      <c r="J109" s="129"/>
      <c r="K109" s="129"/>
      <c r="L109" s="212"/>
      <c r="M109" s="187"/>
      <c r="N109" s="272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>
      <c r="A110" s="213"/>
      <c r="B110" s="214"/>
      <c r="C110" s="232"/>
      <c r="D110" s="151"/>
      <c r="E110" s="151"/>
      <c r="F110" s="151"/>
      <c r="G110" s="151"/>
      <c r="H110" s="151"/>
      <c r="I110" s="300"/>
      <c r="J110" s="130"/>
      <c r="K110" s="130"/>
      <c r="L110" s="130"/>
      <c r="M110" s="187"/>
      <c r="N110" s="272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>
      <c r="A111" s="216" t="s">
        <v>120</v>
      </c>
      <c r="B111" s="217"/>
      <c r="C111" s="217"/>
      <c r="D111" s="131"/>
      <c r="E111" s="131"/>
      <c r="F111" s="131"/>
      <c r="G111" s="131"/>
      <c r="H111" s="131"/>
      <c r="I111" s="301"/>
      <c r="J111" s="131"/>
      <c r="K111" s="131"/>
      <c r="L111" s="131"/>
      <c r="M111" s="187"/>
      <c r="N111" s="272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 thickBot="1">
      <c r="A112" s="219"/>
      <c r="B112" s="217"/>
      <c r="C112" s="220"/>
      <c r="D112" s="131"/>
      <c r="E112" s="131"/>
      <c r="F112" s="131"/>
      <c r="G112" s="131"/>
      <c r="H112" s="131"/>
      <c r="I112" s="302"/>
      <c r="J112" s="132"/>
      <c r="K112" s="132"/>
      <c r="L112" s="131"/>
      <c r="M112" s="187"/>
      <c r="N112" s="272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 thickBot="1">
      <c r="A113" s="174" t="s">
        <v>0</v>
      </c>
      <c r="B113" s="175" t="s">
        <v>1</v>
      </c>
      <c r="C113" s="175" t="s">
        <v>2</v>
      </c>
      <c r="D113" s="356" t="s">
        <v>26</v>
      </c>
      <c r="E113" s="356" t="s">
        <v>27</v>
      </c>
      <c r="F113" s="356" t="s">
        <v>28</v>
      </c>
      <c r="G113" s="356" t="s">
        <v>25</v>
      </c>
      <c r="H113" s="356" t="s">
        <v>22</v>
      </c>
      <c r="I113" s="303" t="s">
        <v>8</v>
      </c>
      <c r="J113" s="356" t="s">
        <v>9</v>
      </c>
      <c r="K113" s="464" t="s">
        <v>10</v>
      </c>
      <c r="L113" s="465"/>
      <c r="M113" s="187"/>
      <c r="N113" s="272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170"/>
      <c r="B114" s="159"/>
      <c r="C114" s="159"/>
      <c r="D114" s="319"/>
      <c r="E114" s="319"/>
      <c r="F114" s="319"/>
      <c r="G114" s="319"/>
      <c r="H114" s="319"/>
      <c r="I114" s="305"/>
      <c r="J114" s="134"/>
      <c r="K114" s="134"/>
      <c r="L114" s="289"/>
      <c r="M114" s="187"/>
      <c r="N114" s="272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 thickBot="1">
      <c r="A115" s="171"/>
      <c r="B115" s="161"/>
      <c r="C115" s="161"/>
      <c r="D115" s="320"/>
      <c r="E115" s="320"/>
      <c r="F115" s="320"/>
      <c r="G115" s="320"/>
      <c r="H115" s="320"/>
      <c r="I115" s="306"/>
      <c r="J115" s="39"/>
      <c r="K115" s="39"/>
      <c r="L115" s="176"/>
      <c r="M115" s="187"/>
      <c r="N115" s="272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>
      <c r="A116" s="198" t="s">
        <v>20</v>
      </c>
      <c r="B116" s="199"/>
      <c r="C116" s="200"/>
      <c r="D116" s="321">
        <f>SUM(D114:D115)</f>
        <v>0</v>
      </c>
      <c r="E116" s="321">
        <f>SUM(E114:E115)</f>
        <v>0</v>
      </c>
      <c r="F116" s="321">
        <f>SUM(F114:F115)</f>
        <v>0</v>
      </c>
      <c r="G116" s="321">
        <f>SUM(G114:G115)</f>
        <v>0</v>
      </c>
      <c r="H116" s="321">
        <f>SUM(H114:H115)</f>
        <v>0</v>
      </c>
      <c r="I116" s="297"/>
      <c r="J116" s="34"/>
      <c r="K116" s="34"/>
      <c r="L116" s="226"/>
      <c r="M116" s="187"/>
      <c r="N116" s="272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227" t="s">
        <v>12</v>
      </c>
      <c r="B117" s="228"/>
      <c r="C117" s="115"/>
      <c r="D117" s="322">
        <v>0</v>
      </c>
      <c r="E117" s="322">
        <v>0</v>
      </c>
      <c r="F117" s="322">
        <v>0</v>
      </c>
      <c r="G117" s="322">
        <v>0</v>
      </c>
      <c r="H117" s="322">
        <v>0</v>
      </c>
      <c r="I117" s="304"/>
      <c r="J117" s="133"/>
      <c r="K117" s="133"/>
      <c r="L117" s="230"/>
      <c r="M117" s="187"/>
      <c r="N117" s="272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 thickBot="1">
      <c r="A118" s="208" t="s">
        <v>13</v>
      </c>
      <c r="B118" s="209"/>
      <c r="C118" s="210"/>
      <c r="D118" s="323">
        <f>D116+D117</f>
        <v>0</v>
      </c>
      <c r="E118" s="323">
        <f>E116+E117</f>
        <v>0</v>
      </c>
      <c r="F118" s="323">
        <f>F116+F117</f>
        <v>0</v>
      </c>
      <c r="G118" s="323">
        <f>G116+G117</f>
        <v>0</v>
      </c>
      <c r="H118" s="323">
        <f>H116+H117</f>
        <v>0</v>
      </c>
      <c r="I118" s="299"/>
      <c r="J118" s="129"/>
      <c r="K118" s="129"/>
      <c r="L118" s="212"/>
      <c r="M118" s="187"/>
      <c r="N118" s="272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>
      <c r="A119" s="234"/>
      <c r="B119" s="214"/>
      <c r="C119" s="215"/>
      <c r="D119" s="151"/>
      <c r="E119" s="151"/>
      <c r="F119" s="151"/>
      <c r="G119" s="151"/>
      <c r="H119" s="151"/>
      <c r="I119" s="300"/>
      <c r="J119" s="130"/>
      <c r="K119" s="130"/>
      <c r="L119" s="130"/>
      <c r="M119" s="187"/>
      <c r="N119" s="272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>
      <c r="A120" s="216" t="s">
        <v>117</v>
      </c>
      <c r="B120" s="217"/>
      <c r="C120" s="217"/>
      <c r="D120" s="131"/>
      <c r="E120" s="131"/>
      <c r="F120" s="131"/>
      <c r="G120" s="131"/>
      <c r="H120" s="131"/>
      <c r="I120" s="301"/>
      <c r="J120" s="131"/>
      <c r="K120" s="131"/>
      <c r="L120" s="131"/>
      <c r="M120" s="187"/>
      <c r="N120" s="272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 thickBot="1">
      <c r="A121" s="219"/>
      <c r="B121" s="217"/>
      <c r="C121" s="220"/>
      <c r="D121" s="131"/>
      <c r="E121" s="131"/>
      <c r="F121" s="131"/>
      <c r="G121" s="131"/>
      <c r="H121" s="131"/>
      <c r="I121" s="302"/>
      <c r="J121" s="132"/>
      <c r="K121" s="132"/>
      <c r="L121" s="131"/>
      <c r="M121" s="187"/>
      <c r="N121" s="272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 thickBot="1">
      <c r="A122" s="174" t="s">
        <v>0</v>
      </c>
      <c r="B122" s="175" t="s">
        <v>1</v>
      </c>
      <c r="C122" s="175" t="s">
        <v>2</v>
      </c>
      <c r="D122" s="356" t="s">
        <v>29</v>
      </c>
      <c r="E122" s="356" t="s">
        <v>17</v>
      </c>
      <c r="F122" s="356" t="s">
        <v>30</v>
      </c>
      <c r="G122" s="356" t="s">
        <v>19</v>
      </c>
      <c r="H122" s="356" t="s">
        <v>7</v>
      </c>
      <c r="I122" s="303" t="s">
        <v>8</v>
      </c>
      <c r="J122" s="356" t="s">
        <v>9</v>
      </c>
      <c r="K122" s="356"/>
      <c r="L122" s="357" t="s">
        <v>10</v>
      </c>
      <c r="M122" s="187"/>
      <c r="N122" s="272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>
      <c r="A123" s="170"/>
      <c r="B123" s="159"/>
      <c r="C123" s="159"/>
      <c r="D123" s="160"/>
      <c r="E123" s="160"/>
      <c r="F123" s="160"/>
      <c r="G123" s="160"/>
      <c r="H123" s="160"/>
      <c r="I123" s="290"/>
      <c r="J123" s="168"/>
      <c r="K123" s="168"/>
      <c r="L123" s="233"/>
      <c r="M123" s="187"/>
      <c r="N123" s="272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 thickBot="1">
      <c r="A124" s="165"/>
      <c r="B124" s="158"/>
      <c r="C124" s="158"/>
      <c r="D124" s="163"/>
      <c r="E124" s="163"/>
      <c r="F124" s="163"/>
      <c r="G124" s="163"/>
      <c r="H124" s="163"/>
      <c r="I124" s="292"/>
      <c r="J124" s="164"/>
      <c r="K124" s="164"/>
      <c r="L124" s="235"/>
      <c r="M124" s="187"/>
      <c r="N124" s="272"/>
      <c r="O124" s="156"/>
      <c r="P124" s="188"/>
      <c r="Q124" s="188"/>
      <c r="R124" s="152"/>
      <c r="S124" s="152"/>
      <c r="T124" s="152"/>
      <c r="U124" s="151"/>
      <c r="V124" s="151"/>
    </row>
    <row r="125" spans="1:22" ht="20.100000000000001" customHeight="1">
      <c r="A125" s="198" t="s">
        <v>20</v>
      </c>
      <c r="B125" s="200"/>
      <c r="C125" s="200"/>
      <c r="D125" s="225">
        <f>SUM(D123:D124)</f>
        <v>0</v>
      </c>
      <c r="E125" s="225">
        <f>SUM(E123:E124)</f>
        <v>0</v>
      </c>
      <c r="F125" s="225">
        <f>SUM(F123:F124)</f>
        <v>0</v>
      </c>
      <c r="G125" s="225">
        <f>SUM(G123:G124)</f>
        <v>0</v>
      </c>
      <c r="H125" s="225">
        <f>SUM(H123:H124)</f>
        <v>0</v>
      </c>
      <c r="I125" s="297"/>
      <c r="J125" s="34"/>
      <c r="K125" s="34"/>
      <c r="L125" s="226"/>
      <c r="M125" s="187"/>
      <c r="N125" s="272"/>
      <c r="O125" s="156"/>
      <c r="P125" s="188"/>
      <c r="Q125" s="188"/>
      <c r="R125" s="152"/>
      <c r="S125" s="152"/>
      <c r="T125" s="152"/>
      <c r="U125" s="151"/>
      <c r="V125" s="151"/>
    </row>
    <row r="126" spans="1:22" ht="20.100000000000001" customHeight="1">
      <c r="A126" s="227" t="s">
        <v>12</v>
      </c>
      <c r="B126" s="115"/>
      <c r="C126" s="115"/>
      <c r="D126" s="229">
        <v>0</v>
      </c>
      <c r="E126" s="229">
        <v>0</v>
      </c>
      <c r="F126" s="229">
        <v>0</v>
      </c>
      <c r="G126" s="229">
        <v>0</v>
      </c>
      <c r="H126" s="229">
        <v>0</v>
      </c>
      <c r="I126" s="304"/>
      <c r="J126" s="133"/>
      <c r="K126" s="133"/>
      <c r="L126" s="230"/>
      <c r="M126" s="187"/>
      <c r="O126" s="156"/>
      <c r="P126" s="188"/>
      <c r="Q126" s="188"/>
      <c r="R126" s="152"/>
      <c r="S126" s="152"/>
      <c r="T126" s="152"/>
      <c r="U126" s="151"/>
      <c r="V126" s="151"/>
    </row>
    <row r="127" spans="1:22" ht="20.100000000000001" customHeight="1" thickBot="1">
      <c r="A127" s="208" t="s">
        <v>13</v>
      </c>
      <c r="B127" s="210"/>
      <c r="C127" s="210"/>
      <c r="D127" s="231">
        <f>SUM(D125:D126)</f>
        <v>0</v>
      </c>
      <c r="E127" s="231">
        <f>SUM(E125:E126)</f>
        <v>0</v>
      </c>
      <c r="F127" s="231">
        <f>SUM(F125:F126)</f>
        <v>0</v>
      </c>
      <c r="G127" s="231">
        <f>SUM(G125:G126)</f>
        <v>0</v>
      </c>
      <c r="H127" s="231">
        <f>SUM(H125:H126)</f>
        <v>0</v>
      </c>
      <c r="I127" s="299"/>
      <c r="J127" s="129"/>
      <c r="K127" s="129"/>
      <c r="L127" s="236"/>
      <c r="M127" s="187"/>
      <c r="O127" s="156"/>
      <c r="P127" s="188"/>
      <c r="Q127" s="188"/>
      <c r="R127" s="152"/>
      <c r="S127" s="152"/>
      <c r="T127" s="152"/>
      <c r="U127" s="151"/>
      <c r="V127" s="151"/>
    </row>
    <row r="128" spans="1:22" ht="20.100000000000001" customHeight="1">
      <c r="A128" s="213"/>
      <c r="B128" s="214"/>
      <c r="C128" s="215"/>
      <c r="D128" s="151"/>
      <c r="E128" s="151"/>
      <c r="F128" s="151"/>
      <c r="G128" s="151"/>
      <c r="H128" s="151"/>
      <c r="I128" s="300"/>
      <c r="J128" s="130"/>
      <c r="K128" s="130"/>
      <c r="L128" s="130"/>
      <c r="M128" s="187"/>
      <c r="O128" s="156"/>
      <c r="P128" s="188"/>
      <c r="Q128" s="188"/>
      <c r="R128" s="152"/>
      <c r="S128" s="152"/>
      <c r="T128" s="152"/>
      <c r="U128" s="151"/>
      <c r="V128" s="151"/>
    </row>
    <row r="129" spans="1:22" ht="20.100000000000001" customHeight="1">
      <c r="A129" s="216" t="s">
        <v>31</v>
      </c>
      <c r="B129" s="217"/>
      <c r="C129" s="217"/>
      <c r="D129" s="131"/>
      <c r="E129" s="131"/>
      <c r="F129" s="131"/>
      <c r="G129" s="131"/>
      <c r="H129" s="131"/>
      <c r="I129" s="301"/>
      <c r="J129" s="131"/>
      <c r="K129" s="131"/>
      <c r="L129" s="131"/>
      <c r="M129" s="187"/>
      <c r="O129" s="156"/>
      <c r="P129" s="188"/>
      <c r="Q129" s="188"/>
      <c r="R129" s="152"/>
      <c r="S129" s="152"/>
      <c r="T129" s="152"/>
      <c r="U129" s="151"/>
      <c r="V129" s="151"/>
    </row>
    <row r="130" spans="1:22" ht="20.100000000000001" customHeight="1">
      <c r="A130" s="216" t="s">
        <v>32</v>
      </c>
      <c r="B130" s="217"/>
      <c r="C130" s="217"/>
      <c r="D130" s="131"/>
      <c r="E130" s="131"/>
      <c r="F130" s="131"/>
      <c r="G130" s="131"/>
      <c r="H130" s="131"/>
      <c r="I130" s="301"/>
      <c r="J130" s="131"/>
      <c r="K130" s="131"/>
      <c r="L130" s="131"/>
      <c r="M130" s="187"/>
      <c r="O130" s="156"/>
      <c r="P130" s="188"/>
      <c r="Q130" s="188"/>
      <c r="R130" s="152"/>
      <c r="S130" s="152"/>
      <c r="T130" s="152"/>
      <c r="U130" s="151"/>
      <c r="V130" s="151"/>
    </row>
    <row r="131" spans="1:22" ht="20.100000000000001" customHeight="1" thickBot="1">
      <c r="A131" s="219"/>
      <c r="B131" s="217"/>
      <c r="C131" s="220"/>
      <c r="D131" s="131"/>
      <c r="E131" s="131"/>
      <c r="F131" s="131"/>
      <c r="G131" s="131"/>
      <c r="H131" s="131"/>
      <c r="I131" s="302"/>
      <c r="J131" s="132"/>
      <c r="K131" s="132"/>
      <c r="L131" s="131"/>
      <c r="M131" s="187"/>
      <c r="O131" s="156"/>
      <c r="P131" s="188"/>
      <c r="Q131" s="188"/>
      <c r="R131" s="152"/>
      <c r="S131" s="152"/>
      <c r="T131" s="152"/>
      <c r="U131" s="151"/>
      <c r="V131" s="151"/>
    </row>
    <row r="132" spans="1:22" ht="20.100000000000001" customHeight="1" thickBot="1">
      <c r="A132" s="174" t="s">
        <v>0</v>
      </c>
      <c r="B132" s="175" t="s">
        <v>1</v>
      </c>
      <c r="C132" s="175" t="s">
        <v>2</v>
      </c>
      <c r="D132" s="356" t="s">
        <v>33</v>
      </c>
      <c r="E132" s="356" t="s">
        <v>34</v>
      </c>
      <c r="F132" s="356" t="s">
        <v>35</v>
      </c>
      <c r="G132" s="356" t="s">
        <v>36</v>
      </c>
      <c r="H132" s="356" t="s">
        <v>133</v>
      </c>
      <c r="I132" s="303" t="s">
        <v>8</v>
      </c>
      <c r="J132" s="356" t="s">
        <v>9</v>
      </c>
      <c r="K132" s="356"/>
      <c r="L132" s="357" t="s">
        <v>10</v>
      </c>
      <c r="M132" s="187"/>
      <c r="O132" s="156"/>
      <c r="P132" s="188"/>
      <c r="Q132" s="188"/>
      <c r="R132" s="152"/>
      <c r="S132" s="152"/>
      <c r="T132" s="152"/>
      <c r="U132" s="151"/>
      <c r="V132" s="151"/>
    </row>
    <row r="133" spans="1:22" ht="20.100000000000001" customHeight="1">
      <c r="A133" s="171"/>
      <c r="B133" s="161"/>
      <c r="C133" s="161"/>
      <c r="D133" s="162"/>
      <c r="E133" s="162"/>
      <c r="F133" s="162"/>
      <c r="G133" s="162"/>
      <c r="H133" s="162"/>
      <c r="I133" s="306"/>
      <c r="J133" s="169"/>
      <c r="K133" s="194"/>
      <c r="L133" s="237"/>
      <c r="M133" s="187"/>
      <c r="O133" s="156"/>
      <c r="P133" s="188"/>
      <c r="Q133" s="188"/>
      <c r="R133" s="152"/>
      <c r="S133" s="152"/>
      <c r="T133" s="152"/>
      <c r="U133" s="151"/>
      <c r="V133" s="151"/>
    </row>
    <row r="134" spans="1:22" ht="20.100000000000001" customHeight="1" thickBot="1">
      <c r="A134" s="171"/>
      <c r="B134" s="161"/>
      <c r="C134" s="161"/>
      <c r="D134" s="162"/>
      <c r="E134" s="162"/>
      <c r="F134" s="162"/>
      <c r="G134" s="162"/>
      <c r="H134" s="162"/>
      <c r="I134" s="306"/>
      <c r="J134" s="169"/>
      <c r="K134" s="194"/>
      <c r="L134" s="237"/>
      <c r="M134" s="187"/>
      <c r="O134" s="156"/>
      <c r="P134" s="188"/>
      <c r="Q134" s="188"/>
      <c r="R134" s="152"/>
      <c r="S134" s="152"/>
      <c r="T134" s="152"/>
      <c r="U134" s="151"/>
      <c r="V134" s="151"/>
    </row>
    <row r="135" spans="1:22" ht="20.100000000000001" customHeight="1">
      <c r="A135" s="238" t="s">
        <v>20</v>
      </c>
      <c r="B135" s="239"/>
      <c r="C135" s="239"/>
      <c r="D135" s="240">
        <f>SUM(D133:D134)</f>
        <v>0</v>
      </c>
      <c r="E135" s="240">
        <f>SUM(E133:E134)</f>
        <v>0</v>
      </c>
      <c r="F135" s="240">
        <f>SUM(F133:F134)</f>
        <v>0</v>
      </c>
      <c r="G135" s="240">
        <f>SUM(G133:G134)</f>
        <v>0</v>
      </c>
      <c r="H135" s="240">
        <f>SUM(H133:H134)</f>
        <v>0</v>
      </c>
      <c r="I135" s="307"/>
      <c r="J135" s="35"/>
      <c r="K135" s="35"/>
      <c r="L135" s="241"/>
      <c r="M135" s="187"/>
      <c r="O135" s="156"/>
      <c r="P135" s="188"/>
      <c r="Q135" s="188"/>
      <c r="R135" s="152"/>
      <c r="S135" s="152"/>
      <c r="T135" s="152"/>
      <c r="U135" s="151"/>
      <c r="V135" s="151"/>
    </row>
    <row r="136" spans="1:22" ht="20.100000000000001" customHeight="1">
      <c r="A136" s="242" t="s">
        <v>12</v>
      </c>
      <c r="B136" s="243"/>
      <c r="C136" s="243"/>
      <c r="D136" s="244">
        <v>0</v>
      </c>
      <c r="E136" s="244">
        <v>0</v>
      </c>
      <c r="F136" s="244">
        <v>0</v>
      </c>
      <c r="G136" s="244">
        <v>0</v>
      </c>
      <c r="H136" s="244">
        <v>0</v>
      </c>
      <c r="I136" s="308"/>
      <c r="J136" s="135"/>
      <c r="K136" s="135"/>
      <c r="L136" s="245"/>
      <c r="M136" s="187"/>
      <c r="O136" s="156"/>
      <c r="P136" s="188"/>
      <c r="Q136" s="188"/>
      <c r="R136" s="152"/>
      <c r="S136" s="152"/>
      <c r="T136" s="152"/>
      <c r="U136" s="151"/>
      <c r="V136" s="151"/>
    </row>
    <row r="137" spans="1:22" ht="20.100000000000001" customHeight="1" thickBot="1">
      <c r="A137" s="246" t="s">
        <v>13</v>
      </c>
      <c r="B137" s="247"/>
      <c r="C137" s="247"/>
      <c r="D137" s="248">
        <f>D135+D136</f>
        <v>0</v>
      </c>
      <c r="E137" s="248">
        <f>E135+E136</f>
        <v>0</v>
      </c>
      <c r="F137" s="248">
        <f>F135+F136</f>
        <v>0</v>
      </c>
      <c r="G137" s="248">
        <f>G135+G136</f>
        <v>0</v>
      </c>
      <c r="H137" s="248">
        <f>H135+H136</f>
        <v>0</v>
      </c>
      <c r="I137" s="309"/>
      <c r="J137" s="136"/>
      <c r="K137" s="136"/>
      <c r="L137" s="249"/>
      <c r="M137" s="187"/>
      <c r="O137" s="156"/>
      <c r="P137" s="188"/>
      <c r="Q137" s="188"/>
      <c r="R137" s="152"/>
      <c r="S137" s="152"/>
      <c r="T137" s="152"/>
      <c r="U137" s="151"/>
      <c r="V137" s="151"/>
    </row>
    <row r="138" spans="1:22" ht="20.100000000000001" customHeight="1">
      <c r="A138" s="250"/>
      <c r="B138" s="42"/>
      <c r="C138" s="124"/>
      <c r="D138" s="1"/>
      <c r="E138" s="1"/>
      <c r="F138" s="1"/>
      <c r="G138" s="1"/>
      <c r="H138" s="1"/>
      <c r="I138" s="310"/>
      <c r="J138" s="43"/>
      <c r="K138" s="43"/>
      <c r="L138" s="43"/>
      <c r="M138" s="187"/>
      <c r="O138" s="156"/>
      <c r="P138" s="188"/>
      <c r="Q138" s="188"/>
      <c r="R138" s="152"/>
      <c r="S138" s="152"/>
      <c r="T138" s="152"/>
      <c r="U138" s="151"/>
      <c r="V138" s="151"/>
    </row>
    <row r="139" spans="1:22" ht="20.100000000000001" customHeight="1">
      <c r="A139" s="216" t="s">
        <v>37</v>
      </c>
      <c r="B139" s="217"/>
      <c r="C139" s="217"/>
      <c r="D139" s="131"/>
      <c r="E139" s="131"/>
      <c r="F139" s="131"/>
      <c r="G139" s="131"/>
      <c r="H139" s="131"/>
      <c r="I139" s="301"/>
      <c r="J139" s="131"/>
      <c r="K139" s="131"/>
      <c r="L139" s="131"/>
      <c r="M139" s="187"/>
      <c r="O139" s="156"/>
      <c r="P139" s="188"/>
      <c r="Q139" s="188"/>
      <c r="R139" s="152"/>
      <c r="S139" s="152"/>
      <c r="T139" s="152"/>
      <c r="U139" s="151"/>
      <c r="V139" s="151"/>
    </row>
    <row r="140" spans="1:22" ht="20.100000000000001" customHeight="1">
      <c r="A140" s="216" t="s">
        <v>116</v>
      </c>
      <c r="B140" s="217"/>
      <c r="C140" s="217"/>
      <c r="D140" s="131"/>
      <c r="E140" s="131"/>
      <c r="F140" s="131"/>
      <c r="G140" s="131"/>
      <c r="H140" s="131"/>
      <c r="I140" s="301"/>
      <c r="J140" s="131"/>
      <c r="K140" s="131"/>
      <c r="L140" s="131"/>
      <c r="M140" s="187"/>
      <c r="O140" s="156"/>
      <c r="P140" s="188"/>
      <c r="Q140" s="188"/>
      <c r="R140" s="152"/>
      <c r="S140" s="152"/>
      <c r="T140" s="152"/>
      <c r="U140" s="151"/>
      <c r="V140" s="151"/>
    </row>
    <row r="141" spans="1:22" ht="20.100000000000001" customHeight="1" thickBot="1">
      <c r="A141" s="219"/>
      <c r="B141" s="217"/>
      <c r="C141" s="220"/>
      <c r="D141" s="131"/>
      <c r="E141" s="131"/>
      <c r="F141" s="131"/>
      <c r="G141" s="131"/>
      <c r="H141" s="131"/>
      <c r="I141" s="302"/>
      <c r="J141" s="132"/>
      <c r="K141" s="132"/>
      <c r="L141" s="131"/>
      <c r="M141" s="187"/>
      <c r="O141" s="156"/>
      <c r="P141" s="188"/>
      <c r="Q141" s="188"/>
      <c r="R141" s="152"/>
      <c r="S141" s="152"/>
      <c r="T141" s="152"/>
      <c r="U141" s="151"/>
      <c r="V141" s="151"/>
    </row>
    <row r="142" spans="1:22" ht="20.100000000000001" customHeight="1" thickBot="1">
      <c r="A142" s="174" t="s">
        <v>0</v>
      </c>
      <c r="B142" s="175" t="s">
        <v>1</v>
      </c>
      <c r="C142" s="175" t="s">
        <v>2</v>
      </c>
      <c r="D142" s="356" t="s">
        <v>33</v>
      </c>
      <c r="E142" s="356" t="s">
        <v>27</v>
      </c>
      <c r="F142" s="356" t="s">
        <v>24</v>
      </c>
      <c r="G142" s="356" t="s">
        <v>25</v>
      </c>
      <c r="H142" s="356" t="s">
        <v>7</v>
      </c>
      <c r="I142" s="303" t="s">
        <v>8</v>
      </c>
      <c r="J142" s="356" t="s">
        <v>9</v>
      </c>
      <c r="K142" s="356"/>
      <c r="L142" s="357" t="s">
        <v>10</v>
      </c>
      <c r="M142" s="187"/>
      <c r="O142" s="156"/>
      <c r="P142" s="188"/>
      <c r="Q142" s="188"/>
      <c r="R142" s="152"/>
      <c r="S142" s="152"/>
      <c r="T142" s="152"/>
      <c r="U142" s="151"/>
      <c r="V142" s="151"/>
    </row>
    <row r="143" spans="1:22" ht="20.100000000000001" customHeight="1">
      <c r="A143" s="170"/>
      <c r="B143" s="159"/>
      <c r="C143" s="159"/>
      <c r="D143" s="160"/>
      <c r="E143" s="160"/>
      <c r="F143" s="160"/>
      <c r="G143" s="160"/>
      <c r="H143" s="160"/>
      <c r="I143" s="290"/>
      <c r="J143" s="168"/>
      <c r="K143" s="168"/>
      <c r="L143" s="223"/>
      <c r="M143" s="187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 thickBot="1">
      <c r="A144" s="171"/>
      <c r="B144" s="161"/>
      <c r="C144" s="161"/>
      <c r="D144" s="162"/>
      <c r="E144" s="162"/>
      <c r="F144" s="162"/>
      <c r="G144" s="162"/>
      <c r="H144" s="162"/>
      <c r="I144" s="291"/>
      <c r="J144" s="169"/>
      <c r="K144" s="169"/>
      <c r="L144" s="224"/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:22" ht="20.100000000000001" customHeight="1">
      <c r="A145" s="238" t="s">
        <v>20</v>
      </c>
      <c r="B145" s="239"/>
      <c r="C145" s="239"/>
      <c r="D145" s="240">
        <f>SUM(D143:D144)</f>
        <v>0</v>
      </c>
      <c r="E145" s="240">
        <f>SUM(E143:E144)</f>
        <v>0</v>
      </c>
      <c r="F145" s="240">
        <f>SUM(F143:F144)</f>
        <v>0</v>
      </c>
      <c r="G145" s="240">
        <f>SUM(G143:G144)</f>
        <v>0</v>
      </c>
      <c r="H145" s="240">
        <f>SUM(H143:H144)</f>
        <v>0</v>
      </c>
      <c r="I145" s="307"/>
      <c r="J145" s="35"/>
      <c r="K145" s="35"/>
      <c r="L145" s="241"/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:22" ht="20.100000000000001" customHeight="1">
      <c r="A146" s="242" t="s">
        <v>12</v>
      </c>
      <c r="B146" s="243"/>
      <c r="C146" s="243"/>
      <c r="D146" s="244">
        <v>0</v>
      </c>
      <c r="E146" s="244">
        <v>0</v>
      </c>
      <c r="F146" s="244">
        <v>0</v>
      </c>
      <c r="G146" s="244">
        <v>0</v>
      </c>
      <c r="H146" s="244">
        <v>0</v>
      </c>
      <c r="I146" s="308"/>
      <c r="J146" s="135"/>
      <c r="K146" s="135"/>
      <c r="L146" s="245"/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:22" ht="20.100000000000001" customHeight="1" thickBot="1">
      <c r="A147" s="246" t="s">
        <v>13</v>
      </c>
      <c r="B147" s="247"/>
      <c r="C147" s="247"/>
      <c r="D147" s="248">
        <f>D145+D146</f>
        <v>0</v>
      </c>
      <c r="E147" s="248">
        <f>E145+E146</f>
        <v>0</v>
      </c>
      <c r="F147" s="248">
        <f>F145+F146</f>
        <v>0</v>
      </c>
      <c r="G147" s="248">
        <f>G145+G146</f>
        <v>0</v>
      </c>
      <c r="H147" s="248">
        <f>H145+H146</f>
        <v>0</v>
      </c>
      <c r="I147" s="309"/>
      <c r="J147" s="136"/>
      <c r="K147" s="136"/>
      <c r="L147" s="249"/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:22" ht="20.100000000000001" customHeight="1">
      <c r="A148" s="250"/>
      <c r="B148" s="42"/>
      <c r="C148" s="124"/>
      <c r="D148" s="1"/>
      <c r="E148" s="1"/>
      <c r="F148" s="1"/>
      <c r="G148" s="1"/>
      <c r="H148" s="1"/>
      <c r="I148" s="310"/>
      <c r="J148" s="43"/>
      <c r="K148" s="43"/>
      <c r="L148" s="43"/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>
      <c r="A149" s="216" t="s">
        <v>121</v>
      </c>
      <c r="B149" s="217"/>
      <c r="C149" s="217"/>
      <c r="D149" s="131"/>
      <c r="E149" s="131"/>
      <c r="F149" s="131"/>
      <c r="G149" s="131"/>
      <c r="H149" s="131"/>
      <c r="I149" s="301"/>
      <c r="J149" s="131"/>
      <c r="K149" s="131"/>
      <c r="L149" s="131"/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>
      <c r="A150" s="216" t="s">
        <v>123</v>
      </c>
      <c r="B150" s="217"/>
      <c r="C150" s="217"/>
      <c r="D150" s="131"/>
      <c r="E150" s="131"/>
      <c r="F150" s="131"/>
      <c r="G150" s="131"/>
      <c r="H150" s="131"/>
      <c r="I150" s="301"/>
      <c r="J150" s="131"/>
      <c r="K150" s="131"/>
      <c r="L150" s="131"/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 thickBot="1">
      <c r="A151" s="219"/>
      <c r="B151" s="217"/>
      <c r="C151" s="220"/>
      <c r="D151" s="131"/>
      <c r="E151" s="131"/>
      <c r="F151" s="131"/>
      <c r="G151" s="131"/>
      <c r="H151" s="131"/>
      <c r="I151" s="302"/>
      <c r="J151" s="132"/>
      <c r="K151" s="132"/>
      <c r="L151" s="131"/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 thickBot="1">
      <c r="A152" s="174" t="s">
        <v>0</v>
      </c>
      <c r="B152" s="175" t="s">
        <v>1</v>
      </c>
      <c r="C152" s="175" t="s">
        <v>2</v>
      </c>
      <c r="D152" s="356" t="s">
        <v>22</v>
      </c>
      <c r="E152" s="356" t="s">
        <v>27</v>
      </c>
      <c r="F152" s="356" t="s">
        <v>24</v>
      </c>
      <c r="G152" s="356" t="s">
        <v>25</v>
      </c>
      <c r="H152" s="356" t="s">
        <v>7</v>
      </c>
      <c r="I152" s="303" t="s">
        <v>8</v>
      </c>
      <c r="J152" s="356" t="s">
        <v>9</v>
      </c>
      <c r="K152" s="356"/>
      <c r="L152" s="357" t="s">
        <v>10</v>
      </c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>
      <c r="A153" s="171"/>
      <c r="B153" s="161"/>
      <c r="C153" s="161"/>
      <c r="D153" s="251"/>
      <c r="E153" s="162"/>
      <c r="F153" s="251"/>
      <c r="G153" s="251"/>
      <c r="H153" s="251"/>
      <c r="I153" s="291"/>
      <c r="J153" s="169"/>
      <c r="K153" s="169"/>
      <c r="L153" s="224"/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 thickBot="1">
      <c r="A154" s="171"/>
      <c r="B154" s="161"/>
      <c r="C154" s="161"/>
      <c r="D154" s="251"/>
      <c r="E154" s="162"/>
      <c r="F154" s="251"/>
      <c r="G154" s="251"/>
      <c r="H154" s="251"/>
      <c r="I154" s="291"/>
      <c r="J154" s="169"/>
      <c r="K154" s="169"/>
      <c r="L154" s="224"/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>
      <c r="A155" s="238" t="s">
        <v>20</v>
      </c>
      <c r="B155" s="239"/>
      <c r="C155" s="239"/>
      <c r="D155" s="240">
        <f>SUM(D153:D154)</f>
        <v>0</v>
      </c>
      <c r="E155" s="240">
        <f>SUM(E153:E154)</f>
        <v>0</v>
      </c>
      <c r="F155" s="240">
        <f>SUM(F153:F154)</f>
        <v>0</v>
      </c>
      <c r="G155" s="240">
        <f>SUM(G153:G154)</f>
        <v>0</v>
      </c>
      <c r="H155" s="240">
        <f>SUM(H153:H154)</f>
        <v>0</v>
      </c>
      <c r="I155" s="307"/>
      <c r="J155" s="35"/>
      <c r="K155" s="35"/>
      <c r="L155" s="241"/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>
      <c r="A156" s="242" t="s">
        <v>12</v>
      </c>
      <c r="B156" s="243"/>
      <c r="C156" s="243"/>
      <c r="D156" s="244">
        <v>0</v>
      </c>
      <c r="E156" s="244">
        <v>0</v>
      </c>
      <c r="F156" s="244">
        <v>0</v>
      </c>
      <c r="G156" s="244">
        <v>0</v>
      </c>
      <c r="H156" s="244">
        <v>0</v>
      </c>
      <c r="I156" s="308"/>
      <c r="J156" s="135"/>
      <c r="K156" s="135"/>
      <c r="L156" s="245"/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 thickBot="1">
      <c r="A157" s="246" t="s">
        <v>13</v>
      </c>
      <c r="B157" s="247"/>
      <c r="C157" s="247"/>
      <c r="D157" s="248">
        <f>D155+D156</f>
        <v>0</v>
      </c>
      <c r="E157" s="248">
        <f>E155+E156</f>
        <v>0</v>
      </c>
      <c r="F157" s="248">
        <f>F155+F156</f>
        <v>0</v>
      </c>
      <c r="G157" s="248">
        <f>G155+G156</f>
        <v>0</v>
      </c>
      <c r="H157" s="248">
        <f>H155+H156</f>
        <v>0</v>
      </c>
      <c r="I157" s="309"/>
      <c r="J157" s="136"/>
      <c r="K157" s="136"/>
      <c r="L157" s="249"/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>
      <c r="A158" s="252"/>
      <c r="B158" s="42"/>
      <c r="C158" s="42"/>
      <c r="D158" s="1"/>
      <c r="E158" s="1"/>
      <c r="F158" s="1"/>
      <c r="G158" s="1"/>
      <c r="H158" s="1"/>
      <c r="I158" s="310"/>
      <c r="J158" s="43"/>
      <c r="K158" s="43"/>
      <c r="L158" s="43"/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>
      <c r="A159" s="216" t="s">
        <v>38</v>
      </c>
      <c r="B159" s="44"/>
      <c r="C159" s="44"/>
      <c r="D159" s="45"/>
      <c r="E159" s="45"/>
      <c r="F159" s="45"/>
      <c r="G159" s="45"/>
      <c r="H159" s="45"/>
      <c r="I159" s="311"/>
      <c r="J159" s="45"/>
      <c r="K159" s="45"/>
      <c r="L159" s="45"/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 thickBot="1">
      <c r="A160" s="213"/>
      <c r="B160" s="214"/>
      <c r="C160" s="215"/>
      <c r="D160" s="151"/>
      <c r="E160" s="151"/>
      <c r="F160" s="151"/>
      <c r="G160" s="151"/>
      <c r="H160" s="151"/>
      <c r="I160" s="300"/>
      <c r="J160" s="130"/>
      <c r="K160" s="130"/>
      <c r="L160" s="130"/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:22" ht="20.100000000000001" customHeight="1" thickBot="1">
      <c r="A161" s="253" t="s">
        <v>0</v>
      </c>
      <c r="B161" s="254" t="s">
        <v>1</v>
      </c>
      <c r="C161" s="254" t="s">
        <v>2</v>
      </c>
      <c r="D161" s="137" t="s">
        <v>3</v>
      </c>
      <c r="E161" s="137" t="s">
        <v>4</v>
      </c>
      <c r="F161" s="137" t="s">
        <v>5</v>
      </c>
      <c r="G161" s="137" t="s">
        <v>6</v>
      </c>
      <c r="H161" s="137" t="s">
        <v>7</v>
      </c>
      <c r="I161" s="312" t="s">
        <v>8</v>
      </c>
      <c r="J161" s="137" t="s">
        <v>9</v>
      </c>
      <c r="K161" s="137"/>
      <c r="L161" s="255" t="s">
        <v>10</v>
      </c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:22" ht="20.100000000000001" customHeight="1">
      <c r="A162" s="256" t="s">
        <v>20</v>
      </c>
      <c r="B162" s="257"/>
      <c r="C162" s="257"/>
      <c r="D162" s="258">
        <f t="shared" ref="D162:H164" si="2">SUM(D85,D97,D116,D125)</f>
        <v>312</v>
      </c>
      <c r="E162" s="258">
        <f t="shared" si="2"/>
        <v>16</v>
      </c>
      <c r="F162" s="258">
        <f t="shared" si="2"/>
        <v>15</v>
      </c>
      <c r="G162" s="258">
        <f t="shared" si="2"/>
        <v>292</v>
      </c>
      <c r="H162" s="258">
        <f t="shared" si="2"/>
        <v>0</v>
      </c>
      <c r="I162" s="313"/>
      <c r="J162" s="36"/>
      <c r="K162" s="36"/>
      <c r="L162" s="259"/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:22" ht="20.100000000000001" customHeight="1">
      <c r="A163" s="260" t="s">
        <v>12</v>
      </c>
      <c r="B163" s="261"/>
      <c r="C163" s="261"/>
      <c r="D163" s="262">
        <f t="shared" si="2"/>
        <v>247</v>
      </c>
      <c r="E163" s="262">
        <f t="shared" si="2"/>
        <v>0</v>
      </c>
      <c r="F163" s="262">
        <f t="shared" si="2"/>
        <v>0</v>
      </c>
      <c r="G163" s="262">
        <f t="shared" si="2"/>
        <v>223</v>
      </c>
      <c r="H163" s="262">
        <f t="shared" si="2"/>
        <v>0</v>
      </c>
      <c r="I163" s="314"/>
      <c r="J163" s="138"/>
      <c r="K163" s="138"/>
      <c r="L163" s="263"/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:22" ht="20.100000000000001" customHeight="1" thickBot="1">
      <c r="A164" s="264" t="s">
        <v>13</v>
      </c>
      <c r="B164" s="265"/>
      <c r="C164" s="265"/>
      <c r="D164" s="266">
        <f t="shared" si="2"/>
        <v>559</v>
      </c>
      <c r="E164" s="266">
        <f t="shared" si="2"/>
        <v>16</v>
      </c>
      <c r="F164" s="266">
        <f t="shared" si="2"/>
        <v>15</v>
      </c>
      <c r="G164" s="266">
        <f t="shared" si="2"/>
        <v>515</v>
      </c>
      <c r="H164" s="266">
        <f t="shared" si="2"/>
        <v>0</v>
      </c>
      <c r="I164" s="315"/>
      <c r="J164" s="139"/>
      <c r="K164" s="139"/>
      <c r="L164" s="267"/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:25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:25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:25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:25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:25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:25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:25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:25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:25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:25" ht="20.100000000000001" customHeight="1">
      <c r="M314" s="187"/>
      <c r="O314" s="156"/>
      <c r="P314" s="269"/>
      <c r="Q314" s="269"/>
      <c r="R314" s="154"/>
      <c r="S314" s="154"/>
      <c r="T314" s="152"/>
      <c r="U314" s="151"/>
      <c r="V314" s="151"/>
    </row>
    <row r="315" spans="1:25" ht="20.100000000000001" customHeight="1">
      <c r="M315" s="187"/>
      <c r="O315" s="156"/>
      <c r="P315" s="269"/>
      <c r="Q315" s="269"/>
      <c r="R315" s="154"/>
      <c r="S315" s="154"/>
      <c r="T315" s="152"/>
      <c r="U315" s="151"/>
      <c r="V315" s="151"/>
    </row>
    <row r="316" spans="1:25" ht="20.100000000000001" customHeight="1">
      <c r="M316" s="187"/>
      <c r="N316" s="145"/>
      <c r="O316" s="156"/>
      <c r="P316" s="188"/>
      <c r="Q316" s="188"/>
      <c r="R316" s="152"/>
      <c r="S316" s="152"/>
      <c r="T316" s="152"/>
      <c r="U316" s="151"/>
      <c r="V316" s="151"/>
    </row>
    <row r="317" spans="1:25" ht="20.100000000000001" customHeight="1">
      <c r="M317" s="187"/>
      <c r="N317" s="145"/>
      <c r="O317" s="156"/>
      <c r="P317" s="188"/>
      <c r="Q317" s="188"/>
      <c r="R317" s="152"/>
      <c r="S317" s="152"/>
      <c r="T317" s="152"/>
      <c r="U317" s="151"/>
      <c r="V317" s="151"/>
    </row>
    <row r="318" spans="1:25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:25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  <c r="X319" s="145"/>
    </row>
    <row r="320" spans="1:25" s="145" customFormat="1" ht="20.100000000000001" customHeight="1">
      <c r="A320" s="268"/>
      <c r="B320" s="123"/>
      <c r="C320" s="123"/>
      <c r="D320" s="123"/>
      <c r="E320" s="123"/>
      <c r="F320" s="123"/>
      <c r="G320" s="123"/>
      <c r="H320" s="123"/>
      <c r="I320" s="316"/>
      <c r="J320" s="123"/>
      <c r="K320" s="123"/>
      <c r="L320" s="123"/>
      <c r="M320" s="187"/>
      <c r="N320" s="150"/>
      <c r="O320" s="156"/>
      <c r="P320" s="188"/>
      <c r="Q320" s="188"/>
      <c r="R320" s="152"/>
      <c r="S320" s="152"/>
      <c r="T320" s="154"/>
      <c r="U320" s="55"/>
      <c r="V320" s="55"/>
      <c r="Y320" s="150"/>
    </row>
    <row r="321" spans="1:25" s="145" customFormat="1" ht="20.100000000000001" customHeight="1">
      <c r="A321" s="268"/>
      <c r="B321" s="123"/>
      <c r="C321" s="123"/>
      <c r="D321" s="123"/>
      <c r="E321" s="123"/>
      <c r="F321" s="123"/>
      <c r="G321" s="123"/>
      <c r="H321" s="123"/>
      <c r="I321" s="316"/>
      <c r="J321" s="123"/>
      <c r="K321" s="123"/>
      <c r="L321" s="123"/>
      <c r="M321" s="187"/>
      <c r="N321" s="150"/>
      <c r="O321" s="156"/>
      <c r="P321" s="188"/>
      <c r="Q321" s="188"/>
      <c r="R321" s="152"/>
      <c r="S321" s="152"/>
      <c r="T321" s="154"/>
      <c r="U321" s="55"/>
      <c r="V321" s="55"/>
    </row>
    <row r="322" spans="1:25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  <c r="X322" s="145"/>
      <c r="Y322" s="145"/>
    </row>
    <row r="323" spans="1:25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  <c r="X323" s="145"/>
      <c r="Y323" s="145"/>
    </row>
    <row r="324" spans="1:25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  <c r="X324" s="145"/>
      <c r="Y324" s="145"/>
    </row>
    <row r="325" spans="1:25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  <c r="X325" s="145"/>
      <c r="Y325" s="145"/>
    </row>
    <row r="326" spans="1:25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  <c r="X326" s="145"/>
      <c r="Y326" s="145"/>
    </row>
    <row r="327" spans="1:25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  <c r="X327" s="145"/>
      <c r="Y327" s="145"/>
    </row>
    <row r="328" spans="1:25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  <c r="Y328" s="145"/>
    </row>
    <row r="329" spans="1:25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  <c r="Y329" s="145"/>
    </row>
    <row r="330" spans="1:25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:25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:25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:25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:25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:25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:25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3:22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3:22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3:22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3:22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2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2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2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2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2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2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2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2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2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2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2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2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2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2" ht="20.100000000000001" customHeight="1">
      <c r="M365" s="187"/>
      <c r="P365" s="38"/>
      <c r="Q365" s="38"/>
      <c r="R365" s="38"/>
      <c r="S365" s="38"/>
      <c r="T365" s="152"/>
      <c r="U365" s="151"/>
      <c r="V365" s="151"/>
    </row>
    <row r="366" spans="13:22" ht="20.100000000000001" customHeight="1">
      <c r="M366" s="187"/>
      <c r="P366" s="38"/>
      <c r="Q366" s="38"/>
      <c r="R366" s="38"/>
      <c r="S366" s="38"/>
      <c r="T366" s="152"/>
      <c r="U366" s="151"/>
      <c r="V366" s="151"/>
    </row>
    <row r="367" spans="13:22" ht="20.100000000000001" customHeight="1">
      <c r="M367" s="187"/>
      <c r="P367" s="38"/>
      <c r="Q367" s="38"/>
      <c r="R367" s="38"/>
      <c r="S367" s="38"/>
      <c r="T367" s="152"/>
      <c r="U367" s="151"/>
      <c r="V367" s="151"/>
    </row>
    <row r="368" spans="13:22" ht="20.100000000000001" customHeight="1">
      <c r="M368" s="187"/>
      <c r="P368" s="38"/>
      <c r="Q368" s="38"/>
      <c r="R368" s="38"/>
      <c r="S368" s="38"/>
      <c r="T368" s="152"/>
      <c r="U368" s="151"/>
      <c r="V368" s="151"/>
    </row>
    <row r="369" spans="13:22" ht="20.100000000000001" customHeight="1">
      <c r="M369" s="187"/>
      <c r="P369" s="38"/>
      <c r="Q369" s="38"/>
      <c r="R369" s="38"/>
      <c r="S369" s="38"/>
      <c r="T369" s="152"/>
      <c r="U369" s="151"/>
      <c r="V369" s="151"/>
    </row>
    <row r="370" spans="13:22" ht="20.100000000000001" customHeight="1">
      <c r="M370" s="187"/>
      <c r="P370" s="38"/>
      <c r="Q370" s="38"/>
      <c r="R370" s="38"/>
      <c r="S370" s="38"/>
      <c r="T370" s="152"/>
      <c r="U370" s="151"/>
      <c r="V370" s="151"/>
    </row>
    <row r="371" spans="13:22" ht="20.100000000000001" customHeight="1">
      <c r="M371" s="187"/>
      <c r="P371" s="38"/>
      <c r="Q371" s="38"/>
      <c r="R371" s="38"/>
      <c r="S371" s="38"/>
      <c r="T371" s="38"/>
    </row>
    <row r="372" spans="13:22" ht="20.100000000000001" customHeight="1">
      <c r="M372" s="187"/>
      <c r="P372" s="38"/>
      <c r="Q372" s="38"/>
      <c r="R372" s="38"/>
      <c r="S372" s="38"/>
      <c r="T372" s="38"/>
    </row>
    <row r="373" spans="13:22" ht="20.100000000000001" customHeight="1">
      <c r="M373" s="187"/>
      <c r="P373" s="38"/>
      <c r="Q373" s="38"/>
      <c r="R373" s="38"/>
      <c r="S373" s="38"/>
      <c r="T373" s="38"/>
    </row>
    <row r="374" spans="13:22" ht="20.100000000000001" customHeight="1">
      <c r="M374" s="187"/>
      <c r="P374" s="38"/>
      <c r="Q374" s="38"/>
      <c r="R374" s="38"/>
      <c r="S374" s="38"/>
      <c r="T374" s="38"/>
    </row>
    <row r="375" spans="13:22" ht="20.100000000000001" customHeight="1">
      <c r="M375" s="187"/>
      <c r="P375" s="38"/>
      <c r="Q375" s="38"/>
      <c r="R375" s="38"/>
      <c r="S375" s="38"/>
      <c r="T375" s="38"/>
    </row>
    <row r="376" spans="13:22" ht="20.100000000000001" customHeight="1">
      <c r="M376" s="187"/>
      <c r="P376" s="38"/>
      <c r="Q376" s="38"/>
      <c r="R376" s="38"/>
      <c r="S376" s="38"/>
      <c r="T376" s="38"/>
    </row>
    <row r="377" spans="13:22" ht="20.100000000000001" customHeight="1">
      <c r="M377" s="187"/>
      <c r="P377" s="38"/>
      <c r="Q377" s="38"/>
      <c r="R377" s="38"/>
      <c r="S377" s="38"/>
      <c r="T377" s="38"/>
    </row>
    <row r="378" spans="13:22" ht="20.100000000000001" customHeight="1">
      <c r="M378" s="187"/>
      <c r="P378" s="38"/>
      <c r="Q378" s="38"/>
      <c r="R378" s="38"/>
      <c r="S378" s="38"/>
      <c r="T378" s="38"/>
    </row>
    <row r="379" spans="13:22" ht="20.100000000000001" customHeight="1">
      <c r="M379" s="187"/>
      <c r="P379" s="38"/>
      <c r="Q379" s="38"/>
      <c r="R379" s="38"/>
      <c r="S379" s="38"/>
      <c r="T379" s="38"/>
    </row>
    <row r="380" spans="13:22" ht="20.100000000000001" customHeight="1">
      <c r="M380" s="187"/>
      <c r="P380" s="38"/>
      <c r="Q380" s="38"/>
      <c r="R380" s="38"/>
      <c r="S380" s="38"/>
      <c r="T380" s="38"/>
    </row>
    <row r="381" spans="13:22" ht="20.100000000000001" customHeight="1">
      <c r="M381" s="187"/>
      <c r="P381" s="38"/>
      <c r="Q381" s="38"/>
      <c r="R381" s="38"/>
      <c r="S381" s="38"/>
      <c r="T381" s="38"/>
    </row>
    <row r="382" spans="13:22" ht="20.100000000000001" customHeight="1">
      <c r="M382" s="187"/>
      <c r="P382" s="38"/>
      <c r="Q382" s="38"/>
      <c r="R382" s="38"/>
      <c r="S382" s="38"/>
      <c r="T382" s="38"/>
    </row>
    <row r="383" spans="13:22" ht="20.100000000000001" customHeight="1">
      <c r="M383" s="187"/>
      <c r="P383" s="38"/>
      <c r="Q383" s="38"/>
      <c r="R383" s="38"/>
      <c r="S383" s="38"/>
      <c r="T383" s="38"/>
    </row>
    <row r="384" spans="13:22" ht="20.100000000000001" customHeight="1">
      <c r="M384" s="187"/>
      <c r="P384" s="38"/>
      <c r="Q384" s="38"/>
      <c r="R384" s="38"/>
      <c r="S384" s="38"/>
      <c r="T384" s="38"/>
    </row>
    <row r="385" spans="13:20" ht="20.100000000000001" customHeight="1">
      <c r="M385" s="187"/>
      <c r="P385" s="38"/>
      <c r="Q385" s="38"/>
      <c r="R385" s="38"/>
      <c r="S385" s="38"/>
      <c r="T385" s="38"/>
    </row>
    <row r="386" spans="13:20" ht="20.100000000000001" customHeight="1">
      <c r="M386" s="187"/>
      <c r="P386" s="38"/>
      <c r="Q386" s="38"/>
      <c r="R386" s="38"/>
      <c r="S386" s="38"/>
      <c r="T386" s="38"/>
    </row>
    <row r="387" spans="13:20" ht="20.100000000000001" customHeight="1">
      <c r="M387" s="187"/>
      <c r="P387" s="38"/>
      <c r="Q387" s="38"/>
      <c r="R387" s="38"/>
      <c r="S387" s="38"/>
      <c r="T387" s="38"/>
    </row>
    <row r="388" spans="13:20" ht="20.100000000000001" customHeight="1">
      <c r="M388" s="187"/>
      <c r="P388" s="38"/>
      <c r="Q388" s="38"/>
      <c r="R388" s="38"/>
      <c r="S388" s="38"/>
      <c r="T388" s="38"/>
    </row>
    <row r="389" spans="13:20" ht="20.100000000000001" customHeight="1">
      <c r="M389" s="187"/>
      <c r="P389" s="38"/>
      <c r="Q389" s="38"/>
      <c r="R389" s="38"/>
      <c r="S389" s="38"/>
      <c r="T389" s="38"/>
    </row>
    <row r="390" spans="13:20" ht="20.100000000000001" customHeight="1">
      <c r="M390" s="187"/>
      <c r="P390" s="38"/>
      <c r="Q390" s="38"/>
      <c r="R390" s="38"/>
      <c r="S390" s="38"/>
      <c r="T390" s="38"/>
    </row>
    <row r="391" spans="13:20" ht="20.100000000000001" customHeight="1">
      <c r="M391" s="187"/>
      <c r="P391" s="38"/>
      <c r="Q391" s="38"/>
      <c r="R391" s="38"/>
      <c r="S391" s="38"/>
      <c r="T391" s="38"/>
    </row>
    <row r="392" spans="13:20" ht="20.100000000000001" customHeight="1">
      <c r="M392" s="187"/>
      <c r="P392" s="38"/>
      <c r="Q392" s="38"/>
      <c r="R392" s="38"/>
      <c r="S392" s="38"/>
      <c r="T392" s="38"/>
    </row>
    <row r="393" spans="13:20" ht="20.100000000000001" customHeight="1">
      <c r="M393" s="187"/>
      <c r="P393" s="38"/>
      <c r="Q393" s="38"/>
      <c r="R393" s="38"/>
      <c r="S393" s="38"/>
      <c r="T393" s="38"/>
    </row>
    <row r="394" spans="13:20" ht="20.100000000000001" customHeight="1">
      <c r="M394" s="187"/>
      <c r="P394" s="38"/>
      <c r="Q394" s="38"/>
      <c r="R394" s="38"/>
      <c r="S394" s="38"/>
      <c r="T394" s="38"/>
    </row>
    <row r="395" spans="13:20" ht="20.100000000000001" customHeight="1">
      <c r="M395" s="187"/>
      <c r="P395" s="38"/>
      <c r="Q395" s="38"/>
      <c r="R395" s="38"/>
      <c r="S395" s="38"/>
      <c r="T395" s="38"/>
    </row>
    <row r="396" spans="13:20" ht="20.100000000000001" customHeight="1">
      <c r="M396" s="187"/>
      <c r="P396" s="38"/>
      <c r="Q396" s="38"/>
      <c r="R396" s="38"/>
      <c r="S396" s="38"/>
      <c r="T396" s="38"/>
    </row>
    <row r="397" spans="13:20" ht="20.100000000000001" customHeight="1">
      <c r="M397" s="150"/>
      <c r="P397" s="38"/>
      <c r="Q397" s="38"/>
      <c r="R397" s="38"/>
      <c r="S397" s="38"/>
      <c r="T397" s="38"/>
    </row>
    <row r="398" spans="13:20" ht="20.100000000000001" customHeight="1">
      <c r="M398" s="150"/>
      <c r="P398" s="38"/>
      <c r="Q398" s="38"/>
      <c r="R398" s="38"/>
      <c r="S398" s="38"/>
      <c r="T398" s="38"/>
    </row>
    <row r="399" spans="13:20" ht="20.100000000000001" customHeight="1">
      <c r="M399" s="150"/>
      <c r="P399" s="38"/>
      <c r="Q399" s="38"/>
      <c r="R399" s="38"/>
      <c r="S399" s="38"/>
      <c r="T399" s="38"/>
    </row>
    <row r="400" spans="13:20" ht="20.100000000000001" customHeight="1">
      <c r="M400" s="150"/>
      <c r="P400" s="38"/>
      <c r="Q400" s="38"/>
      <c r="R400" s="38"/>
      <c r="S400" s="38"/>
      <c r="T400" s="38"/>
    </row>
    <row r="401" spans="13:20" ht="20.100000000000001" customHeight="1">
      <c r="M401" s="150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2" ht="20.100000000000001" customHeight="1">
      <c r="M497" s="150"/>
      <c r="P497" s="38"/>
      <c r="Q497" s="38"/>
      <c r="R497" s="38"/>
      <c r="S497" s="38"/>
      <c r="T497" s="38"/>
    </row>
    <row r="498" spans="13:22" ht="20.100000000000001" customHeight="1">
      <c r="M498" s="150"/>
      <c r="T498" s="38"/>
    </row>
    <row r="499" spans="13:22" ht="20.100000000000001" customHeight="1">
      <c r="M499" s="150"/>
      <c r="T499" s="38"/>
    </row>
    <row r="500" spans="13:22" ht="20.100000000000001" customHeight="1">
      <c r="M500" s="150"/>
      <c r="T500" s="38"/>
    </row>
    <row r="501" spans="13:22" ht="20.100000000000001" customHeight="1">
      <c r="M501" s="150"/>
      <c r="T501" s="38"/>
    </row>
    <row r="502" spans="13:22" ht="20.100000000000001" customHeight="1">
      <c r="M502" s="150"/>
      <c r="T502" s="38"/>
    </row>
    <row r="503" spans="13:22" ht="20.100000000000001" customHeight="1">
      <c r="M503" s="150"/>
      <c r="T503" s="38"/>
    </row>
    <row r="504" spans="13:22" ht="20.100000000000001" customHeight="1">
      <c r="M504" s="150"/>
      <c r="U504" s="151"/>
      <c r="V504" s="151"/>
    </row>
    <row r="505" spans="13:22" ht="20.100000000000001" customHeight="1">
      <c r="M505" s="150"/>
      <c r="U505" s="151"/>
      <c r="V505" s="151"/>
    </row>
    <row r="506" spans="13:22" ht="20.100000000000001" customHeight="1">
      <c r="M506" s="150"/>
      <c r="U506" s="151"/>
      <c r="V506" s="151"/>
    </row>
    <row r="507" spans="13:22" ht="20.100000000000001" customHeight="1">
      <c r="M507" s="150"/>
      <c r="U507" s="151"/>
      <c r="V507" s="151"/>
    </row>
    <row r="508" spans="13:22" ht="20.100000000000001" customHeight="1">
      <c r="M508" s="150"/>
      <c r="U508" s="151"/>
      <c r="V508" s="151"/>
    </row>
    <row r="509" spans="13:22" ht="20.100000000000001" customHeight="1">
      <c r="M509" s="150"/>
      <c r="U509" s="151"/>
      <c r="V509" s="151"/>
    </row>
    <row r="510" spans="13:22" ht="20.100000000000001" customHeight="1">
      <c r="M510" s="150"/>
      <c r="U510" s="151"/>
      <c r="V510" s="151"/>
    </row>
    <row r="511" spans="13:22" ht="20.100000000000001" customHeight="1">
      <c r="M511" s="150"/>
      <c r="U511" s="151"/>
      <c r="V511" s="151"/>
    </row>
    <row r="512" spans="13:22" ht="20.100000000000001" customHeight="1">
      <c r="M512" s="150"/>
      <c r="U512" s="151"/>
      <c r="V512" s="151"/>
    </row>
    <row r="513" spans="13:22" ht="20.100000000000001" customHeight="1">
      <c r="M513" s="150"/>
      <c r="O513" s="155"/>
      <c r="P513" s="154"/>
      <c r="Q513" s="152"/>
      <c r="R513" s="152"/>
      <c r="S513" s="152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U517" s="151"/>
      <c r="V517" s="151"/>
    </row>
    <row r="518" spans="13:22" ht="20.100000000000001" customHeight="1">
      <c r="M518" s="150"/>
      <c r="O518" s="155"/>
      <c r="P518" s="154"/>
      <c r="Q518" s="152"/>
      <c r="R518" s="152"/>
      <c r="S518" s="152"/>
      <c r="U518" s="151"/>
      <c r="V518" s="151"/>
    </row>
    <row r="519" spans="13:22" ht="20.100000000000001" customHeight="1">
      <c r="M519" s="150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50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50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50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50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50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46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46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46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46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46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4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4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4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4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4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4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4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4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4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4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4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4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4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S745" s="152"/>
      <c r="T745" s="153"/>
      <c r="U745" s="151"/>
      <c r="V745" s="151"/>
    </row>
    <row r="746" spans="13:22" ht="20.100000000000001" customHeight="1">
      <c r="M746" s="156"/>
      <c r="T746" s="153"/>
      <c r="U746" s="151"/>
      <c r="V746" s="151"/>
    </row>
    <row r="747" spans="13:22" ht="20.100000000000001" customHeight="1">
      <c r="M747" s="156"/>
      <c r="T747" s="153"/>
      <c r="U747" s="151"/>
      <c r="V747" s="151"/>
    </row>
    <row r="748" spans="13:22" ht="20.100000000000001" customHeight="1">
      <c r="M748" s="156"/>
      <c r="T748" s="153"/>
      <c r="U748" s="151"/>
      <c r="V748" s="151"/>
    </row>
    <row r="749" spans="13:22" ht="20.100000000000001" customHeight="1">
      <c r="M749" s="156"/>
      <c r="T749" s="153"/>
      <c r="U749" s="151"/>
      <c r="V749" s="151"/>
    </row>
    <row r="750" spans="13:22" ht="20.100000000000001" customHeight="1">
      <c r="M750" s="156"/>
      <c r="T750" s="153"/>
      <c r="V750" s="151"/>
    </row>
    <row r="751" spans="13:22" ht="20.100000000000001" customHeight="1">
      <c r="M751" s="156"/>
      <c r="O751" s="145"/>
      <c r="P751" s="145"/>
      <c r="Q751" s="145"/>
      <c r="R751" s="145"/>
      <c r="T751" s="153"/>
      <c r="V751" s="151"/>
    </row>
    <row r="752" spans="13:22" ht="20.100000000000001" customHeight="1">
      <c r="M752" s="156"/>
      <c r="O752" s="145"/>
      <c r="P752" s="145"/>
      <c r="Q752" s="145"/>
      <c r="R752" s="145"/>
      <c r="V752" s="151"/>
    </row>
    <row r="753" spans="1:28" ht="20.100000000000001" customHeight="1">
      <c r="M753" s="156"/>
      <c r="O753" s="172"/>
      <c r="P753" s="173"/>
      <c r="Q753" s="173"/>
      <c r="R753" s="145"/>
      <c r="V753" s="151"/>
    </row>
    <row r="754" spans="1:28" ht="20.100000000000001" customHeight="1">
      <c r="M754" s="156"/>
      <c r="O754" s="172"/>
      <c r="P754" s="173"/>
      <c r="Q754" s="173"/>
      <c r="R754" s="145"/>
      <c r="V754" s="151"/>
      <c r="AA754" s="102"/>
      <c r="AB754" s="102"/>
    </row>
    <row r="755" spans="1:28" s="102" customFormat="1" ht="20.100000000000001" customHeight="1">
      <c r="A755" s="268"/>
      <c r="B755" s="123"/>
      <c r="C755" s="123"/>
      <c r="D755" s="123"/>
      <c r="E755" s="123"/>
      <c r="F755" s="123"/>
      <c r="G755" s="123"/>
      <c r="H755" s="123"/>
      <c r="I755" s="316"/>
      <c r="J755" s="123"/>
      <c r="K755" s="123"/>
      <c r="L755" s="123"/>
      <c r="M755" s="156"/>
      <c r="N755" s="150"/>
      <c r="O755" s="172"/>
      <c r="P755" s="173"/>
      <c r="Q755" s="173"/>
      <c r="R755" s="145"/>
      <c r="S755" s="150"/>
      <c r="T755" s="150"/>
      <c r="U755" s="150"/>
      <c r="V755" s="151"/>
      <c r="W755" s="150"/>
      <c r="X755" s="150"/>
      <c r="Y755" s="150"/>
      <c r="Z755" s="150"/>
    </row>
    <row r="756" spans="1:28" s="102" customFormat="1" ht="20.100000000000001" customHeight="1">
      <c r="A756" s="268"/>
      <c r="B756" s="123"/>
      <c r="C756" s="123"/>
      <c r="D756" s="123"/>
      <c r="E756" s="123"/>
      <c r="F756" s="123"/>
      <c r="G756" s="123"/>
      <c r="H756" s="123"/>
      <c r="I756" s="316"/>
      <c r="J756" s="123"/>
      <c r="K756" s="123"/>
      <c r="L756" s="123"/>
      <c r="M756" s="156"/>
      <c r="N756" s="150"/>
      <c r="O756" s="172"/>
      <c r="P756" s="173"/>
      <c r="Q756" s="173"/>
      <c r="R756" s="145"/>
      <c r="S756" s="150"/>
      <c r="T756" s="150"/>
      <c r="U756" s="150"/>
      <c r="V756" s="151"/>
      <c r="W756" s="150"/>
      <c r="X756" s="150"/>
      <c r="Y756" s="150"/>
      <c r="Z756" s="150"/>
    </row>
    <row r="757" spans="1:28" s="102" customFormat="1" ht="20.100000000000001" customHeight="1">
      <c r="A757" s="268"/>
      <c r="B757" s="123"/>
      <c r="C757" s="123"/>
      <c r="D757" s="123"/>
      <c r="E757" s="123"/>
      <c r="F757" s="123"/>
      <c r="G757" s="123"/>
      <c r="H757" s="123"/>
      <c r="I757" s="316"/>
      <c r="J757" s="123"/>
      <c r="K757" s="123"/>
      <c r="L757" s="123"/>
      <c r="M757" s="156"/>
      <c r="N757" s="145"/>
      <c r="O757" s="172"/>
      <c r="P757" s="173"/>
      <c r="Q757" s="173"/>
      <c r="R757" s="145"/>
      <c r="S757" s="150"/>
      <c r="T757" s="150"/>
      <c r="U757" s="150"/>
      <c r="V757" s="150"/>
      <c r="W757" s="150"/>
      <c r="X757" s="150"/>
      <c r="Y757" s="150"/>
      <c r="Z757" s="150"/>
    </row>
    <row r="758" spans="1:28" s="102" customFormat="1" ht="20.100000000000001" customHeight="1">
      <c r="A758" s="268"/>
      <c r="B758" s="123"/>
      <c r="C758" s="123"/>
      <c r="D758" s="123"/>
      <c r="E758" s="123"/>
      <c r="F758" s="123"/>
      <c r="G758" s="123"/>
      <c r="H758" s="123"/>
      <c r="I758" s="316"/>
      <c r="J758" s="123"/>
      <c r="K758" s="123"/>
      <c r="L758" s="123"/>
      <c r="M758" s="156"/>
      <c r="N758" s="145"/>
      <c r="O758" s="172"/>
      <c r="P758" s="173"/>
      <c r="Q758" s="173"/>
      <c r="R758" s="145"/>
      <c r="S758" s="150"/>
      <c r="T758" s="150"/>
      <c r="U758" s="150"/>
      <c r="V758" s="150"/>
      <c r="W758" s="150"/>
      <c r="X758" s="150"/>
      <c r="Y758" s="150"/>
      <c r="Z758" s="150"/>
    </row>
    <row r="759" spans="1:28" s="102" customFormat="1" ht="20.100000000000001" customHeight="1">
      <c r="A759" s="268"/>
      <c r="B759" s="123"/>
      <c r="C759" s="123"/>
      <c r="D759" s="123"/>
      <c r="E759" s="123"/>
      <c r="F759" s="123"/>
      <c r="G759" s="123"/>
      <c r="H759" s="123"/>
      <c r="I759" s="316"/>
      <c r="J759" s="123"/>
      <c r="K759" s="123"/>
      <c r="L759" s="123"/>
      <c r="M759" s="156"/>
      <c r="N759" s="172"/>
      <c r="O759" s="172"/>
      <c r="P759" s="173"/>
      <c r="Q759" s="173"/>
      <c r="R759" s="145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68"/>
      <c r="B760" s="123"/>
      <c r="C760" s="123"/>
      <c r="D760" s="123"/>
      <c r="E760" s="123"/>
      <c r="F760" s="123"/>
      <c r="G760" s="123"/>
      <c r="H760" s="123"/>
      <c r="I760" s="316"/>
      <c r="J760" s="123"/>
      <c r="K760" s="123"/>
      <c r="L760" s="123"/>
      <c r="M760" s="156"/>
      <c r="N760" s="172"/>
      <c r="O760" s="145"/>
      <c r="P760" s="145"/>
      <c r="Q760" s="145"/>
      <c r="R760" s="145"/>
      <c r="S760" s="150"/>
      <c r="T760" s="150"/>
      <c r="U760" s="150"/>
      <c r="V760" s="150"/>
      <c r="W760" s="150"/>
      <c r="X760" s="150"/>
      <c r="Y760" s="150"/>
      <c r="Z760" s="150"/>
    </row>
    <row r="761" spans="1:28" s="102" customFormat="1" ht="20.100000000000001" customHeight="1">
      <c r="A761" s="268"/>
      <c r="B761" s="123"/>
      <c r="C761" s="123"/>
      <c r="D761" s="123"/>
      <c r="E761" s="123"/>
      <c r="F761" s="123"/>
      <c r="G761" s="123"/>
      <c r="H761" s="123"/>
      <c r="I761" s="316"/>
      <c r="J761" s="123"/>
      <c r="K761" s="123"/>
      <c r="L761" s="123"/>
      <c r="M761" s="156"/>
      <c r="N761" s="172"/>
      <c r="O761" s="145"/>
      <c r="P761" s="145"/>
      <c r="Q761" s="145"/>
      <c r="R761" s="145"/>
      <c r="S761" s="150"/>
      <c r="T761" s="150"/>
      <c r="U761" s="150"/>
      <c r="V761" s="150"/>
      <c r="W761" s="150"/>
      <c r="X761" s="150"/>
      <c r="Y761" s="150"/>
      <c r="Z761" s="150"/>
    </row>
    <row r="762" spans="1:28" s="102" customFormat="1" ht="20.100000000000001" customHeight="1">
      <c r="A762" s="268"/>
      <c r="B762" s="123"/>
      <c r="C762" s="123"/>
      <c r="D762" s="123"/>
      <c r="E762" s="123"/>
      <c r="F762" s="123"/>
      <c r="G762" s="123"/>
      <c r="H762" s="123"/>
      <c r="I762" s="316"/>
      <c r="J762" s="123"/>
      <c r="K762" s="123"/>
      <c r="L762" s="123"/>
      <c r="M762" s="156"/>
      <c r="N762" s="172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68"/>
      <c r="B763" s="123"/>
      <c r="C763" s="123"/>
      <c r="D763" s="123"/>
      <c r="E763" s="123"/>
      <c r="F763" s="123"/>
      <c r="G763" s="123"/>
      <c r="H763" s="123"/>
      <c r="I763" s="316"/>
      <c r="J763" s="123"/>
      <c r="K763" s="123"/>
      <c r="L763" s="123"/>
      <c r="M763" s="156"/>
      <c r="N763" s="172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68"/>
      <c r="B764" s="123"/>
      <c r="C764" s="123"/>
      <c r="D764" s="123"/>
      <c r="E764" s="123"/>
      <c r="F764" s="123"/>
      <c r="G764" s="123"/>
      <c r="H764" s="123"/>
      <c r="I764" s="316"/>
      <c r="J764" s="123"/>
      <c r="K764" s="123"/>
      <c r="L764" s="123"/>
      <c r="M764" s="156"/>
      <c r="N764" s="172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8" s="102" customFormat="1" ht="20.100000000000001" customHeight="1">
      <c r="A765" s="268"/>
      <c r="B765" s="123"/>
      <c r="C765" s="123"/>
      <c r="D765" s="123"/>
      <c r="E765" s="123"/>
      <c r="F765" s="123"/>
      <c r="G765" s="123"/>
      <c r="H765" s="123"/>
      <c r="I765" s="316"/>
      <c r="J765" s="123"/>
      <c r="K765" s="123"/>
      <c r="L765" s="123"/>
      <c r="M765" s="156"/>
      <c r="N765" s="172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  <c r="AA765" s="150"/>
      <c r="AB765" s="150"/>
    </row>
    <row r="766" spans="1:28" ht="20.100000000000001" customHeight="1">
      <c r="M766" s="156"/>
      <c r="N766" s="145"/>
      <c r="AA766" s="102"/>
      <c r="AB766" s="102"/>
    </row>
    <row r="767" spans="1:28" s="102" customFormat="1" ht="20.100000000000001" customHeight="1">
      <c r="A767" s="268"/>
      <c r="B767" s="123"/>
      <c r="C767" s="123"/>
      <c r="D767" s="123"/>
      <c r="E767" s="123"/>
      <c r="F767" s="123"/>
      <c r="G767" s="123"/>
      <c r="H767" s="123"/>
      <c r="I767" s="316"/>
      <c r="J767" s="123"/>
      <c r="K767" s="123"/>
      <c r="L767" s="123"/>
      <c r="M767" s="156"/>
      <c r="N767" s="145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68"/>
      <c r="B768" s="123"/>
      <c r="C768" s="123"/>
      <c r="D768" s="123"/>
      <c r="E768" s="123"/>
      <c r="F768" s="123"/>
      <c r="G768" s="123"/>
      <c r="H768" s="123"/>
      <c r="I768" s="316"/>
      <c r="J768" s="123"/>
      <c r="K768" s="123"/>
      <c r="L768" s="123"/>
      <c r="M768" s="156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68"/>
      <c r="B769" s="123"/>
      <c r="C769" s="123"/>
      <c r="D769" s="123"/>
      <c r="E769" s="123"/>
      <c r="F769" s="123"/>
      <c r="G769" s="123"/>
      <c r="H769" s="123"/>
      <c r="I769" s="316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68"/>
      <c r="B770" s="123"/>
      <c r="C770" s="123"/>
      <c r="D770" s="123"/>
      <c r="E770" s="123"/>
      <c r="F770" s="123"/>
      <c r="G770" s="123"/>
      <c r="H770" s="123"/>
      <c r="I770" s="316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68"/>
      <c r="B771" s="123"/>
      <c r="C771" s="123"/>
      <c r="D771" s="123"/>
      <c r="E771" s="123"/>
      <c r="F771" s="123"/>
      <c r="G771" s="123"/>
      <c r="H771" s="123"/>
      <c r="I771" s="316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68"/>
      <c r="B772" s="123"/>
      <c r="C772" s="123"/>
      <c r="D772" s="123"/>
      <c r="E772" s="123"/>
      <c r="F772" s="123"/>
      <c r="G772" s="123"/>
      <c r="H772" s="123"/>
      <c r="I772" s="316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68"/>
      <c r="B773" s="123"/>
      <c r="C773" s="123"/>
      <c r="D773" s="123"/>
      <c r="E773" s="123"/>
      <c r="F773" s="123"/>
      <c r="G773" s="123"/>
      <c r="H773" s="123"/>
      <c r="I773" s="316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68"/>
      <c r="B774" s="123"/>
      <c r="C774" s="123"/>
      <c r="D774" s="123"/>
      <c r="E774" s="123"/>
      <c r="F774" s="123"/>
      <c r="G774" s="123"/>
      <c r="H774" s="123"/>
      <c r="I774" s="316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68"/>
      <c r="B775" s="123"/>
      <c r="C775" s="123"/>
      <c r="D775" s="123"/>
      <c r="E775" s="123"/>
      <c r="F775" s="123"/>
      <c r="G775" s="123"/>
      <c r="H775" s="123"/>
      <c r="I775" s="316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68"/>
      <c r="B776" s="123"/>
      <c r="C776" s="123"/>
      <c r="D776" s="123"/>
      <c r="E776" s="123"/>
      <c r="F776" s="123"/>
      <c r="G776" s="123"/>
      <c r="H776" s="123"/>
      <c r="I776" s="316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68"/>
      <c r="B777" s="123"/>
      <c r="C777" s="123"/>
      <c r="D777" s="123"/>
      <c r="E777" s="123"/>
      <c r="F777" s="123"/>
      <c r="G777" s="123"/>
      <c r="H777" s="123"/>
      <c r="I777" s="316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68"/>
      <c r="B778" s="123"/>
      <c r="C778" s="123"/>
      <c r="D778" s="123"/>
      <c r="E778" s="123"/>
      <c r="F778" s="123"/>
      <c r="G778" s="123"/>
      <c r="H778" s="123"/>
      <c r="I778" s="316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68"/>
      <c r="B779" s="123"/>
      <c r="C779" s="123"/>
      <c r="D779" s="123"/>
      <c r="E779" s="123"/>
      <c r="F779" s="123"/>
      <c r="G779" s="123"/>
      <c r="H779" s="123"/>
      <c r="I779" s="316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68"/>
      <c r="B780" s="123"/>
      <c r="C780" s="123"/>
      <c r="D780" s="123"/>
      <c r="E780" s="123"/>
      <c r="F780" s="123"/>
      <c r="G780" s="123"/>
      <c r="H780" s="123"/>
      <c r="I780" s="316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68"/>
      <c r="B781" s="123"/>
      <c r="C781" s="123"/>
      <c r="D781" s="123"/>
      <c r="E781" s="123"/>
      <c r="F781" s="123"/>
      <c r="G781" s="123"/>
      <c r="H781" s="123"/>
      <c r="I781" s="316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68"/>
      <c r="B782" s="123"/>
      <c r="C782" s="123"/>
      <c r="D782" s="123"/>
      <c r="E782" s="123"/>
      <c r="F782" s="123"/>
      <c r="G782" s="123"/>
      <c r="H782" s="123"/>
      <c r="I782" s="316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68"/>
      <c r="B783" s="123"/>
      <c r="C783" s="123"/>
      <c r="D783" s="123"/>
      <c r="E783" s="123"/>
      <c r="F783" s="123"/>
      <c r="G783" s="123"/>
      <c r="H783" s="123"/>
      <c r="I783" s="316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68"/>
      <c r="B784" s="123"/>
      <c r="C784" s="123"/>
      <c r="D784" s="123"/>
      <c r="E784" s="123"/>
      <c r="F784" s="123"/>
      <c r="G784" s="123"/>
      <c r="H784" s="123"/>
      <c r="I784" s="316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8"/>
      <c r="B785" s="123"/>
      <c r="C785" s="123"/>
      <c r="D785" s="123"/>
      <c r="E785" s="123"/>
      <c r="F785" s="123"/>
      <c r="G785" s="123"/>
      <c r="H785" s="123"/>
      <c r="I785" s="316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8"/>
      <c r="B786" s="123"/>
      <c r="C786" s="123"/>
      <c r="D786" s="123"/>
      <c r="E786" s="123"/>
      <c r="F786" s="123"/>
      <c r="G786" s="123"/>
      <c r="H786" s="123"/>
      <c r="I786" s="316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8"/>
      <c r="B787" s="123"/>
      <c r="C787" s="123"/>
      <c r="D787" s="123"/>
      <c r="E787" s="123"/>
      <c r="F787" s="123"/>
      <c r="G787" s="123"/>
      <c r="H787" s="123"/>
      <c r="I787" s="316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8"/>
      <c r="B788" s="123"/>
      <c r="C788" s="123"/>
      <c r="D788" s="123"/>
      <c r="E788" s="123"/>
      <c r="F788" s="123"/>
      <c r="G788" s="123"/>
      <c r="H788" s="123"/>
      <c r="I788" s="316"/>
      <c r="J788" s="123"/>
      <c r="K788" s="123"/>
      <c r="L788" s="123"/>
      <c r="M788" s="147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8"/>
      <c r="B789" s="123"/>
      <c r="C789" s="123"/>
      <c r="D789" s="123"/>
      <c r="E789" s="123"/>
      <c r="F789" s="123"/>
      <c r="G789" s="123"/>
      <c r="H789" s="123"/>
      <c r="I789" s="316"/>
      <c r="J789" s="123"/>
      <c r="K789" s="123"/>
      <c r="L789" s="123"/>
      <c r="M789" s="147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8"/>
      <c r="B790" s="123"/>
      <c r="C790" s="123"/>
      <c r="D790" s="123"/>
      <c r="E790" s="123"/>
      <c r="F790" s="123"/>
      <c r="G790" s="123"/>
      <c r="H790" s="123"/>
      <c r="I790" s="316"/>
      <c r="J790" s="123"/>
      <c r="K790" s="123"/>
      <c r="L790" s="123"/>
      <c r="M790" s="147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8"/>
      <c r="B791" s="123"/>
      <c r="C791" s="123"/>
      <c r="D791" s="123"/>
      <c r="E791" s="123"/>
      <c r="F791" s="123"/>
      <c r="G791" s="123"/>
      <c r="H791" s="123"/>
      <c r="I791" s="316"/>
      <c r="J791" s="123"/>
      <c r="K791" s="123"/>
      <c r="L791" s="123"/>
      <c r="M791" s="147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8"/>
      <c r="B792" s="123"/>
      <c r="C792" s="123"/>
      <c r="D792" s="123"/>
      <c r="E792" s="123"/>
      <c r="F792" s="123"/>
      <c r="G792" s="123"/>
      <c r="H792" s="123"/>
      <c r="I792" s="316"/>
      <c r="J792" s="123"/>
      <c r="K792" s="123"/>
      <c r="L792" s="123"/>
      <c r="M792" s="147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8"/>
      <c r="B793" s="123"/>
      <c r="C793" s="123"/>
      <c r="D793" s="123"/>
      <c r="E793" s="123"/>
      <c r="F793" s="123"/>
      <c r="G793" s="123"/>
      <c r="H793" s="123"/>
      <c r="I793" s="316"/>
      <c r="J793" s="123"/>
      <c r="K793" s="123"/>
      <c r="L793" s="123"/>
      <c r="M793" s="147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8"/>
      <c r="B794" s="123"/>
      <c r="C794" s="123"/>
      <c r="D794" s="123"/>
      <c r="E794" s="123"/>
      <c r="F794" s="123"/>
      <c r="G794" s="123"/>
      <c r="H794" s="123"/>
      <c r="I794" s="316"/>
      <c r="J794" s="123"/>
      <c r="K794" s="123"/>
      <c r="L794" s="123"/>
      <c r="M794" s="147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8"/>
      <c r="B795" s="123"/>
      <c r="C795" s="123"/>
      <c r="D795" s="123"/>
      <c r="E795" s="123"/>
      <c r="F795" s="123"/>
      <c r="G795" s="123"/>
      <c r="H795" s="123"/>
      <c r="I795" s="316"/>
      <c r="J795" s="123"/>
      <c r="K795" s="123"/>
      <c r="L795" s="123"/>
      <c r="M795" s="147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8"/>
      <c r="B796" s="123"/>
      <c r="C796" s="123"/>
      <c r="D796" s="123"/>
      <c r="E796" s="123"/>
      <c r="F796" s="123"/>
      <c r="G796" s="123"/>
      <c r="H796" s="123"/>
      <c r="I796" s="316"/>
      <c r="J796" s="123"/>
      <c r="K796" s="123"/>
      <c r="L796" s="123"/>
      <c r="M796" s="147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8"/>
      <c r="B797" s="123"/>
      <c r="C797" s="123"/>
      <c r="D797" s="123"/>
      <c r="E797" s="123"/>
      <c r="F797" s="123"/>
      <c r="G797" s="123"/>
      <c r="H797" s="123"/>
      <c r="I797" s="316"/>
      <c r="J797" s="123"/>
      <c r="K797" s="123"/>
      <c r="L797" s="123"/>
      <c r="M797" s="147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8"/>
      <c r="B798" s="123"/>
      <c r="C798" s="123"/>
      <c r="D798" s="123"/>
      <c r="E798" s="123"/>
      <c r="F798" s="123"/>
      <c r="G798" s="123"/>
      <c r="H798" s="123"/>
      <c r="I798" s="316"/>
      <c r="J798" s="123"/>
      <c r="K798" s="123"/>
      <c r="L798" s="123"/>
      <c r="M798" s="147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8"/>
      <c r="B799" s="123"/>
      <c r="C799" s="123"/>
      <c r="D799" s="123"/>
      <c r="E799" s="123"/>
      <c r="F799" s="123"/>
      <c r="G799" s="123"/>
      <c r="H799" s="123"/>
      <c r="I799" s="316"/>
      <c r="J799" s="123"/>
      <c r="K799" s="123"/>
      <c r="L799" s="123"/>
      <c r="M799" s="147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8"/>
      <c r="B800" s="123"/>
      <c r="C800" s="123"/>
      <c r="D800" s="123"/>
      <c r="E800" s="123"/>
      <c r="F800" s="123"/>
      <c r="G800" s="123"/>
      <c r="H800" s="123"/>
      <c r="I800" s="316"/>
      <c r="J800" s="123"/>
      <c r="K800" s="123"/>
      <c r="L800" s="123"/>
      <c r="M800" s="147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68"/>
      <c r="B801" s="123"/>
      <c r="C801" s="123"/>
      <c r="D801" s="123"/>
      <c r="E801" s="123"/>
      <c r="F801" s="123"/>
      <c r="G801" s="123"/>
      <c r="H801" s="123"/>
      <c r="I801" s="316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68"/>
      <c r="B802" s="123"/>
      <c r="C802" s="123"/>
      <c r="D802" s="123"/>
      <c r="E802" s="123"/>
      <c r="F802" s="123"/>
      <c r="G802" s="123"/>
      <c r="H802" s="123"/>
      <c r="I802" s="316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68"/>
      <c r="B803" s="123"/>
      <c r="C803" s="123"/>
      <c r="D803" s="123"/>
      <c r="E803" s="123"/>
      <c r="F803" s="123"/>
      <c r="G803" s="123"/>
      <c r="H803" s="123"/>
      <c r="I803" s="316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8"/>
      <c r="B804" s="123"/>
      <c r="C804" s="123"/>
      <c r="D804" s="123"/>
      <c r="E804" s="123"/>
      <c r="F804" s="123"/>
      <c r="G804" s="123"/>
      <c r="H804" s="123"/>
      <c r="I804" s="316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68"/>
      <c r="B805" s="123"/>
      <c r="C805" s="123"/>
      <c r="D805" s="123"/>
      <c r="E805" s="123"/>
      <c r="F805" s="123"/>
      <c r="G805" s="123"/>
      <c r="H805" s="123"/>
      <c r="I805" s="31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68"/>
      <c r="B806" s="123"/>
      <c r="C806" s="123"/>
      <c r="D806" s="123"/>
      <c r="E806" s="123"/>
      <c r="F806" s="123"/>
      <c r="G806" s="123"/>
      <c r="H806" s="123"/>
      <c r="I806" s="31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  <c r="AA806" s="150"/>
      <c r="AB806" s="150"/>
    </row>
    <row r="809" spans="1:28" ht="20.100000000000001" customHeight="1">
      <c r="AA809" s="102"/>
      <c r="AB809" s="102"/>
    </row>
    <row r="810" spans="1:28" s="102" customFormat="1" ht="20.100000000000001" customHeight="1">
      <c r="A810" s="268"/>
      <c r="B810" s="123"/>
      <c r="C810" s="123"/>
      <c r="D810" s="123"/>
      <c r="E810" s="123"/>
      <c r="F810" s="123"/>
      <c r="G810" s="123"/>
      <c r="H810" s="123"/>
      <c r="I810" s="316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68"/>
      <c r="B811" s="123"/>
      <c r="C811" s="123"/>
      <c r="D811" s="123"/>
      <c r="E811" s="123"/>
      <c r="F811" s="123"/>
      <c r="G811" s="123"/>
      <c r="H811" s="123"/>
      <c r="I811" s="31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68"/>
      <c r="B812" s="123"/>
      <c r="C812" s="123"/>
      <c r="D812" s="123"/>
      <c r="E812" s="123"/>
      <c r="F812" s="123"/>
      <c r="G812" s="123"/>
      <c r="H812" s="123"/>
      <c r="I812" s="31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68"/>
      <c r="B813" s="123"/>
      <c r="C813" s="123"/>
      <c r="D813" s="123"/>
      <c r="E813" s="123"/>
      <c r="F813" s="123"/>
      <c r="G813" s="123"/>
      <c r="H813" s="123"/>
      <c r="I813" s="31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68"/>
      <c r="B814" s="123"/>
      <c r="C814" s="123"/>
      <c r="D814" s="123"/>
      <c r="E814" s="123"/>
      <c r="F814" s="123"/>
      <c r="G814" s="123"/>
      <c r="H814" s="123"/>
      <c r="I814" s="316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68"/>
      <c r="B815" s="123"/>
      <c r="C815" s="123"/>
      <c r="D815" s="123"/>
      <c r="E815" s="123"/>
      <c r="F815" s="123"/>
      <c r="G815" s="123"/>
      <c r="H815" s="123"/>
      <c r="I815" s="316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8" s="102" customFormat="1" ht="20.100000000000001" customHeight="1">
      <c r="A816" s="268"/>
      <c r="B816" s="123"/>
      <c r="C816" s="123"/>
      <c r="D816" s="123"/>
      <c r="E816" s="123"/>
      <c r="F816" s="123"/>
      <c r="G816" s="123"/>
      <c r="H816" s="123"/>
      <c r="I816" s="316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8"/>
      <c r="B817" s="123"/>
      <c r="C817" s="123"/>
      <c r="D817" s="123"/>
      <c r="E817" s="123"/>
      <c r="F817" s="123"/>
      <c r="G817" s="123"/>
      <c r="H817" s="123"/>
      <c r="I817" s="316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8"/>
      <c r="B818" s="123"/>
      <c r="C818" s="123"/>
      <c r="D818" s="123"/>
      <c r="E818" s="123"/>
      <c r="F818" s="123"/>
      <c r="G818" s="123"/>
      <c r="H818" s="123"/>
      <c r="I818" s="316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  <c r="AA818" s="150"/>
      <c r="AB818" s="150"/>
    </row>
  </sheetData>
  <autoFilter ref="A3:V696"/>
  <mergeCells count="10">
    <mergeCell ref="V35:V36"/>
    <mergeCell ref="K93:L93"/>
    <mergeCell ref="K104:L104"/>
    <mergeCell ref="K113:L113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23:H124 D143:H144 E114:H115 D153:H154 D105:H106 D4:H79 D83:H84">
    <cfRule type="cellIs" dxfId="435" priority="13" operator="greaterThan">
      <formula>0</formula>
    </cfRule>
  </conditionalFormatting>
  <conditionalFormatting sqref="D123:H124 D143:H144 D153:H154 D105:H106">
    <cfRule type="cellIs" dxfId="434" priority="11" operator="greaterThan">
      <formula>0</formula>
    </cfRule>
    <cfRule type="expression" dxfId="433" priority="12">
      <formula>"&gt;0"</formula>
    </cfRule>
  </conditionalFormatting>
  <conditionalFormatting sqref="D133:H134">
    <cfRule type="cellIs" dxfId="432" priority="3" operator="greaterThan">
      <formula>0</formula>
    </cfRule>
    <cfRule type="cellIs" dxfId="431" priority="4" operator="greaterThan">
      <formula>0</formula>
    </cfRule>
    <cfRule type="expression" dxfId="430" priority="8">
      <formula>"&gt;=1"</formula>
    </cfRule>
    <cfRule type="cellIs" dxfId="429" priority="9" operator="greaterThan">
      <formula>1</formula>
    </cfRule>
    <cfRule type="cellIs" dxfId="428" priority="10" operator="greaterThan">
      <formula>1</formula>
    </cfRule>
  </conditionalFormatting>
  <conditionalFormatting sqref="P753:Q759">
    <cfRule type="expression" dxfId="427" priority="5">
      <formula>"&gt;=1"</formula>
    </cfRule>
    <cfRule type="cellIs" dxfId="426" priority="6" operator="greaterThan">
      <formula>1</formula>
    </cfRule>
    <cfRule type="cellIs" dxfId="425" priority="7" operator="greaterThan">
      <formula>1</formula>
    </cfRule>
  </conditionalFormatting>
  <conditionalFormatting sqref="D94:H96">
    <cfRule type="cellIs" dxfId="424" priority="2" operator="greaterThan">
      <formula>0</formula>
    </cfRule>
  </conditionalFormatting>
  <conditionalFormatting sqref="D80:H82">
    <cfRule type="cellIs" dxfId="423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04"/>
  <sheetViews>
    <sheetView zoomScaleNormal="100" workbookViewId="0">
      <pane ySplit="3" topLeftCell="A61" activePane="bottomLeft" state="frozen"/>
      <selection activeCell="A4" sqref="A4:J71"/>
      <selection pane="bottomLeft" activeCell="A78" sqref="A78:L79"/>
    </sheetView>
  </sheetViews>
  <sheetFormatPr defaultRowHeight="20.100000000000001" customHeight="1"/>
  <cols>
    <col min="1" max="1" width="10.125" style="268" customWidth="1"/>
    <col min="2" max="2" width="18.625" style="123" customWidth="1"/>
    <col min="3" max="3" width="11.625" style="123" customWidth="1"/>
    <col min="4" max="8" width="8.125" style="123" customWidth="1"/>
    <col min="9" max="9" width="8.875" style="31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3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374" t="s">
        <v>3</v>
      </c>
      <c r="E3" s="374" t="s">
        <v>4</v>
      </c>
      <c r="F3" s="374" t="s">
        <v>5</v>
      </c>
      <c r="G3" s="374" t="s">
        <v>6</v>
      </c>
      <c r="H3" s="374" t="s">
        <v>119</v>
      </c>
      <c r="I3" s="295" t="s">
        <v>8</v>
      </c>
      <c r="J3" s="374" t="s">
        <v>9</v>
      </c>
      <c r="K3" s="466" t="s">
        <v>10</v>
      </c>
      <c r="L3" s="467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8">
        <v>44503</v>
      </c>
      <c r="B4" s="326" t="s">
        <v>424</v>
      </c>
      <c r="C4" s="327" t="s">
        <v>425</v>
      </c>
      <c r="D4" s="328">
        <v>2</v>
      </c>
      <c r="E4" s="328">
        <v>0</v>
      </c>
      <c r="F4" s="328">
        <v>0</v>
      </c>
      <c r="G4" s="328">
        <v>2</v>
      </c>
      <c r="H4" s="328">
        <v>0</v>
      </c>
      <c r="I4" s="329" t="s">
        <v>433</v>
      </c>
      <c r="J4" s="330" t="s">
        <v>434</v>
      </c>
      <c r="K4" s="330" t="s">
        <v>437</v>
      </c>
      <c r="L4" s="331"/>
      <c r="M4" s="101"/>
      <c r="O4" s="111" t="s">
        <v>93</v>
      </c>
      <c r="P4" s="112"/>
      <c r="Q4" s="32">
        <f>D146</f>
        <v>200</v>
      </c>
      <c r="R4" s="32">
        <f>E146</f>
        <v>30</v>
      </c>
      <c r="S4" s="32">
        <f>F146</f>
        <v>10</v>
      </c>
      <c r="T4" s="32">
        <f>G146</f>
        <v>211</v>
      </c>
      <c r="U4" s="32">
        <f>H146</f>
        <v>0</v>
      </c>
      <c r="V4" s="113"/>
    </row>
    <row r="5" spans="1:22" ht="20.100000000000001" customHeight="1" thickBot="1">
      <c r="A5" s="324">
        <v>44503</v>
      </c>
      <c r="B5" s="338" t="s">
        <v>424</v>
      </c>
      <c r="C5" s="339" t="s">
        <v>426</v>
      </c>
      <c r="D5" s="340">
        <v>4</v>
      </c>
      <c r="E5" s="340">
        <v>0</v>
      </c>
      <c r="F5" s="340">
        <v>0</v>
      </c>
      <c r="G5" s="340">
        <v>4</v>
      </c>
      <c r="H5" s="340">
        <v>0</v>
      </c>
      <c r="I5" s="341" t="s">
        <v>433</v>
      </c>
      <c r="J5" s="342" t="s">
        <v>435</v>
      </c>
      <c r="K5" s="342" t="s">
        <v>437</v>
      </c>
      <c r="L5" s="343"/>
      <c r="M5" s="156"/>
      <c r="O5" s="114" t="s">
        <v>49</v>
      </c>
      <c r="P5" s="115"/>
      <c r="Q5" s="33">
        <f>D147</f>
        <v>559</v>
      </c>
      <c r="R5" s="33">
        <f>E147</f>
        <v>16</v>
      </c>
      <c r="S5" s="33">
        <f>F147</f>
        <v>15</v>
      </c>
      <c r="T5" s="33">
        <f>G147</f>
        <v>515</v>
      </c>
      <c r="U5" s="33">
        <f>H147</f>
        <v>0</v>
      </c>
      <c r="V5" s="116"/>
    </row>
    <row r="6" spans="1:22" ht="20.100000000000001" customHeight="1" thickBot="1">
      <c r="A6" s="318">
        <v>44503</v>
      </c>
      <c r="B6" s="326" t="s">
        <v>427</v>
      </c>
      <c r="C6" s="327" t="s">
        <v>428</v>
      </c>
      <c r="D6" s="328">
        <v>0</v>
      </c>
      <c r="E6" s="328">
        <v>0</v>
      </c>
      <c r="F6" s="328">
        <v>0</v>
      </c>
      <c r="G6" s="328">
        <v>2</v>
      </c>
      <c r="H6" s="328">
        <v>0</v>
      </c>
      <c r="I6" s="329" t="s">
        <v>433</v>
      </c>
      <c r="J6" s="330" t="s">
        <v>434</v>
      </c>
      <c r="K6" s="330" t="s">
        <v>437</v>
      </c>
      <c r="L6" s="331"/>
      <c r="M6" s="156"/>
      <c r="O6" s="46" t="s">
        <v>50</v>
      </c>
      <c r="P6" s="47"/>
      <c r="Q6" s="2">
        <f>D148</f>
        <v>759</v>
      </c>
      <c r="R6" s="2">
        <f>E148</f>
        <v>46</v>
      </c>
      <c r="S6" s="2">
        <f>F148</f>
        <v>25</v>
      </c>
      <c r="T6" s="2">
        <f>G148</f>
        <v>726</v>
      </c>
      <c r="U6" s="2">
        <f>H148</f>
        <v>0</v>
      </c>
      <c r="V6" s="48"/>
    </row>
    <row r="7" spans="1:22" ht="20.100000000000001" customHeight="1" thickTop="1">
      <c r="A7" s="325">
        <v>44503</v>
      </c>
      <c r="B7" s="332" t="s">
        <v>427</v>
      </c>
      <c r="C7" s="333" t="s">
        <v>429</v>
      </c>
      <c r="D7" s="334">
        <v>4</v>
      </c>
      <c r="E7" s="334">
        <v>0</v>
      </c>
      <c r="F7" s="334">
        <v>0</v>
      </c>
      <c r="G7" s="334">
        <v>0</v>
      </c>
      <c r="H7" s="334">
        <v>0</v>
      </c>
      <c r="I7" s="335" t="s">
        <v>433</v>
      </c>
      <c r="J7" s="336" t="s">
        <v>435</v>
      </c>
      <c r="K7" s="336" t="s">
        <v>437</v>
      </c>
      <c r="L7" s="337"/>
      <c r="M7" s="156"/>
      <c r="O7" s="49" t="s">
        <v>51</v>
      </c>
      <c r="P7" s="50"/>
      <c r="Q7" s="3">
        <f>D93</f>
        <v>1</v>
      </c>
      <c r="R7" s="3">
        <f>E93</f>
        <v>0</v>
      </c>
      <c r="S7" s="3">
        <f>F93</f>
        <v>0</v>
      </c>
      <c r="T7" s="3">
        <f>G93</f>
        <v>1</v>
      </c>
      <c r="U7" s="3">
        <f>H93</f>
        <v>0</v>
      </c>
      <c r="V7" s="51"/>
    </row>
    <row r="8" spans="1:22" ht="20.100000000000001" customHeight="1" thickBot="1">
      <c r="A8" s="324">
        <v>44503</v>
      </c>
      <c r="B8" s="338" t="s">
        <v>427</v>
      </c>
      <c r="C8" s="339" t="s">
        <v>430</v>
      </c>
      <c r="D8" s="340">
        <v>0</v>
      </c>
      <c r="E8" s="340">
        <v>0</v>
      </c>
      <c r="F8" s="340">
        <v>0</v>
      </c>
      <c r="G8" s="340">
        <v>2</v>
      </c>
      <c r="H8" s="340">
        <v>0</v>
      </c>
      <c r="I8" s="341" t="s">
        <v>433</v>
      </c>
      <c r="J8" s="342" t="s">
        <v>435</v>
      </c>
      <c r="K8" s="342" t="s">
        <v>437</v>
      </c>
      <c r="L8" s="343"/>
      <c r="M8" s="156"/>
      <c r="O8" s="52" t="s">
        <v>94</v>
      </c>
      <c r="P8" s="53"/>
      <c r="Q8" s="4">
        <f>SUM(Q6:Q7)</f>
        <v>760</v>
      </c>
      <c r="R8" s="4">
        <f>SUM(R6:R7)</f>
        <v>46</v>
      </c>
      <c r="S8" s="4">
        <f>SUM(S6:S7)</f>
        <v>25</v>
      </c>
      <c r="T8" s="4">
        <f>SUM(T6:T7)</f>
        <v>727</v>
      </c>
      <c r="U8" s="4">
        <f>SUM(U6:U7)</f>
        <v>0</v>
      </c>
      <c r="V8" s="54"/>
    </row>
    <row r="9" spans="1:22" ht="20.100000000000001" customHeight="1" thickBot="1">
      <c r="A9" s="359">
        <v>44503</v>
      </c>
      <c r="B9" s="360" t="s">
        <v>431</v>
      </c>
      <c r="C9" s="361" t="s">
        <v>432</v>
      </c>
      <c r="D9" s="362">
        <v>1</v>
      </c>
      <c r="E9" s="362">
        <v>0</v>
      </c>
      <c r="F9" s="362">
        <v>0</v>
      </c>
      <c r="G9" s="362">
        <v>1</v>
      </c>
      <c r="H9" s="362">
        <v>0</v>
      </c>
      <c r="I9" s="363" t="s">
        <v>433</v>
      </c>
      <c r="J9" s="364" t="s">
        <v>436</v>
      </c>
      <c r="K9" s="364" t="s">
        <v>437</v>
      </c>
      <c r="L9" s="365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59">
        <v>44503</v>
      </c>
      <c r="B10" s="360" t="s">
        <v>442</v>
      </c>
      <c r="C10" s="361" t="s">
        <v>443</v>
      </c>
      <c r="D10" s="362">
        <v>10</v>
      </c>
      <c r="E10" s="362">
        <v>0</v>
      </c>
      <c r="F10" s="362">
        <v>0</v>
      </c>
      <c r="G10" s="362">
        <v>10</v>
      </c>
      <c r="H10" s="362">
        <v>0</v>
      </c>
      <c r="I10" s="363" t="s">
        <v>440</v>
      </c>
      <c r="J10" s="364" t="s">
        <v>452</v>
      </c>
      <c r="K10" s="367" t="s">
        <v>453</v>
      </c>
      <c r="L10" s="365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18">
        <v>44503</v>
      </c>
      <c r="B11" s="326" t="s">
        <v>444</v>
      </c>
      <c r="C11" s="327" t="s">
        <v>445</v>
      </c>
      <c r="D11" s="328">
        <v>1</v>
      </c>
      <c r="E11" s="328">
        <v>0</v>
      </c>
      <c r="F11" s="328">
        <v>0</v>
      </c>
      <c r="G11" s="328">
        <v>1</v>
      </c>
      <c r="H11" s="328">
        <v>0</v>
      </c>
      <c r="I11" s="329" t="s">
        <v>440</v>
      </c>
      <c r="J11" s="330" t="s">
        <v>452</v>
      </c>
      <c r="K11" s="368" t="s">
        <v>454</v>
      </c>
      <c r="L11" s="331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24">
        <v>44503</v>
      </c>
      <c r="B12" s="338" t="s">
        <v>444</v>
      </c>
      <c r="C12" s="339" t="s">
        <v>446</v>
      </c>
      <c r="D12" s="340">
        <v>1</v>
      </c>
      <c r="E12" s="340">
        <v>0</v>
      </c>
      <c r="F12" s="340">
        <v>0</v>
      </c>
      <c r="G12" s="340">
        <v>1</v>
      </c>
      <c r="H12" s="340">
        <v>0</v>
      </c>
      <c r="I12" s="341" t="s">
        <v>440</v>
      </c>
      <c r="J12" s="342" t="s">
        <v>452</v>
      </c>
      <c r="K12" s="369" t="s">
        <v>453</v>
      </c>
      <c r="L12" s="343"/>
      <c r="M12" s="156"/>
      <c r="O12" s="468" t="s">
        <v>53</v>
      </c>
      <c r="P12" s="466"/>
      <c r="Q12" s="117">
        <f>T12+V12</f>
        <v>200</v>
      </c>
      <c r="R12" s="57"/>
      <c r="S12" s="58" t="s">
        <v>39</v>
      </c>
      <c r="T12" s="59">
        <f>SUM(P14:V14,P17:V17,P20:V20,P23:V23,P26:V26,V29,U29,T29)</f>
        <v>191</v>
      </c>
      <c r="U12" s="60" t="s">
        <v>40</v>
      </c>
      <c r="V12" s="61">
        <f>SUM(P29:S29)</f>
        <v>9</v>
      </c>
    </row>
    <row r="13" spans="1:22" ht="20.100000000000001" customHeight="1">
      <c r="A13" s="318">
        <v>44503</v>
      </c>
      <c r="B13" s="326" t="s">
        <v>447</v>
      </c>
      <c r="C13" s="327" t="s">
        <v>448</v>
      </c>
      <c r="D13" s="328">
        <v>0</v>
      </c>
      <c r="E13" s="328">
        <v>0</v>
      </c>
      <c r="F13" s="328">
        <v>0</v>
      </c>
      <c r="G13" s="328">
        <v>4</v>
      </c>
      <c r="H13" s="328">
        <v>0</v>
      </c>
      <c r="I13" s="329" t="s">
        <v>440</v>
      </c>
      <c r="J13" s="330" t="s">
        <v>452</v>
      </c>
      <c r="K13" s="368" t="s">
        <v>453</v>
      </c>
      <c r="L13" s="331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25">
        <v>44503</v>
      </c>
      <c r="B14" s="332" t="s">
        <v>447</v>
      </c>
      <c r="C14" s="333" t="s">
        <v>443</v>
      </c>
      <c r="D14" s="334">
        <v>0</v>
      </c>
      <c r="E14" s="334">
        <v>0</v>
      </c>
      <c r="F14" s="334">
        <v>0</v>
      </c>
      <c r="G14" s="334">
        <v>4</v>
      </c>
      <c r="H14" s="334">
        <v>0</v>
      </c>
      <c r="I14" s="335" t="s">
        <v>440</v>
      </c>
      <c r="J14" s="336" t="s">
        <v>452</v>
      </c>
      <c r="K14" s="370" t="s">
        <v>453</v>
      </c>
      <c r="L14" s="337"/>
      <c r="M14" s="156"/>
      <c r="O14" s="118" t="s">
        <v>22</v>
      </c>
      <c r="P14" s="119">
        <f>SUMIF($C$4:$C$68,P13,$D$4:$D$68)+SUMIF($C$78:$C$79,P13,$D$78:$D$79)+SUMIF($C$98:$C$99,P13,$D$98:$D$99)</f>
        <v>24</v>
      </c>
      <c r="Q14" s="119">
        <f>SUMIF($C$4:$C$68,Q13,$D$4:$D$68)+SUMIF($C$78:$C$79,Q13,$D$78:$D$79)+SUMIF($C$98:$C$99,Q13,$D$98:$D$99)</f>
        <v>12</v>
      </c>
      <c r="R14" s="119">
        <f>SUMIF($C$4:$C$68,R13,$D$4:$D$68)+SUMIF($C$78:$C$79,R13,$D$78:$D$79)+SUMIF($C$98:$C$99,R13,$D$98:$D$99)</f>
        <v>39</v>
      </c>
      <c r="S14" s="119">
        <f>SUMIF($C$4:$C$68,S13,$D$4:$D$68)+SUMIF($C$78:$C$79,S13,$D$78:$D$79)+SUMIF($C$98:$C$99,S13,$D$98:$D$99)</f>
        <v>0</v>
      </c>
      <c r="T14" s="119">
        <f>SUMIF($C$4:$C$68,T13,$D$4:$D$68)+SUMIF($C$78:$C$79,T13,$D$78:$D$79)+SUMIF($C$98:$C$99,T13,$D$98:$D$99)</f>
        <v>40</v>
      </c>
      <c r="U14" s="119">
        <f>SUMIF($C$4:$C$68,U13,$D$4:$D$68)+SUMIF($C$78:$C$79,U13,$D$78:$D$79)+SUMIF($C$98:$C$99,U13,$D$98:$D$99)</f>
        <v>10</v>
      </c>
      <c r="V14" s="120">
        <f>SUMIF($C$4:$C$68,V13,$D$4:$D$68)+SUMIF($C$78:$C$79,V13,$D$78:$D$79)+SUMIF($C$98:$C$99,V13,$D$98:$D$99)</f>
        <v>5</v>
      </c>
    </row>
    <row r="15" spans="1:22" ht="20.100000000000001" customHeight="1" thickBot="1">
      <c r="A15" s="324">
        <v>44503</v>
      </c>
      <c r="B15" s="338" t="s">
        <v>447</v>
      </c>
      <c r="C15" s="339" t="s">
        <v>450</v>
      </c>
      <c r="D15" s="340">
        <v>0</v>
      </c>
      <c r="E15" s="340">
        <v>0</v>
      </c>
      <c r="F15" s="340">
        <v>0</v>
      </c>
      <c r="G15" s="340">
        <v>1</v>
      </c>
      <c r="H15" s="340">
        <v>0</v>
      </c>
      <c r="I15" s="341" t="s">
        <v>451</v>
      </c>
      <c r="J15" s="342" t="s">
        <v>452</v>
      </c>
      <c r="K15" s="369" t="s">
        <v>453</v>
      </c>
      <c r="L15" s="343"/>
      <c r="M15" s="156"/>
      <c r="O15" s="65" t="s">
        <v>25</v>
      </c>
      <c r="P15" s="66">
        <f>SUMIF($C$4:$C$68,P13,$G$4:$G$68)+SUMIF($C$78:$C$79,P13,$G$78:$G$79)+SUMIF($C$98:$C$99,P13,$G$98:$G$99)</f>
        <v>23</v>
      </c>
      <c r="Q15" s="66">
        <f>SUMIF($C$4:$C$68,Q13,$G$4:$G$68)+SUMIF($C$78:$C$79,Q13,$G$78:$G$79)+SUMIF($C$98:$C$99,Q13,$G$98:$G$99)</f>
        <v>12</v>
      </c>
      <c r="R15" s="66">
        <f>SUMIF($C$4:$C$68,R13,$G$4:$G$68)+SUMIF($C$78:$C$79,R13,$G$78:$G$79)+SUMIF($C$98:$C$99,R13,$G$98:$G$99)</f>
        <v>42</v>
      </c>
      <c r="S15" s="66">
        <f>SUMIF($C$4:$C$68,S13,$G$4:$G$68)+SUMIF($C$78:$C$79,S13,$G$78:$G$79)+SUMIF($C$98:$C$99,S13,$G$98:$G$99)</f>
        <v>0</v>
      </c>
      <c r="T15" s="66">
        <f>SUMIF($C$4:$C$68,T13,$G$4:$G$68)+SUMIF($C$78:$C$79,T13,$G$78:$G$79)+SUMIF($C$98:$C$99,T13,$G$98:$G$99)</f>
        <v>40</v>
      </c>
      <c r="U15" s="66">
        <f>SUMIF($C$4:$C$68,U13,$G$4:$G$68)+SUMIF($C$78:$C$79,U13,$G$78:$G$79)+SUMIF($C$98:$C$99,U13,$G$98:$G$99)</f>
        <v>10</v>
      </c>
      <c r="V15" s="67">
        <f>SUMIF($C$4:$C$68,V13,$G$4:$G$68)+SUMIF($C$78:$C$79,V13,$G$78:$G$79)+SUMIF($C$98:$C$99,V13,$G$98:$G$99)</f>
        <v>0</v>
      </c>
    </row>
    <row r="16" spans="1:22" ht="20.100000000000001" customHeight="1" thickBot="1">
      <c r="A16" s="359">
        <v>44503</v>
      </c>
      <c r="B16" s="360" t="s">
        <v>455</v>
      </c>
      <c r="C16" s="361" t="s">
        <v>456</v>
      </c>
      <c r="D16" s="362">
        <v>4</v>
      </c>
      <c r="E16" s="362">
        <v>0</v>
      </c>
      <c r="F16" s="362">
        <v>0</v>
      </c>
      <c r="G16" s="362">
        <v>4</v>
      </c>
      <c r="H16" s="362">
        <v>0</v>
      </c>
      <c r="I16" s="363" t="s">
        <v>472</v>
      </c>
      <c r="J16" s="364" t="s">
        <v>474</v>
      </c>
      <c r="K16" s="364" t="s">
        <v>476</v>
      </c>
      <c r="L16" s="365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59">
        <v>44503</v>
      </c>
      <c r="B17" s="360" t="s">
        <v>457</v>
      </c>
      <c r="C17" s="361" t="s">
        <v>449</v>
      </c>
      <c r="D17" s="362">
        <v>2</v>
      </c>
      <c r="E17" s="362">
        <v>0</v>
      </c>
      <c r="F17" s="362">
        <v>0</v>
      </c>
      <c r="G17" s="362">
        <v>3</v>
      </c>
      <c r="H17" s="362">
        <v>0</v>
      </c>
      <c r="I17" s="363" t="s">
        <v>473</v>
      </c>
      <c r="J17" s="364" t="s">
        <v>474</v>
      </c>
      <c r="K17" s="364" t="s">
        <v>477</v>
      </c>
      <c r="L17" s="365"/>
      <c r="M17" s="156"/>
      <c r="O17" s="121" t="s">
        <v>22</v>
      </c>
      <c r="P17" s="119">
        <f>SUMIF($C$4:$C$68,P16,$D$4:$D$68)+SUMIF($C$78:$C$79,P16,$D$78:$D$79)+SUMIF($C$98:$C$99,P16,$D$98:$D$99)</f>
        <v>45</v>
      </c>
      <c r="Q17" s="119">
        <f>SUMIF($C$4:$C$68,Q16,$D$4:$D$68)+SUMIF($C$78:$C$79,Q16,$D$78:$D$79)+SUMIF($C$98:$C$99,Q16,$D$98:$D$99)</f>
        <v>2</v>
      </c>
      <c r="R17" s="119">
        <f>SUMIF($C$4:$C$68,R16,$D$4:$D$68)+SUMIF($C$78:$C$79,R16,$D$78:$D$79)+SUMIF($C$98:$C$99,R16,$D$98:$D$99)</f>
        <v>1</v>
      </c>
      <c r="S17" s="119">
        <f>SUMIF($C$4:$C$68,S16,$D$4:$D$68)+SUMIF($C$78:$C$79,S16,$D$78:$D$79)+SUMIF($C$98:$C$99,S16,$D$98:$D$99)</f>
        <v>0</v>
      </c>
      <c r="T17" s="119">
        <f>SUMIF($C$4:$C$68,T16,$D$4:$D$68)+SUMIF($C$78:$C$79,T16,$D$78:$D$79)+SUMIF($C$98:$C$99,T16,$D$98:$D$99)</f>
        <v>0</v>
      </c>
      <c r="U17" s="119">
        <f>SUMIF($C$4:$C$68,U16,$D$4:$D$68)+SUMIF($C$78:$C$79,U16,$D$78:$D$79)+SUMIF($C$98:$C$99,U16,$D$98:$D$99)</f>
        <v>0</v>
      </c>
      <c r="V17" s="120">
        <f>SUMIF($C$4:$C$68,V16,$D$4:$D$68)+SUMIF($C$78:$C$79,V16,$D$78:$D$79)+SUMIF($C$98:$C$99,V16,$D$98:$D$99)</f>
        <v>0</v>
      </c>
    </row>
    <row r="18" spans="1:22" ht="20.100000000000001" customHeight="1">
      <c r="A18" s="318">
        <v>44503</v>
      </c>
      <c r="B18" s="326" t="s">
        <v>458</v>
      </c>
      <c r="C18" s="327" t="s">
        <v>446</v>
      </c>
      <c r="D18" s="328">
        <v>1</v>
      </c>
      <c r="E18" s="328">
        <v>0</v>
      </c>
      <c r="F18" s="328">
        <v>0</v>
      </c>
      <c r="G18" s="328">
        <v>1</v>
      </c>
      <c r="H18" s="328">
        <v>0</v>
      </c>
      <c r="I18" s="329" t="s">
        <v>473</v>
      </c>
      <c r="J18" s="330" t="s">
        <v>474</v>
      </c>
      <c r="K18" s="330" t="s">
        <v>478</v>
      </c>
      <c r="L18" s="331"/>
      <c r="M18" s="156"/>
      <c r="O18" s="72" t="s">
        <v>25</v>
      </c>
      <c r="P18" s="73">
        <f>SUMIF($C$4:$C$68,P16,$G$4:$G$68)+SUMIF($C$78:$C$79,P16,$G$78:$G$79)+SUMIF($C$98:$C$99,P16,$G$98:$G$99)</f>
        <v>50</v>
      </c>
      <c r="Q18" s="73">
        <f>SUMIF($C$4:$C$68,Q16,$G$4:$G$68)+SUMIF($C$78:$C$79,Q16,$G$78:$G$79)+SUMIF($C$98:$C$99,Q16,$G$98:$G$99)</f>
        <v>2</v>
      </c>
      <c r="R18" s="73">
        <f>SUMIF($C$4:$C$68,R16,$G$4:$G$68)+SUMIF($C$78:$C$79,R16,$G$78:$G$79)+SUMIF($C$98:$C$99,R16,$G$98:$G$99)</f>
        <v>1</v>
      </c>
      <c r="S18" s="73">
        <f>SUMIF($C$4:$C$68,S16,$G$4:$G$68)+SUMIF($C$78:$C$79,S16,$G$78:$G$79)+SUMIF($C$98:$C$99,S16,$G$98:$G$99)</f>
        <v>0</v>
      </c>
      <c r="T18" s="73">
        <f>SUMIF($C$4:$C$68,T16,$G$4:$G$68)+SUMIF($C$78:$C$79,T16,$G$78:$G$79)+SUMIF($C$98:$C$99,T16,$G$98:$G$99)</f>
        <v>0</v>
      </c>
      <c r="U18" s="73">
        <f>SUMIF($C$4:$C$68,U16,$G$4:$G$68)+SUMIF($C$78:$C$79,U16,$G$78:$G$79)+SUMIF($C$98:$C$99,U16,$G$98:$G$99)</f>
        <v>0</v>
      </c>
      <c r="V18" s="74">
        <f>SUMIF($C$4:$C$68,V16,$G$4:$G$68)+SUMIF($C$78:$C$79,V16,$G$78:$G$79)+SUMIF($C$98:$C$99,V16,$G$98:$G$99)</f>
        <v>0</v>
      </c>
    </row>
    <row r="19" spans="1:22" ht="20.100000000000001" customHeight="1">
      <c r="A19" s="325">
        <v>44503</v>
      </c>
      <c r="B19" s="332" t="s">
        <v>458</v>
      </c>
      <c r="C19" s="333" t="s">
        <v>449</v>
      </c>
      <c r="D19" s="334">
        <v>3</v>
      </c>
      <c r="E19" s="334">
        <v>0</v>
      </c>
      <c r="F19" s="334">
        <v>0</v>
      </c>
      <c r="G19" s="334">
        <v>3</v>
      </c>
      <c r="H19" s="334">
        <v>0</v>
      </c>
      <c r="I19" s="335" t="s">
        <v>473</v>
      </c>
      <c r="J19" s="336" t="s">
        <v>474</v>
      </c>
      <c r="K19" s="336" t="s">
        <v>476</v>
      </c>
      <c r="L19" s="337"/>
      <c r="M19" s="156"/>
      <c r="O19" s="75"/>
      <c r="P19" s="124" t="s">
        <v>41</v>
      </c>
      <c r="Q19" s="76" t="s">
        <v>554</v>
      </c>
      <c r="R19" s="76" t="s">
        <v>42</v>
      </c>
      <c r="S19" s="76" t="s">
        <v>134</v>
      </c>
      <c r="T19" s="43" t="s">
        <v>43</v>
      </c>
      <c r="U19" s="76" t="s">
        <v>109</v>
      </c>
      <c r="V19" s="77" t="s">
        <v>136</v>
      </c>
    </row>
    <row r="20" spans="1:22" ht="20.100000000000001" customHeight="1" thickBot="1">
      <c r="A20" s="324">
        <v>44503</v>
      </c>
      <c r="B20" s="338" t="s">
        <v>458</v>
      </c>
      <c r="C20" s="339" t="s">
        <v>459</v>
      </c>
      <c r="D20" s="340">
        <v>1</v>
      </c>
      <c r="E20" s="340">
        <v>0</v>
      </c>
      <c r="F20" s="340">
        <v>0</v>
      </c>
      <c r="G20" s="340">
        <v>1</v>
      </c>
      <c r="H20" s="340">
        <v>0</v>
      </c>
      <c r="I20" s="341" t="s">
        <v>472</v>
      </c>
      <c r="J20" s="342" t="s">
        <v>475</v>
      </c>
      <c r="K20" s="342" t="s">
        <v>479</v>
      </c>
      <c r="L20" s="343"/>
      <c r="M20" s="156" t="s">
        <v>126</v>
      </c>
      <c r="O20" s="121" t="s">
        <v>22</v>
      </c>
      <c r="P20" s="119">
        <f>SUMIF($C$4:$C$68,P19,$D$4:$D$68)+SUMIF($C$78:$C$79,P19,$D$78:$D$79)+SUMIF($C$98:$C$99,P19,$D$98:$D$99)</f>
        <v>0</v>
      </c>
      <c r="Q20" s="119">
        <f>SUMIF($C$4:$C$68,Q19,$D$4:$D$68)+SUMIF($C$78:$C$79,Q19,$D$78:$D$79)+SUMIF($C$98:$C$99,Q19,$D$98:$D$99)</f>
        <v>0</v>
      </c>
      <c r="R20" s="119">
        <f>SUMIF($C$4:$C$68,R19,$D$4:$D$68)+SUMIF($C$78:$C$79,R19,$D$78:$D$79)+SUMIF($C$98:$C$99,R19,$D$98:$D$99)</f>
        <v>0</v>
      </c>
      <c r="S20" s="119">
        <f>SUMIF($C$4:$C$68,S19,$D$4:$D$68)+SUMIF($C$78:$C$79,S19,$D$78:$D$79)+SUMIF($C$98:$C$99,S19,$D$98:$D$99)</f>
        <v>0</v>
      </c>
      <c r="T20" s="119">
        <f>SUMIF($C$4:$C$68,T19,$D$4:$D$68)+SUMIF($C$78:$C$79,T19,$D$78:$D$79)+SUMIF($C$98:$C$99,T19,$D$98:$D$99)</f>
        <v>0</v>
      </c>
      <c r="U20" s="119">
        <f>SUMIF($C$4:$C$68,U19,$D$4:$D$68)+SUMIF($C$78:$C$79,U19,$D$78:$D$79)+SUMIF($C$98:$C$99,U19,$D$98:$D$99)</f>
        <v>0</v>
      </c>
      <c r="V20" s="120">
        <f>SUMIF($C$4:$C$68,V19,$D$4:$D$68)+SUMIF($C$78:$C$79,V19,$D$78:$D$79)+SUMIF($C$98:$C$99,V19,$D$98:$D$99)</f>
        <v>0</v>
      </c>
    </row>
    <row r="21" spans="1:22" ht="20.100000000000001" customHeight="1" thickBot="1">
      <c r="A21" s="359">
        <v>44503</v>
      </c>
      <c r="B21" s="360" t="s">
        <v>460</v>
      </c>
      <c r="C21" s="361" t="s">
        <v>461</v>
      </c>
      <c r="D21" s="362">
        <v>6</v>
      </c>
      <c r="E21" s="362">
        <v>0</v>
      </c>
      <c r="F21" s="362">
        <v>0</v>
      </c>
      <c r="G21" s="362">
        <v>7</v>
      </c>
      <c r="H21" s="362">
        <v>0</v>
      </c>
      <c r="I21" s="363" t="s">
        <v>473</v>
      </c>
      <c r="J21" s="364" t="s">
        <v>475</v>
      </c>
      <c r="K21" s="364" t="s">
        <v>480</v>
      </c>
      <c r="L21" s="365"/>
      <c r="M21" s="156"/>
      <c r="O21" s="78" t="s">
        <v>25</v>
      </c>
      <c r="P21" s="79">
        <f>SUMIF($C$4:$C$68,P19,$G$4:$G$68)+SUMIF($C$78:$C$79,P19,$G$78:$G$79)+SUMIF($C$98:$C$99,P19,$G$98:$G$99)</f>
        <v>0</v>
      </c>
      <c r="Q21" s="79">
        <f>SUMIF($C$4:$C$68,Q19,$G$4:$G$68)+SUMIF($C$78:$C$79,Q19,$G$78:$G$79)+SUMIF($C$98:$C$99,Q19,$G$98:$G$99)</f>
        <v>0</v>
      </c>
      <c r="R21" s="79">
        <f>SUMIF($C$4:$C$68,R19,$G$4:$G$68)+SUMIF($C$78:$C$79,R19,$G$78:$G$79)+SUMIF($C$98:$C$99,R19,$G$98:$G$99)</f>
        <v>0</v>
      </c>
      <c r="S21" s="79">
        <f>SUMIF($C$4:$C$68,S19,$G$4:$G$68)+SUMIF($C$78:$C$79,S19,$G$78:$G$79)+SUMIF($C$98:$C$99,S19,$G$98:$G$99)</f>
        <v>0</v>
      </c>
      <c r="T21" s="79">
        <f>SUMIF($C$4:$C$68,T19,$G$4:$G$68)+SUMIF($C$78:$C$79,T19,$G$78:$G$79)+SUMIF($C$98:$C$99,T19,$G$98:$G$99)</f>
        <v>0</v>
      </c>
      <c r="U21" s="79">
        <f>SUMIF($C$4:$C$68,U19,$G$4:$G$68)+SUMIF($C$78:$C$79,U19,$G$78:$G$79)+SUMIF($C$98:$C$99,U19,$G$98:$G$99)</f>
        <v>0</v>
      </c>
      <c r="V21" s="80">
        <f>SUMIF($C$4:$C$68,V19,$G$4:$G$68)+SUMIF($C$78:$C$79,V19,$G$78:$G$79)+SUMIF($C$98:$C$99,V19,$G$98:$G$99)</f>
        <v>0</v>
      </c>
    </row>
    <row r="22" spans="1:22" ht="20.100000000000001" customHeight="1" thickBot="1">
      <c r="A22" s="359">
        <v>44503</v>
      </c>
      <c r="B22" s="360" t="s">
        <v>462</v>
      </c>
      <c r="C22" s="361" t="s">
        <v>463</v>
      </c>
      <c r="D22" s="362">
        <v>1</v>
      </c>
      <c r="E22" s="362">
        <v>0</v>
      </c>
      <c r="F22" s="362">
        <v>0</v>
      </c>
      <c r="G22" s="362">
        <v>1</v>
      </c>
      <c r="H22" s="362">
        <v>0</v>
      </c>
      <c r="I22" s="363" t="s">
        <v>473</v>
      </c>
      <c r="J22" s="364" t="s">
        <v>474</v>
      </c>
      <c r="K22" s="364" t="s">
        <v>476</v>
      </c>
      <c r="L22" s="365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59">
        <v>44503</v>
      </c>
      <c r="B23" s="360" t="s">
        <v>464</v>
      </c>
      <c r="C23" s="361" t="s">
        <v>426</v>
      </c>
      <c r="D23" s="362">
        <v>4</v>
      </c>
      <c r="E23" s="362">
        <v>0</v>
      </c>
      <c r="F23" s="362">
        <v>0</v>
      </c>
      <c r="G23" s="362">
        <v>4</v>
      </c>
      <c r="H23" s="362">
        <v>0</v>
      </c>
      <c r="I23" s="363" t="s">
        <v>472</v>
      </c>
      <c r="J23" s="364" t="s">
        <v>475</v>
      </c>
      <c r="K23" s="364" t="s">
        <v>477</v>
      </c>
      <c r="L23" s="365"/>
      <c r="M23" s="156"/>
      <c r="O23" s="121" t="s">
        <v>22</v>
      </c>
      <c r="P23" s="119">
        <f>SUMIF($C$4:$C$68,P22,$D$4:$D$68)+SUMIF($C$78:$C$79,P22,$D$78:$D$79)+SUMIF($C$98:$C$99,P22,$D$98:$D$99)</f>
        <v>0</v>
      </c>
      <c r="Q23" s="119">
        <f>SUMIF($C$4:$C$68,Q22,$D$4:$D$68)+SUMIF($C$78:$C$79,Q22,$D$78:$D$79)+SUMIF($C$98:$C$99,Q22,$D$98:$D$99)</f>
        <v>2</v>
      </c>
      <c r="R23" s="119">
        <f>SUMIF($C$4:$C$68,R22,$D$4:$D$68)+SUMIF($C$78:$C$79,R22,$D$78:$D$79)+SUMIF($C$98:$C$99,R22,$D$98:$D$99)</f>
        <v>8</v>
      </c>
      <c r="S23" s="119">
        <f>SUMIF($C$4:$C$68,S22,$D$4:$D$68)+SUMIF($C$78:$C$79,S22,$D$78:$D$79)+SUMIF($C$98:$C$99,S22,$D$98:$D$99)</f>
        <v>0</v>
      </c>
      <c r="T23" s="119">
        <f>SUMIF($C$4:$C$68,T22,$D$4:$D$68)+SUMIF($C$78:$C$79,T22,$D$78:$D$79)+SUMIF($C$98:$C$99,T22,$D$98:$D$99)</f>
        <v>0</v>
      </c>
      <c r="U23" s="119">
        <f>SUMIF($C$4:$C$68,U22,$D$4:$D$68)+SUMIF($C$78:$C$79,U22,$D$78:$D$79)+SUMIF($C$98:$C$99,U22,$D$98:$D$99)</f>
        <v>3</v>
      </c>
      <c r="V23" s="120">
        <f>SUMIF($C$4:$C$68,V22,$D$4:$D$68)+SUMIF($C$78:$C$79,V22,$D$78:$D$79)+SUMIF($C$98:$C$99,V22,$D$98:$D$99)</f>
        <v>0</v>
      </c>
    </row>
    <row r="24" spans="1:22" ht="20.100000000000001" customHeight="1">
      <c r="A24" s="318">
        <v>44503</v>
      </c>
      <c r="B24" s="326" t="s">
        <v>465</v>
      </c>
      <c r="C24" s="327" t="s">
        <v>448</v>
      </c>
      <c r="D24" s="328">
        <v>1</v>
      </c>
      <c r="E24" s="328">
        <v>0</v>
      </c>
      <c r="F24" s="328">
        <v>0</v>
      </c>
      <c r="G24" s="328">
        <v>1</v>
      </c>
      <c r="H24" s="328">
        <v>0</v>
      </c>
      <c r="I24" s="329" t="s">
        <v>473</v>
      </c>
      <c r="J24" s="330" t="s">
        <v>474</v>
      </c>
      <c r="K24" s="330" t="s">
        <v>480</v>
      </c>
      <c r="L24" s="331"/>
      <c r="M24" s="156"/>
      <c r="O24" s="72" t="s">
        <v>25</v>
      </c>
      <c r="P24" s="73">
        <f>SUMIF($C$4:$C$68,P22,$G$4:$G$68)+SUMIF($C$78:$C$79,P22,$G$78:$G$79)+SUMIF($C$98:$C$99,P22,$G$98:$G$99)</f>
        <v>0</v>
      </c>
      <c r="Q24" s="73">
        <f>SUMIF($C$4:$C$68,Q22,$G$4:$G$68)+SUMIF($C$78:$C$79,Q22,$G$78:$G$79)+SUMIF($C$98:$C$99,Q22,$G$98:$G$99)</f>
        <v>5</v>
      </c>
      <c r="R24" s="73">
        <f>SUMIF($C$4:$C$68,R22,$G$4:$G$68)+SUMIF($C$78:$C$79,R22,$G$78:$G$79)+SUMIF($C$98:$C$99,R22,$G$98:$G$99)</f>
        <v>4</v>
      </c>
      <c r="S24" s="73">
        <f>SUMIF($C$4:$C$68,S22,$G$4:$G$68)+SUMIF($C$78:$C$79,S22,$G$78:$G$79)+SUMIF($C$98:$C$99,S22,$G$98:$G$99)</f>
        <v>0</v>
      </c>
      <c r="T24" s="73">
        <f>SUMIF($C$4:$C$68,T22,$G$4:$G$68)+SUMIF($C$78:$C$79,T22,$G$78:$G$79)+SUMIF($C$98:$C$99,T22,$G$98:$G$99)</f>
        <v>0</v>
      </c>
      <c r="U24" s="73">
        <f>SUMIF($C$4:$C$68,U22,$G$4:$G$68)+SUMIF($C$78:$C$79,U22,$G$78:$G$79)+SUMIF($C$98:$C$99,U22,$G$98:$G$99)</f>
        <v>8</v>
      </c>
      <c r="V24" s="74">
        <f>SUMIF($C$4:$C$68,V22,$G$4:$G$68)+SUMIF($C$78:$C$79,V22,$G$78:$G$79)+SUMIF($C$98:$C$99,V22,$G$98:$G$99)</f>
        <v>0</v>
      </c>
    </row>
    <row r="25" spans="1:22" ht="20.100000000000001" customHeight="1" thickBot="1">
      <c r="A25" s="324">
        <v>44503</v>
      </c>
      <c r="B25" s="338" t="s">
        <v>465</v>
      </c>
      <c r="C25" s="339" t="s">
        <v>443</v>
      </c>
      <c r="D25" s="340">
        <v>4</v>
      </c>
      <c r="E25" s="340">
        <v>0</v>
      </c>
      <c r="F25" s="340">
        <v>0</v>
      </c>
      <c r="G25" s="340">
        <v>4</v>
      </c>
      <c r="H25" s="340">
        <v>0</v>
      </c>
      <c r="I25" s="341" t="s">
        <v>473</v>
      </c>
      <c r="J25" s="342" t="s">
        <v>474</v>
      </c>
      <c r="K25" s="342" t="s">
        <v>479</v>
      </c>
      <c r="L25" s="343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128</v>
      </c>
      <c r="U25" s="76" t="s">
        <v>129</v>
      </c>
      <c r="V25" s="77" t="s">
        <v>46</v>
      </c>
    </row>
    <row r="26" spans="1:22" ht="20.100000000000001" customHeight="1" thickBot="1">
      <c r="A26" s="359">
        <v>44503</v>
      </c>
      <c r="B26" s="360" t="s">
        <v>466</v>
      </c>
      <c r="C26" s="361" t="s">
        <v>461</v>
      </c>
      <c r="D26" s="362">
        <v>4</v>
      </c>
      <c r="E26" s="362">
        <v>0</v>
      </c>
      <c r="F26" s="362">
        <v>0</v>
      </c>
      <c r="G26" s="362">
        <v>4</v>
      </c>
      <c r="H26" s="362">
        <v>0</v>
      </c>
      <c r="I26" s="363" t="s">
        <v>473</v>
      </c>
      <c r="J26" s="364" t="s">
        <v>475</v>
      </c>
      <c r="K26" s="364" t="s">
        <v>476</v>
      </c>
      <c r="L26" s="365"/>
      <c r="M26" s="156"/>
      <c r="O26" s="121" t="s">
        <v>22</v>
      </c>
      <c r="P26" s="119">
        <f>SUMIF($C$4:$C$68,P25,$D$4:$D$68)+SUMIF($C$78:$C$79,P25,$D$78:$D$79)+SUMIF($C$98:$C$99,P25,$D$98:$D$99)</f>
        <v>0</v>
      </c>
      <c r="Q26" s="119">
        <f>SUMIF($C$4:$C$68,Q25,$D$4:$D$68)+SUMIF($C$78:$C$79,Q25,$D$78:$D$79)+SUMIF($C$98:$C$99,Q25,$D$98:$D$99)</f>
        <v>0</v>
      </c>
      <c r="R26" s="119">
        <f>SUMIF($C$4:$C$68,R25,$D$4:$D$68)+SUMIF($C$78:$C$79,R25,$D$78:$D$79)+SUMIF($C$98:$C$99,R25,$D$98:$D$99)</f>
        <v>0</v>
      </c>
      <c r="S26" s="119">
        <f>SUMIF($C$4:$C$68,S25,$D$4:$D$68)+SUMIF($C$78:$C$79,S25,$D$78:$D$79)+SUMIF($C$98:$C$99,S25,$D$98:$D$99)</f>
        <v>0</v>
      </c>
      <c r="T26" s="119">
        <f>SUMIF($C$4:$C$68,T25,$D$4:$D$68)+SUMIF($C$78:$C$79,T25,$D$78:$D$79)+SUMIF($C$98:$C$99,T25,$D$98:$D$99)</f>
        <v>0</v>
      </c>
      <c r="U26" s="119">
        <f>SUMIF($C$4:$C$68,U25,$D$4:$D$68)+SUMIF($C$78:$C$79,U25,$D$78:$D$79)+SUMIF($C$98:$C$99,U25,$D$98:$D$99)</f>
        <v>0</v>
      </c>
      <c r="V26" s="120">
        <f>SUMIF($C$4:$C$68,V25,$D$4:$D$68)+SUMIF($C$78:$C$79,V25,$D$78:$D$79)+SUMIF($C$98:$C$99,V25,$D$98:$D$99)</f>
        <v>0</v>
      </c>
    </row>
    <row r="27" spans="1:22" ht="20.100000000000001" customHeight="1">
      <c r="A27" s="318">
        <v>44503</v>
      </c>
      <c r="B27" s="326" t="s">
        <v>467</v>
      </c>
      <c r="C27" s="327" t="s">
        <v>468</v>
      </c>
      <c r="D27" s="328">
        <v>2</v>
      </c>
      <c r="E27" s="328">
        <v>0</v>
      </c>
      <c r="F27" s="328">
        <v>0</v>
      </c>
      <c r="G27" s="328">
        <v>2</v>
      </c>
      <c r="H27" s="328">
        <v>0</v>
      </c>
      <c r="I27" s="329" t="s">
        <v>473</v>
      </c>
      <c r="J27" s="330" t="s">
        <v>474</v>
      </c>
      <c r="K27" s="330" t="s">
        <v>478</v>
      </c>
      <c r="L27" s="331"/>
      <c r="M27" s="156"/>
      <c r="O27" s="78" t="s">
        <v>25</v>
      </c>
      <c r="P27" s="83">
        <f>SUMIF($C$4:$C$68,P25,$G$4:$G$68)+SUMIF($C$78:$C$79,P25,$G$78:$G$79)+SUMIF($C$98:$C$99,P25,$G$98:$G$99)</f>
        <v>0</v>
      </c>
      <c r="Q27" s="83">
        <f>SUMIF($C$4:$C$68,Q25,$G$4:$G$68)+SUMIF($C$78:$C$79,Q25,$G$78:$G$79)+SUMIF($C$98:$C$99,Q25,$G$98:$G$99)</f>
        <v>0</v>
      </c>
      <c r="R27" s="83">
        <f>SUMIF($C$4:$C$68,R25,$G$4:$G$68)+SUMIF($C$78:$C$79,R25,$G$78:$G$79)+SUMIF($C$98:$C$99,R25,$G$98:$G$99)</f>
        <v>0</v>
      </c>
      <c r="S27" s="83">
        <f>SUMIF($C$4:$C$68,S25,$G$4:$G$68)+SUMIF($C$78:$C$79,S25,$G$78:$G$79)+SUMIF($C$98:$C$99,S25,$G$98:$G$99)</f>
        <v>0</v>
      </c>
      <c r="T27" s="83">
        <f>SUMIF($C$4:$C$68,T25,$G$4:$G$68)+SUMIF($C$78:$C$79,T25,$G$78:$G$79)+SUMIF($C$98:$C$99,T25,$G$98:$G$99)</f>
        <v>0</v>
      </c>
      <c r="U27" s="83">
        <f>SUMIF($C$4:$C$68,U25,$G$4:$G$68)+SUMIF($C$78:$C$79,U25,$G$78:$G$79)+SUMIF($C$98:$C$99,U25,$G$98:$G$99)</f>
        <v>0</v>
      </c>
      <c r="V27" s="84">
        <f>SUMIF($C$4:$C$68,V25,$G$4:$G$68)+SUMIF($C$78:$C$79,V25,$G$78:$G$79)+SUMIF($C$98:$C$99,V25,$G$98:$G$99)</f>
        <v>0</v>
      </c>
    </row>
    <row r="28" spans="1:22" ht="20.100000000000001" customHeight="1">
      <c r="A28" s="325">
        <v>44503</v>
      </c>
      <c r="B28" s="332" t="s">
        <v>467</v>
      </c>
      <c r="C28" s="333" t="s">
        <v>469</v>
      </c>
      <c r="D28" s="334">
        <v>1</v>
      </c>
      <c r="E28" s="334">
        <v>0</v>
      </c>
      <c r="F28" s="334">
        <v>0</v>
      </c>
      <c r="G28" s="334">
        <v>1</v>
      </c>
      <c r="H28" s="334">
        <v>0</v>
      </c>
      <c r="I28" s="335" t="s">
        <v>473</v>
      </c>
      <c r="J28" s="336" t="s">
        <v>475</v>
      </c>
      <c r="K28" s="336" t="s">
        <v>477</v>
      </c>
      <c r="L28" s="337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>
      <c r="A29" s="325">
        <v>44503</v>
      </c>
      <c r="B29" s="332" t="s">
        <v>467</v>
      </c>
      <c r="C29" s="333" t="s">
        <v>461</v>
      </c>
      <c r="D29" s="334">
        <v>5</v>
      </c>
      <c r="E29" s="334">
        <v>0</v>
      </c>
      <c r="F29" s="334">
        <v>0</v>
      </c>
      <c r="G29" s="334">
        <v>7</v>
      </c>
      <c r="H29" s="334">
        <v>0</v>
      </c>
      <c r="I29" s="335" t="s">
        <v>473</v>
      </c>
      <c r="J29" s="336" t="s">
        <v>474</v>
      </c>
      <c r="K29" s="336" t="s">
        <v>476</v>
      </c>
      <c r="L29" s="337"/>
      <c r="M29" s="156"/>
      <c r="O29" s="121" t="s">
        <v>22</v>
      </c>
      <c r="P29" s="119">
        <f>SUMIF($C$4:$C$68,P28,$D$4:$D$68)+SUMIF($C$78:$C$79,P28,$D$78:$D$79)+SUMIF($C$98:$C$99,P28,$D$98:$D$99)</f>
        <v>5</v>
      </c>
      <c r="Q29" s="119">
        <f>SUMIF($C$4:$C$68,Q28,$D$4:$D$68)+SUMIF($C$78:$C$79,Q28,$D$78:$D$79)+SUMIF($C$98:$C$99,Q28,$D$98:$D$99)</f>
        <v>2</v>
      </c>
      <c r="R29" s="119">
        <f>SUMIF($C$4:$C$68,R28,$D$4:$D$68)+SUMIF($C$78:$C$79,R28,$D$78:$D$79)+SUMIF($C$98:$C$99,R28,$D$98:$D$99)</f>
        <v>2</v>
      </c>
      <c r="S29" s="119">
        <f>SUMIF($C$4:$C$68,S28,$D$4:$D$68)+SUMIF($C$78:$C$79,S28,$D$78:$D$79)+SUMIF($C$98:$C$99,S28,$D$98:$D$99)</f>
        <v>0</v>
      </c>
      <c r="T29" s="119">
        <f>SUMIF($C$4:$C$68,T28,$D$4:$D$68)+SUMIF($C$78:$C$79,T28,$D$78:$D$79)+SUMIF($C$98:$C$99,T28,$D$98:$D$99)</f>
        <v>0</v>
      </c>
      <c r="U29" s="119">
        <f>SUMIF($C$4:$C$68,U28,$D$4:$D$68)+SUMIF($C$78:$C$79,U28,$D$78:$D$79)+SUMIF($C$98:$C$99,U28,$D$98:$D$99)</f>
        <v>0</v>
      </c>
      <c r="V29" s="120">
        <f>SUMIF($C$4:$C$68,V28,$D$4:$D$68)+SUMIF($C$78:$C$79,V28,$D$78:$D$79)+SUMIF($C$98:$C$99,V28,$D$98:$D$99)</f>
        <v>0</v>
      </c>
    </row>
    <row r="30" spans="1:22" ht="20.100000000000001" customHeight="1" thickBot="1">
      <c r="A30" s="324">
        <v>44503</v>
      </c>
      <c r="B30" s="338" t="s">
        <v>467</v>
      </c>
      <c r="C30" s="339" t="s">
        <v>446</v>
      </c>
      <c r="D30" s="340">
        <v>0</v>
      </c>
      <c r="E30" s="340">
        <v>0</v>
      </c>
      <c r="F30" s="340">
        <v>0</v>
      </c>
      <c r="G30" s="340">
        <v>1</v>
      </c>
      <c r="H30" s="340">
        <v>0</v>
      </c>
      <c r="I30" s="341" t="s">
        <v>473</v>
      </c>
      <c r="J30" s="342" t="s">
        <v>474</v>
      </c>
      <c r="K30" s="342" t="s">
        <v>480</v>
      </c>
      <c r="L30" s="343"/>
      <c r="M30" s="156"/>
      <c r="O30" s="85" t="s">
        <v>25</v>
      </c>
      <c r="P30" s="86">
        <f>SUMIF($C$4:$C$68,P28,$G$4:$G$68)+SUMIF($C$78:$C$79,P28,$G$78:$G$79)+SUMIF($C$98:$C$99,P28,$G$98:$G$99)</f>
        <v>6</v>
      </c>
      <c r="Q30" s="86">
        <f>SUMIF($C$4:$C$68,Q28,$G$4:$G$68)+SUMIF($C$78:$C$79,Q28,$G$78:$G$79)+SUMIF($C$98:$C$99,Q28,$G$98:$G$99)</f>
        <v>6</v>
      </c>
      <c r="R30" s="86">
        <f>SUMIF($C$4:$C$68,R28,$G$4:$G$68)+SUMIF($C$78:$C$79,R28,$G$78:$G$79)+SUMIF($C$98:$C$99,R28,$G$98:$G$99)</f>
        <v>2</v>
      </c>
      <c r="S30" s="86">
        <f>SUMIF($C$4:$C$68,S28,$G$4:$G$68)+SUMIF($C$78:$C$79,S28,$G$78:$G$79)+SUMIF($C$98:$C$99,S28,$G$98:$G$99)</f>
        <v>0</v>
      </c>
      <c r="T30" s="86">
        <f>SUMIF($C$4:$C$68,T28,$G$4:$G$68)+SUMIF($C$78:$C$79,T28,$G$78:$G$79)+SUMIF($C$98:$C$99,T28,$G$98:$G$99)</f>
        <v>0</v>
      </c>
      <c r="U30" s="86">
        <f>SUMIF($C$4:$C$68,U28,$G$4:$G$68)+SUMIF($C$78:$C$79,U28,$G$78:$G$79)+SUMIF($C$98:$C$99,U28,$G$98:$G$99)</f>
        <v>0</v>
      </c>
      <c r="V30" s="87">
        <f>SUMIF($C$4:$C$68,V28,$G$4:$G$68)+SUMIF($C$78:$C$79,V28,$G$78:$G$79)+SUMIF($C$98:$C$99,V28,$G$98:$G$99)</f>
        <v>0</v>
      </c>
    </row>
    <row r="31" spans="1:22" ht="20.100000000000001" customHeight="1" thickBot="1">
      <c r="A31" s="318">
        <v>44503</v>
      </c>
      <c r="B31" s="326" t="s">
        <v>553</v>
      </c>
      <c r="C31" s="327" t="s">
        <v>470</v>
      </c>
      <c r="D31" s="328">
        <v>5</v>
      </c>
      <c r="E31" s="328">
        <v>0</v>
      </c>
      <c r="F31" s="328">
        <v>0</v>
      </c>
      <c r="G31" s="328">
        <v>5</v>
      </c>
      <c r="H31" s="328">
        <v>0</v>
      </c>
      <c r="I31" s="329" t="s">
        <v>472</v>
      </c>
      <c r="J31" s="330" t="s">
        <v>474</v>
      </c>
      <c r="K31" s="330" t="s">
        <v>476</v>
      </c>
      <c r="L31" s="331"/>
      <c r="M31" s="156"/>
      <c r="O31" s="151"/>
      <c r="P31" s="151"/>
      <c r="Q31" s="151"/>
      <c r="R31" s="151"/>
      <c r="S31" s="151"/>
      <c r="T31" s="469" t="s">
        <v>79</v>
      </c>
      <c r="U31" s="470"/>
      <c r="V31" s="122">
        <f>SUM(P15:V15,P18:V18,P21:V21,P24:V24,P27:V27,P30:V30)</f>
        <v>211</v>
      </c>
    </row>
    <row r="32" spans="1:22" ht="20.100000000000001" customHeight="1" thickTop="1" thickBot="1">
      <c r="A32" s="324">
        <v>44503</v>
      </c>
      <c r="B32" s="338" t="s">
        <v>553</v>
      </c>
      <c r="C32" s="339" t="s">
        <v>471</v>
      </c>
      <c r="D32" s="340">
        <v>1</v>
      </c>
      <c r="E32" s="340">
        <v>0</v>
      </c>
      <c r="F32" s="340">
        <v>0</v>
      </c>
      <c r="G32" s="340">
        <v>1</v>
      </c>
      <c r="H32" s="340">
        <v>0</v>
      </c>
      <c r="I32" s="341" t="s">
        <v>473</v>
      </c>
      <c r="J32" s="342" t="s">
        <v>475</v>
      </c>
      <c r="K32" s="342" t="s">
        <v>476</v>
      </c>
      <c r="L32" s="343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>
      <c r="A33" s="318">
        <v>44503</v>
      </c>
      <c r="B33" s="326" t="s">
        <v>482</v>
      </c>
      <c r="C33" s="327" t="s">
        <v>483</v>
      </c>
      <c r="D33" s="328">
        <v>1</v>
      </c>
      <c r="E33" s="328">
        <v>0</v>
      </c>
      <c r="F33" s="328">
        <v>0</v>
      </c>
      <c r="G33" s="328">
        <v>1</v>
      </c>
      <c r="H33" s="328">
        <v>0</v>
      </c>
      <c r="I33" s="329" t="s">
        <v>496</v>
      </c>
      <c r="J33" s="330" t="s">
        <v>499</v>
      </c>
      <c r="K33" s="368" t="s">
        <v>506</v>
      </c>
      <c r="L33" s="331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24">
        <v>44503</v>
      </c>
      <c r="B34" s="338" t="s">
        <v>482</v>
      </c>
      <c r="C34" s="339" t="s">
        <v>484</v>
      </c>
      <c r="D34" s="340">
        <v>15</v>
      </c>
      <c r="E34" s="340">
        <v>0</v>
      </c>
      <c r="F34" s="340">
        <v>0</v>
      </c>
      <c r="G34" s="340">
        <v>15</v>
      </c>
      <c r="H34" s="340">
        <v>0</v>
      </c>
      <c r="I34" s="341" t="s">
        <v>496</v>
      </c>
      <c r="J34" s="342" t="s">
        <v>500</v>
      </c>
      <c r="K34" s="369" t="s">
        <v>506</v>
      </c>
      <c r="L34" s="343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>
      <c r="A35" s="318">
        <v>44503</v>
      </c>
      <c r="B35" s="326" t="s">
        <v>485</v>
      </c>
      <c r="C35" s="327" t="s">
        <v>486</v>
      </c>
      <c r="D35" s="328">
        <v>25</v>
      </c>
      <c r="E35" s="328">
        <v>0</v>
      </c>
      <c r="F35" s="328">
        <v>0</v>
      </c>
      <c r="G35" s="328">
        <v>25</v>
      </c>
      <c r="H35" s="328">
        <v>0</v>
      </c>
      <c r="I35" s="329" t="s">
        <v>496</v>
      </c>
      <c r="J35" s="330" t="s">
        <v>501</v>
      </c>
      <c r="K35" s="368" t="s">
        <v>507</v>
      </c>
      <c r="L35" s="331"/>
      <c r="M35" s="156"/>
      <c r="N35" s="270"/>
      <c r="O35" s="471"/>
      <c r="P35" s="89" t="s">
        <v>81</v>
      </c>
      <c r="Q35" s="89"/>
      <c r="R35" s="89" t="s">
        <v>82</v>
      </c>
      <c r="S35" s="89"/>
      <c r="T35" s="473" t="s">
        <v>83</v>
      </c>
      <c r="U35" s="475" t="s">
        <v>84</v>
      </c>
      <c r="V35" s="462" t="s">
        <v>85</v>
      </c>
    </row>
    <row r="36" spans="1:24" ht="20.100000000000001" customHeight="1" thickBot="1">
      <c r="A36" s="324">
        <v>44503</v>
      </c>
      <c r="B36" s="338" t="s">
        <v>485</v>
      </c>
      <c r="C36" s="339" t="s">
        <v>487</v>
      </c>
      <c r="D36" s="340">
        <v>1</v>
      </c>
      <c r="E36" s="340">
        <v>0</v>
      </c>
      <c r="F36" s="340">
        <v>0</v>
      </c>
      <c r="G36" s="340">
        <v>5</v>
      </c>
      <c r="H36" s="340">
        <v>0</v>
      </c>
      <c r="I36" s="341" t="s">
        <v>497</v>
      </c>
      <c r="J36" s="342" t="s">
        <v>502</v>
      </c>
      <c r="K36" s="369" t="s">
        <v>507</v>
      </c>
      <c r="L36" s="343"/>
      <c r="M36" s="104"/>
      <c r="N36" s="105"/>
      <c r="O36" s="472"/>
      <c r="P36" s="90" t="s">
        <v>86</v>
      </c>
      <c r="Q36" s="90" t="s">
        <v>87</v>
      </c>
      <c r="R36" s="90" t="s">
        <v>86</v>
      </c>
      <c r="S36" s="90" t="s">
        <v>87</v>
      </c>
      <c r="T36" s="474"/>
      <c r="U36" s="476"/>
      <c r="V36" s="463"/>
    </row>
    <row r="37" spans="1:24" ht="20.100000000000001" customHeight="1">
      <c r="A37" s="318">
        <v>44503</v>
      </c>
      <c r="B37" s="326" t="s">
        <v>488</v>
      </c>
      <c r="C37" s="327" t="s">
        <v>489</v>
      </c>
      <c r="D37" s="328">
        <v>1</v>
      </c>
      <c r="E37" s="328">
        <v>0</v>
      </c>
      <c r="F37" s="328">
        <v>0</v>
      </c>
      <c r="G37" s="328">
        <v>1</v>
      </c>
      <c r="H37" s="328">
        <v>0</v>
      </c>
      <c r="I37" s="329" t="s">
        <v>497</v>
      </c>
      <c r="J37" s="330" t="s">
        <v>501</v>
      </c>
      <c r="K37" s="368" t="s">
        <v>506</v>
      </c>
      <c r="L37" s="331"/>
      <c r="M37" s="344" t="s">
        <v>474</v>
      </c>
      <c r="N37" s="186">
        <v>0.54375000000000007</v>
      </c>
      <c r="O37" s="345">
        <v>6396</v>
      </c>
      <c r="P37" s="346">
        <v>48</v>
      </c>
      <c r="Q37" s="346">
        <v>43</v>
      </c>
      <c r="R37" s="346">
        <v>2</v>
      </c>
      <c r="S37" s="346">
        <v>2</v>
      </c>
      <c r="T37" s="347">
        <f>SUM(P37:S37)</f>
        <v>95</v>
      </c>
      <c r="U37" s="348"/>
      <c r="V37" s="349">
        <v>10</v>
      </c>
    </row>
    <row r="38" spans="1:24" s="123" customFormat="1" ht="20.100000000000001" customHeight="1" thickBot="1">
      <c r="A38" s="324">
        <v>44503</v>
      </c>
      <c r="B38" s="338" t="s">
        <v>488</v>
      </c>
      <c r="C38" s="339" t="s">
        <v>490</v>
      </c>
      <c r="D38" s="340">
        <v>4</v>
      </c>
      <c r="E38" s="340">
        <v>0</v>
      </c>
      <c r="F38" s="340">
        <v>0</v>
      </c>
      <c r="G38" s="340">
        <v>4</v>
      </c>
      <c r="H38" s="340">
        <v>0</v>
      </c>
      <c r="I38" s="341" t="s">
        <v>496</v>
      </c>
      <c r="J38" s="342" t="s">
        <v>503</v>
      </c>
      <c r="K38" s="369" t="s">
        <v>506</v>
      </c>
      <c r="L38" s="343"/>
      <c r="M38" s="344" t="s">
        <v>526</v>
      </c>
      <c r="N38" s="186">
        <v>0.58680555555555558</v>
      </c>
      <c r="O38" s="345" t="s">
        <v>145</v>
      </c>
      <c r="P38" s="346">
        <v>31</v>
      </c>
      <c r="Q38" s="346">
        <v>34</v>
      </c>
      <c r="R38" s="346">
        <v>2</v>
      </c>
      <c r="S38" s="346">
        <v>1</v>
      </c>
      <c r="T38" s="347">
        <f t="shared" ref="T38:T43" si="0">SUM(P38:S38)</f>
        <v>68</v>
      </c>
      <c r="U38" s="350"/>
      <c r="V38" s="351">
        <v>8</v>
      </c>
      <c r="W38" s="270"/>
    </row>
    <row r="39" spans="1:24" ht="20.100000000000001" customHeight="1">
      <c r="A39" s="318">
        <v>44503</v>
      </c>
      <c r="B39" s="326" t="s">
        <v>491</v>
      </c>
      <c r="C39" s="327" t="s">
        <v>492</v>
      </c>
      <c r="D39" s="328">
        <v>3</v>
      </c>
      <c r="E39" s="328">
        <v>0</v>
      </c>
      <c r="F39" s="328">
        <v>0</v>
      </c>
      <c r="G39" s="328">
        <v>3</v>
      </c>
      <c r="H39" s="328">
        <v>0</v>
      </c>
      <c r="I39" s="329" t="s">
        <v>496</v>
      </c>
      <c r="J39" s="330" t="s">
        <v>499</v>
      </c>
      <c r="K39" s="368" t="s">
        <v>506</v>
      </c>
      <c r="L39" s="331"/>
      <c r="M39" s="344" t="s">
        <v>502</v>
      </c>
      <c r="N39" s="186">
        <v>0.58472222222222225</v>
      </c>
      <c r="O39" s="345" t="s">
        <v>144</v>
      </c>
      <c r="P39" s="346">
        <v>58</v>
      </c>
      <c r="Q39" s="346">
        <v>58</v>
      </c>
      <c r="R39" s="346">
        <v>6</v>
      </c>
      <c r="S39" s="346">
        <v>2</v>
      </c>
      <c r="T39" s="347">
        <f t="shared" si="0"/>
        <v>124</v>
      </c>
      <c r="U39" s="350"/>
      <c r="V39" s="351">
        <v>5</v>
      </c>
      <c r="X39" s="106"/>
    </row>
    <row r="40" spans="1:24" ht="20.100000000000001" customHeight="1">
      <c r="A40" s="325">
        <v>44503</v>
      </c>
      <c r="B40" s="332" t="s">
        <v>491</v>
      </c>
      <c r="C40" s="333" t="s">
        <v>449</v>
      </c>
      <c r="D40" s="334">
        <v>3</v>
      </c>
      <c r="E40" s="334">
        <v>0</v>
      </c>
      <c r="F40" s="334">
        <v>0</v>
      </c>
      <c r="G40" s="334">
        <v>3</v>
      </c>
      <c r="H40" s="334">
        <v>0</v>
      </c>
      <c r="I40" s="335" t="s">
        <v>496</v>
      </c>
      <c r="J40" s="336" t="s">
        <v>504</v>
      </c>
      <c r="K40" s="370" t="s">
        <v>507</v>
      </c>
      <c r="L40" s="337"/>
      <c r="M40" s="344" t="s">
        <v>441</v>
      </c>
      <c r="N40" s="186">
        <v>0.61458333333333337</v>
      </c>
      <c r="O40" s="345" t="s">
        <v>142</v>
      </c>
      <c r="P40" s="346">
        <v>0</v>
      </c>
      <c r="Q40" s="346">
        <v>0</v>
      </c>
      <c r="R40" s="346">
        <v>3</v>
      </c>
      <c r="S40" s="346">
        <v>3</v>
      </c>
      <c r="T40" s="347">
        <f t="shared" si="0"/>
        <v>6</v>
      </c>
      <c r="U40" s="352"/>
      <c r="V40" s="351">
        <v>1</v>
      </c>
      <c r="W40" s="106"/>
      <c r="X40" s="106"/>
    </row>
    <row r="41" spans="1:24" ht="20.100000000000001" customHeight="1" thickBot="1">
      <c r="A41" s="324">
        <v>44503</v>
      </c>
      <c r="B41" s="338" t="s">
        <v>491</v>
      </c>
      <c r="C41" s="339" t="s">
        <v>493</v>
      </c>
      <c r="D41" s="340">
        <v>1</v>
      </c>
      <c r="E41" s="340">
        <v>0</v>
      </c>
      <c r="F41" s="340">
        <v>0</v>
      </c>
      <c r="G41" s="340">
        <v>1</v>
      </c>
      <c r="H41" s="340">
        <v>0</v>
      </c>
      <c r="I41" s="341" t="s">
        <v>496</v>
      </c>
      <c r="J41" s="342" t="s">
        <v>505</v>
      </c>
      <c r="K41" s="369" t="s">
        <v>507</v>
      </c>
      <c r="L41" s="343"/>
      <c r="M41" s="344" t="s">
        <v>441</v>
      </c>
      <c r="N41" s="186">
        <v>0.54513888888888895</v>
      </c>
      <c r="O41" s="345" t="s">
        <v>146</v>
      </c>
      <c r="P41" s="346">
        <v>21</v>
      </c>
      <c r="Q41" s="346">
        <v>12</v>
      </c>
      <c r="R41" s="346">
        <v>0</v>
      </c>
      <c r="S41" s="346">
        <v>0</v>
      </c>
      <c r="T41" s="347">
        <f t="shared" si="0"/>
        <v>33</v>
      </c>
      <c r="U41" s="352"/>
      <c r="V41" s="351">
        <v>3</v>
      </c>
      <c r="W41" s="106"/>
    </row>
    <row r="42" spans="1:24" ht="20.100000000000001" customHeight="1">
      <c r="A42" s="318">
        <v>44503</v>
      </c>
      <c r="B42" s="326" t="s">
        <v>494</v>
      </c>
      <c r="C42" s="327" t="s">
        <v>495</v>
      </c>
      <c r="D42" s="328">
        <v>5</v>
      </c>
      <c r="E42" s="328">
        <v>0</v>
      </c>
      <c r="F42" s="328">
        <v>0</v>
      </c>
      <c r="G42" s="328">
        <v>5</v>
      </c>
      <c r="H42" s="328">
        <v>0</v>
      </c>
      <c r="I42" s="329" t="s">
        <v>498</v>
      </c>
      <c r="J42" s="330" t="s">
        <v>502</v>
      </c>
      <c r="K42" s="368" t="s">
        <v>507</v>
      </c>
      <c r="L42" s="331"/>
      <c r="M42" s="344" t="s">
        <v>552</v>
      </c>
      <c r="N42" s="186">
        <v>0.64236111111111105</v>
      </c>
      <c r="O42" s="345" t="s">
        <v>148</v>
      </c>
      <c r="P42" s="346">
        <v>29</v>
      </c>
      <c r="Q42" s="346">
        <v>34</v>
      </c>
      <c r="R42" s="346">
        <v>0</v>
      </c>
      <c r="S42" s="346">
        <v>0</v>
      </c>
      <c r="T42" s="347">
        <f t="shared" si="0"/>
        <v>63</v>
      </c>
      <c r="U42" s="352"/>
      <c r="V42" s="351">
        <v>3</v>
      </c>
      <c r="W42" s="106"/>
    </row>
    <row r="43" spans="1:24" ht="20.100000000000001" customHeight="1" thickBot="1">
      <c r="A43" s="324">
        <v>44503</v>
      </c>
      <c r="B43" s="338" t="s">
        <v>494</v>
      </c>
      <c r="C43" s="339" t="s">
        <v>471</v>
      </c>
      <c r="D43" s="340">
        <v>1</v>
      </c>
      <c r="E43" s="340">
        <v>0</v>
      </c>
      <c r="F43" s="340">
        <v>0</v>
      </c>
      <c r="G43" s="340">
        <v>1</v>
      </c>
      <c r="H43" s="340">
        <v>0</v>
      </c>
      <c r="I43" s="341" t="s">
        <v>496</v>
      </c>
      <c r="J43" s="342" t="s">
        <v>501</v>
      </c>
      <c r="K43" s="369" t="s">
        <v>506</v>
      </c>
      <c r="L43" s="343"/>
      <c r="M43" s="344" t="s">
        <v>438</v>
      </c>
      <c r="N43" s="186">
        <v>0.52777777777777779</v>
      </c>
      <c r="O43" s="345" t="s">
        <v>147</v>
      </c>
      <c r="P43" s="346">
        <v>10</v>
      </c>
      <c r="Q43" s="346">
        <v>10</v>
      </c>
      <c r="R43" s="346">
        <v>1</v>
      </c>
      <c r="S43" s="346">
        <v>1</v>
      </c>
      <c r="T43" s="347">
        <f t="shared" si="0"/>
        <v>22</v>
      </c>
      <c r="U43" s="350"/>
      <c r="V43" s="351">
        <v>3</v>
      </c>
    </row>
    <row r="44" spans="1:24" ht="20.100000000000001" customHeight="1" thickTop="1">
      <c r="A44" s="318">
        <v>44503</v>
      </c>
      <c r="B44" s="326" t="s">
        <v>508</v>
      </c>
      <c r="C44" s="327" t="s">
        <v>445</v>
      </c>
      <c r="D44" s="328">
        <v>0</v>
      </c>
      <c r="E44" s="328">
        <v>0</v>
      </c>
      <c r="F44" s="328">
        <v>0</v>
      </c>
      <c r="G44" s="328">
        <v>1</v>
      </c>
      <c r="H44" s="328">
        <v>0</v>
      </c>
      <c r="I44" s="329" t="s">
        <v>523</v>
      </c>
      <c r="J44" s="330" t="s">
        <v>525</v>
      </c>
      <c r="K44" s="330" t="s">
        <v>527</v>
      </c>
      <c r="L44" s="331"/>
      <c r="M44" s="344"/>
      <c r="N44" s="186"/>
      <c r="O44" s="181" t="s">
        <v>125</v>
      </c>
      <c r="P44" s="182">
        <f>SUM(P37:P43)</f>
        <v>197</v>
      </c>
      <c r="Q44" s="182">
        <f>SUM(Q37:Q43)</f>
        <v>191</v>
      </c>
      <c r="R44" s="182">
        <f>SUM(R37:R43)</f>
        <v>14</v>
      </c>
      <c r="S44" s="182">
        <f>SUM(S37:S43)</f>
        <v>9</v>
      </c>
      <c r="T44" s="182">
        <f>SUM(T37:T43)</f>
        <v>411</v>
      </c>
      <c r="U44" s="183"/>
      <c r="V44" s="184"/>
    </row>
    <row r="45" spans="1:24" ht="20.100000000000001" customHeight="1">
      <c r="A45" s="325">
        <v>44503</v>
      </c>
      <c r="B45" s="332" t="s">
        <v>510</v>
      </c>
      <c r="C45" s="333" t="s">
        <v>509</v>
      </c>
      <c r="D45" s="334">
        <v>3</v>
      </c>
      <c r="E45" s="334">
        <v>0</v>
      </c>
      <c r="F45" s="334">
        <v>0</v>
      </c>
      <c r="G45" s="334">
        <v>3</v>
      </c>
      <c r="H45" s="334">
        <v>0</v>
      </c>
      <c r="I45" s="335" t="s">
        <v>524</v>
      </c>
      <c r="J45" s="336" t="s">
        <v>525</v>
      </c>
      <c r="K45" s="336" t="s">
        <v>528</v>
      </c>
      <c r="L45" s="337"/>
      <c r="M45" s="344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</row>
    <row r="46" spans="1:24" ht="20.100000000000001" customHeight="1" thickBot="1">
      <c r="A46" s="324">
        <v>44503</v>
      </c>
      <c r="B46" s="338" t="s">
        <v>510</v>
      </c>
      <c r="C46" s="339" t="s">
        <v>446</v>
      </c>
      <c r="D46" s="340">
        <v>1</v>
      </c>
      <c r="E46" s="340">
        <v>0</v>
      </c>
      <c r="F46" s="340">
        <v>0</v>
      </c>
      <c r="G46" s="340">
        <v>1</v>
      </c>
      <c r="H46" s="340">
        <v>0</v>
      </c>
      <c r="I46" s="341" t="s">
        <v>524</v>
      </c>
      <c r="J46" s="342" t="s">
        <v>526</v>
      </c>
      <c r="K46" s="342" t="s">
        <v>528</v>
      </c>
      <c r="L46" s="343"/>
      <c r="M46" s="187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4" ht="20.100000000000001" customHeight="1">
      <c r="A47" s="318">
        <v>44503</v>
      </c>
      <c r="B47" s="326" t="s">
        <v>511</v>
      </c>
      <c r="C47" s="327" t="s">
        <v>512</v>
      </c>
      <c r="D47" s="328">
        <v>1</v>
      </c>
      <c r="E47" s="328">
        <v>0</v>
      </c>
      <c r="F47" s="328">
        <v>0</v>
      </c>
      <c r="G47" s="328">
        <v>1</v>
      </c>
      <c r="H47" s="328">
        <v>0</v>
      </c>
      <c r="I47" s="329" t="s">
        <v>524</v>
      </c>
      <c r="J47" s="330" t="s">
        <v>525</v>
      </c>
      <c r="K47" s="330" t="s">
        <v>528</v>
      </c>
      <c r="L47" s="331"/>
      <c r="M47" s="187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4" ht="20.100000000000001" customHeight="1" thickBot="1">
      <c r="A48" s="325">
        <v>44503</v>
      </c>
      <c r="B48" s="332" t="s">
        <v>511</v>
      </c>
      <c r="C48" s="333" t="s">
        <v>513</v>
      </c>
      <c r="D48" s="334">
        <v>0</v>
      </c>
      <c r="E48" s="334">
        <v>0</v>
      </c>
      <c r="F48" s="334">
        <v>0</v>
      </c>
      <c r="G48" s="334">
        <v>1</v>
      </c>
      <c r="H48" s="334">
        <v>0</v>
      </c>
      <c r="I48" s="335" t="s">
        <v>523</v>
      </c>
      <c r="J48" s="336" t="s">
        <v>525</v>
      </c>
      <c r="K48" s="336" t="s">
        <v>529</v>
      </c>
      <c r="L48" s="337"/>
      <c r="M48" s="187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24">
        <v>44503</v>
      </c>
      <c r="B49" s="338" t="s">
        <v>511</v>
      </c>
      <c r="C49" s="339" t="s">
        <v>487</v>
      </c>
      <c r="D49" s="340">
        <v>1</v>
      </c>
      <c r="E49" s="340">
        <v>0</v>
      </c>
      <c r="F49" s="340">
        <v>0</v>
      </c>
      <c r="G49" s="340">
        <v>1</v>
      </c>
      <c r="H49" s="340">
        <v>0</v>
      </c>
      <c r="I49" s="341" t="s">
        <v>524</v>
      </c>
      <c r="J49" s="342" t="s">
        <v>525</v>
      </c>
      <c r="K49" s="342" t="s">
        <v>528</v>
      </c>
      <c r="L49" s="343"/>
      <c r="M49" s="187"/>
      <c r="N49" s="10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59">
        <v>44503</v>
      </c>
      <c r="B50" s="360" t="s">
        <v>514</v>
      </c>
      <c r="C50" s="361" t="s">
        <v>470</v>
      </c>
      <c r="D50" s="362">
        <v>2</v>
      </c>
      <c r="E50" s="362">
        <v>0</v>
      </c>
      <c r="F50" s="362">
        <v>0</v>
      </c>
      <c r="G50" s="362">
        <v>2</v>
      </c>
      <c r="H50" s="362">
        <v>0</v>
      </c>
      <c r="I50" s="363" t="s">
        <v>524</v>
      </c>
      <c r="J50" s="364" t="s">
        <v>525</v>
      </c>
      <c r="K50" s="364" t="s">
        <v>528</v>
      </c>
      <c r="L50" s="365"/>
      <c r="M50" s="187"/>
      <c r="N50" s="106"/>
      <c r="O50" s="94" t="s">
        <v>89</v>
      </c>
      <c r="P50" s="96">
        <f>P44+P49</f>
        <v>197</v>
      </c>
      <c r="Q50" s="95">
        <f>Q44+Q49</f>
        <v>191</v>
      </c>
      <c r="R50" s="96">
        <f>R44+R49</f>
        <v>14</v>
      </c>
      <c r="S50" s="95">
        <f>S44+S49</f>
        <v>9</v>
      </c>
      <c r="T50" s="96">
        <f>T44+T49</f>
        <v>411</v>
      </c>
      <c r="U50" s="97">
        <f>SUM(U44:U45)</f>
        <v>0</v>
      </c>
      <c r="V50" s="98"/>
    </row>
    <row r="51" spans="1:22" ht="20.100000000000001" customHeight="1" thickBot="1">
      <c r="A51" s="359">
        <v>44503</v>
      </c>
      <c r="B51" s="360" t="s">
        <v>515</v>
      </c>
      <c r="C51" s="361" t="s">
        <v>470</v>
      </c>
      <c r="D51" s="362">
        <v>2</v>
      </c>
      <c r="E51" s="362">
        <v>0</v>
      </c>
      <c r="F51" s="362">
        <v>0</v>
      </c>
      <c r="G51" s="362">
        <v>2</v>
      </c>
      <c r="H51" s="362">
        <v>0</v>
      </c>
      <c r="I51" s="363" t="s">
        <v>524</v>
      </c>
      <c r="J51" s="364" t="s">
        <v>525</v>
      </c>
      <c r="K51" s="364" t="s">
        <v>528</v>
      </c>
      <c r="L51" s="365"/>
      <c r="M51" s="187"/>
      <c r="N51" s="106"/>
      <c r="O51" s="169" t="s">
        <v>481</v>
      </c>
      <c r="P51" s="99">
        <v>-10</v>
      </c>
      <c r="Q51" s="152">
        <v>-30</v>
      </c>
      <c r="R51" s="152"/>
      <c r="S51" s="152"/>
      <c r="T51" s="152"/>
      <c r="U51" s="151"/>
      <c r="V51" s="151"/>
    </row>
    <row r="52" spans="1:22" ht="20.100000000000001" customHeight="1" thickBot="1">
      <c r="A52" s="359">
        <v>44503</v>
      </c>
      <c r="B52" s="360" t="s">
        <v>516</v>
      </c>
      <c r="C52" s="361" t="s">
        <v>530</v>
      </c>
      <c r="D52" s="362">
        <v>5</v>
      </c>
      <c r="E52" s="362">
        <v>0</v>
      </c>
      <c r="F52" s="362">
        <v>0</v>
      </c>
      <c r="G52" s="362">
        <v>5</v>
      </c>
      <c r="H52" s="362">
        <v>0</v>
      </c>
      <c r="I52" s="363" t="s">
        <v>523</v>
      </c>
      <c r="J52" s="364" t="s">
        <v>525</v>
      </c>
      <c r="K52" s="364" t="s">
        <v>529</v>
      </c>
      <c r="L52" s="365"/>
      <c r="M52" s="187"/>
      <c r="N52" s="272"/>
      <c r="O52" s="156"/>
      <c r="P52" s="188"/>
      <c r="Q52" s="188"/>
      <c r="R52" s="152"/>
      <c r="S52" s="152"/>
      <c r="T52" s="152"/>
      <c r="U52" s="151"/>
      <c r="V52" s="151"/>
    </row>
    <row r="53" spans="1:22" ht="20.100000000000001" customHeight="1">
      <c r="A53" s="318">
        <v>44503</v>
      </c>
      <c r="B53" s="326" t="s">
        <v>518</v>
      </c>
      <c r="C53" s="327" t="s">
        <v>517</v>
      </c>
      <c r="D53" s="328">
        <v>2</v>
      </c>
      <c r="E53" s="328">
        <v>0</v>
      </c>
      <c r="F53" s="328">
        <v>0</v>
      </c>
      <c r="G53" s="328">
        <v>2</v>
      </c>
      <c r="H53" s="328">
        <v>0</v>
      </c>
      <c r="I53" s="329" t="s">
        <v>523</v>
      </c>
      <c r="J53" s="330" t="s">
        <v>525</v>
      </c>
      <c r="K53" s="330" t="s">
        <v>528</v>
      </c>
      <c r="L53" s="331"/>
      <c r="M53" s="187"/>
      <c r="N53" s="272"/>
      <c r="O53" s="156"/>
      <c r="P53" s="188"/>
      <c r="Q53" s="188"/>
      <c r="R53" s="152"/>
      <c r="S53" s="152"/>
      <c r="T53" s="152"/>
      <c r="U53" s="151"/>
      <c r="V53" s="151"/>
    </row>
    <row r="54" spans="1:22" ht="20.100000000000001" customHeight="1">
      <c r="A54" s="325">
        <v>44503</v>
      </c>
      <c r="B54" s="332" t="s">
        <v>518</v>
      </c>
      <c r="C54" s="333" t="s">
        <v>463</v>
      </c>
      <c r="D54" s="334">
        <v>5</v>
      </c>
      <c r="E54" s="334">
        <v>0</v>
      </c>
      <c r="F54" s="334">
        <v>0</v>
      </c>
      <c r="G54" s="334">
        <v>5</v>
      </c>
      <c r="H54" s="334">
        <v>0</v>
      </c>
      <c r="I54" s="335" t="s">
        <v>524</v>
      </c>
      <c r="J54" s="336" t="s">
        <v>525</v>
      </c>
      <c r="K54" s="336" t="s">
        <v>528</v>
      </c>
      <c r="L54" s="337"/>
      <c r="M54" s="187"/>
      <c r="N54" s="272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 thickBot="1">
      <c r="A55" s="324">
        <v>44503</v>
      </c>
      <c r="B55" s="338" t="s">
        <v>518</v>
      </c>
      <c r="C55" s="339" t="s">
        <v>519</v>
      </c>
      <c r="D55" s="340">
        <v>1</v>
      </c>
      <c r="E55" s="340">
        <v>0</v>
      </c>
      <c r="F55" s="340">
        <v>0</v>
      </c>
      <c r="G55" s="340">
        <v>1</v>
      </c>
      <c r="H55" s="340">
        <v>0</v>
      </c>
      <c r="I55" s="341" t="s">
        <v>523</v>
      </c>
      <c r="J55" s="342" t="s">
        <v>525</v>
      </c>
      <c r="K55" s="342" t="s">
        <v>528</v>
      </c>
      <c r="L55" s="343"/>
      <c r="M55" s="187"/>
      <c r="N55" s="272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>
      <c r="A56" s="318">
        <v>44503</v>
      </c>
      <c r="B56" s="326" t="s">
        <v>520</v>
      </c>
      <c r="C56" s="327" t="s">
        <v>517</v>
      </c>
      <c r="D56" s="328">
        <v>2</v>
      </c>
      <c r="E56" s="328">
        <v>0</v>
      </c>
      <c r="F56" s="328">
        <v>0</v>
      </c>
      <c r="G56" s="328">
        <v>2</v>
      </c>
      <c r="H56" s="328">
        <v>0</v>
      </c>
      <c r="I56" s="329" t="s">
        <v>524</v>
      </c>
      <c r="J56" s="330" t="s">
        <v>525</v>
      </c>
      <c r="K56" s="330" t="s">
        <v>528</v>
      </c>
      <c r="L56" s="331"/>
      <c r="M56" s="187"/>
      <c r="N56" s="272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 thickBot="1">
      <c r="A57" s="324">
        <v>44503</v>
      </c>
      <c r="B57" s="338" t="s">
        <v>520</v>
      </c>
      <c r="C57" s="339" t="s">
        <v>521</v>
      </c>
      <c r="D57" s="340">
        <v>4</v>
      </c>
      <c r="E57" s="340">
        <v>0</v>
      </c>
      <c r="F57" s="340">
        <v>0</v>
      </c>
      <c r="G57" s="340">
        <v>0</v>
      </c>
      <c r="H57" s="340">
        <v>0</v>
      </c>
      <c r="I57" s="341" t="s">
        <v>523</v>
      </c>
      <c r="J57" s="342" t="s">
        <v>526</v>
      </c>
      <c r="K57" s="342" t="s">
        <v>529</v>
      </c>
      <c r="L57" s="343"/>
      <c r="M57" s="187"/>
      <c r="N57" s="272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 thickBot="1">
      <c r="A58" s="359">
        <v>44503</v>
      </c>
      <c r="B58" s="360" t="s">
        <v>522</v>
      </c>
      <c r="C58" s="361" t="s">
        <v>449</v>
      </c>
      <c r="D58" s="362">
        <v>6</v>
      </c>
      <c r="E58" s="362">
        <v>0</v>
      </c>
      <c r="F58" s="362">
        <v>0</v>
      </c>
      <c r="G58" s="362">
        <v>6</v>
      </c>
      <c r="H58" s="362">
        <v>0</v>
      </c>
      <c r="I58" s="363" t="s">
        <v>523</v>
      </c>
      <c r="J58" s="364" t="s">
        <v>525</v>
      </c>
      <c r="K58" s="364" t="s">
        <v>528</v>
      </c>
      <c r="L58" s="365"/>
      <c r="M58" s="187"/>
      <c r="N58" s="272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59">
        <v>44503</v>
      </c>
      <c r="B59" s="360" t="s">
        <v>531</v>
      </c>
      <c r="C59" s="361" t="s">
        <v>420</v>
      </c>
      <c r="D59" s="362">
        <v>3</v>
      </c>
      <c r="E59" s="362">
        <v>0</v>
      </c>
      <c r="F59" s="362">
        <v>0</v>
      </c>
      <c r="G59" s="362">
        <v>3</v>
      </c>
      <c r="H59" s="362">
        <v>0</v>
      </c>
      <c r="I59" s="363" t="s">
        <v>532</v>
      </c>
      <c r="J59" s="364" t="s">
        <v>452</v>
      </c>
      <c r="K59" s="367" t="s">
        <v>533</v>
      </c>
      <c r="L59" s="365"/>
      <c r="M59" s="187"/>
      <c r="N59" s="272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318">
        <v>44503</v>
      </c>
      <c r="B60" s="326" t="s">
        <v>534</v>
      </c>
      <c r="C60" s="327" t="s">
        <v>512</v>
      </c>
      <c r="D60" s="328">
        <v>14</v>
      </c>
      <c r="E60" s="328">
        <v>0</v>
      </c>
      <c r="F60" s="328">
        <v>0</v>
      </c>
      <c r="G60" s="328">
        <v>14</v>
      </c>
      <c r="H60" s="328">
        <v>0</v>
      </c>
      <c r="I60" s="329" t="s">
        <v>542</v>
      </c>
      <c r="J60" s="330" t="s">
        <v>546</v>
      </c>
      <c r="K60" s="330" t="s">
        <v>548</v>
      </c>
      <c r="L60" s="331"/>
      <c r="M60" s="187"/>
      <c r="N60" s="272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325">
        <v>44503</v>
      </c>
      <c r="B61" s="332" t="s">
        <v>534</v>
      </c>
      <c r="C61" s="333" t="s">
        <v>535</v>
      </c>
      <c r="D61" s="334">
        <v>10</v>
      </c>
      <c r="E61" s="334">
        <v>0</v>
      </c>
      <c r="F61" s="334">
        <v>0</v>
      </c>
      <c r="G61" s="334">
        <v>10</v>
      </c>
      <c r="H61" s="334">
        <v>0</v>
      </c>
      <c r="I61" s="335" t="s">
        <v>543</v>
      </c>
      <c r="J61" s="336" t="s">
        <v>546</v>
      </c>
      <c r="K61" s="336" t="s">
        <v>549</v>
      </c>
      <c r="L61" s="337"/>
      <c r="M61" s="187"/>
      <c r="N61" s="272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324">
        <v>44503</v>
      </c>
      <c r="B62" s="338" t="s">
        <v>534</v>
      </c>
      <c r="C62" s="339" t="s">
        <v>536</v>
      </c>
      <c r="D62" s="340">
        <v>0</v>
      </c>
      <c r="E62" s="340">
        <v>0</v>
      </c>
      <c r="F62" s="340">
        <v>0</v>
      </c>
      <c r="G62" s="340">
        <v>2</v>
      </c>
      <c r="H62" s="340">
        <v>0</v>
      </c>
      <c r="I62" s="341" t="s">
        <v>544</v>
      </c>
      <c r="J62" s="342" t="s">
        <v>547</v>
      </c>
      <c r="K62" s="342" t="s">
        <v>550</v>
      </c>
      <c r="L62" s="343"/>
      <c r="M62" s="187"/>
      <c r="N62" s="272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18">
        <v>44503</v>
      </c>
      <c r="B63" s="326" t="s">
        <v>537</v>
      </c>
      <c r="C63" s="327" t="s">
        <v>538</v>
      </c>
      <c r="D63" s="328">
        <v>5</v>
      </c>
      <c r="E63" s="328">
        <v>0</v>
      </c>
      <c r="F63" s="328">
        <v>0</v>
      </c>
      <c r="G63" s="328">
        <v>0</v>
      </c>
      <c r="H63" s="328">
        <v>0</v>
      </c>
      <c r="I63" s="329" t="s">
        <v>542</v>
      </c>
      <c r="J63" s="330" t="s">
        <v>546</v>
      </c>
      <c r="K63" s="330" t="s">
        <v>550</v>
      </c>
      <c r="L63" s="331"/>
      <c r="M63" s="187"/>
      <c r="N63" s="272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324">
        <v>44503</v>
      </c>
      <c r="B64" s="338" t="s">
        <v>537</v>
      </c>
      <c r="C64" s="339" t="s">
        <v>539</v>
      </c>
      <c r="D64" s="340">
        <v>1</v>
      </c>
      <c r="E64" s="340">
        <v>0</v>
      </c>
      <c r="F64" s="340">
        <v>0</v>
      </c>
      <c r="G64" s="340">
        <v>0</v>
      </c>
      <c r="H64" s="340">
        <v>0</v>
      </c>
      <c r="I64" s="341" t="s">
        <v>544</v>
      </c>
      <c r="J64" s="342" t="s">
        <v>546</v>
      </c>
      <c r="K64" s="342" t="s">
        <v>551</v>
      </c>
      <c r="L64" s="343"/>
      <c r="M64" s="187"/>
      <c r="N64" s="272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 thickBot="1">
      <c r="A65" s="484">
        <v>44503</v>
      </c>
      <c r="B65" s="485" t="s">
        <v>439</v>
      </c>
      <c r="C65" s="486" t="s">
        <v>62</v>
      </c>
      <c r="D65" s="487">
        <v>0</v>
      </c>
      <c r="E65" s="487">
        <v>30</v>
      </c>
      <c r="F65" s="487">
        <v>10</v>
      </c>
      <c r="G65" s="487">
        <v>0</v>
      </c>
      <c r="H65" s="487">
        <v>0</v>
      </c>
      <c r="I65" s="460" t="s">
        <v>315</v>
      </c>
      <c r="J65" s="488" t="s">
        <v>158</v>
      </c>
      <c r="K65" s="488"/>
      <c r="L65" s="489"/>
      <c r="M65" s="187"/>
      <c r="N65" s="272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318">
        <v>44503</v>
      </c>
      <c r="B66" s="326" t="s">
        <v>540</v>
      </c>
      <c r="C66" s="327" t="s">
        <v>468</v>
      </c>
      <c r="D66" s="328">
        <v>1</v>
      </c>
      <c r="E66" s="328">
        <v>0</v>
      </c>
      <c r="F66" s="328">
        <v>0</v>
      </c>
      <c r="G66" s="328">
        <v>1</v>
      </c>
      <c r="H66" s="328">
        <v>0</v>
      </c>
      <c r="I66" s="329" t="s">
        <v>545</v>
      </c>
      <c r="J66" s="330" t="s">
        <v>546</v>
      </c>
      <c r="K66" s="330" t="s">
        <v>548</v>
      </c>
      <c r="L66" s="331"/>
      <c r="M66" s="187"/>
      <c r="N66" s="272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>
      <c r="A67" s="325">
        <v>44503</v>
      </c>
      <c r="B67" s="332" t="s">
        <v>540</v>
      </c>
      <c r="C67" s="333" t="s">
        <v>541</v>
      </c>
      <c r="D67" s="334">
        <v>2</v>
      </c>
      <c r="E67" s="334">
        <v>0</v>
      </c>
      <c r="F67" s="334">
        <v>0</v>
      </c>
      <c r="G67" s="334">
        <v>2</v>
      </c>
      <c r="H67" s="334">
        <v>0</v>
      </c>
      <c r="I67" s="335" t="s">
        <v>542</v>
      </c>
      <c r="J67" s="336" t="s">
        <v>547</v>
      </c>
      <c r="K67" s="336" t="s">
        <v>548</v>
      </c>
      <c r="L67" s="337"/>
      <c r="M67" s="187"/>
      <c r="N67" s="272"/>
      <c r="O67" s="156"/>
      <c r="P67" s="188"/>
      <c r="Q67" s="188"/>
      <c r="R67" s="152"/>
      <c r="S67" s="152"/>
      <c r="T67" s="152"/>
      <c r="U67" s="151"/>
      <c r="V67" s="151"/>
    </row>
    <row r="68" spans="1:22" ht="19.5" customHeight="1" thickBot="1">
      <c r="A68" s="324">
        <v>44503</v>
      </c>
      <c r="B68" s="338" t="s">
        <v>540</v>
      </c>
      <c r="C68" s="339" t="s">
        <v>519</v>
      </c>
      <c r="D68" s="340">
        <v>1</v>
      </c>
      <c r="E68" s="340">
        <v>0</v>
      </c>
      <c r="F68" s="340">
        <v>0</v>
      </c>
      <c r="G68" s="340">
        <v>0</v>
      </c>
      <c r="H68" s="340">
        <v>0</v>
      </c>
      <c r="I68" s="341" t="s">
        <v>543</v>
      </c>
      <c r="J68" s="342" t="s">
        <v>547</v>
      </c>
      <c r="K68" s="342" t="s">
        <v>549</v>
      </c>
      <c r="L68" s="343"/>
      <c r="M68" s="187"/>
      <c r="N68" s="272"/>
      <c r="O68" s="156"/>
      <c r="P68" s="188"/>
      <c r="Q68" s="188"/>
      <c r="R68" s="152"/>
      <c r="S68" s="152"/>
      <c r="T68" s="152"/>
      <c r="U68" s="151"/>
      <c r="V68" s="151"/>
    </row>
    <row r="69" spans="1:22" ht="19.5" customHeight="1">
      <c r="A69" s="198" t="s">
        <v>11</v>
      </c>
      <c r="B69" s="199"/>
      <c r="C69" s="200"/>
      <c r="D69" s="201">
        <f>SUM(D4:D68)</f>
        <v>200</v>
      </c>
      <c r="E69" s="201">
        <f>SUM(E4:E68)</f>
        <v>30</v>
      </c>
      <c r="F69" s="201">
        <f>SUM(F4:F68)</f>
        <v>10</v>
      </c>
      <c r="G69" s="201">
        <f>SUM(G4:G68)</f>
        <v>211</v>
      </c>
      <c r="H69" s="201">
        <f>SUM(H4:H68)</f>
        <v>0</v>
      </c>
      <c r="I69" s="297"/>
      <c r="J69" s="149"/>
      <c r="K69" s="149"/>
      <c r="L69" s="202"/>
      <c r="M69" s="187"/>
      <c r="N69" s="272"/>
      <c r="O69" s="156"/>
      <c r="P69" s="188"/>
      <c r="Q69" s="188"/>
      <c r="R69" s="152"/>
      <c r="S69" s="152"/>
      <c r="T69" s="152"/>
      <c r="U69" s="151"/>
      <c r="V69" s="151"/>
    </row>
    <row r="70" spans="1:22" ht="19.5" customHeight="1">
      <c r="A70" s="203" t="s">
        <v>12</v>
      </c>
      <c r="B70" s="204"/>
      <c r="C70" s="205"/>
      <c r="D70" s="206">
        <v>557</v>
      </c>
      <c r="E70" s="206">
        <v>0</v>
      </c>
      <c r="F70" s="206">
        <v>0</v>
      </c>
      <c r="G70" s="206">
        <v>515</v>
      </c>
      <c r="H70" s="206">
        <v>0</v>
      </c>
      <c r="I70" s="298"/>
      <c r="J70" s="128"/>
      <c r="K70" s="128"/>
      <c r="L70" s="207"/>
      <c r="M70" s="187"/>
      <c r="N70" s="272"/>
      <c r="O70" s="156"/>
      <c r="P70" s="188"/>
      <c r="Q70" s="188"/>
      <c r="R70" s="152"/>
      <c r="S70" s="152"/>
      <c r="T70" s="152"/>
      <c r="U70" s="151"/>
      <c r="V70" s="151"/>
    </row>
    <row r="71" spans="1:22" ht="19.5" customHeight="1" thickBot="1">
      <c r="A71" s="208" t="s">
        <v>13</v>
      </c>
      <c r="B71" s="209"/>
      <c r="C71" s="210"/>
      <c r="D71" s="211">
        <f>D69+D70</f>
        <v>757</v>
      </c>
      <c r="E71" s="211">
        <f>E69+E70</f>
        <v>30</v>
      </c>
      <c r="F71" s="211">
        <f>F69+F70</f>
        <v>10</v>
      </c>
      <c r="G71" s="211">
        <f>G69+G70</f>
        <v>726</v>
      </c>
      <c r="H71" s="211">
        <f>H69+H70</f>
        <v>0</v>
      </c>
      <c r="I71" s="299"/>
      <c r="J71" s="129"/>
      <c r="K71" s="129"/>
      <c r="L71" s="212"/>
      <c r="M71" s="187"/>
      <c r="N71" s="272"/>
      <c r="O71" s="156"/>
      <c r="P71" s="188"/>
      <c r="Q71" s="188"/>
      <c r="R71" s="152"/>
      <c r="S71" s="152"/>
      <c r="T71" s="152"/>
      <c r="U71" s="151"/>
      <c r="V71" s="151"/>
    </row>
    <row r="72" spans="1:22" ht="19.5" customHeight="1">
      <c r="A72" s="213" t="s">
        <v>14</v>
      </c>
      <c r="B72" s="214">
        <f t="array" ref="B72">SUM(1/COUNTIF(B4:B68,B4:B68))</f>
        <v>32.999999999999986</v>
      </c>
      <c r="C72" s="215"/>
      <c r="D72" s="151"/>
      <c r="E72" s="151"/>
      <c r="F72" s="151"/>
      <c r="G72" s="151"/>
      <c r="H72" s="151"/>
      <c r="I72" s="300"/>
      <c r="J72" s="130"/>
      <c r="K72" s="130"/>
      <c r="L72" s="134"/>
      <c r="M72" s="187"/>
      <c r="N72" s="272"/>
      <c r="O72" s="156"/>
      <c r="P72" s="188"/>
      <c r="Q72" s="188"/>
      <c r="R72" s="152"/>
      <c r="S72" s="152"/>
      <c r="T72" s="152"/>
      <c r="U72" s="151"/>
      <c r="V72" s="151"/>
    </row>
    <row r="73" spans="1:22" ht="19.5" customHeight="1">
      <c r="A73" s="213"/>
      <c r="B73" s="214"/>
      <c r="C73" s="215"/>
      <c r="D73" s="151"/>
      <c r="E73" s="151"/>
      <c r="F73" s="151"/>
      <c r="G73" s="151"/>
      <c r="H73" s="151"/>
      <c r="I73" s="300"/>
      <c r="J73" s="130"/>
      <c r="K73" s="39"/>
      <c r="L73" s="39"/>
      <c r="M73" s="187"/>
      <c r="N73" s="272"/>
      <c r="O73" s="156"/>
      <c r="P73" s="188"/>
      <c r="Q73" s="188"/>
      <c r="R73" s="152"/>
      <c r="S73" s="152"/>
      <c r="T73" s="152"/>
      <c r="U73" s="151"/>
      <c r="V73" s="151"/>
    </row>
    <row r="74" spans="1:22" ht="19.5" customHeight="1">
      <c r="A74" s="216" t="s">
        <v>15</v>
      </c>
      <c r="B74" s="217"/>
      <c r="C74" s="217"/>
      <c r="D74" s="131"/>
      <c r="E74" s="131"/>
      <c r="F74" s="131"/>
      <c r="G74" s="131"/>
      <c r="H74" s="131"/>
      <c r="I74" s="301"/>
      <c r="J74" s="131"/>
      <c r="K74" s="148"/>
      <c r="L74" s="148"/>
      <c r="M74" s="187"/>
      <c r="N74" s="272"/>
      <c r="O74" s="156"/>
      <c r="P74" s="188"/>
      <c r="Q74" s="188"/>
      <c r="R74" s="152"/>
      <c r="S74" s="152"/>
      <c r="T74" s="152"/>
      <c r="U74" s="151"/>
      <c r="V74" s="151"/>
    </row>
    <row r="75" spans="1:22" ht="19.5" customHeight="1">
      <c r="A75" s="218" t="s">
        <v>130</v>
      </c>
      <c r="B75" s="217"/>
      <c r="C75" s="217"/>
      <c r="D75" s="131"/>
      <c r="E75" s="131"/>
      <c r="F75" s="131"/>
      <c r="G75" s="131"/>
      <c r="H75" s="131"/>
      <c r="I75" s="301"/>
      <c r="J75" s="131"/>
      <c r="K75" s="131"/>
      <c r="L75" s="148"/>
      <c r="M75" s="187"/>
      <c r="N75" s="272"/>
      <c r="O75" s="156"/>
      <c r="P75" s="188"/>
      <c r="Q75" s="188"/>
      <c r="R75" s="152"/>
      <c r="S75" s="152"/>
      <c r="T75" s="152"/>
      <c r="U75" s="151"/>
      <c r="V75" s="151"/>
    </row>
    <row r="76" spans="1:22" ht="19.5" customHeight="1" thickBot="1">
      <c r="A76" s="219"/>
      <c r="B76" s="217"/>
      <c r="C76" s="220"/>
      <c r="D76" s="131"/>
      <c r="E76" s="131"/>
      <c r="F76" s="131"/>
      <c r="G76" s="131"/>
      <c r="H76" s="131"/>
      <c r="I76" s="302"/>
      <c r="J76" s="132"/>
      <c r="K76" s="132"/>
      <c r="L76" s="221"/>
      <c r="M76" s="187"/>
      <c r="N76" s="272"/>
      <c r="O76" s="156"/>
      <c r="P76" s="188"/>
      <c r="Q76" s="188"/>
      <c r="R76" s="152"/>
      <c r="S76" s="152"/>
      <c r="T76" s="152"/>
      <c r="U76" s="151"/>
      <c r="V76" s="151"/>
    </row>
    <row r="77" spans="1:22" ht="19.5" customHeight="1" thickBot="1">
      <c r="A77" s="174" t="s">
        <v>0</v>
      </c>
      <c r="B77" s="175" t="s">
        <v>1</v>
      </c>
      <c r="C77" s="175" t="s">
        <v>2</v>
      </c>
      <c r="D77" s="372" t="s">
        <v>16</v>
      </c>
      <c r="E77" s="222" t="s">
        <v>27</v>
      </c>
      <c r="F77" s="372" t="s">
        <v>18</v>
      </c>
      <c r="G77" s="372" t="s">
        <v>19</v>
      </c>
      <c r="H77" s="372" t="s">
        <v>119</v>
      </c>
      <c r="I77" s="303" t="s">
        <v>8</v>
      </c>
      <c r="J77" s="372" t="s">
        <v>9</v>
      </c>
      <c r="K77" s="464" t="s">
        <v>10</v>
      </c>
      <c r="L77" s="465"/>
      <c r="M77" s="187"/>
      <c r="N77" s="272"/>
      <c r="O77" s="156"/>
      <c r="P77" s="188"/>
      <c r="Q77" s="188"/>
      <c r="R77" s="152"/>
      <c r="S77" s="152"/>
      <c r="T77" s="152"/>
      <c r="U77" s="151"/>
      <c r="V77" s="151"/>
    </row>
    <row r="78" spans="1:22" ht="19.5" customHeight="1">
      <c r="A78" s="318"/>
      <c r="B78" s="326"/>
      <c r="C78" s="327"/>
      <c r="D78" s="328"/>
      <c r="E78" s="328"/>
      <c r="F78" s="328"/>
      <c r="G78" s="328"/>
      <c r="H78" s="328"/>
      <c r="I78" s="329"/>
      <c r="J78" s="330"/>
      <c r="K78" s="330"/>
      <c r="L78" s="331"/>
      <c r="M78" s="187"/>
      <c r="N78" s="272"/>
      <c r="O78" s="156"/>
      <c r="P78" s="188"/>
      <c r="Q78" s="188"/>
      <c r="R78" s="152"/>
      <c r="S78" s="152"/>
      <c r="T78" s="152"/>
      <c r="U78" s="151"/>
      <c r="V78" s="151"/>
    </row>
    <row r="79" spans="1:22" ht="19.5" customHeight="1" thickBot="1">
      <c r="A79" s="324"/>
      <c r="B79" s="338"/>
      <c r="C79" s="339"/>
      <c r="D79" s="340"/>
      <c r="E79" s="340"/>
      <c r="F79" s="340"/>
      <c r="G79" s="340"/>
      <c r="H79" s="340"/>
      <c r="I79" s="341"/>
      <c r="J79" s="342"/>
      <c r="K79" s="342"/>
      <c r="L79" s="343"/>
      <c r="M79" s="187"/>
      <c r="N79" s="272"/>
      <c r="O79" s="156"/>
      <c r="P79" s="188"/>
      <c r="Q79" s="188"/>
      <c r="R79" s="152"/>
      <c r="S79" s="152"/>
      <c r="T79" s="152"/>
      <c r="U79" s="151"/>
      <c r="V79" s="151"/>
    </row>
    <row r="80" spans="1:22" ht="19.5" customHeight="1">
      <c r="A80" s="198" t="s">
        <v>20</v>
      </c>
      <c r="B80" s="199"/>
      <c r="C80" s="200"/>
      <c r="D80" s="225">
        <f>SUM(D78:D79)</f>
        <v>0</v>
      </c>
      <c r="E80" s="225">
        <f>SUM(E78:E79)</f>
        <v>0</v>
      </c>
      <c r="F80" s="225">
        <f>SUM(F78:F79)</f>
        <v>0</v>
      </c>
      <c r="G80" s="225">
        <f>SUM(G78:G79)</f>
        <v>0</v>
      </c>
      <c r="H80" s="225">
        <f>SUM(H78:H79)</f>
        <v>0</v>
      </c>
      <c r="I80" s="297"/>
      <c r="J80" s="34"/>
      <c r="K80" s="34"/>
      <c r="L80" s="226"/>
      <c r="M80" s="187"/>
      <c r="N80" s="272"/>
      <c r="O80" s="156"/>
      <c r="P80" s="188"/>
      <c r="Q80" s="188"/>
      <c r="R80" s="152"/>
      <c r="S80" s="152"/>
      <c r="T80" s="152"/>
      <c r="U80" s="151"/>
      <c r="V80" s="151"/>
    </row>
    <row r="81" spans="1:22" ht="19.5" customHeight="1">
      <c r="A81" s="227" t="s">
        <v>12</v>
      </c>
      <c r="B81" s="228"/>
      <c r="C81" s="115"/>
      <c r="D81" s="229">
        <v>2</v>
      </c>
      <c r="E81" s="229">
        <v>16</v>
      </c>
      <c r="F81" s="229">
        <v>15</v>
      </c>
      <c r="G81" s="229">
        <v>0</v>
      </c>
      <c r="H81" s="229">
        <v>0</v>
      </c>
      <c r="I81" s="304"/>
      <c r="J81" s="133"/>
      <c r="K81" s="133"/>
      <c r="L81" s="230"/>
      <c r="M81" s="187"/>
      <c r="N81" s="272"/>
      <c r="O81" s="156"/>
      <c r="P81" s="188"/>
      <c r="Q81" s="188"/>
      <c r="R81" s="152"/>
      <c r="S81" s="152"/>
      <c r="T81" s="152"/>
      <c r="U81" s="151"/>
      <c r="V81" s="151"/>
    </row>
    <row r="82" spans="1:22" ht="19.5" customHeight="1" thickBot="1">
      <c r="A82" s="208" t="s">
        <v>13</v>
      </c>
      <c r="B82" s="209"/>
      <c r="C82" s="210"/>
      <c r="D82" s="231">
        <f>SUM(D80:D81)</f>
        <v>2</v>
      </c>
      <c r="E82" s="231">
        <f t="shared" ref="E82:H82" si="1">SUM(E80:E81)</f>
        <v>16</v>
      </c>
      <c r="F82" s="231">
        <f t="shared" si="1"/>
        <v>15</v>
      </c>
      <c r="G82" s="231">
        <f t="shared" si="1"/>
        <v>0</v>
      </c>
      <c r="H82" s="231">
        <f t="shared" si="1"/>
        <v>0</v>
      </c>
      <c r="I82" s="299"/>
      <c r="J82" s="129"/>
      <c r="K82" s="129"/>
      <c r="L82" s="212"/>
      <c r="M82" s="187"/>
      <c r="N82" s="272"/>
      <c r="O82" s="156"/>
      <c r="P82" s="188"/>
      <c r="Q82" s="188"/>
      <c r="R82" s="152"/>
      <c r="S82" s="152"/>
      <c r="T82" s="152"/>
      <c r="U82" s="151"/>
      <c r="V82" s="151"/>
    </row>
    <row r="83" spans="1:22" ht="19.5" customHeight="1">
      <c r="A83" s="213"/>
      <c r="B83" s="214"/>
      <c r="C83" s="232"/>
      <c r="D83" s="151"/>
      <c r="E83" s="151"/>
      <c r="F83" s="151"/>
      <c r="G83" s="151"/>
      <c r="H83" s="151"/>
      <c r="I83" s="300"/>
      <c r="J83" s="130"/>
      <c r="K83" s="130"/>
      <c r="L83" s="130"/>
      <c r="M83" s="187"/>
      <c r="N83" s="272"/>
      <c r="O83" s="156"/>
      <c r="P83" s="188"/>
      <c r="Q83" s="188"/>
      <c r="R83" s="152"/>
      <c r="S83" s="152"/>
      <c r="T83" s="152"/>
      <c r="U83" s="151"/>
      <c r="V83" s="151"/>
    </row>
    <row r="84" spans="1:22" ht="19.5" customHeight="1">
      <c r="A84" s="216" t="s">
        <v>21</v>
      </c>
      <c r="B84" s="217"/>
      <c r="C84" s="217"/>
      <c r="D84" s="131"/>
      <c r="E84" s="131"/>
      <c r="F84" s="131"/>
      <c r="G84" s="131"/>
      <c r="H84" s="131"/>
      <c r="I84" s="301"/>
      <c r="J84" s="131"/>
      <c r="K84" s="131"/>
      <c r="L84" s="131"/>
      <c r="M84" s="187"/>
      <c r="N84" s="272"/>
      <c r="O84" s="156"/>
      <c r="P84" s="188"/>
      <c r="Q84" s="188"/>
      <c r="R84" s="152"/>
      <c r="S84" s="152"/>
      <c r="T84" s="152"/>
      <c r="U84" s="151"/>
      <c r="V84" s="151"/>
    </row>
    <row r="85" spans="1:22" ht="19.5" customHeight="1">
      <c r="A85" s="216" t="s">
        <v>124</v>
      </c>
      <c r="B85" s="217"/>
      <c r="C85" s="217"/>
      <c r="D85" s="131"/>
      <c r="E85" s="131"/>
      <c r="F85" s="131"/>
      <c r="G85" s="131"/>
      <c r="H85" s="131"/>
      <c r="I85" s="301"/>
      <c r="J85" s="131"/>
      <c r="K85" s="131"/>
      <c r="L85" s="131"/>
      <c r="M85" s="187"/>
      <c r="N85" s="272"/>
      <c r="O85" s="156"/>
      <c r="P85" s="188"/>
      <c r="Q85" s="188"/>
      <c r="R85" s="152"/>
      <c r="S85" s="152"/>
      <c r="T85" s="152"/>
      <c r="U85" s="151"/>
      <c r="V85" s="151"/>
    </row>
    <row r="86" spans="1:22" ht="19.5" customHeight="1" thickBot="1">
      <c r="A86" s="219"/>
      <c r="B86" s="217"/>
      <c r="C86" s="220"/>
      <c r="D86" s="131"/>
      <c r="E86" s="131"/>
      <c r="F86" s="131"/>
      <c r="G86" s="131"/>
      <c r="H86" s="131"/>
      <c r="I86" s="302"/>
      <c r="J86" s="132"/>
      <c r="K86" s="132"/>
      <c r="L86" s="221"/>
      <c r="M86" s="187"/>
      <c r="N86" s="272"/>
      <c r="O86" s="156"/>
      <c r="P86" s="188"/>
      <c r="Q86" s="188"/>
      <c r="R86" s="152"/>
      <c r="S86" s="152"/>
      <c r="T86" s="152"/>
      <c r="U86" s="151"/>
      <c r="V86" s="151"/>
    </row>
    <row r="87" spans="1:22" ht="19.5" customHeight="1" thickBot="1">
      <c r="A87" s="174" t="s">
        <v>0</v>
      </c>
      <c r="B87" s="175" t="s">
        <v>1</v>
      </c>
      <c r="C87" s="175" t="s">
        <v>2</v>
      </c>
      <c r="D87" s="372" t="s">
        <v>22</v>
      </c>
      <c r="E87" s="372" t="s">
        <v>23</v>
      </c>
      <c r="F87" s="372" t="s">
        <v>24</v>
      </c>
      <c r="G87" s="372" t="s">
        <v>25</v>
      </c>
      <c r="H87" s="372" t="s">
        <v>7</v>
      </c>
      <c r="I87" s="303" t="s">
        <v>8</v>
      </c>
      <c r="J87" s="372" t="s">
        <v>9</v>
      </c>
      <c r="K87" s="464" t="s">
        <v>10</v>
      </c>
      <c r="L87" s="465"/>
      <c r="M87" s="187"/>
      <c r="N87" s="272"/>
      <c r="O87" s="156"/>
      <c r="P87" s="188"/>
      <c r="Q87" s="188"/>
      <c r="R87" s="152"/>
      <c r="S87" s="152"/>
      <c r="T87" s="152"/>
      <c r="U87" s="151"/>
      <c r="V87" s="151"/>
    </row>
    <row r="88" spans="1:22" ht="19.5" customHeight="1">
      <c r="A88" s="171">
        <v>44502</v>
      </c>
      <c r="B88" s="143" t="s">
        <v>421</v>
      </c>
      <c r="C88" s="161" t="s">
        <v>420</v>
      </c>
      <c r="D88" s="162">
        <v>1</v>
      </c>
      <c r="E88" s="162">
        <v>0</v>
      </c>
      <c r="F88" s="162">
        <v>0</v>
      </c>
      <c r="G88" s="162">
        <v>1</v>
      </c>
      <c r="H88" s="162">
        <v>0</v>
      </c>
      <c r="I88" s="291" t="s">
        <v>422</v>
      </c>
      <c r="J88" s="169" t="s">
        <v>423</v>
      </c>
      <c r="K88" s="169"/>
      <c r="L88" s="144"/>
      <c r="M88" s="187"/>
      <c r="N88" s="272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>
      <c r="A89" s="171"/>
      <c r="B89" s="143"/>
      <c r="C89" s="161"/>
      <c r="D89" s="162">
        <v>0</v>
      </c>
      <c r="E89" s="162">
        <v>0</v>
      </c>
      <c r="F89" s="162">
        <v>0</v>
      </c>
      <c r="G89" s="162">
        <v>0</v>
      </c>
      <c r="H89" s="162">
        <v>0</v>
      </c>
      <c r="I89" s="291"/>
      <c r="J89" s="169"/>
      <c r="K89" s="169"/>
      <c r="L89" s="144"/>
      <c r="M89" s="187"/>
      <c r="N89" s="272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 thickBot="1">
      <c r="A90" s="171"/>
      <c r="B90" s="143"/>
      <c r="C90" s="161"/>
      <c r="D90" s="162">
        <v>0</v>
      </c>
      <c r="E90" s="162">
        <v>0</v>
      </c>
      <c r="F90" s="162">
        <v>0</v>
      </c>
      <c r="G90" s="162">
        <v>0</v>
      </c>
      <c r="H90" s="162">
        <v>0</v>
      </c>
      <c r="I90" s="291"/>
      <c r="J90" s="169"/>
      <c r="K90" s="169"/>
      <c r="L90" s="144"/>
      <c r="M90" s="187"/>
      <c r="N90" s="272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>
      <c r="A91" s="198" t="s">
        <v>20</v>
      </c>
      <c r="B91" s="199"/>
      <c r="C91" s="200"/>
      <c r="D91" s="225">
        <f>SUM(D88:D90)</f>
        <v>1</v>
      </c>
      <c r="E91" s="225">
        <f>SUM(E88:E90)</f>
        <v>0</v>
      </c>
      <c r="F91" s="225">
        <f>SUM(F88:F90)</f>
        <v>0</v>
      </c>
      <c r="G91" s="225">
        <f>SUM(G88:G90)</f>
        <v>1</v>
      </c>
      <c r="H91" s="225">
        <f>SUM(H88:H90)</f>
        <v>0</v>
      </c>
      <c r="I91" s="297"/>
      <c r="J91" s="34"/>
      <c r="K91" s="34"/>
      <c r="L91" s="226"/>
      <c r="M91" s="187"/>
      <c r="N91" s="272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>
      <c r="A92" s="227" t="s">
        <v>12</v>
      </c>
      <c r="B92" s="228"/>
      <c r="C92" s="115"/>
      <c r="D92" s="229">
        <v>0</v>
      </c>
      <c r="E92" s="229">
        <v>0</v>
      </c>
      <c r="F92" s="229">
        <v>0</v>
      </c>
      <c r="G92" s="229">
        <v>0</v>
      </c>
      <c r="H92" s="229">
        <v>0</v>
      </c>
      <c r="I92" s="304"/>
      <c r="J92" s="133"/>
      <c r="K92" s="133"/>
      <c r="L92" s="230"/>
      <c r="M92" s="187"/>
      <c r="N92" s="272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 thickBot="1">
      <c r="A93" s="208" t="s">
        <v>13</v>
      </c>
      <c r="B93" s="209"/>
      <c r="C93" s="210"/>
      <c r="D93" s="231">
        <f>SUM(D91:D92)</f>
        <v>1</v>
      </c>
      <c r="E93" s="231">
        <f>SUM(E91:E92)</f>
        <v>0</v>
      </c>
      <c r="F93" s="231">
        <f>SUM(F91:F92)</f>
        <v>0</v>
      </c>
      <c r="G93" s="231">
        <f>SUM(G91:G92)</f>
        <v>1</v>
      </c>
      <c r="H93" s="231">
        <f>SUM(H91:H92)</f>
        <v>0</v>
      </c>
      <c r="I93" s="299"/>
      <c r="J93" s="129"/>
      <c r="K93" s="129"/>
      <c r="L93" s="212"/>
      <c r="M93" s="187"/>
      <c r="N93" s="272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>
      <c r="A94" s="213"/>
      <c r="B94" s="214"/>
      <c r="C94" s="232"/>
      <c r="D94" s="151"/>
      <c r="E94" s="151"/>
      <c r="F94" s="151"/>
      <c r="G94" s="151"/>
      <c r="H94" s="151"/>
      <c r="I94" s="300"/>
      <c r="J94" s="130"/>
      <c r="K94" s="130"/>
      <c r="L94" s="130"/>
      <c r="M94" s="187"/>
      <c r="N94" s="272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>
      <c r="A95" s="216" t="s">
        <v>120</v>
      </c>
      <c r="B95" s="217"/>
      <c r="C95" s="217"/>
      <c r="D95" s="131"/>
      <c r="E95" s="131"/>
      <c r="F95" s="131"/>
      <c r="G95" s="131"/>
      <c r="H95" s="131"/>
      <c r="I95" s="301"/>
      <c r="J95" s="131"/>
      <c r="K95" s="131"/>
      <c r="L95" s="131"/>
      <c r="M95" s="187"/>
      <c r="N95" s="272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 thickBot="1">
      <c r="A96" s="219"/>
      <c r="B96" s="217"/>
      <c r="C96" s="220"/>
      <c r="D96" s="131"/>
      <c r="E96" s="131"/>
      <c r="F96" s="131"/>
      <c r="G96" s="131"/>
      <c r="H96" s="131"/>
      <c r="I96" s="302"/>
      <c r="J96" s="132"/>
      <c r="K96" s="132"/>
      <c r="L96" s="131"/>
      <c r="M96" s="187"/>
      <c r="N96" s="272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 thickBot="1">
      <c r="A97" s="174" t="s">
        <v>0</v>
      </c>
      <c r="B97" s="175" t="s">
        <v>1</v>
      </c>
      <c r="C97" s="175" t="s">
        <v>2</v>
      </c>
      <c r="D97" s="372" t="s">
        <v>26</v>
      </c>
      <c r="E97" s="372" t="s">
        <v>27</v>
      </c>
      <c r="F97" s="372" t="s">
        <v>28</v>
      </c>
      <c r="G97" s="372" t="s">
        <v>25</v>
      </c>
      <c r="H97" s="372" t="s">
        <v>22</v>
      </c>
      <c r="I97" s="303" t="s">
        <v>8</v>
      </c>
      <c r="J97" s="372" t="s">
        <v>9</v>
      </c>
      <c r="K97" s="464" t="s">
        <v>10</v>
      </c>
      <c r="L97" s="465"/>
      <c r="M97" s="187"/>
      <c r="N97" s="272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>
      <c r="A98" s="170"/>
      <c r="B98" s="159"/>
      <c r="C98" s="159"/>
      <c r="D98" s="319"/>
      <c r="E98" s="319"/>
      <c r="F98" s="319"/>
      <c r="G98" s="319"/>
      <c r="H98" s="319"/>
      <c r="I98" s="305"/>
      <c r="J98" s="134"/>
      <c r="K98" s="134"/>
      <c r="L98" s="289"/>
      <c r="M98" s="187"/>
      <c r="N98" s="272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 thickBot="1">
      <c r="A99" s="171"/>
      <c r="B99" s="161"/>
      <c r="C99" s="161"/>
      <c r="D99" s="320"/>
      <c r="E99" s="320"/>
      <c r="F99" s="320"/>
      <c r="G99" s="320"/>
      <c r="H99" s="320"/>
      <c r="I99" s="306"/>
      <c r="J99" s="39"/>
      <c r="K99" s="39"/>
      <c r="L99" s="176"/>
      <c r="M99" s="187"/>
      <c r="N99" s="272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>
      <c r="A100" s="198" t="s">
        <v>20</v>
      </c>
      <c r="B100" s="199"/>
      <c r="C100" s="200"/>
      <c r="D100" s="321">
        <f>SUM(D98:D99)</f>
        <v>0</v>
      </c>
      <c r="E100" s="321">
        <f>SUM(E98:E99)</f>
        <v>0</v>
      </c>
      <c r="F100" s="321">
        <f>SUM(F98:F99)</f>
        <v>0</v>
      </c>
      <c r="G100" s="321">
        <f>SUM(G98:G99)</f>
        <v>0</v>
      </c>
      <c r="H100" s="321">
        <f>SUM(H98:H99)</f>
        <v>0</v>
      </c>
      <c r="I100" s="297"/>
      <c r="J100" s="34"/>
      <c r="K100" s="34"/>
      <c r="L100" s="226"/>
      <c r="M100" s="187"/>
      <c r="N100" s="272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>
      <c r="A101" s="227" t="s">
        <v>12</v>
      </c>
      <c r="B101" s="228"/>
      <c r="C101" s="115"/>
      <c r="D101" s="322">
        <v>0</v>
      </c>
      <c r="E101" s="322">
        <v>0</v>
      </c>
      <c r="F101" s="322">
        <v>0</v>
      </c>
      <c r="G101" s="322">
        <v>0</v>
      </c>
      <c r="H101" s="322">
        <v>0</v>
      </c>
      <c r="I101" s="304"/>
      <c r="J101" s="133"/>
      <c r="K101" s="133"/>
      <c r="L101" s="230"/>
      <c r="M101" s="187"/>
      <c r="N101" s="272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 thickBot="1">
      <c r="A102" s="208" t="s">
        <v>13</v>
      </c>
      <c r="B102" s="209"/>
      <c r="C102" s="210"/>
      <c r="D102" s="323">
        <f>D100+D101</f>
        <v>0</v>
      </c>
      <c r="E102" s="323">
        <f>E100+E101</f>
        <v>0</v>
      </c>
      <c r="F102" s="323">
        <f>F100+F101</f>
        <v>0</v>
      </c>
      <c r="G102" s="323">
        <f>G100+G101</f>
        <v>0</v>
      </c>
      <c r="H102" s="323">
        <f>H100+H101</f>
        <v>0</v>
      </c>
      <c r="I102" s="299"/>
      <c r="J102" s="129"/>
      <c r="K102" s="129"/>
      <c r="L102" s="212"/>
      <c r="M102" s="187"/>
      <c r="N102" s="272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>
      <c r="A103" s="234"/>
      <c r="B103" s="214"/>
      <c r="C103" s="215"/>
      <c r="D103" s="151"/>
      <c r="E103" s="151"/>
      <c r="F103" s="151"/>
      <c r="G103" s="151"/>
      <c r="H103" s="151"/>
      <c r="I103" s="300"/>
      <c r="J103" s="130"/>
      <c r="K103" s="130"/>
      <c r="L103" s="130"/>
      <c r="M103" s="187"/>
      <c r="N103" s="272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>
      <c r="A104" s="216" t="s">
        <v>117</v>
      </c>
      <c r="B104" s="217"/>
      <c r="C104" s="217"/>
      <c r="D104" s="131"/>
      <c r="E104" s="131"/>
      <c r="F104" s="131"/>
      <c r="G104" s="131"/>
      <c r="H104" s="131"/>
      <c r="I104" s="301"/>
      <c r="J104" s="131"/>
      <c r="K104" s="131"/>
      <c r="L104" s="131"/>
      <c r="M104" s="187"/>
      <c r="N104" s="272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 thickBot="1">
      <c r="A105" s="219"/>
      <c r="B105" s="217"/>
      <c r="C105" s="220"/>
      <c r="D105" s="131"/>
      <c r="E105" s="131"/>
      <c r="F105" s="131"/>
      <c r="G105" s="131"/>
      <c r="H105" s="131"/>
      <c r="I105" s="302"/>
      <c r="J105" s="132"/>
      <c r="K105" s="132"/>
      <c r="L105" s="131"/>
      <c r="M105" s="187"/>
      <c r="N105" s="272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 thickBot="1">
      <c r="A106" s="174" t="s">
        <v>0</v>
      </c>
      <c r="B106" s="175" t="s">
        <v>1</v>
      </c>
      <c r="C106" s="175" t="s">
        <v>2</v>
      </c>
      <c r="D106" s="372" t="s">
        <v>29</v>
      </c>
      <c r="E106" s="372" t="s">
        <v>17</v>
      </c>
      <c r="F106" s="372" t="s">
        <v>30</v>
      </c>
      <c r="G106" s="372" t="s">
        <v>19</v>
      </c>
      <c r="H106" s="372" t="s">
        <v>7</v>
      </c>
      <c r="I106" s="303" t="s">
        <v>8</v>
      </c>
      <c r="J106" s="372" t="s">
        <v>9</v>
      </c>
      <c r="K106" s="372"/>
      <c r="L106" s="373" t="s">
        <v>10</v>
      </c>
      <c r="M106" s="187"/>
      <c r="N106" s="272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170"/>
      <c r="B107" s="159"/>
      <c r="C107" s="159"/>
      <c r="D107" s="160"/>
      <c r="E107" s="160"/>
      <c r="F107" s="160"/>
      <c r="G107" s="160"/>
      <c r="H107" s="160"/>
      <c r="I107" s="290"/>
      <c r="J107" s="168"/>
      <c r="K107" s="168"/>
      <c r="L107" s="233"/>
      <c r="M107" s="187"/>
      <c r="N107" s="272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 thickBot="1">
      <c r="A108" s="165"/>
      <c r="B108" s="158"/>
      <c r="C108" s="158"/>
      <c r="D108" s="163"/>
      <c r="E108" s="163"/>
      <c r="F108" s="163"/>
      <c r="G108" s="163"/>
      <c r="H108" s="163"/>
      <c r="I108" s="292"/>
      <c r="J108" s="164"/>
      <c r="K108" s="164"/>
      <c r="L108" s="235"/>
      <c r="M108" s="187"/>
      <c r="N108" s="272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198" t="s">
        <v>20</v>
      </c>
      <c r="B109" s="200"/>
      <c r="C109" s="200"/>
      <c r="D109" s="225">
        <f>SUM(D107:D108)</f>
        <v>0</v>
      </c>
      <c r="E109" s="225">
        <f>SUM(E107:E108)</f>
        <v>0</v>
      </c>
      <c r="F109" s="225">
        <f>SUM(F107:F108)</f>
        <v>0</v>
      </c>
      <c r="G109" s="225">
        <f>SUM(G107:G108)</f>
        <v>0</v>
      </c>
      <c r="H109" s="225">
        <f>SUM(H107:H108)</f>
        <v>0</v>
      </c>
      <c r="I109" s="297"/>
      <c r="J109" s="34"/>
      <c r="K109" s="34"/>
      <c r="L109" s="226"/>
      <c r="M109" s="187"/>
      <c r="N109" s="272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>
      <c r="A110" s="227" t="s">
        <v>12</v>
      </c>
      <c r="B110" s="115"/>
      <c r="C110" s="115"/>
      <c r="D110" s="229">
        <v>0</v>
      </c>
      <c r="E110" s="229">
        <v>0</v>
      </c>
      <c r="F110" s="229">
        <v>0</v>
      </c>
      <c r="G110" s="229">
        <v>0</v>
      </c>
      <c r="H110" s="229">
        <v>0</v>
      </c>
      <c r="I110" s="304"/>
      <c r="J110" s="133"/>
      <c r="K110" s="133"/>
      <c r="L110" s="230"/>
      <c r="M110" s="187"/>
      <c r="N110" s="272"/>
      <c r="O110" s="156"/>
      <c r="P110" s="188"/>
      <c r="Q110" s="188"/>
      <c r="R110" s="152"/>
      <c r="S110" s="152"/>
      <c r="T110" s="152"/>
      <c r="U110" s="151"/>
      <c r="V110" s="151"/>
    </row>
    <row r="111" spans="1:22" ht="20.100000000000001" customHeight="1" thickBot="1">
      <c r="A111" s="208" t="s">
        <v>13</v>
      </c>
      <c r="B111" s="210"/>
      <c r="C111" s="210"/>
      <c r="D111" s="231">
        <f>SUM(D109:D110)</f>
        <v>0</v>
      </c>
      <c r="E111" s="231">
        <f>SUM(E109:E110)</f>
        <v>0</v>
      </c>
      <c r="F111" s="231">
        <f>SUM(F109:F110)</f>
        <v>0</v>
      </c>
      <c r="G111" s="231">
        <f>SUM(G109:G110)</f>
        <v>0</v>
      </c>
      <c r="H111" s="231">
        <f>SUM(H109:H110)</f>
        <v>0</v>
      </c>
      <c r="I111" s="299"/>
      <c r="J111" s="129"/>
      <c r="K111" s="129"/>
      <c r="L111" s="236"/>
      <c r="M111" s="187"/>
      <c r="N111" s="272"/>
      <c r="O111" s="156"/>
      <c r="P111" s="188"/>
      <c r="Q111" s="188"/>
      <c r="R111" s="152"/>
      <c r="S111" s="152"/>
      <c r="T111" s="152"/>
      <c r="U111" s="151"/>
      <c r="V111" s="151"/>
    </row>
    <row r="112" spans="1:22" ht="20.100000000000001" customHeight="1">
      <c r="A112" s="213"/>
      <c r="B112" s="214"/>
      <c r="C112" s="215"/>
      <c r="D112" s="151"/>
      <c r="E112" s="151"/>
      <c r="F112" s="151"/>
      <c r="G112" s="151"/>
      <c r="H112" s="151"/>
      <c r="I112" s="300"/>
      <c r="J112" s="130"/>
      <c r="K112" s="130"/>
      <c r="L112" s="130"/>
      <c r="M112" s="187"/>
      <c r="O112" s="156"/>
      <c r="P112" s="188"/>
      <c r="Q112" s="188"/>
      <c r="R112" s="152"/>
      <c r="S112" s="152"/>
      <c r="T112" s="152"/>
      <c r="U112" s="151"/>
      <c r="V112" s="151"/>
    </row>
    <row r="113" spans="1:22" ht="20.100000000000001" customHeight="1">
      <c r="A113" s="216" t="s">
        <v>31</v>
      </c>
      <c r="B113" s="217"/>
      <c r="C113" s="217"/>
      <c r="D113" s="131"/>
      <c r="E113" s="131"/>
      <c r="F113" s="131"/>
      <c r="G113" s="131"/>
      <c r="H113" s="131"/>
      <c r="I113" s="301"/>
      <c r="J113" s="131"/>
      <c r="K113" s="131"/>
      <c r="L113" s="131"/>
      <c r="M113" s="187"/>
      <c r="O113" s="156"/>
      <c r="P113" s="188"/>
      <c r="Q113" s="188"/>
      <c r="R113" s="152"/>
      <c r="S113" s="152"/>
      <c r="T113" s="152"/>
      <c r="U113" s="151"/>
      <c r="V113" s="151"/>
    </row>
    <row r="114" spans="1:22" ht="20.100000000000001" customHeight="1">
      <c r="A114" s="216" t="s">
        <v>32</v>
      </c>
      <c r="B114" s="217"/>
      <c r="C114" s="217"/>
      <c r="D114" s="131"/>
      <c r="E114" s="131"/>
      <c r="F114" s="131"/>
      <c r="G114" s="131"/>
      <c r="H114" s="131"/>
      <c r="I114" s="301"/>
      <c r="J114" s="131"/>
      <c r="K114" s="131"/>
      <c r="L114" s="131"/>
      <c r="M114" s="187"/>
      <c r="O114" s="156"/>
      <c r="P114" s="188"/>
      <c r="Q114" s="188"/>
      <c r="R114" s="152"/>
      <c r="S114" s="152"/>
      <c r="T114" s="152"/>
      <c r="U114" s="151"/>
      <c r="V114" s="151"/>
    </row>
    <row r="115" spans="1:22" ht="20.100000000000001" customHeight="1" thickBot="1">
      <c r="A115" s="219"/>
      <c r="B115" s="217"/>
      <c r="C115" s="220"/>
      <c r="D115" s="131"/>
      <c r="E115" s="131"/>
      <c r="F115" s="131"/>
      <c r="G115" s="131"/>
      <c r="H115" s="131"/>
      <c r="I115" s="302"/>
      <c r="J115" s="132"/>
      <c r="K115" s="132"/>
      <c r="L115" s="131"/>
      <c r="M115" s="187"/>
      <c r="O115" s="156"/>
      <c r="P115" s="188"/>
      <c r="Q115" s="188"/>
      <c r="R115" s="152"/>
      <c r="S115" s="152"/>
      <c r="T115" s="152"/>
      <c r="U115" s="151"/>
      <c r="V115" s="151"/>
    </row>
    <row r="116" spans="1:22" ht="20.100000000000001" customHeight="1" thickBot="1">
      <c r="A116" s="174" t="s">
        <v>0</v>
      </c>
      <c r="B116" s="175" t="s">
        <v>1</v>
      </c>
      <c r="C116" s="175" t="s">
        <v>2</v>
      </c>
      <c r="D116" s="372" t="s">
        <v>33</v>
      </c>
      <c r="E116" s="372" t="s">
        <v>34</v>
      </c>
      <c r="F116" s="372" t="s">
        <v>35</v>
      </c>
      <c r="G116" s="372" t="s">
        <v>36</v>
      </c>
      <c r="H116" s="372" t="s">
        <v>133</v>
      </c>
      <c r="I116" s="303" t="s">
        <v>8</v>
      </c>
      <c r="J116" s="372" t="s">
        <v>9</v>
      </c>
      <c r="K116" s="372"/>
      <c r="L116" s="373" t="s">
        <v>10</v>
      </c>
      <c r="M116" s="187"/>
      <c r="O116" s="156"/>
      <c r="P116" s="188"/>
      <c r="Q116" s="188"/>
      <c r="R116" s="152"/>
      <c r="S116" s="152"/>
      <c r="T116" s="152"/>
      <c r="U116" s="151"/>
      <c r="V116" s="151"/>
    </row>
    <row r="117" spans="1:22" ht="20.100000000000001" customHeight="1">
      <c r="A117" s="171"/>
      <c r="B117" s="161"/>
      <c r="C117" s="161"/>
      <c r="D117" s="162"/>
      <c r="E117" s="162"/>
      <c r="F117" s="162"/>
      <c r="G117" s="162"/>
      <c r="H117" s="162"/>
      <c r="I117" s="306"/>
      <c r="J117" s="169"/>
      <c r="K117" s="194"/>
      <c r="L117" s="237"/>
      <c r="M117" s="187"/>
      <c r="O117" s="156"/>
      <c r="P117" s="188"/>
      <c r="Q117" s="188"/>
      <c r="R117" s="152"/>
      <c r="S117" s="152"/>
      <c r="T117" s="152"/>
      <c r="U117" s="151"/>
      <c r="V117" s="151"/>
    </row>
    <row r="118" spans="1:22" ht="20.100000000000001" customHeight="1" thickBot="1">
      <c r="A118" s="171"/>
      <c r="B118" s="161"/>
      <c r="C118" s="161"/>
      <c r="D118" s="162"/>
      <c r="E118" s="162"/>
      <c r="F118" s="162"/>
      <c r="G118" s="162"/>
      <c r="H118" s="162"/>
      <c r="I118" s="306"/>
      <c r="J118" s="169"/>
      <c r="K118" s="194"/>
      <c r="L118" s="237"/>
      <c r="M118" s="187"/>
      <c r="O118" s="156"/>
      <c r="P118" s="188"/>
      <c r="Q118" s="188"/>
      <c r="R118" s="152"/>
      <c r="S118" s="152"/>
      <c r="T118" s="152"/>
      <c r="U118" s="151"/>
      <c r="V118" s="151"/>
    </row>
    <row r="119" spans="1:22" ht="20.100000000000001" customHeight="1">
      <c r="A119" s="238" t="s">
        <v>20</v>
      </c>
      <c r="B119" s="239"/>
      <c r="C119" s="239"/>
      <c r="D119" s="240">
        <f>SUM(D117:D118)</f>
        <v>0</v>
      </c>
      <c r="E119" s="240">
        <f>SUM(E117:E118)</f>
        <v>0</v>
      </c>
      <c r="F119" s="240">
        <f>SUM(F117:F118)</f>
        <v>0</v>
      </c>
      <c r="G119" s="240">
        <f>SUM(G117:G118)</f>
        <v>0</v>
      </c>
      <c r="H119" s="240">
        <f>SUM(H117:H118)</f>
        <v>0</v>
      </c>
      <c r="I119" s="307"/>
      <c r="J119" s="35"/>
      <c r="K119" s="35"/>
      <c r="L119" s="241"/>
      <c r="M119" s="187"/>
      <c r="O119" s="156"/>
      <c r="P119" s="188"/>
      <c r="Q119" s="188"/>
      <c r="R119" s="152"/>
      <c r="S119" s="152"/>
      <c r="T119" s="152"/>
      <c r="U119" s="151"/>
      <c r="V119" s="151"/>
    </row>
    <row r="120" spans="1:22" ht="20.100000000000001" customHeight="1">
      <c r="A120" s="242" t="s">
        <v>12</v>
      </c>
      <c r="B120" s="243"/>
      <c r="C120" s="243"/>
      <c r="D120" s="244">
        <v>0</v>
      </c>
      <c r="E120" s="244">
        <v>0</v>
      </c>
      <c r="F120" s="244">
        <v>0</v>
      </c>
      <c r="G120" s="244">
        <v>0</v>
      </c>
      <c r="H120" s="244">
        <v>0</v>
      </c>
      <c r="I120" s="308"/>
      <c r="J120" s="135"/>
      <c r="K120" s="135"/>
      <c r="L120" s="245"/>
      <c r="M120" s="187"/>
      <c r="O120" s="156"/>
      <c r="P120" s="188"/>
      <c r="Q120" s="188"/>
      <c r="R120" s="152"/>
      <c r="S120" s="152"/>
      <c r="T120" s="152"/>
      <c r="U120" s="151"/>
      <c r="V120" s="151"/>
    </row>
    <row r="121" spans="1:22" ht="20.100000000000001" customHeight="1" thickBot="1">
      <c r="A121" s="246" t="s">
        <v>13</v>
      </c>
      <c r="B121" s="247"/>
      <c r="C121" s="247"/>
      <c r="D121" s="248">
        <f>D119+D120</f>
        <v>0</v>
      </c>
      <c r="E121" s="248">
        <f>E119+E120</f>
        <v>0</v>
      </c>
      <c r="F121" s="248">
        <f>F119+F120</f>
        <v>0</v>
      </c>
      <c r="G121" s="248">
        <f>G119+G120</f>
        <v>0</v>
      </c>
      <c r="H121" s="248">
        <f>H119+H120</f>
        <v>0</v>
      </c>
      <c r="I121" s="309"/>
      <c r="J121" s="136"/>
      <c r="K121" s="136"/>
      <c r="L121" s="249"/>
      <c r="M121" s="187"/>
      <c r="O121" s="156"/>
      <c r="P121" s="188"/>
      <c r="Q121" s="188"/>
      <c r="R121" s="152"/>
      <c r="S121" s="152"/>
      <c r="T121" s="152"/>
      <c r="U121" s="151"/>
      <c r="V121" s="151"/>
    </row>
    <row r="122" spans="1:22" ht="20.100000000000001" customHeight="1">
      <c r="A122" s="250"/>
      <c r="B122" s="42"/>
      <c r="C122" s="124"/>
      <c r="D122" s="1"/>
      <c r="E122" s="1"/>
      <c r="F122" s="1"/>
      <c r="G122" s="1"/>
      <c r="H122" s="1"/>
      <c r="I122" s="310"/>
      <c r="J122" s="43"/>
      <c r="K122" s="43"/>
      <c r="L122" s="43"/>
      <c r="M122" s="187"/>
      <c r="O122" s="156"/>
      <c r="P122" s="188"/>
      <c r="Q122" s="188"/>
      <c r="R122" s="152"/>
      <c r="S122" s="152"/>
      <c r="T122" s="152"/>
      <c r="U122" s="151"/>
      <c r="V122" s="151"/>
    </row>
    <row r="123" spans="1:22" ht="20.100000000000001" customHeight="1">
      <c r="A123" s="216" t="s">
        <v>37</v>
      </c>
      <c r="B123" s="217"/>
      <c r="C123" s="217"/>
      <c r="D123" s="131"/>
      <c r="E123" s="131"/>
      <c r="F123" s="131"/>
      <c r="G123" s="131"/>
      <c r="H123" s="131"/>
      <c r="I123" s="301"/>
      <c r="J123" s="131"/>
      <c r="K123" s="131"/>
      <c r="L123" s="131"/>
      <c r="M123" s="187"/>
      <c r="O123" s="156"/>
      <c r="P123" s="188"/>
      <c r="Q123" s="188"/>
      <c r="R123" s="152"/>
      <c r="S123" s="152"/>
      <c r="T123" s="152"/>
      <c r="U123" s="151"/>
      <c r="V123" s="151"/>
    </row>
    <row r="124" spans="1:22" ht="20.100000000000001" customHeight="1">
      <c r="A124" s="216" t="s">
        <v>116</v>
      </c>
      <c r="B124" s="217"/>
      <c r="C124" s="217"/>
      <c r="D124" s="131"/>
      <c r="E124" s="131"/>
      <c r="F124" s="131"/>
      <c r="G124" s="131"/>
      <c r="H124" s="131"/>
      <c r="I124" s="301"/>
      <c r="J124" s="131"/>
      <c r="K124" s="131"/>
      <c r="L124" s="131"/>
      <c r="M124" s="187"/>
      <c r="O124" s="156"/>
      <c r="P124" s="188"/>
      <c r="Q124" s="188"/>
      <c r="R124" s="152"/>
      <c r="S124" s="152"/>
      <c r="T124" s="152"/>
      <c r="U124" s="151"/>
      <c r="V124" s="151"/>
    </row>
    <row r="125" spans="1:22" ht="20.100000000000001" customHeight="1" thickBot="1">
      <c r="A125" s="219"/>
      <c r="B125" s="217"/>
      <c r="C125" s="220"/>
      <c r="D125" s="131"/>
      <c r="E125" s="131"/>
      <c r="F125" s="131"/>
      <c r="G125" s="131"/>
      <c r="H125" s="131"/>
      <c r="I125" s="302"/>
      <c r="J125" s="132"/>
      <c r="K125" s="132"/>
      <c r="L125" s="131"/>
      <c r="M125" s="187"/>
      <c r="O125" s="156"/>
      <c r="P125" s="188"/>
      <c r="Q125" s="188"/>
      <c r="R125" s="152"/>
      <c r="S125" s="152"/>
      <c r="T125" s="152"/>
      <c r="U125" s="151"/>
      <c r="V125" s="151"/>
    </row>
    <row r="126" spans="1:22" ht="20.100000000000001" customHeight="1" thickBot="1">
      <c r="A126" s="174" t="s">
        <v>0</v>
      </c>
      <c r="B126" s="175" t="s">
        <v>1</v>
      </c>
      <c r="C126" s="175" t="s">
        <v>2</v>
      </c>
      <c r="D126" s="372" t="s">
        <v>33</v>
      </c>
      <c r="E126" s="372" t="s">
        <v>27</v>
      </c>
      <c r="F126" s="372" t="s">
        <v>24</v>
      </c>
      <c r="G126" s="372" t="s">
        <v>25</v>
      </c>
      <c r="H126" s="372" t="s">
        <v>7</v>
      </c>
      <c r="I126" s="303" t="s">
        <v>8</v>
      </c>
      <c r="J126" s="372" t="s">
        <v>9</v>
      </c>
      <c r="K126" s="372"/>
      <c r="L126" s="373" t="s">
        <v>10</v>
      </c>
      <c r="M126" s="187"/>
      <c r="O126" s="156"/>
      <c r="P126" s="188"/>
      <c r="Q126" s="188"/>
      <c r="R126" s="152"/>
      <c r="S126" s="152"/>
      <c r="T126" s="152"/>
      <c r="U126" s="151"/>
      <c r="V126" s="151"/>
    </row>
    <row r="127" spans="1:22" ht="20.100000000000001" customHeight="1">
      <c r="A127" s="170"/>
      <c r="B127" s="159"/>
      <c r="C127" s="159"/>
      <c r="D127" s="160"/>
      <c r="E127" s="160"/>
      <c r="F127" s="160"/>
      <c r="G127" s="160"/>
      <c r="H127" s="160"/>
      <c r="I127" s="290"/>
      <c r="J127" s="168"/>
      <c r="K127" s="168"/>
      <c r="L127" s="223"/>
      <c r="M127" s="187"/>
      <c r="O127" s="156"/>
      <c r="P127" s="188"/>
      <c r="Q127" s="188"/>
      <c r="R127" s="152"/>
      <c r="S127" s="152"/>
      <c r="T127" s="152"/>
      <c r="U127" s="151"/>
      <c r="V127" s="151"/>
    </row>
    <row r="128" spans="1:22" ht="20.100000000000001" customHeight="1" thickBot="1">
      <c r="A128" s="171"/>
      <c r="B128" s="161"/>
      <c r="C128" s="161"/>
      <c r="D128" s="162"/>
      <c r="E128" s="162"/>
      <c r="F128" s="162"/>
      <c r="G128" s="162"/>
      <c r="H128" s="162"/>
      <c r="I128" s="291"/>
      <c r="J128" s="169"/>
      <c r="K128" s="169"/>
      <c r="L128" s="224"/>
      <c r="M128" s="187"/>
      <c r="O128" s="156"/>
      <c r="P128" s="188"/>
      <c r="Q128" s="188"/>
      <c r="R128" s="152"/>
      <c r="S128" s="152"/>
      <c r="T128" s="152"/>
      <c r="U128" s="151"/>
      <c r="V128" s="151"/>
    </row>
    <row r="129" spans="1:22" ht="20.100000000000001" customHeight="1">
      <c r="A129" s="238" t="s">
        <v>20</v>
      </c>
      <c r="B129" s="239"/>
      <c r="C129" s="239"/>
      <c r="D129" s="240">
        <f>SUM(D127:D128)</f>
        <v>0</v>
      </c>
      <c r="E129" s="240">
        <f>SUM(E127:E128)</f>
        <v>0</v>
      </c>
      <c r="F129" s="240">
        <f>SUM(F127:F128)</f>
        <v>0</v>
      </c>
      <c r="G129" s="240">
        <f>SUM(G127:G128)</f>
        <v>0</v>
      </c>
      <c r="H129" s="240">
        <f>SUM(H127:H128)</f>
        <v>0</v>
      </c>
      <c r="I129" s="307"/>
      <c r="J129" s="35"/>
      <c r="K129" s="35"/>
      <c r="L129" s="241"/>
      <c r="M129" s="187"/>
      <c r="O129" s="156"/>
      <c r="P129" s="188"/>
      <c r="Q129" s="188"/>
      <c r="R129" s="152"/>
      <c r="S129" s="152"/>
      <c r="T129" s="152"/>
      <c r="U129" s="151"/>
      <c r="V129" s="151"/>
    </row>
    <row r="130" spans="1:22" ht="20.100000000000001" customHeight="1">
      <c r="A130" s="242" t="s">
        <v>12</v>
      </c>
      <c r="B130" s="243"/>
      <c r="C130" s="243"/>
      <c r="D130" s="244">
        <v>0</v>
      </c>
      <c r="E130" s="244">
        <v>0</v>
      </c>
      <c r="F130" s="244">
        <v>0</v>
      </c>
      <c r="G130" s="244">
        <v>0</v>
      </c>
      <c r="H130" s="244">
        <v>0</v>
      </c>
      <c r="I130" s="308"/>
      <c r="J130" s="135"/>
      <c r="K130" s="135"/>
      <c r="L130" s="245"/>
      <c r="M130" s="187"/>
      <c r="O130" s="156"/>
      <c r="P130" s="188"/>
      <c r="Q130" s="188"/>
      <c r="R130" s="152"/>
      <c r="S130" s="152"/>
      <c r="T130" s="152"/>
      <c r="U130" s="151"/>
      <c r="V130" s="151"/>
    </row>
    <row r="131" spans="1:22" ht="20.100000000000001" customHeight="1" thickBot="1">
      <c r="A131" s="246" t="s">
        <v>13</v>
      </c>
      <c r="B131" s="247"/>
      <c r="C131" s="247"/>
      <c r="D131" s="248">
        <f>D129+D130</f>
        <v>0</v>
      </c>
      <c r="E131" s="248">
        <f>E129+E130</f>
        <v>0</v>
      </c>
      <c r="F131" s="248">
        <f>F129+F130</f>
        <v>0</v>
      </c>
      <c r="G131" s="248">
        <f>G129+G130</f>
        <v>0</v>
      </c>
      <c r="H131" s="248">
        <f>H129+H130</f>
        <v>0</v>
      </c>
      <c r="I131" s="309"/>
      <c r="J131" s="136"/>
      <c r="K131" s="136"/>
      <c r="L131" s="249"/>
      <c r="M131" s="187"/>
      <c r="O131" s="156"/>
      <c r="P131" s="188"/>
      <c r="Q131" s="188"/>
      <c r="R131" s="152"/>
      <c r="S131" s="152"/>
      <c r="T131" s="152"/>
      <c r="U131" s="151"/>
      <c r="V131" s="151"/>
    </row>
    <row r="132" spans="1:22" ht="20.100000000000001" customHeight="1">
      <c r="A132" s="250"/>
      <c r="B132" s="42"/>
      <c r="C132" s="124"/>
      <c r="D132" s="1"/>
      <c r="E132" s="1"/>
      <c r="F132" s="1"/>
      <c r="G132" s="1"/>
      <c r="H132" s="1"/>
      <c r="I132" s="310"/>
      <c r="J132" s="43"/>
      <c r="K132" s="43"/>
      <c r="L132" s="43"/>
      <c r="M132" s="187"/>
      <c r="O132" s="156"/>
      <c r="P132" s="188"/>
      <c r="Q132" s="188"/>
      <c r="R132" s="152"/>
      <c r="S132" s="152"/>
      <c r="T132" s="152"/>
      <c r="U132" s="151"/>
      <c r="V132" s="151"/>
    </row>
    <row r="133" spans="1:22" ht="20.100000000000001" customHeight="1">
      <c r="A133" s="216" t="s">
        <v>121</v>
      </c>
      <c r="B133" s="217"/>
      <c r="C133" s="217"/>
      <c r="D133" s="131"/>
      <c r="E133" s="131"/>
      <c r="F133" s="131"/>
      <c r="G133" s="131"/>
      <c r="H133" s="131"/>
      <c r="I133" s="301"/>
      <c r="J133" s="131"/>
      <c r="K133" s="131"/>
      <c r="L133" s="131"/>
      <c r="M133" s="187"/>
      <c r="O133" s="156"/>
      <c r="P133" s="188"/>
      <c r="Q133" s="188"/>
      <c r="R133" s="152"/>
      <c r="S133" s="152"/>
      <c r="T133" s="152"/>
      <c r="U133" s="151"/>
      <c r="V133" s="151"/>
    </row>
    <row r="134" spans="1:22" ht="20.100000000000001" customHeight="1">
      <c r="A134" s="216" t="s">
        <v>123</v>
      </c>
      <c r="B134" s="217"/>
      <c r="C134" s="217"/>
      <c r="D134" s="131"/>
      <c r="E134" s="131"/>
      <c r="F134" s="131"/>
      <c r="G134" s="131"/>
      <c r="H134" s="131"/>
      <c r="I134" s="301"/>
      <c r="J134" s="131"/>
      <c r="K134" s="131"/>
      <c r="L134" s="131"/>
      <c r="M134" s="187"/>
      <c r="O134" s="156"/>
      <c r="P134" s="188"/>
      <c r="Q134" s="188"/>
      <c r="R134" s="152"/>
      <c r="S134" s="152"/>
      <c r="T134" s="152"/>
      <c r="U134" s="151"/>
      <c r="V134" s="151"/>
    </row>
    <row r="135" spans="1:22" ht="20.100000000000001" customHeight="1" thickBot="1">
      <c r="A135" s="219"/>
      <c r="B135" s="217"/>
      <c r="C135" s="220"/>
      <c r="D135" s="131"/>
      <c r="E135" s="131"/>
      <c r="F135" s="131"/>
      <c r="G135" s="131"/>
      <c r="H135" s="131"/>
      <c r="I135" s="302"/>
      <c r="J135" s="132"/>
      <c r="K135" s="132"/>
      <c r="L135" s="131"/>
      <c r="M135" s="187"/>
      <c r="O135" s="156"/>
      <c r="P135" s="188"/>
      <c r="Q135" s="188"/>
      <c r="R135" s="152"/>
      <c r="S135" s="152"/>
      <c r="T135" s="152"/>
      <c r="U135" s="151"/>
      <c r="V135" s="151"/>
    </row>
    <row r="136" spans="1:22" ht="20.100000000000001" customHeight="1" thickBot="1">
      <c r="A136" s="174" t="s">
        <v>0</v>
      </c>
      <c r="B136" s="175" t="s">
        <v>1</v>
      </c>
      <c r="C136" s="175" t="s">
        <v>2</v>
      </c>
      <c r="D136" s="372" t="s">
        <v>22</v>
      </c>
      <c r="E136" s="372" t="s">
        <v>27</v>
      </c>
      <c r="F136" s="372" t="s">
        <v>24</v>
      </c>
      <c r="G136" s="372" t="s">
        <v>25</v>
      </c>
      <c r="H136" s="372" t="s">
        <v>7</v>
      </c>
      <c r="I136" s="303" t="s">
        <v>8</v>
      </c>
      <c r="J136" s="372" t="s">
        <v>9</v>
      </c>
      <c r="K136" s="372"/>
      <c r="L136" s="373" t="s">
        <v>10</v>
      </c>
      <c r="M136" s="187"/>
      <c r="O136" s="156"/>
      <c r="P136" s="188"/>
      <c r="Q136" s="188"/>
      <c r="R136" s="152"/>
      <c r="S136" s="152"/>
      <c r="T136" s="152"/>
      <c r="U136" s="151"/>
      <c r="V136" s="151"/>
    </row>
    <row r="137" spans="1:22" ht="20.100000000000001" customHeight="1">
      <c r="A137" s="171"/>
      <c r="B137" s="161"/>
      <c r="C137" s="161"/>
      <c r="D137" s="251"/>
      <c r="E137" s="162"/>
      <c r="F137" s="251"/>
      <c r="G137" s="251"/>
      <c r="H137" s="251"/>
      <c r="I137" s="291"/>
      <c r="J137" s="169"/>
      <c r="K137" s="169"/>
      <c r="L137" s="224"/>
      <c r="M137" s="187"/>
      <c r="O137" s="156"/>
      <c r="P137" s="188"/>
      <c r="Q137" s="188"/>
      <c r="R137" s="152"/>
      <c r="S137" s="152"/>
      <c r="T137" s="152"/>
      <c r="U137" s="151"/>
      <c r="V137" s="151"/>
    </row>
    <row r="138" spans="1:22" ht="20.100000000000001" customHeight="1" thickBot="1">
      <c r="A138" s="171"/>
      <c r="B138" s="161"/>
      <c r="C138" s="161"/>
      <c r="D138" s="251"/>
      <c r="E138" s="162"/>
      <c r="F138" s="251"/>
      <c r="G138" s="251"/>
      <c r="H138" s="251"/>
      <c r="I138" s="291"/>
      <c r="J138" s="169"/>
      <c r="K138" s="169"/>
      <c r="L138" s="224"/>
      <c r="M138" s="187"/>
      <c r="O138" s="156"/>
      <c r="P138" s="188"/>
      <c r="Q138" s="188"/>
      <c r="R138" s="152"/>
      <c r="S138" s="152"/>
      <c r="T138" s="152"/>
      <c r="U138" s="151"/>
      <c r="V138" s="151"/>
    </row>
    <row r="139" spans="1:22" ht="20.100000000000001" customHeight="1">
      <c r="A139" s="238" t="s">
        <v>20</v>
      </c>
      <c r="B139" s="239"/>
      <c r="C139" s="239"/>
      <c r="D139" s="240">
        <f>SUM(D137:D138)</f>
        <v>0</v>
      </c>
      <c r="E139" s="240">
        <f>SUM(E137:E138)</f>
        <v>0</v>
      </c>
      <c r="F139" s="240">
        <f>SUM(F137:F138)</f>
        <v>0</v>
      </c>
      <c r="G139" s="240">
        <f>SUM(G137:G138)</f>
        <v>0</v>
      </c>
      <c r="H139" s="240">
        <f>SUM(H137:H138)</f>
        <v>0</v>
      </c>
      <c r="I139" s="307"/>
      <c r="J139" s="35"/>
      <c r="K139" s="35"/>
      <c r="L139" s="241"/>
      <c r="M139" s="187"/>
      <c r="O139" s="156"/>
      <c r="P139" s="188"/>
      <c r="Q139" s="188"/>
      <c r="R139" s="152"/>
      <c r="S139" s="152"/>
      <c r="T139" s="152"/>
      <c r="U139" s="151"/>
      <c r="V139" s="151"/>
    </row>
    <row r="140" spans="1:22" ht="20.100000000000001" customHeight="1">
      <c r="A140" s="242" t="s">
        <v>12</v>
      </c>
      <c r="B140" s="243"/>
      <c r="C140" s="243"/>
      <c r="D140" s="244">
        <v>0</v>
      </c>
      <c r="E140" s="244">
        <v>0</v>
      </c>
      <c r="F140" s="244">
        <v>0</v>
      </c>
      <c r="G140" s="244">
        <v>0</v>
      </c>
      <c r="H140" s="244">
        <v>0</v>
      </c>
      <c r="I140" s="308"/>
      <c r="J140" s="135"/>
      <c r="K140" s="135"/>
      <c r="L140" s="245"/>
      <c r="M140" s="187"/>
      <c r="O140" s="156"/>
      <c r="P140" s="188"/>
      <c r="Q140" s="188"/>
      <c r="R140" s="152"/>
      <c r="S140" s="152"/>
      <c r="T140" s="152"/>
      <c r="U140" s="151"/>
      <c r="V140" s="151"/>
    </row>
    <row r="141" spans="1:22" ht="20.100000000000001" customHeight="1" thickBot="1">
      <c r="A141" s="246" t="s">
        <v>13</v>
      </c>
      <c r="B141" s="247"/>
      <c r="C141" s="247"/>
      <c r="D141" s="248">
        <f>D139+D140</f>
        <v>0</v>
      </c>
      <c r="E141" s="248">
        <f>E139+E140</f>
        <v>0</v>
      </c>
      <c r="F141" s="248">
        <f>F139+F140</f>
        <v>0</v>
      </c>
      <c r="G141" s="248">
        <f>G139+G140</f>
        <v>0</v>
      </c>
      <c r="H141" s="248">
        <f>H139+H140</f>
        <v>0</v>
      </c>
      <c r="I141" s="309"/>
      <c r="J141" s="136"/>
      <c r="K141" s="136"/>
      <c r="L141" s="249"/>
      <c r="M141" s="187"/>
      <c r="O141" s="156"/>
      <c r="P141" s="188"/>
      <c r="Q141" s="188"/>
      <c r="R141" s="152"/>
      <c r="S141" s="152"/>
      <c r="T141" s="152"/>
      <c r="U141" s="151"/>
      <c r="V141" s="151"/>
    </row>
    <row r="142" spans="1:22" ht="20.100000000000001" customHeight="1">
      <c r="A142" s="252"/>
      <c r="B142" s="42"/>
      <c r="C142" s="42"/>
      <c r="D142" s="1"/>
      <c r="E142" s="1"/>
      <c r="F142" s="1"/>
      <c r="G142" s="1"/>
      <c r="H142" s="1"/>
      <c r="I142" s="310"/>
      <c r="J142" s="43"/>
      <c r="K142" s="43"/>
      <c r="L142" s="43"/>
      <c r="M142" s="187"/>
      <c r="O142" s="156"/>
      <c r="P142" s="188"/>
      <c r="Q142" s="188"/>
      <c r="R142" s="152"/>
      <c r="S142" s="152"/>
      <c r="T142" s="152"/>
      <c r="U142" s="151"/>
      <c r="V142" s="151"/>
    </row>
    <row r="143" spans="1:22" ht="20.100000000000001" customHeight="1">
      <c r="A143" s="216" t="s">
        <v>38</v>
      </c>
      <c r="B143" s="44"/>
      <c r="C143" s="44"/>
      <c r="D143" s="45"/>
      <c r="E143" s="45"/>
      <c r="F143" s="45"/>
      <c r="G143" s="45"/>
      <c r="H143" s="45"/>
      <c r="I143" s="311"/>
      <c r="J143" s="45"/>
      <c r="K143" s="45"/>
      <c r="L143" s="45"/>
      <c r="M143" s="187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 thickBot="1">
      <c r="A144" s="213"/>
      <c r="B144" s="214"/>
      <c r="C144" s="215"/>
      <c r="D144" s="151"/>
      <c r="E144" s="151"/>
      <c r="F144" s="151"/>
      <c r="G144" s="151"/>
      <c r="H144" s="151"/>
      <c r="I144" s="300"/>
      <c r="J144" s="130"/>
      <c r="K144" s="130"/>
      <c r="L144" s="130"/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:22" ht="20.100000000000001" customHeight="1" thickBot="1">
      <c r="A145" s="253" t="s">
        <v>0</v>
      </c>
      <c r="B145" s="254" t="s">
        <v>1</v>
      </c>
      <c r="C145" s="254" t="s">
        <v>2</v>
      </c>
      <c r="D145" s="137" t="s">
        <v>3</v>
      </c>
      <c r="E145" s="137" t="s">
        <v>4</v>
      </c>
      <c r="F145" s="137" t="s">
        <v>5</v>
      </c>
      <c r="G145" s="137" t="s">
        <v>6</v>
      </c>
      <c r="H145" s="137" t="s">
        <v>7</v>
      </c>
      <c r="I145" s="312" t="s">
        <v>8</v>
      </c>
      <c r="J145" s="137" t="s">
        <v>9</v>
      </c>
      <c r="K145" s="137"/>
      <c r="L145" s="255" t="s">
        <v>10</v>
      </c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:22" ht="20.100000000000001" customHeight="1">
      <c r="A146" s="256" t="s">
        <v>20</v>
      </c>
      <c r="B146" s="257"/>
      <c r="C146" s="257"/>
      <c r="D146" s="258">
        <f t="shared" ref="D146:H148" si="2">SUM(D69,D80,D100,D109)</f>
        <v>200</v>
      </c>
      <c r="E146" s="258">
        <f t="shared" si="2"/>
        <v>30</v>
      </c>
      <c r="F146" s="258">
        <f t="shared" si="2"/>
        <v>10</v>
      </c>
      <c r="G146" s="258">
        <f t="shared" si="2"/>
        <v>211</v>
      </c>
      <c r="H146" s="258">
        <f t="shared" si="2"/>
        <v>0</v>
      </c>
      <c r="I146" s="313"/>
      <c r="J146" s="36"/>
      <c r="K146" s="36"/>
      <c r="L146" s="259"/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:22" ht="20.100000000000001" customHeight="1">
      <c r="A147" s="260" t="s">
        <v>12</v>
      </c>
      <c r="B147" s="261"/>
      <c r="C147" s="261"/>
      <c r="D147" s="262">
        <f t="shared" si="2"/>
        <v>559</v>
      </c>
      <c r="E147" s="262">
        <f t="shared" si="2"/>
        <v>16</v>
      </c>
      <c r="F147" s="262">
        <f t="shared" si="2"/>
        <v>15</v>
      </c>
      <c r="G147" s="262">
        <f t="shared" si="2"/>
        <v>515</v>
      </c>
      <c r="H147" s="262">
        <f t="shared" si="2"/>
        <v>0</v>
      </c>
      <c r="I147" s="314"/>
      <c r="J147" s="138"/>
      <c r="K147" s="138"/>
      <c r="L147" s="263"/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:22" ht="20.100000000000001" customHeight="1" thickBot="1">
      <c r="A148" s="264" t="s">
        <v>13</v>
      </c>
      <c r="B148" s="265"/>
      <c r="C148" s="265"/>
      <c r="D148" s="266">
        <f t="shared" si="2"/>
        <v>759</v>
      </c>
      <c r="E148" s="266">
        <f t="shared" si="2"/>
        <v>46</v>
      </c>
      <c r="F148" s="266">
        <f t="shared" si="2"/>
        <v>25</v>
      </c>
      <c r="G148" s="266">
        <f t="shared" si="2"/>
        <v>726</v>
      </c>
      <c r="H148" s="266">
        <f t="shared" si="2"/>
        <v>0</v>
      </c>
      <c r="I148" s="315"/>
      <c r="J148" s="139"/>
      <c r="K148" s="139"/>
      <c r="L148" s="267"/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269"/>
      <c r="Q300" s="269"/>
      <c r="R300" s="154"/>
      <c r="S300" s="154"/>
      <c r="T300" s="152"/>
      <c r="U300" s="151"/>
      <c r="V300" s="151"/>
    </row>
    <row r="301" spans="13:22" ht="20.100000000000001" customHeight="1">
      <c r="M301" s="187"/>
      <c r="O301" s="156"/>
      <c r="P301" s="269"/>
      <c r="Q301" s="269"/>
      <c r="R301" s="154"/>
      <c r="S301" s="154"/>
      <c r="T301" s="152"/>
      <c r="U301" s="151"/>
      <c r="V301" s="151"/>
    </row>
    <row r="302" spans="13:22" ht="20.100000000000001" customHeight="1">
      <c r="M302" s="187"/>
      <c r="N302" s="145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N303" s="145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:25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  <c r="X305" s="145"/>
    </row>
    <row r="306" spans="1:25" s="145" customFormat="1" ht="20.100000000000001" customHeight="1">
      <c r="A306" s="268"/>
      <c r="B306" s="123"/>
      <c r="C306" s="123"/>
      <c r="D306" s="123"/>
      <c r="E306" s="123"/>
      <c r="F306" s="123"/>
      <c r="G306" s="123"/>
      <c r="H306" s="123"/>
      <c r="I306" s="316"/>
      <c r="J306" s="123"/>
      <c r="K306" s="123"/>
      <c r="L306" s="123"/>
      <c r="M306" s="187"/>
      <c r="N306" s="150"/>
      <c r="O306" s="156"/>
      <c r="P306" s="188"/>
      <c r="Q306" s="188"/>
      <c r="R306" s="152"/>
      <c r="S306" s="152"/>
      <c r="T306" s="154"/>
      <c r="U306" s="55"/>
      <c r="V306" s="55"/>
      <c r="Y306" s="150"/>
    </row>
    <row r="307" spans="1:25" s="145" customFormat="1" ht="20.100000000000001" customHeight="1">
      <c r="A307" s="268"/>
      <c r="B307" s="123"/>
      <c r="C307" s="123"/>
      <c r="D307" s="123"/>
      <c r="E307" s="123"/>
      <c r="F307" s="123"/>
      <c r="G307" s="123"/>
      <c r="H307" s="123"/>
      <c r="I307" s="316"/>
      <c r="J307" s="123"/>
      <c r="K307" s="123"/>
      <c r="L307" s="123"/>
      <c r="M307" s="187"/>
      <c r="N307" s="150"/>
      <c r="O307" s="156"/>
      <c r="P307" s="188"/>
      <c r="Q307" s="188"/>
      <c r="R307" s="152"/>
      <c r="S307" s="152"/>
      <c r="T307" s="154"/>
      <c r="U307" s="55"/>
      <c r="V307" s="55"/>
    </row>
    <row r="308" spans="1:25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  <c r="X308" s="145"/>
      <c r="Y308" s="145"/>
    </row>
    <row r="309" spans="1:25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  <c r="X309" s="145"/>
      <c r="Y309" s="145"/>
    </row>
    <row r="310" spans="1:25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  <c r="X310" s="145"/>
      <c r="Y310" s="145"/>
    </row>
    <row r="311" spans="1:25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  <c r="X311" s="145"/>
      <c r="Y311" s="145"/>
    </row>
    <row r="312" spans="1:25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  <c r="X312" s="145"/>
      <c r="Y312" s="145"/>
    </row>
    <row r="313" spans="1:25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  <c r="X313" s="145"/>
      <c r="Y313" s="145"/>
    </row>
    <row r="314" spans="1:25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  <c r="Y314" s="145"/>
    </row>
    <row r="315" spans="1:25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  <c r="Y315" s="145"/>
    </row>
    <row r="316" spans="1:25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:25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:25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:25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:25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3:22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3:22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3:22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3:22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2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2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2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2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2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2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2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2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2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2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2" ht="20.100000000000001" customHeight="1">
      <c r="M351" s="187"/>
      <c r="P351" s="38"/>
      <c r="Q351" s="38"/>
      <c r="R351" s="38"/>
      <c r="S351" s="38"/>
      <c r="T351" s="152"/>
      <c r="U351" s="151"/>
      <c r="V351" s="151"/>
    </row>
    <row r="352" spans="13:22" ht="20.100000000000001" customHeight="1">
      <c r="M352" s="187"/>
      <c r="P352" s="38"/>
      <c r="Q352" s="38"/>
      <c r="R352" s="38"/>
      <c r="S352" s="38"/>
      <c r="T352" s="152"/>
      <c r="U352" s="151"/>
      <c r="V352" s="151"/>
    </row>
    <row r="353" spans="13:22" ht="20.100000000000001" customHeight="1">
      <c r="M353" s="187"/>
      <c r="P353" s="38"/>
      <c r="Q353" s="38"/>
      <c r="R353" s="38"/>
      <c r="S353" s="38"/>
      <c r="T353" s="152"/>
      <c r="U353" s="151"/>
      <c r="V353" s="151"/>
    </row>
    <row r="354" spans="13:22" ht="20.100000000000001" customHeight="1">
      <c r="M354" s="187"/>
      <c r="P354" s="38"/>
      <c r="Q354" s="38"/>
      <c r="R354" s="38"/>
      <c r="S354" s="38"/>
      <c r="T354" s="152"/>
      <c r="U354" s="151"/>
      <c r="V354" s="151"/>
    </row>
    <row r="355" spans="13:22" ht="20.100000000000001" customHeight="1">
      <c r="M355" s="187"/>
      <c r="P355" s="38"/>
      <c r="Q355" s="38"/>
      <c r="R355" s="38"/>
      <c r="S355" s="38"/>
      <c r="T355" s="152"/>
      <c r="U355" s="151"/>
      <c r="V355" s="151"/>
    </row>
    <row r="356" spans="13:22" ht="20.100000000000001" customHeight="1">
      <c r="M356" s="187"/>
      <c r="P356" s="38"/>
      <c r="Q356" s="38"/>
      <c r="R356" s="38"/>
      <c r="S356" s="38"/>
      <c r="T356" s="152"/>
      <c r="U356" s="151"/>
      <c r="V356" s="151"/>
    </row>
    <row r="357" spans="13:22" ht="20.100000000000001" customHeight="1">
      <c r="M357" s="187"/>
      <c r="P357" s="38"/>
      <c r="Q357" s="38"/>
      <c r="R357" s="38"/>
      <c r="S357" s="38"/>
      <c r="T357" s="38"/>
    </row>
    <row r="358" spans="13:22" ht="20.100000000000001" customHeight="1">
      <c r="M358" s="187"/>
      <c r="P358" s="38"/>
      <c r="Q358" s="38"/>
      <c r="R358" s="38"/>
      <c r="S358" s="38"/>
      <c r="T358" s="38"/>
    </row>
    <row r="359" spans="13:22" ht="20.100000000000001" customHeight="1">
      <c r="M359" s="187"/>
      <c r="P359" s="38"/>
      <c r="Q359" s="38"/>
      <c r="R359" s="38"/>
      <c r="S359" s="38"/>
      <c r="T359" s="38"/>
    </row>
    <row r="360" spans="13:22" ht="20.100000000000001" customHeight="1">
      <c r="M360" s="187"/>
      <c r="P360" s="38"/>
      <c r="Q360" s="38"/>
      <c r="R360" s="38"/>
      <c r="S360" s="38"/>
      <c r="T360" s="38"/>
    </row>
    <row r="361" spans="13:22" ht="20.100000000000001" customHeight="1">
      <c r="M361" s="187"/>
      <c r="P361" s="38"/>
      <c r="Q361" s="38"/>
      <c r="R361" s="38"/>
      <c r="S361" s="38"/>
      <c r="T361" s="38"/>
    </row>
    <row r="362" spans="13:22" ht="20.100000000000001" customHeight="1">
      <c r="M362" s="187"/>
      <c r="P362" s="38"/>
      <c r="Q362" s="38"/>
      <c r="R362" s="38"/>
      <c r="S362" s="38"/>
      <c r="T362" s="38"/>
    </row>
    <row r="363" spans="13:22" ht="20.100000000000001" customHeight="1">
      <c r="M363" s="187"/>
      <c r="P363" s="38"/>
      <c r="Q363" s="38"/>
      <c r="R363" s="38"/>
      <c r="S363" s="38"/>
      <c r="T363" s="38"/>
    </row>
    <row r="364" spans="13:22" ht="20.100000000000001" customHeight="1">
      <c r="M364" s="187"/>
      <c r="P364" s="38"/>
      <c r="Q364" s="38"/>
      <c r="R364" s="38"/>
      <c r="S364" s="38"/>
      <c r="T364" s="38"/>
    </row>
    <row r="365" spans="13:22" ht="20.100000000000001" customHeight="1">
      <c r="M365" s="187"/>
      <c r="P365" s="38"/>
      <c r="Q365" s="38"/>
      <c r="R365" s="38"/>
      <c r="S365" s="38"/>
      <c r="T365" s="38"/>
    </row>
    <row r="366" spans="13:22" ht="20.100000000000001" customHeight="1">
      <c r="M366" s="187"/>
      <c r="P366" s="38"/>
      <c r="Q366" s="38"/>
      <c r="R366" s="38"/>
      <c r="S366" s="38"/>
      <c r="T366" s="38"/>
    </row>
    <row r="367" spans="13:22" ht="20.100000000000001" customHeight="1">
      <c r="M367" s="187"/>
      <c r="P367" s="38"/>
      <c r="Q367" s="38"/>
      <c r="R367" s="38"/>
      <c r="S367" s="38"/>
      <c r="T367" s="38"/>
    </row>
    <row r="368" spans="13:22" ht="20.100000000000001" customHeight="1">
      <c r="M368" s="187"/>
      <c r="P368" s="38"/>
      <c r="Q368" s="38"/>
      <c r="R368" s="38"/>
      <c r="S368" s="38"/>
      <c r="T368" s="38"/>
    </row>
    <row r="369" spans="13:20" ht="20.100000000000001" customHeight="1">
      <c r="M369" s="187"/>
      <c r="P369" s="38"/>
      <c r="Q369" s="38"/>
      <c r="R369" s="38"/>
      <c r="S369" s="38"/>
      <c r="T369" s="38"/>
    </row>
    <row r="370" spans="13:20" ht="20.100000000000001" customHeight="1">
      <c r="M370" s="187"/>
      <c r="P370" s="38"/>
      <c r="Q370" s="38"/>
      <c r="R370" s="38"/>
      <c r="S370" s="38"/>
      <c r="T370" s="38"/>
    </row>
    <row r="371" spans="13:20" ht="20.100000000000001" customHeight="1">
      <c r="M371" s="187"/>
      <c r="P371" s="38"/>
      <c r="Q371" s="38"/>
      <c r="R371" s="38"/>
      <c r="S371" s="38"/>
      <c r="T371" s="38"/>
    </row>
    <row r="372" spans="13:20" ht="20.100000000000001" customHeight="1">
      <c r="M372" s="187"/>
      <c r="P372" s="38"/>
      <c r="Q372" s="38"/>
      <c r="R372" s="38"/>
      <c r="S372" s="38"/>
      <c r="T372" s="38"/>
    </row>
    <row r="373" spans="13:20" ht="20.100000000000001" customHeight="1">
      <c r="M373" s="187"/>
      <c r="P373" s="38"/>
      <c r="Q373" s="38"/>
      <c r="R373" s="38"/>
      <c r="S373" s="38"/>
      <c r="T373" s="38"/>
    </row>
    <row r="374" spans="13:20" ht="20.100000000000001" customHeight="1">
      <c r="M374" s="187"/>
      <c r="P374" s="38"/>
      <c r="Q374" s="38"/>
      <c r="R374" s="38"/>
      <c r="S374" s="38"/>
      <c r="T374" s="38"/>
    </row>
    <row r="375" spans="13:20" ht="20.100000000000001" customHeight="1">
      <c r="M375" s="187"/>
      <c r="P375" s="38"/>
      <c r="Q375" s="38"/>
      <c r="R375" s="38"/>
      <c r="S375" s="38"/>
      <c r="T375" s="38"/>
    </row>
    <row r="376" spans="13:20" ht="20.100000000000001" customHeight="1">
      <c r="M376" s="187"/>
      <c r="P376" s="38"/>
      <c r="Q376" s="38"/>
      <c r="R376" s="38"/>
      <c r="S376" s="38"/>
      <c r="T376" s="38"/>
    </row>
    <row r="377" spans="13:20" ht="20.100000000000001" customHeight="1">
      <c r="M377" s="187"/>
      <c r="P377" s="38"/>
      <c r="Q377" s="38"/>
      <c r="R377" s="38"/>
      <c r="S377" s="38"/>
      <c r="T377" s="38"/>
    </row>
    <row r="378" spans="13:20" ht="20.100000000000001" customHeight="1">
      <c r="M378" s="187"/>
      <c r="P378" s="38"/>
      <c r="Q378" s="38"/>
      <c r="R378" s="38"/>
      <c r="S378" s="38"/>
      <c r="T378" s="38"/>
    </row>
    <row r="379" spans="13:20" ht="20.100000000000001" customHeight="1">
      <c r="M379" s="187"/>
      <c r="P379" s="38"/>
      <c r="Q379" s="38"/>
      <c r="R379" s="38"/>
      <c r="S379" s="38"/>
      <c r="T379" s="38"/>
    </row>
    <row r="380" spans="13:20" ht="20.100000000000001" customHeight="1">
      <c r="M380" s="187"/>
      <c r="P380" s="38"/>
      <c r="Q380" s="38"/>
      <c r="R380" s="38"/>
      <c r="S380" s="38"/>
      <c r="T380" s="38"/>
    </row>
    <row r="381" spans="13:20" ht="20.100000000000001" customHeight="1">
      <c r="M381" s="187"/>
      <c r="P381" s="38"/>
      <c r="Q381" s="38"/>
      <c r="R381" s="38"/>
      <c r="S381" s="38"/>
      <c r="T381" s="38"/>
    </row>
    <row r="382" spans="13:20" ht="20.100000000000001" customHeight="1">
      <c r="M382" s="187"/>
      <c r="P382" s="38"/>
      <c r="Q382" s="38"/>
      <c r="R382" s="38"/>
      <c r="S382" s="38"/>
      <c r="T382" s="38"/>
    </row>
    <row r="383" spans="13:20" ht="20.100000000000001" customHeight="1">
      <c r="M383" s="150"/>
      <c r="P383" s="38"/>
      <c r="Q383" s="38"/>
      <c r="R383" s="38"/>
      <c r="S383" s="38"/>
      <c r="T383" s="38"/>
    </row>
    <row r="384" spans="13:20" ht="20.100000000000001" customHeight="1">
      <c r="M384" s="150"/>
      <c r="P384" s="38"/>
      <c r="Q384" s="38"/>
      <c r="R384" s="38"/>
      <c r="S384" s="38"/>
      <c r="T384" s="38"/>
    </row>
    <row r="385" spans="13:20" ht="20.100000000000001" customHeight="1">
      <c r="M385" s="150"/>
      <c r="P385" s="38"/>
      <c r="Q385" s="38"/>
      <c r="R385" s="38"/>
      <c r="S385" s="38"/>
      <c r="T385" s="38"/>
    </row>
    <row r="386" spans="13:20" ht="20.100000000000001" customHeight="1">
      <c r="M386" s="150"/>
      <c r="P386" s="38"/>
      <c r="Q386" s="38"/>
      <c r="R386" s="38"/>
      <c r="S386" s="38"/>
      <c r="T386" s="38"/>
    </row>
    <row r="387" spans="13:20" ht="20.100000000000001" customHeight="1">
      <c r="M387" s="150"/>
      <c r="P387" s="38"/>
      <c r="Q387" s="38"/>
      <c r="R387" s="38"/>
      <c r="S387" s="38"/>
      <c r="T387" s="38"/>
    </row>
    <row r="388" spans="13:20" ht="20.100000000000001" customHeight="1">
      <c r="M388" s="150"/>
      <c r="P388" s="38"/>
      <c r="Q388" s="38"/>
      <c r="R388" s="38"/>
      <c r="S388" s="38"/>
      <c r="T388" s="38"/>
    </row>
    <row r="389" spans="13:20" ht="20.100000000000001" customHeight="1">
      <c r="M389" s="150"/>
      <c r="P389" s="38"/>
      <c r="Q389" s="38"/>
      <c r="R389" s="38"/>
      <c r="S389" s="38"/>
      <c r="T389" s="38"/>
    </row>
    <row r="390" spans="13:20" ht="20.100000000000001" customHeight="1">
      <c r="M390" s="150"/>
      <c r="P390" s="38"/>
      <c r="Q390" s="38"/>
      <c r="R390" s="38"/>
      <c r="S390" s="38"/>
      <c r="T390" s="38"/>
    </row>
    <row r="391" spans="13:20" ht="20.100000000000001" customHeight="1">
      <c r="M391" s="150"/>
      <c r="P391" s="38"/>
      <c r="Q391" s="38"/>
      <c r="R391" s="38"/>
      <c r="S391" s="38"/>
      <c r="T391" s="38"/>
    </row>
    <row r="392" spans="13:20" ht="20.100000000000001" customHeight="1">
      <c r="M392" s="150"/>
      <c r="P392" s="38"/>
      <c r="Q392" s="38"/>
      <c r="R392" s="38"/>
      <c r="S392" s="38"/>
      <c r="T392" s="38"/>
    </row>
    <row r="393" spans="13:20" ht="20.100000000000001" customHeight="1">
      <c r="M393" s="150"/>
      <c r="P393" s="38"/>
      <c r="Q393" s="38"/>
      <c r="R393" s="38"/>
      <c r="S393" s="38"/>
      <c r="T393" s="38"/>
    </row>
    <row r="394" spans="13:20" ht="20.100000000000001" customHeight="1">
      <c r="M394" s="150"/>
      <c r="P394" s="38"/>
      <c r="Q394" s="38"/>
      <c r="R394" s="38"/>
      <c r="S394" s="38"/>
      <c r="T394" s="38"/>
    </row>
    <row r="395" spans="13:20" ht="20.100000000000001" customHeight="1">
      <c r="M395" s="150"/>
      <c r="P395" s="38"/>
      <c r="Q395" s="38"/>
      <c r="R395" s="38"/>
      <c r="S395" s="38"/>
      <c r="T395" s="38"/>
    </row>
    <row r="396" spans="13:20" ht="20.100000000000001" customHeight="1">
      <c r="M396" s="150"/>
      <c r="P396" s="38"/>
      <c r="Q396" s="38"/>
      <c r="R396" s="38"/>
      <c r="S396" s="38"/>
      <c r="T396" s="38"/>
    </row>
    <row r="397" spans="13:20" ht="20.100000000000001" customHeight="1">
      <c r="M397" s="150"/>
      <c r="P397" s="38"/>
      <c r="Q397" s="38"/>
      <c r="R397" s="38"/>
      <c r="S397" s="38"/>
      <c r="T397" s="38"/>
    </row>
    <row r="398" spans="13:20" ht="20.100000000000001" customHeight="1">
      <c r="M398" s="150"/>
      <c r="P398" s="38"/>
      <c r="Q398" s="38"/>
      <c r="R398" s="38"/>
      <c r="S398" s="38"/>
      <c r="T398" s="38"/>
    </row>
    <row r="399" spans="13:20" ht="20.100000000000001" customHeight="1">
      <c r="M399" s="150"/>
      <c r="P399" s="38"/>
      <c r="Q399" s="38"/>
      <c r="R399" s="38"/>
      <c r="S399" s="38"/>
      <c r="T399" s="38"/>
    </row>
    <row r="400" spans="13:20" ht="20.100000000000001" customHeight="1">
      <c r="M400" s="150"/>
      <c r="P400" s="38"/>
      <c r="Q400" s="38"/>
      <c r="R400" s="38"/>
      <c r="S400" s="38"/>
      <c r="T400" s="38"/>
    </row>
    <row r="401" spans="13:20" ht="20.100000000000001" customHeight="1">
      <c r="M401" s="150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2" ht="20.100000000000001" customHeight="1">
      <c r="M481" s="150"/>
      <c r="P481" s="38"/>
      <c r="Q481" s="38"/>
      <c r="R481" s="38"/>
      <c r="S481" s="38"/>
      <c r="T481" s="38"/>
    </row>
    <row r="482" spans="13:22" ht="20.100000000000001" customHeight="1">
      <c r="M482" s="150"/>
      <c r="P482" s="38"/>
      <c r="Q482" s="38"/>
      <c r="R482" s="38"/>
      <c r="S482" s="38"/>
      <c r="T482" s="38"/>
    </row>
    <row r="483" spans="13:22" ht="20.100000000000001" customHeight="1">
      <c r="M483" s="150"/>
      <c r="P483" s="38"/>
      <c r="Q483" s="38"/>
      <c r="R483" s="38"/>
      <c r="S483" s="38"/>
      <c r="T483" s="38"/>
    </row>
    <row r="484" spans="13:22" ht="20.100000000000001" customHeight="1">
      <c r="M484" s="150"/>
      <c r="T484" s="38"/>
    </row>
    <row r="485" spans="13:22" ht="20.100000000000001" customHeight="1">
      <c r="M485" s="150"/>
      <c r="T485" s="38"/>
    </row>
    <row r="486" spans="13:22" ht="20.100000000000001" customHeight="1">
      <c r="M486" s="150"/>
      <c r="T486" s="38"/>
    </row>
    <row r="487" spans="13:22" ht="20.100000000000001" customHeight="1">
      <c r="M487" s="150"/>
      <c r="T487" s="38"/>
    </row>
    <row r="488" spans="13:22" ht="20.100000000000001" customHeight="1">
      <c r="M488" s="150"/>
      <c r="T488" s="38"/>
    </row>
    <row r="489" spans="13:22" ht="20.100000000000001" customHeight="1">
      <c r="M489" s="150"/>
      <c r="T489" s="38"/>
    </row>
    <row r="490" spans="13:22" ht="20.100000000000001" customHeight="1">
      <c r="M490" s="150"/>
      <c r="U490" s="151"/>
      <c r="V490" s="151"/>
    </row>
    <row r="491" spans="13:22" ht="20.100000000000001" customHeight="1">
      <c r="M491" s="150"/>
      <c r="U491" s="151"/>
      <c r="V491" s="151"/>
    </row>
    <row r="492" spans="13:22" ht="20.100000000000001" customHeight="1">
      <c r="M492" s="150"/>
      <c r="U492" s="151"/>
      <c r="V492" s="151"/>
    </row>
    <row r="493" spans="13:22" ht="20.100000000000001" customHeight="1">
      <c r="M493" s="150"/>
      <c r="U493" s="151"/>
      <c r="V493" s="151"/>
    </row>
    <row r="494" spans="13:22" ht="20.100000000000001" customHeight="1">
      <c r="M494" s="150"/>
      <c r="U494" s="151"/>
      <c r="V494" s="151"/>
    </row>
    <row r="495" spans="13:22" ht="20.100000000000001" customHeight="1">
      <c r="M495" s="150"/>
      <c r="U495" s="151"/>
      <c r="V495" s="151"/>
    </row>
    <row r="496" spans="13:22" ht="20.100000000000001" customHeight="1">
      <c r="M496" s="150"/>
      <c r="U496" s="151"/>
      <c r="V496" s="151"/>
    </row>
    <row r="497" spans="13:22" ht="20.100000000000001" customHeight="1">
      <c r="M497" s="150"/>
      <c r="U497" s="151"/>
      <c r="V497" s="151"/>
    </row>
    <row r="498" spans="13:22" ht="20.100000000000001" customHeight="1">
      <c r="M498" s="150"/>
      <c r="U498" s="151"/>
      <c r="V498" s="151"/>
    </row>
    <row r="499" spans="13:22" ht="20.100000000000001" customHeight="1">
      <c r="M499" s="150"/>
      <c r="O499" s="155"/>
      <c r="P499" s="154"/>
      <c r="Q499" s="152"/>
      <c r="R499" s="152"/>
      <c r="S499" s="152"/>
      <c r="U499" s="151"/>
      <c r="V499" s="151"/>
    </row>
    <row r="500" spans="13:22" ht="20.100000000000001" customHeight="1">
      <c r="M500" s="150"/>
      <c r="O500" s="155"/>
      <c r="P500" s="154"/>
      <c r="Q500" s="152"/>
      <c r="R500" s="152"/>
      <c r="S500" s="152"/>
      <c r="U500" s="151"/>
      <c r="V500" s="151"/>
    </row>
    <row r="501" spans="13:22" ht="20.100000000000001" customHeight="1">
      <c r="M501" s="150"/>
      <c r="O501" s="155"/>
      <c r="P501" s="154"/>
      <c r="Q501" s="152"/>
      <c r="R501" s="152"/>
      <c r="S501" s="152"/>
      <c r="U501" s="151"/>
      <c r="V501" s="151"/>
    </row>
    <row r="502" spans="13:22" ht="20.100000000000001" customHeight="1">
      <c r="M502" s="150"/>
      <c r="O502" s="155"/>
      <c r="P502" s="154"/>
      <c r="Q502" s="152"/>
      <c r="R502" s="152"/>
      <c r="S502" s="152"/>
      <c r="U502" s="151"/>
      <c r="V502" s="151"/>
    </row>
    <row r="503" spans="13:22" ht="20.100000000000001" customHeight="1">
      <c r="M503" s="150"/>
      <c r="O503" s="155"/>
      <c r="P503" s="154"/>
      <c r="Q503" s="152"/>
      <c r="R503" s="152"/>
      <c r="S503" s="152"/>
      <c r="U503" s="151"/>
      <c r="V503" s="151"/>
    </row>
    <row r="504" spans="13:22" ht="20.100000000000001" customHeight="1">
      <c r="M504" s="150"/>
      <c r="O504" s="155"/>
      <c r="P504" s="154"/>
      <c r="Q504" s="152"/>
      <c r="R504" s="152"/>
      <c r="S504" s="152"/>
      <c r="U504" s="151"/>
      <c r="V504" s="151"/>
    </row>
    <row r="505" spans="13:22" ht="20.100000000000001" customHeight="1">
      <c r="M505" s="150"/>
      <c r="O505" s="155"/>
      <c r="P505" s="154"/>
      <c r="Q505" s="152"/>
      <c r="R505" s="152"/>
      <c r="S505" s="152"/>
      <c r="T505" s="153"/>
      <c r="U505" s="151"/>
      <c r="V505" s="151"/>
    </row>
    <row r="506" spans="13:22" ht="20.100000000000001" customHeight="1">
      <c r="M506" s="150"/>
      <c r="O506" s="155"/>
      <c r="P506" s="154"/>
      <c r="Q506" s="152"/>
      <c r="R506" s="152"/>
      <c r="S506" s="152"/>
      <c r="T506" s="153"/>
      <c r="U506" s="151"/>
      <c r="V506" s="151"/>
    </row>
    <row r="507" spans="13:22" ht="20.100000000000001" customHeight="1">
      <c r="M507" s="150"/>
      <c r="O507" s="155"/>
      <c r="P507" s="154"/>
      <c r="Q507" s="152"/>
      <c r="R507" s="152"/>
      <c r="S507" s="152"/>
      <c r="T507" s="153"/>
      <c r="U507" s="151"/>
      <c r="V507" s="151"/>
    </row>
    <row r="508" spans="13:22" ht="20.100000000000001" customHeight="1">
      <c r="M508" s="150"/>
      <c r="O508" s="155"/>
      <c r="P508" s="154"/>
      <c r="Q508" s="152"/>
      <c r="R508" s="152"/>
      <c r="S508" s="152"/>
      <c r="T508" s="153"/>
      <c r="U508" s="151"/>
      <c r="V508" s="151"/>
    </row>
    <row r="509" spans="13:22" ht="20.100000000000001" customHeight="1">
      <c r="M509" s="150"/>
      <c r="O509" s="155"/>
      <c r="P509" s="154"/>
      <c r="Q509" s="152"/>
      <c r="R509" s="152"/>
      <c r="S509" s="152"/>
      <c r="T509" s="153"/>
      <c r="U509" s="151"/>
      <c r="V509" s="151"/>
    </row>
    <row r="510" spans="13:22" ht="20.100000000000001" customHeight="1">
      <c r="M510" s="150"/>
      <c r="O510" s="155"/>
      <c r="P510" s="154"/>
      <c r="Q510" s="152"/>
      <c r="R510" s="152"/>
      <c r="S510" s="152"/>
      <c r="T510" s="153"/>
      <c r="U510" s="151"/>
      <c r="V510" s="151"/>
    </row>
    <row r="511" spans="13:22" ht="20.100000000000001" customHeight="1">
      <c r="M511" s="150"/>
      <c r="O511" s="155"/>
      <c r="P511" s="154"/>
      <c r="Q511" s="152"/>
      <c r="R511" s="152"/>
      <c r="S511" s="152"/>
      <c r="T511" s="153"/>
      <c r="U511" s="151"/>
      <c r="V511" s="151"/>
    </row>
    <row r="512" spans="13:22" ht="20.100000000000001" customHeight="1">
      <c r="M512" s="150"/>
      <c r="O512" s="155"/>
      <c r="P512" s="154"/>
      <c r="Q512" s="152"/>
      <c r="R512" s="152"/>
      <c r="S512" s="152"/>
      <c r="T512" s="153"/>
      <c r="U512" s="151"/>
      <c r="V512" s="151"/>
    </row>
    <row r="513" spans="13:22" ht="20.100000000000001" customHeight="1">
      <c r="M513" s="150"/>
      <c r="O513" s="155"/>
      <c r="P513" s="154"/>
      <c r="Q513" s="152"/>
      <c r="R513" s="152"/>
      <c r="S513" s="152"/>
      <c r="T513" s="153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T514" s="153"/>
      <c r="U514" s="151"/>
      <c r="V514" s="151"/>
    </row>
    <row r="515" spans="13:22" ht="20.100000000000001" customHeight="1">
      <c r="M515" s="146"/>
      <c r="O515" s="155"/>
      <c r="P515" s="154"/>
      <c r="Q515" s="152"/>
      <c r="R515" s="152"/>
      <c r="S515" s="152"/>
      <c r="T515" s="153"/>
      <c r="U515" s="151"/>
      <c r="V515" s="151"/>
    </row>
    <row r="516" spans="13:22" ht="20.100000000000001" customHeight="1">
      <c r="M516" s="146"/>
      <c r="O516" s="155"/>
      <c r="P516" s="154"/>
      <c r="Q516" s="152"/>
      <c r="R516" s="152"/>
      <c r="S516" s="152"/>
      <c r="T516" s="153"/>
      <c r="U516" s="151"/>
      <c r="V516" s="151"/>
    </row>
    <row r="517" spans="13:22" ht="20.100000000000001" customHeight="1">
      <c r="M517" s="146"/>
      <c r="O517" s="155"/>
      <c r="P517" s="154"/>
      <c r="Q517" s="152"/>
      <c r="R517" s="152"/>
      <c r="S517" s="152"/>
      <c r="T517" s="153"/>
      <c r="U517" s="151"/>
      <c r="V517" s="151"/>
    </row>
    <row r="518" spans="13:22" ht="20.100000000000001" customHeight="1">
      <c r="M518" s="146"/>
      <c r="O518" s="155"/>
      <c r="P518" s="154"/>
      <c r="Q518" s="152"/>
      <c r="R518" s="152"/>
      <c r="S518" s="152"/>
      <c r="T518" s="153"/>
      <c r="U518" s="151"/>
      <c r="V518" s="151"/>
    </row>
    <row r="519" spans="13:22" ht="20.100000000000001" customHeight="1">
      <c r="M519" s="146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46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46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46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46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46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46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46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46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46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46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46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46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46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46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4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4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S731" s="152"/>
      <c r="T731" s="153"/>
      <c r="U731" s="151"/>
      <c r="V731" s="151"/>
    </row>
    <row r="732" spans="13:22" ht="20.100000000000001" customHeight="1">
      <c r="M732" s="156"/>
      <c r="T732" s="153"/>
      <c r="U732" s="151"/>
      <c r="V732" s="151"/>
    </row>
    <row r="733" spans="13:22" ht="20.100000000000001" customHeight="1">
      <c r="M733" s="156"/>
      <c r="T733" s="153"/>
      <c r="U733" s="151"/>
      <c r="V733" s="151"/>
    </row>
    <row r="734" spans="13:22" ht="20.100000000000001" customHeight="1">
      <c r="M734" s="156"/>
      <c r="T734" s="153"/>
      <c r="U734" s="151"/>
      <c r="V734" s="151"/>
    </row>
    <row r="735" spans="13:22" ht="20.100000000000001" customHeight="1">
      <c r="M735" s="156"/>
      <c r="T735" s="153"/>
      <c r="U735" s="151"/>
      <c r="V735" s="151"/>
    </row>
    <row r="736" spans="13:22" ht="20.100000000000001" customHeight="1">
      <c r="M736" s="156"/>
      <c r="T736" s="153"/>
      <c r="V736" s="151"/>
    </row>
    <row r="737" spans="1:28" ht="20.100000000000001" customHeight="1">
      <c r="M737" s="156"/>
      <c r="O737" s="145"/>
      <c r="P737" s="145"/>
      <c r="Q737" s="145"/>
      <c r="R737" s="145"/>
      <c r="T737" s="153"/>
      <c r="V737" s="151"/>
    </row>
    <row r="738" spans="1:28" ht="20.100000000000001" customHeight="1">
      <c r="M738" s="156"/>
      <c r="O738" s="145"/>
      <c r="P738" s="145"/>
      <c r="Q738" s="145"/>
      <c r="R738" s="145"/>
      <c r="V738" s="151"/>
    </row>
    <row r="739" spans="1:28" ht="20.100000000000001" customHeight="1">
      <c r="M739" s="156"/>
      <c r="O739" s="172"/>
      <c r="P739" s="173"/>
      <c r="Q739" s="173"/>
      <c r="R739" s="145"/>
      <c r="V739" s="151"/>
    </row>
    <row r="740" spans="1:28" ht="20.100000000000001" customHeight="1">
      <c r="M740" s="156"/>
      <c r="O740" s="172"/>
      <c r="P740" s="173"/>
      <c r="Q740" s="173"/>
      <c r="R740" s="145"/>
      <c r="V740" s="151"/>
      <c r="AA740" s="102"/>
      <c r="AB740" s="102"/>
    </row>
    <row r="741" spans="1:28" s="102" customFormat="1" ht="20.100000000000001" customHeight="1">
      <c r="A741" s="268"/>
      <c r="B741" s="123"/>
      <c r="C741" s="123"/>
      <c r="D741" s="123"/>
      <c r="E741" s="123"/>
      <c r="F741" s="123"/>
      <c r="G741" s="123"/>
      <c r="H741" s="123"/>
      <c r="I741" s="316"/>
      <c r="J741" s="123"/>
      <c r="K741" s="123"/>
      <c r="L741" s="123"/>
      <c r="M741" s="156"/>
      <c r="N741" s="150"/>
      <c r="O741" s="172"/>
      <c r="P741" s="173"/>
      <c r="Q741" s="173"/>
      <c r="R741" s="145"/>
      <c r="S741" s="150"/>
      <c r="T741" s="150"/>
      <c r="U741" s="150"/>
      <c r="V741" s="151"/>
      <c r="W741" s="150"/>
      <c r="X741" s="150"/>
      <c r="Y741" s="150"/>
      <c r="Z741" s="150"/>
    </row>
    <row r="742" spans="1:28" s="102" customFormat="1" ht="20.100000000000001" customHeight="1">
      <c r="A742" s="268"/>
      <c r="B742" s="123"/>
      <c r="C742" s="123"/>
      <c r="D742" s="123"/>
      <c r="E742" s="123"/>
      <c r="F742" s="123"/>
      <c r="G742" s="123"/>
      <c r="H742" s="123"/>
      <c r="I742" s="316"/>
      <c r="J742" s="123"/>
      <c r="K742" s="123"/>
      <c r="L742" s="123"/>
      <c r="M742" s="156"/>
      <c r="N742" s="150"/>
      <c r="O742" s="172"/>
      <c r="P742" s="173"/>
      <c r="Q742" s="173"/>
      <c r="R742" s="145"/>
      <c r="S742" s="150"/>
      <c r="T742" s="150"/>
      <c r="U742" s="150"/>
      <c r="V742" s="151"/>
      <c r="W742" s="150"/>
      <c r="X742" s="150"/>
      <c r="Y742" s="150"/>
      <c r="Z742" s="150"/>
    </row>
    <row r="743" spans="1:28" s="102" customFormat="1" ht="20.100000000000001" customHeight="1">
      <c r="A743" s="268"/>
      <c r="B743" s="123"/>
      <c r="C743" s="123"/>
      <c r="D743" s="123"/>
      <c r="E743" s="123"/>
      <c r="F743" s="123"/>
      <c r="G743" s="123"/>
      <c r="H743" s="123"/>
      <c r="I743" s="316"/>
      <c r="J743" s="123"/>
      <c r="K743" s="123"/>
      <c r="L743" s="123"/>
      <c r="M743" s="156"/>
      <c r="N743" s="145"/>
      <c r="O743" s="172"/>
      <c r="P743" s="173"/>
      <c r="Q743" s="173"/>
      <c r="R743" s="145"/>
      <c r="S743" s="150"/>
      <c r="T743" s="150"/>
      <c r="U743" s="150"/>
      <c r="V743" s="150"/>
      <c r="W743" s="150"/>
      <c r="X743" s="150"/>
      <c r="Y743" s="150"/>
      <c r="Z743" s="150"/>
    </row>
    <row r="744" spans="1:28" s="102" customFormat="1" ht="20.100000000000001" customHeight="1">
      <c r="A744" s="268"/>
      <c r="B744" s="123"/>
      <c r="C744" s="123"/>
      <c r="D744" s="123"/>
      <c r="E744" s="123"/>
      <c r="F744" s="123"/>
      <c r="G744" s="123"/>
      <c r="H744" s="123"/>
      <c r="I744" s="316"/>
      <c r="J744" s="123"/>
      <c r="K744" s="123"/>
      <c r="L744" s="123"/>
      <c r="M744" s="156"/>
      <c r="N744" s="145"/>
      <c r="O744" s="172"/>
      <c r="P744" s="173"/>
      <c r="Q744" s="173"/>
      <c r="R744" s="145"/>
      <c r="S744" s="150"/>
      <c r="T744" s="150"/>
      <c r="U744" s="150"/>
      <c r="V744" s="150"/>
      <c r="W744" s="150"/>
      <c r="X744" s="150"/>
      <c r="Y744" s="150"/>
      <c r="Z744" s="150"/>
    </row>
    <row r="745" spans="1:28" s="102" customFormat="1" ht="20.100000000000001" customHeight="1">
      <c r="A745" s="268"/>
      <c r="B745" s="123"/>
      <c r="C745" s="123"/>
      <c r="D745" s="123"/>
      <c r="E745" s="123"/>
      <c r="F745" s="123"/>
      <c r="G745" s="123"/>
      <c r="H745" s="123"/>
      <c r="I745" s="316"/>
      <c r="J745" s="123"/>
      <c r="K745" s="123"/>
      <c r="L745" s="123"/>
      <c r="M745" s="156"/>
      <c r="N745" s="172"/>
      <c r="O745" s="172"/>
      <c r="P745" s="173"/>
      <c r="Q745" s="173"/>
      <c r="R745" s="145"/>
      <c r="S745" s="150"/>
      <c r="T745" s="150"/>
      <c r="U745" s="150"/>
      <c r="V745" s="150"/>
      <c r="W745" s="150"/>
      <c r="X745" s="150"/>
      <c r="Y745" s="150"/>
      <c r="Z745" s="150"/>
    </row>
    <row r="746" spans="1:28" s="102" customFormat="1" ht="20.100000000000001" customHeight="1">
      <c r="A746" s="268"/>
      <c r="B746" s="123"/>
      <c r="C746" s="123"/>
      <c r="D746" s="123"/>
      <c r="E746" s="123"/>
      <c r="F746" s="123"/>
      <c r="G746" s="123"/>
      <c r="H746" s="123"/>
      <c r="I746" s="316"/>
      <c r="J746" s="123"/>
      <c r="K746" s="123"/>
      <c r="L746" s="123"/>
      <c r="M746" s="156"/>
      <c r="N746" s="172"/>
      <c r="O746" s="145"/>
      <c r="P746" s="145"/>
      <c r="Q746" s="145"/>
      <c r="R746" s="145"/>
      <c r="S746" s="150"/>
      <c r="T746" s="150"/>
      <c r="U746" s="150"/>
      <c r="V746" s="150"/>
      <c r="W746" s="150"/>
      <c r="X746" s="150"/>
      <c r="Y746" s="150"/>
      <c r="Z746" s="150"/>
    </row>
    <row r="747" spans="1:28" s="102" customFormat="1" ht="20.100000000000001" customHeight="1">
      <c r="A747" s="268"/>
      <c r="B747" s="123"/>
      <c r="C747" s="123"/>
      <c r="D747" s="123"/>
      <c r="E747" s="123"/>
      <c r="F747" s="123"/>
      <c r="G747" s="123"/>
      <c r="H747" s="123"/>
      <c r="I747" s="316"/>
      <c r="J747" s="123"/>
      <c r="K747" s="123"/>
      <c r="L747" s="123"/>
      <c r="M747" s="156"/>
      <c r="N747" s="172"/>
      <c r="O747" s="145"/>
      <c r="P747" s="145"/>
      <c r="Q747" s="145"/>
      <c r="R747" s="145"/>
      <c r="S747" s="150"/>
      <c r="T747" s="150"/>
      <c r="U747" s="150"/>
      <c r="V747" s="150"/>
      <c r="W747" s="150"/>
      <c r="X747" s="150"/>
      <c r="Y747" s="150"/>
      <c r="Z747" s="150"/>
    </row>
    <row r="748" spans="1:28" s="102" customFormat="1" ht="20.100000000000001" customHeight="1">
      <c r="A748" s="268"/>
      <c r="B748" s="123"/>
      <c r="C748" s="123"/>
      <c r="D748" s="123"/>
      <c r="E748" s="123"/>
      <c r="F748" s="123"/>
      <c r="G748" s="123"/>
      <c r="H748" s="123"/>
      <c r="I748" s="316"/>
      <c r="J748" s="123"/>
      <c r="K748" s="123"/>
      <c r="L748" s="123"/>
      <c r="M748" s="156"/>
      <c r="N748" s="172"/>
      <c r="O748" s="150"/>
      <c r="P748" s="150"/>
      <c r="Q748" s="150"/>
      <c r="R748" s="150"/>
      <c r="S748" s="150"/>
      <c r="T748" s="150"/>
      <c r="U748" s="150"/>
      <c r="V748" s="150"/>
      <c r="W748" s="150"/>
      <c r="X748" s="150"/>
      <c r="Y748" s="150"/>
      <c r="Z748" s="150"/>
    </row>
    <row r="749" spans="1:28" s="102" customFormat="1" ht="20.100000000000001" customHeight="1">
      <c r="A749" s="268"/>
      <c r="B749" s="123"/>
      <c r="C749" s="123"/>
      <c r="D749" s="123"/>
      <c r="E749" s="123"/>
      <c r="F749" s="123"/>
      <c r="G749" s="123"/>
      <c r="H749" s="123"/>
      <c r="I749" s="316"/>
      <c r="J749" s="123"/>
      <c r="K749" s="123"/>
      <c r="L749" s="123"/>
      <c r="M749" s="156"/>
      <c r="N749" s="172"/>
      <c r="O749" s="150"/>
      <c r="P749" s="150"/>
      <c r="Q749" s="150"/>
      <c r="R749" s="150"/>
      <c r="S749" s="150"/>
      <c r="T749" s="150"/>
      <c r="U749" s="150"/>
      <c r="V749" s="150"/>
      <c r="W749" s="150"/>
      <c r="X749" s="150"/>
      <c r="Y749" s="150"/>
      <c r="Z749" s="150"/>
    </row>
    <row r="750" spans="1:28" s="102" customFormat="1" ht="20.100000000000001" customHeight="1">
      <c r="A750" s="268"/>
      <c r="B750" s="123"/>
      <c r="C750" s="123"/>
      <c r="D750" s="123"/>
      <c r="E750" s="123"/>
      <c r="F750" s="123"/>
      <c r="G750" s="123"/>
      <c r="H750" s="123"/>
      <c r="I750" s="316"/>
      <c r="J750" s="123"/>
      <c r="K750" s="123"/>
      <c r="L750" s="123"/>
      <c r="M750" s="156"/>
      <c r="N750" s="172"/>
      <c r="O750" s="150"/>
      <c r="P750" s="150"/>
      <c r="Q750" s="150"/>
      <c r="R750" s="150"/>
      <c r="S750" s="150"/>
      <c r="T750" s="150"/>
      <c r="U750" s="150"/>
      <c r="V750" s="150"/>
      <c r="W750" s="150"/>
      <c r="X750" s="150"/>
      <c r="Y750" s="150"/>
      <c r="Z750" s="150"/>
    </row>
    <row r="751" spans="1:28" s="102" customFormat="1" ht="20.100000000000001" customHeight="1">
      <c r="A751" s="268"/>
      <c r="B751" s="123"/>
      <c r="C751" s="123"/>
      <c r="D751" s="123"/>
      <c r="E751" s="123"/>
      <c r="F751" s="123"/>
      <c r="G751" s="123"/>
      <c r="H751" s="123"/>
      <c r="I751" s="316"/>
      <c r="J751" s="123"/>
      <c r="K751" s="123"/>
      <c r="L751" s="123"/>
      <c r="M751" s="156"/>
      <c r="N751" s="172"/>
      <c r="O751" s="150"/>
      <c r="P751" s="150"/>
      <c r="Q751" s="150"/>
      <c r="R751" s="150"/>
      <c r="S751" s="150"/>
      <c r="T751" s="150"/>
      <c r="U751" s="150"/>
      <c r="V751" s="150"/>
      <c r="W751" s="150"/>
      <c r="X751" s="150"/>
      <c r="Y751" s="150"/>
      <c r="Z751" s="150"/>
      <c r="AA751" s="150"/>
      <c r="AB751" s="150"/>
    </row>
    <row r="752" spans="1:28" ht="20.100000000000001" customHeight="1">
      <c r="M752" s="156"/>
      <c r="N752" s="145"/>
      <c r="AA752" s="102"/>
      <c r="AB752" s="102"/>
    </row>
    <row r="753" spans="1:26" s="102" customFormat="1" ht="20.100000000000001" customHeight="1">
      <c r="A753" s="268"/>
      <c r="B753" s="123"/>
      <c r="C753" s="123"/>
      <c r="D753" s="123"/>
      <c r="E753" s="123"/>
      <c r="F753" s="123"/>
      <c r="G753" s="123"/>
      <c r="H753" s="123"/>
      <c r="I753" s="316"/>
      <c r="J753" s="123"/>
      <c r="K753" s="123"/>
      <c r="L753" s="123"/>
      <c r="M753" s="156"/>
      <c r="N753" s="145"/>
      <c r="O753" s="150"/>
      <c r="P753" s="150"/>
      <c r="Q753" s="150"/>
      <c r="R753" s="150"/>
      <c r="S753" s="150"/>
      <c r="T753" s="150"/>
      <c r="U753" s="150"/>
      <c r="V753" s="150"/>
      <c r="W753" s="150"/>
      <c r="X753" s="150"/>
      <c r="Y753" s="150"/>
      <c r="Z753" s="150"/>
    </row>
    <row r="754" spans="1:26" s="102" customFormat="1" ht="20.100000000000001" customHeight="1">
      <c r="A754" s="268"/>
      <c r="B754" s="123"/>
      <c r="C754" s="123"/>
      <c r="D754" s="123"/>
      <c r="E754" s="123"/>
      <c r="F754" s="123"/>
      <c r="G754" s="123"/>
      <c r="H754" s="123"/>
      <c r="I754" s="316"/>
      <c r="J754" s="123"/>
      <c r="K754" s="123"/>
      <c r="L754" s="123"/>
      <c r="M754" s="156"/>
      <c r="N754" s="150"/>
      <c r="O754" s="150"/>
      <c r="P754" s="150"/>
      <c r="Q754" s="150"/>
      <c r="R754" s="150"/>
      <c r="S754" s="150"/>
      <c r="T754" s="150"/>
      <c r="U754" s="150"/>
      <c r="V754" s="150"/>
      <c r="W754" s="150"/>
      <c r="X754" s="150"/>
      <c r="Y754" s="150"/>
      <c r="Z754" s="150"/>
    </row>
    <row r="755" spans="1:26" s="102" customFormat="1" ht="20.100000000000001" customHeight="1">
      <c r="A755" s="268"/>
      <c r="B755" s="123"/>
      <c r="C755" s="123"/>
      <c r="D755" s="123"/>
      <c r="E755" s="123"/>
      <c r="F755" s="123"/>
      <c r="G755" s="123"/>
      <c r="H755" s="123"/>
      <c r="I755" s="316"/>
      <c r="J755" s="123"/>
      <c r="K755" s="123"/>
      <c r="L755" s="123"/>
      <c r="M755" s="156"/>
      <c r="N755" s="150"/>
      <c r="O755" s="150"/>
      <c r="P755" s="150"/>
      <c r="Q755" s="150"/>
      <c r="R755" s="150"/>
      <c r="S755" s="150"/>
      <c r="T755" s="150"/>
      <c r="U755" s="150"/>
      <c r="V755" s="150"/>
      <c r="W755" s="150"/>
      <c r="X755" s="150"/>
      <c r="Y755" s="150"/>
      <c r="Z755" s="150"/>
    </row>
    <row r="756" spans="1:26" s="102" customFormat="1" ht="20.100000000000001" customHeight="1">
      <c r="A756" s="268"/>
      <c r="B756" s="123"/>
      <c r="C756" s="123"/>
      <c r="D756" s="123"/>
      <c r="E756" s="123"/>
      <c r="F756" s="123"/>
      <c r="G756" s="123"/>
      <c r="H756" s="123"/>
      <c r="I756" s="316"/>
      <c r="J756" s="123"/>
      <c r="K756" s="123"/>
      <c r="L756" s="123"/>
      <c r="M756" s="156"/>
      <c r="N756" s="150"/>
      <c r="O756" s="150"/>
      <c r="P756" s="150"/>
      <c r="Q756" s="150"/>
      <c r="R756" s="150"/>
      <c r="S756" s="150"/>
      <c r="T756" s="150"/>
      <c r="U756" s="150"/>
      <c r="V756" s="150"/>
      <c r="W756" s="150"/>
      <c r="X756" s="150"/>
      <c r="Y756" s="150"/>
      <c r="Z756" s="150"/>
    </row>
    <row r="757" spans="1:26" s="102" customFormat="1" ht="20.100000000000001" customHeight="1">
      <c r="A757" s="268"/>
      <c r="B757" s="123"/>
      <c r="C757" s="123"/>
      <c r="D757" s="123"/>
      <c r="E757" s="123"/>
      <c r="F757" s="123"/>
      <c r="G757" s="123"/>
      <c r="H757" s="123"/>
      <c r="I757" s="316"/>
      <c r="J757" s="123"/>
      <c r="K757" s="123"/>
      <c r="L757" s="123"/>
      <c r="M757" s="156"/>
      <c r="N757" s="150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  <c r="Z757" s="150"/>
    </row>
    <row r="758" spans="1:26" s="102" customFormat="1" ht="20.100000000000001" customHeight="1">
      <c r="A758" s="268"/>
      <c r="B758" s="123"/>
      <c r="C758" s="123"/>
      <c r="D758" s="123"/>
      <c r="E758" s="123"/>
      <c r="F758" s="123"/>
      <c r="G758" s="123"/>
      <c r="H758" s="123"/>
      <c r="I758" s="316"/>
      <c r="J758" s="123"/>
      <c r="K758" s="123"/>
      <c r="L758" s="123"/>
      <c r="M758" s="156"/>
      <c r="N758" s="150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</row>
    <row r="759" spans="1:26" s="102" customFormat="1" ht="20.100000000000001" customHeight="1">
      <c r="A759" s="268"/>
      <c r="B759" s="123"/>
      <c r="C759" s="123"/>
      <c r="D759" s="123"/>
      <c r="E759" s="123"/>
      <c r="F759" s="123"/>
      <c r="G759" s="123"/>
      <c r="H759" s="123"/>
      <c r="I759" s="316"/>
      <c r="J759" s="123"/>
      <c r="K759" s="123"/>
      <c r="L759" s="123"/>
      <c r="M759" s="156"/>
      <c r="N759" s="150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</row>
    <row r="760" spans="1:26" s="102" customFormat="1" ht="20.100000000000001" customHeight="1">
      <c r="A760" s="268"/>
      <c r="B760" s="123"/>
      <c r="C760" s="123"/>
      <c r="D760" s="123"/>
      <c r="E760" s="123"/>
      <c r="F760" s="123"/>
      <c r="G760" s="123"/>
      <c r="H760" s="123"/>
      <c r="I760" s="316"/>
      <c r="J760" s="123"/>
      <c r="K760" s="123"/>
      <c r="L760" s="123"/>
      <c r="M760" s="156"/>
      <c r="N760" s="150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</row>
    <row r="761" spans="1:26" s="102" customFormat="1" ht="20.100000000000001" customHeight="1">
      <c r="A761" s="268"/>
      <c r="B761" s="123"/>
      <c r="C761" s="123"/>
      <c r="D761" s="123"/>
      <c r="E761" s="123"/>
      <c r="F761" s="123"/>
      <c r="G761" s="123"/>
      <c r="H761" s="123"/>
      <c r="I761" s="316"/>
      <c r="J761" s="123"/>
      <c r="K761" s="123"/>
      <c r="L761" s="123"/>
      <c r="M761" s="156"/>
      <c r="N761" s="150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</row>
    <row r="762" spans="1:26" s="102" customFormat="1" ht="20.100000000000001" customHeight="1">
      <c r="A762" s="268"/>
      <c r="B762" s="123"/>
      <c r="C762" s="123"/>
      <c r="D762" s="123"/>
      <c r="E762" s="123"/>
      <c r="F762" s="123"/>
      <c r="G762" s="123"/>
      <c r="H762" s="123"/>
      <c r="I762" s="316"/>
      <c r="J762" s="123"/>
      <c r="K762" s="123"/>
      <c r="L762" s="123"/>
      <c r="M762" s="156"/>
      <c r="N762" s="150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6" s="102" customFormat="1" ht="20.100000000000001" customHeight="1">
      <c r="A763" s="268"/>
      <c r="B763" s="123"/>
      <c r="C763" s="123"/>
      <c r="D763" s="123"/>
      <c r="E763" s="123"/>
      <c r="F763" s="123"/>
      <c r="G763" s="123"/>
      <c r="H763" s="123"/>
      <c r="I763" s="316"/>
      <c r="J763" s="123"/>
      <c r="K763" s="123"/>
      <c r="L763" s="123"/>
      <c r="M763" s="156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6" s="102" customFormat="1" ht="20.100000000000001" customHeight="1">
      <c r="A764" s="268"/>
      <c r="B764" s="123"/>
      <c r="C764" s="123"/>
      <c r="D764" s="123"/>
      <c r="E764" s="123"/>
      <c r="F764" s="123"/>
      <c r="G764" s="123"/>
      <c r="H764" s="123"/>
      <c r="I764" s="316"/>
      <c r="J764" s="123"/>
      <c r="K764" s="123"/>
      <c r="L764" s="123"/>
      <c r="M764" s="156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6" s="102" customFormat="1" ht="20.100000000000001" customHeight="1">
      <c r="A765" s="268"/>
      <c r="B765" s="123"/>
      <c r="C765" s="123"/>
      <c r="D765" s="123"/>
      <c r="E765" s="123"/>
      <c r="F765" s="123"/>
      <c r="G765" s="123"/>
      <c r="H765" s="123"/>
      <c r="I765" s="316"/>
      <c r="J765" s="123"/>
      <c r="K765" s="123"/>
      <c r="L765" s="123"/>
      <c r="M765" s="156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6" s="102" customFormat="1" ht="20.100000000000001" customHeight="1">
      <c r="A766" s="268"/>
      <c r="B766" s="123"/>
      <c r="C766" s="123"/>
      <c r="D766" s="123"/>
      <c r="E766" s="123"/>
      <c r="F766" s="123"/>
      <c r="G766" s="123"/>
      <c r="H766" s="123"/>
      <c r="I766" s="316"/>
      <c r="J766" s="123"/>
      <c r="K766" s="123"/>
      <c r="L766" s="123"/>
      <c r="M766" s="156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6" s="102" customFormat="1" ht="20.100000000000001" customHeight="1">
      <c r="A767" s="268"/>
      <c r="B767" s="123"/>
      <c r="C767" s="123"/>
      <c r="D767" s="123"/>
      <c r="E767" s="123"/>
      <c r="F767" s="123"/>
      <c r="G767" s="123"/>
      <c r="H767" s="123"/>
      <c r="I767" s="316"/>
      <c r="J767" s="123"/>
      <c r="K767" s="123"/>
      <c r="L767" s="123"/>
      <c r="M767" s="156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6" s="102" customFormat="1" ht="20.100000000000001" customHeight="1">
      <c r="A768" s="268"/>
      <c r="B768" s="123"/>
      <c r="C768" s="123"/>
      <c r="D768" s="123"/>
      <c r="E768" s="123"/>
      <c r="F768" s="123"/>
      <c r="G768" s="123"/>
      <c r="H768" s="123"/>
      <c r="I768" s="316"/>
      <c r="J768" s="123"/>
      <c r="K768" s="123"/>
      <c r="L768" s="123"/>
      <c r="M768" s="156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68"/>
      <c r="B769" s="123"/>
      <c r="C769" s="123"/>
      <c r="D769" s="123"/>
      <c r="E769" s="123"/>
      <c r="F769" s="123"/>
      <c r="G769" s="123"/>
      <c r="H769" s="123"/>
      <c r="I769" s="316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68"/>
      <c r="B770" s="123"/>
      <c r="C770" s="123"/>
      <c r="D770" s="123"/>
      <c r="E770" s="123"/>
      <c r="F770" s="123"/>
      <c r="G770" s="123"/>
      <c r="H770" s="123"/>
      <c r="I770" s="316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68"/>
      <c r="B771" s="123"/>
      <c r="C771" s="123"/>
      <c r="D771" s="123"/>
      <c r="E771" s="123"/>
      <c r="F771" s="123"/>
      <c r="G771" s="123"/>
      <c r="H771" s="123"/>
      <c r="I771" s="316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68"/>
      <c r="B772" s="123"/>
      <c r="C772" s="123"/>
      <c r="D772" s="123"/>
      <c r="E772" s="123"/>
      <c r="F772" s="123"/>
      <c r="G772" s="123"/>
      <c r="H772" s="123"/>
      <c r="I772" s="316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68"/>
      <c r="B773" s="123"/>
      <c r="C773" s="123"/>
      <c r="D773" s="123"/>
      <c r="E773" s="123"/>
      <c r="F773" s="123"/>
      <c r="G773" s="123"/>
      <c r="H773" s="123"/>
      <c r="I773" s="316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68"/>
      <c r="B774" s="123"/>
      <c r="C774" s="123"/>
      <c r="D774" s="123"/>
      <c r="E774" s="123"/>
      <c r="F774" s="123"/>
      <c r="G774" s="123"/>
      <c r="H774" s="123"/>
      <c r="I774" s="316"/>
      <c r="J774" s="123"/>
      <c r="K774" s="123"/>
      <c r="L774" s="123"/>
      <c r="M774" s="147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68"/>
      <c r="B775" s="123"/>
      <c r="C775" s="123"/>
      <c r="D775" s="123"/>
      <c r="E775" s="123"/>
      <c r="F775" s="123"/>
      <c r="G775" s="123"/>
      <c r="H775" s="123"/>
      <c r="I775" s="316"/>
      <c r="J775" s="123"/>
      <c r="K775" s="123"/>
      <c r="L775" s="123"/>
      <c r="M775" s="147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68"/>
      <c r="B776" s="123"/>
      <c r="C776" s="123"/>
      <c r="D776" s="123"/>
      <c r="E776" s="123"/>
      <c r="F776" s="123"/>
      <c r="G776" s="123"/>
      <c r="H776" s="123"/>
      <c r="I776" s="316"/>
      <c r="J776" s="123"/>
      <c r="K776" s="123"/>
      <c r="L776" s="123"/>
      <c r="M776" s="147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68"/>
      <c r="B777" s="123"/>
      <c r="C777" s="123"/>
      <c r="D777" s="123"/>
      <c r="E777" s="123"/>
      <c r="F777" s="123"/>
      <c r="G777" s="123"/>
      <c r="H777" s="123"/>
      <c r="I777" s="316"/>
      <c r="J777" s="123"/>
      <c r="K777" s="123"/>
      <c r="L777" s="123"/>
      <c r="M777" s="147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68"/>
      <c r="B778" s="123"/>
      <c r="C778" s="123"/>
      <c r="D778" s="123"/>
      <c r="E778" s="123"/>
      <c r="F778" s="123"/>
      <c r="G778" s="123"/>
      <c r="H778" s="123"/>
      <c r="I778" s="316"/>
      <c r="J778" s="123"/>
      <c r="K778" s="123"/>
      <c r="L778" s="123"/>
      <c r="M778" s="147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68"/>
      <c r="B779" s="123"/>
      <c r="C779" s="123"/>
      <c r="D779" s="123"/>
      <c r="E779" s="123"/>
      <c r="F779" s="123"/>
      <c r="G779" s="123"/>
      <c r="H779" s="123"/>
      <c r="I779" s="316"/>
      <c r="J779" s="123"/>
      <c r="K779" s="123"/>
      <c r="L779" s="123"/>
      <c r="M779" s="147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68"/>
      <c r="B780" s="123"/>
      <c r="C780" s="123"/>
      <c r="D780" s="123"/>
      <c r="E780" s="123"/>
      <c r="F780" s="123"/>
      <c r="G780" s="123"/>
      <c r="H780" s="123"/>
      <c r="I780" s="316"/>
      <c r="J780" s="123"/>
      <c r="K780" s="123"/>
      <c r="L780" s="123"/>
      <c r="M780" s="147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68"/>
      <c r="B781" s="123"/>
      <c r="C781" s="123"/>
      <c r="D781" s="123"/>
      <c r="E781" s="123"/>
      <c r="F781" s="123"/>
      <c r="G781" s="123"/>
      <c r="H781" s="123"/>
      <c r="I781" s="316"/>
      <c r="J781" s="123"/>
      <c r="K781" s="123"/>
      <c r="L781" s="123"/>
      <c r="M781" s="147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68"/>
      <c r="B782" s="123"/>
      <c r="C782" s="123"/>
      <c r="D782" s="123"/>
      <c r="E782" s="123"/>
      <c r="F782" s="123"/>
      <c r="G782" s="123"/>
      <c r="H782" s="123"/>
      <c r="I782" s="316"/>
      <c r="J782" s="123"/>
      <c r="K782" s="123"/>
      <c r="L782" s="123"/>
      <c r="M782" s="147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68"/>
      <c r="B783" s="123"/>
      <c r="C783" s="123"/>
      <c r="D783" s="123"/>
      <c r="E783" s="123"/>
      <c r="F783" s="123"/>
      <c r="G783" s="123"/>
      <c r="H783" s="123"/>
      <c r="I783" s="316"/>
      <c r="J783" s="123"/>
      <c r="K783" s="123"/>
      <c r="L783" s="123"/>
      <c r="M783" s="147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68"/>
      <c r="B784" s="123"/>
      <c r="C784" s="123"/>
      <c r="D784" s="123"/>
      <c r="E784" s="123"/>
      <c r="F784" s="123"/>
      <c r="G784" s="123"/>
      <c r="H784" s="123"/>
      <c r="I784" s="316"/>
      <c r="J784" s="123"/>
      <c r="K784" s="123"/>
      <c r="L784" s="123"/>
      <c r="M784" s="147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68"/>
      <c r="B785" s="123"/>
      <c r="C785" s="123"/>
      <c r="D785" s="123"/>
      <c r="E785" s="123"/>
      <c r="F785" s="123"/>
      <c r="G785" s="123"/>
      <c r="H785" s="123"/>
      <c r="I785" s="316"/>
      <c r="J785" s="123"/>
      <c r="K785" s="123"/>
      <c r="L785" s="123"/>
      <c r="M785" s="147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68"/>
      <c r="B786" s="123"/>
      <c r="C786" s="123"/>
      <c r="D786" s="123"/>
      <c r="E786" s="123"/>
      <c r="F786" s="123"/>
      <c r="G786" s="123"/>
      <c r="H786" s="123"/>
      <c r="I786" s="316"/>
      <c r="J786" s="123"/>
      <c r="K786" s="123"/>
      <c r="L786" s="123"/>
      <c r="M786" s="147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68"/>
      <c r="B787" s="123"/>
      <c r="C787" s="123"/>
      <c r="D787" s="123"/>
      <c r="E787" s="123"/>
      <c r="F787" s="123"/>
      <c r="G787" s="123"/>
      <c r="H787" s="123"/>
      <c r="I787" s="316"/>
      <c r="J787" s="123"/>
      <c r="K787" s="123"/>
      <c r="L787" s="123"/>
      <c r="M787" s="147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68"/>
      <c r="B788" s="123"/>
      <c r="C788" s="123"/>
      <c r="D788" s="123"/>
      <c r="E788" s="123"/>
      <c r="F788" s="123"/>
      <c r="G788" s="123"/>
      <c r="H788" s="123"/>
      <c r="I788" s="316"/>
      <c r="J788" s="123"/>
      <c r="K788" s="123"/>
      <c r="L788" s="123"/>
      <c r="M788" s="147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68"/>
      <c r="B789" s="123"/>
      <c r="C789" s="123"/>
      <c r="D789" s="123"/>
      <c r="E789" s="123"/>
      <c r="F789" s="123"/>
      <c r="G789" s="123"/>
      <c r="H789" s="123"/>
      <c r="I789" s="316"/>
      <c r="J789" s="123"/>
      <c r="K789" s="123"/>
      <c r="L789" s="123"/>
      <c r="M789" s="147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68"/>
      <c r="B790" s="123"/>
      <c r="C790" s="123"/>
      <c r="D790" s="123"/>
      <c r="E790" s="123"/>
      <c r="F790" s="123"/>
      <c r="G790" s="123"/>
      <c r="H790" s="123"/>
      <c r="I790" s="316"/>
      <c r="J790" s="123"/>
      <c r="K790" s="123"/>
      <c r="L790" s="123"/>
      <c r="M790" s="147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68"/>
      <c r="B791" s="123"/>
      <c r="C791" s="123"/>
      <c r="D791" s="123"/>
      <c r="E791" s="123"/>
      <c r="F791" s="123"/>
      <c r="G791" s="123"/>
      <c r="H791" s="123"/>
      <c r="I791" s="316"/>
      <c r="J791" s="123"/>
      <c r="K791" s="123"/>
      <c r="L791" s="123"/>
      <c r="M791" s="147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8"/>
      <c r="B792" s="123"/>
      <c r="C792" s="123"/>
      <c r="D792" s="123"/>
      <c r="E792" s="123"/>
      <c r="F792" s="123"/>
      <c r="G792" s="123"/>
      <c r="H792" s="123"/>
      <c r="I792" s="316"/>
      <c r="J792" s="123"/>
      <c r="K792" s="123"/>
      <c r="L792" s="123"/>
      <c r="M792" s="147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  <c r="AA792" s="150"/>
      <c r="AB792" s="150"/>
    </row>
    <row r="795" spans="1:28" ht="20.100000000000001" customHeight="1">
      <c r="AA795" s="102"/>
      <c r="AB795" s="102"/>
    </row>
    <row r="796" spans="1:28" s="102" customFormat="1" ht="20.100000000000001" customHeight="1">
      <c r="A796" s="268"/>
      <c r="B796" s="123"/>
      <c r="C796" s="123"/>
      <c r="D796" s="123"/>
      <c r="E796" s="123"/>
      <c r="F796" s="123"/>
      <c r="G796" s="123"/>
      <c r="H796" s="123"/>
      <c r="I796" s="316"/>
      <c r="J796" s="123"/>
      <c r="K796" s="123"/>
      <c r="L796" s="123"/>
      <c r="M796" s="147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8"/>
      <c r="B797" s="123"/>
      <c r="C797" s="123"/>
      <c r="D797" s="123"/>
      <c r="E797" s="123"/>
      <c r="F797" s="123"/>
      <c r="G797" s="123"/>
      <c r="H797" s="123"/>
      <c r="I797" s="316"/>
      <c r="J797" s="123"/>
      <c r="K797" s="123"/>
      <c r="L797" s="123"/>
      <c r="M797" s="147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8"/>
      <c r="B798" s="123"/>
      <c r="C798" s="123"/>
      <c r="D798" s="123"/>
      <c r="E798" s="123"/>
      <c r="F798" s="123"/>
      <c r="G798" s="123"/>
      <c r="H798" s="123"/>
      <c r="I798" s="316"/>
      <c r="J798" s="123"/>
      <c r="K798" s="123"/>
      <c r="L798" s="123"/>
      <c r="M798" s="147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8"/>
      <c r="B799" s="123"/>
      <c r="C799" s="123"/>
      <c r="D799" s="123"/>
      <c r="E799" s="123"/>
      <c r="F799" s="123"/>
      <c r="G799" s="123"/>
      <c r="H799" s="123"/>
      <c r="I799" s="316"/>
      <c r="J799" s="123"/>
      <c r="K799" s="123"/>
      <c r="L799" s="123"/>
      <c r="M799" s="147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8"/>
      <c r="B800" s="123"/>
      <c r="C800" s="123"/>
      <c r="D800" s="123"/>
      <c r="E800" s="123"/>
      <c r="F800" s="123"/>
      <c r="G800" s="123"/>
      <c r="H800" s="123"/>
      <c r="I800" s="316"/>
      <c r="J800" s="123"/>
      <c r="K800" s="123"/>
      <c r="L800" s="123"/>
      <c r="M800" s="147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68"/>
      <c r="B801" s="123"/>
      <c r="C801" s="123"/>
      <c r="D801" s="123"/>
      <c r="E801" s="123"/>
      <c r="F801" s="123"/>
      <c r="G801" s="123"/>
      <c r="H801" s="123"/>
      <c r="I801" s="316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68"/>
      <c r="B802" s="123"/>
      <c r="C802" s="123"/>
      <c r="D802" s="123"/>
      <c r="E802" s="123"/>
      <c r="F802" s="123"/>
      <c r="G802" s="123"/>
      <c r="H802" s="123"/>
      <c r="I802" s="316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68"/>
      <c r="B803" s="123"/>
      <c r="C803" s="123"/>
      <c r="D803" s="123"/>
      <c r="E803" s="123"/>
      <c r="F803" s="123"/>
      <c r="G803" s="123"/>
      <c r="H803" s="123"/>
      <c r="I803" s="316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8"/>
      <c r="B804" s="123"/>
      <c r="C804" s="123"/>
      <c r="D804" s="123"/>
      <c r="E804" s="123"/>
      <c r="F804" s="123"/>
      <c r="G804" s="123"/>
      <c r="H804" s="123"/>
      <c r="I804" s="316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  <c r="AA804" s="150"/>
      <c r="AB804" s="150"/>
    </row>
  </sheetData>
  <autoFilter ref="A3:V682"/>
  <mergeCells count="10">
    <mergeCell ref="V35:V36"/>
    <mergeCell ref="K77:L77"/>
    <mergeCell ref="K87:L87"/>
    <mergeCell ref="K97:L97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07:H108 D127:H128 E98:H99 D137:H138 D88:H90 D78:H79 D4:H64 D66:H68">
    <cfRule type="cellIs" dxfId="422" priority="13" operator="greaterThan">
      <formula>0</formula>
    </cfRule>
  </conditionalFormatting>
  <conditionalFormatting sqref="D107:H108 D127:H128 D137:H138 D88:H90">
    <cfRule type="cellIs" dxfId="421" priority="11" operator="greaterThan">
      <formula>0</formula>
    </cfRule>
    <cfRule type="expression" dxfId="420" priority="12">
      <formula>"&gt;0"</formula>
    </cfRule>
  </conditionalFormatting>
  <conditionalFormatting sqref="D117:H118">
    <cfRule type="cellIs" dxfId="419" priority="3" operator="greaterThan">
      <formula>0</formula>
    </cfRule>
    <cfRule type="cellIs" dxfId="418" priority="4" operator="greaterThan">
      <formula>0</formula>
    </cfRule>
    <cfRule type="expression" dxfId="417" priority="8">
      <formula>"&gt;=1"</formula>
    </cfRule>
    <cfRule type="cellIs" dxfId="416" priority="9" operator="greaterThan">
      <formula>1</formula>
    </cfRule>
    <cfRule type="cellIs" dxfId="415" priority="10" operator="greaterThan">
      <formula>1</formula>
    </cfRule>
  </conditionalFormatting>
  <conditionalFormatting sqref="P739:Q745">
    <cfRule type="expression" dxfId="414" priority="5">
      <formula>"&gt;=1"</formula>
    </cfRule>
    <cfRule type="cellIs" dxfId="413" priority="6" operator="greaterThan">
      <formula>1</formula>
    </cfRule>
    <cfRule type="cellIs" dxfId="412" priority="7" operator="greaterThan">
      <formula>1</formula>
    </cfRule>
  </conditionalFormatting>
  <conditionalFormatting sqref="D65:H65">
    <cfRule type="cellIs" dxfId="411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1"/>
  <sheetViews>
    <sheetView zoomScaleNormal="100" workbookViewId="0">
      <pane ySplit="3" topLeftCell="A67" activePane="bottomLeft" state="frozen"/>
      <selection activeCell="A4" sqref="A4:J71"/>
      <selection pane="bottomLeft" activeCell="A79" sqref="A79:L81"/>
    </sheetView>
  </sheetViews>
  <sheetFormatPr defaultRowHeight="20.100000000000001" customHeight="1"/>
  <cols>
    <col min="1" max="1" width="10.125" style="268" customWidth="1"/>
    <col min="2" max="2" width="18.625" style="123" customWidth="1"/>
    <col min="3" max="3" width="11.625" style="123" customWidth="1"/>
    <col min="4" max="8" width="8.125" style="123" customWidth="1"/>
    <col min="9" max="9" width="8.875" style="31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3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377" t="s">
        <v>3</v>
      </c>
      <c r="E3" s="377" t="s">
        <v>4</v>
      </c>
      <c r="F3" s="377" t="s">
        <v>5</v>
      </c>
      <c r="G3" s="377" t="s">
        <v>6</v>
      </c>
      <c r="H3" s="377" t="s">
        <v>119</v>
      </c>
      <c r="I3" s="295" t="s">
        <v>8</v>
      </c>
      <c r="J3" s="377" t="s">
        <v>9</v>
      </c>
      <c r="K3" s="466" t="s">
        <v>10</v>
      </c>
      <c r="L3" s="467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9">
        <v>44503</v>
      </c>
      <c r="B4" s="360" t="s">
        <v>555</v>
      </c>
      <c r="C4" s="361" t="s">
        <v>556</v>
      </c>
      <c r="D4" s="362">
        <v>0</v>
      </c>
      <c r="E4" s="362">
        <v>0</v>
      </c>
      <c r="F4" s="362">
        <v>0</v>
      </c>
      <c r="G4" s="362">
        <v>1</v>
      </c>
      <c r="H4" s="362">
        <v>0</v>
      </c>
      <c r="I4" s="363" t="s">
        <v>148</v>
      </c>
      <c r="J4" s="364" t="s">
        <v>237</v>
      </c>
      <c r="K4" s="364"/>
      <c r="L4" s="365" t="s">
        <v>557</v>
      </c>
      <c r="M4" s="101"/>
      <c r="O4" s="111" t="s">
        <v>93</v>
      </c>
      <c r="P4" s="112"/>
      <c r="Q4" s="32">
        <f>D153</f>
        <v>225</v>
      </c>
      <c r="R4" s="32">
        <f>E153</f>
        <v>128</v>
      </c>
      <c r="S4" s="32">
        <f>F153</f>
        <v>133</v>
      </c>
      <c r="T4" s="32">
        <f>G153</f>
        <v>227</v>
      </c>
      <c r="U4" s="32">
        <f>H153</f>
        <v>0</v>
      </c>
      <c r="V4" s="113"/>
    </row>
    <row r="5" spans="1:22" ht="20.100000000000001" customHeight="1">
      <c r="A5" s="318">
        <v>44503</v>
      </c>
      <c r="B5" s="326" t="s">
        <v>558</v>
      </c>
      <c r="C5" s="327" t="s">
        <v>559</v>
      </c>
      <c r="D5" s="328">
        <v>1</v>
      </c>
      <c r="E5" s="328">
        <v>0</v>
      </c>
      <c r="F5" s="328">
        <v>0</v>
      </c>
      <c r="G5" s="328">
        <v>0</v>
      </c>
      <c r="H5" s="328">
        <v>0</v>
      </c>
      <c r="I5" s="329" t="s">
        <v>562</v>
      </c>
      <c r="J5" s="330" t="s">
        <v>561</v>
      </c>
      <c r="K5" s="330"/>
      <c r="L5" s="331"/>
      <c r="M5" s="156"/>
      <c r="O5" s="114" t="s">
        <v>49</v>
      </c>
      <c r="P5" s="115"/>
      <c r="Q5" s="33">
        <f>D154</f>
        <v>759</v>
      </c>
      <c r="R5" s="33">
        <f>E154</f>
        <v>46</v>
      </c>
      <c r="S5" s="33">
        <f>F154</f>
        <v>25</v>
      </c>
      <c r="T5" s="33">
        <f>G154</f>
        <v>726</v>
      </c>
      <c r="U5" s="33">
        <f>H154</f>
        <v>0</v>
      </c>
      <c r="V5" s="116"/>
    </row>
    <row r="6" spans="1:22" ht="20.100000000000001" customHeight="1" thickBot="1">
      <c r="A6" s="324">
        <v>44503</v>
      </c>
      <c r="B6" s="338" t="s">
        <v>558</v>
      </c>
      <c r="C6" s="339" t="s">
        <v>560</v>
      </c>
      <c r="D6" s="340">
        <v>1</v>
      </c>
      <c r="E6" s="340">
        <v>0</v>
      </c>
      <c r="F6" s="340">
        <v>0</v>
      </c>
      <c r="G6" s="340">
        <v>0</v>
      </c>
      <c r="H6" s="340">
        <v>0</v>
      </c>
      <c r="I6" s="341" t="s">
        <v>563</v>
      </c>
      <c r="J6" s="342" t="s">
        <v>561</v>
      </c>
      <c r="K6" s="342"/>
      <c r="L6" s="343" t="s">
        <v>565</v>
      </c>
      <c r="M6" s="156"/>
      <c r="O6" s="46" t="s">
        <v>50</v>
      </c>
      <c r="P6" s="47"/>
      <c r="Q6" s="2">
        <f>D155</f>
        <v>984</v>
      </c>
      <c r="R6" s="2">
        <f>E155</f>
        <v>174</v>
      </c>
      <c r="S6" s="2">
        <f>F155</f>
        <v>158</v>
      </c>
      <c r="T6" s="2">
        <f>G155</f>
        <v>953</v>
      </c>
      <c r="U6" s="2">
        <f>H155</f>
        <v>0</v>
      </c>
      <c r="V6" s="48"/>
    </row>
    <row r="7" spans="1:22" ht="20.100000000000001" customHeight="1" thickTop="1">
      <c r="A7" s="318">
        <v>44504</v>
      </c>
      <c r="B7" s="326" t="s">
        <v>564</v>
      </c>
      <c r="C7" s="327" t="s">
        <v>566</v>
      </c>
      <c r="D7" s="328">
        <v>1</v>
      </c>
      <c r="E7" s="328">
        <v>0</v>
      </c>
      <c r="F7" s="328">
        <v>0</v>
      </c>
      <c r="G7" s="328">
        <v>1</v>
      </c>
      <c r="H7" s="328">
        <v>0</v>
      </c>
      <c r="I7" s="329" t="s">
        <v>562</v>
      </c>
      <c r="J7" s="330" t="s">
        <v>570</v>
      </c>
      <c r="K7" s="330" t="s">
        <v>572</v>
      </c>
      <c r="L7" s="331"/>
      <c r="M7" s="156"/>
      <c r="O7" s="49" t="s">
        <v>51</v>
      </c>
      <c r="P7" s="50"/>
      <c r="Q7" s="3">
        <f>D94</f>
        <v>1</v>
      </c>
      <c r="R7" s="3">
        <f>E94</f>
        <v>0</v>
      </c>
      <c r="S7" s="3">
        <f>F94</f>
        <v>0</v>
      </c>
      <c r="T7" s="3">
        <f>G94</f>
        <v>1</v>
      </c>
      <c r="U7" s="3">
        <f>H94</f>
        <v>0</v>
      </c>
      <c r="V7" s="51"/>
    </row>
    <row r="8" spans="1:22" ht="20.100000000000001" customHeight="1" thickBot="1">
      <c r="A8" s="324">
        <v>44504</v>
      </c>
      <c r="B8" s="338" t="s">
        <v>568</v>
      </c>
      <c r="C8" s="339" t="s">
        <v>567</v>
      </c>
      <c r="D8" s="340">
        <v>6</v>
      </c>
      <c r="E8" s="340">
        <v>0</v>
      </c>
      <c r="F8" s="340">
        <v>0</v>
      </c>
      <c r="G8" s="340">
        <v>6</v>
      </c>
      <c r="H8" s="340">
        <v>0</v>
      </c>
      <c r="I8" s="341" t="s">
        <v>569</v>
      </c>
      <c r="J8" s="342" t="s">
        <v>571</v>
      </c>
      <c r="K8" s="342" t="s">
        <v>572</v>
      </c>
      <c r="L8" s="343"/>
      <c r="M8" s="156"/>
      <c r="O8" s="52" t="s">
        <v>94</v>
      </c>
      <c r="P8" s="53"/>
      <c r="Q8" s="4">
        <f>SUM(Q6:Q7)</f>
        <v>985</v>
      </c>
      <c r="R8" s="4">
        <f>SUM(R6:R7)</f>
        <v>174</v>
      </c>
      <c r="S8" s="4">
        <f>SUM(S6:S7)</f>
        <v>158</v>
      </c>
      <c r="T8" s="4">
        <f>SUM(T6:T7)</f>
        <v>954</v>
      </c>
      <c r="U8" s="4">
        <f>SUM(U6:U7)</f>
        <v>0</v>
      </c>
      <c r="V8" s="54"/>
    </row>
    <row r="9" spans="1:22" ht="20.100000000000001" customHeight="1" thickBot="1">
      <c r="A9" s="359">
        <v>44504</v>
      </c>
      <c r="B9" s="360" t="s">
        <v>573</v>
      </c>
      <c r="C9" s="361" t="s">
        <v>574</v>
      </c>
      <c r="D9" s="362">
        <v>1</v>
      </c>
      <c r="E9" s="362">
        <v>0</v>
      </c>
      <c r="F9" s="362">
        <v>0</v>
      </c>
      <c r="G9" s="362">
        <v>2</v>
      </c>
      <c r="H9" s="362">
        <v>0</v>
      </c>
      <c r="I9" s="363" t="s">
        <v>584</v>
      </c>
      <c r="J9" s="364" t="s">
        <v>588</v>
      </c>
      <c r="K9" s="367" t="s">
        <v>590</v>
      </c>
      <c r="L9" s="365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59">
        <v>44504</v>
      </c>
      <c r="B10" s="360" t="s">
        <v>575</v>
      </c>
      <c r="C10" s="361" t="s">
        <v>576</v>
      </c>
      <c r="D10" s="362">
        <v>1</v>
      </c>
      <c r="E10" s="362">
        <v>0</v>
      </c>
      <c r="F10" s="362">
        <v>0</v>
      </c>
      <c r="G10" s="362">
        <v>1</v>
      </c>
      <c r="H10" s="362">
        <v>0</v>
      </c>
      <c r="I10" s="363" t="s">
        <v>584</v>
      </c>
      <c r="J10" s="364" t="s">
        <v>589</v>
      </c>
      <c r="K10" s="367" t="s">
        <v>591</v>
      </c>
      <c r="L10" s="365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9">
        <v>44504</v>
      </c>
      <c r="B11" s="360" t="s">
        <v>577</v>
      </c>
      <c r="C11" s="361" t="s">
        <v>578</v>
      </c>
      <c r="D11" s="362">
        <v>15</v>
      </c>
      <c r="E11" s="362">
        <v>0</v>
      </c>
      <c r="F11" s="362">
        <v>0</v>
      </c>
      <c r="G11" s="362">
        <v>16</v>
      </c>
      <c r="H11" s="362">
        <v>0</v>
      </c>
      <c r="I11" s="363" t="s">
        <v>585</v>
      </c>
      <c r="J11" s="364" t="s">
        <v>588</v>
      </c>
      <c r="K11" s="367" t="s">
        <v>590</v>
      </c>
      <c r="L11" s="36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59">
        <v>44504</v>
      </c>
      <c r="B12" s="360" t="s">
        <v>579</v>
      </c>
      <c r="C12" s="361" t="s">
        <v>580</v>
      </c>
      <c r="D12" s="362">
        <v>2</v>
      </c>
      <c r="E12" s="362">
        <v>0</v>
      </c>
      <c r="F12" s="362">
        <v>0</v>
      </c>
      <c r="G12" s="362">
        <v>2</v>
      </c>
      <c r="H12" s="362">
        <v>0</v>
      </c>
      <c r="I12" s="363" t="s">
        <v>584</v>
      </c>
      <c r="J12" s="364" t="s">
        <v>589</v>
      </c>
      <c r="K12" s="367" t="s">
        <v>590</v>
      </c>
      <c r="L12" s="365"/>
      <c r="M12" s="156"/>
      <c r="O12" s="468" t="s">
        <v>53</v>
      </c>
      <c r="P12" s="466"/>
      <c r="Q12" s="117">
        <f>T12+V12</f>
        <v>225</v>
      </c>
      <c r="R12" s="57"/>
      <c r="S12" s="58" t="s">
        <v>39</v>
      </c>
      <c r="T12" s="59">
        <f>SUM(P14:V14,P17:V17,P20:V20,P23:V23,P26:V26,V29,U29,T29)</f>
        <v>201</v>
      </c>
      <c r="U12" s="60" t="s">
        <v>40</v>
      </c>
      <c r="V12" s="61">
        <f>SUM(P29:S29)</f>
        <v>24</v>
      </c>
    </row>
    <row r="13" spans="1:22" ht="20.100000000000001" customHeight="1">
      <c r="A13" s="318">
        <v>44504</v>
      </c>
      <c r="B13" s="326" t="s">
        <v>581</v>
      </c>
      <c r="C13" s="327" t="s">
        <v>582</v>
      </c>
      <c r="D13" s="328">
        <v>0</v>
      </c>
      <c r="E13" s="328">
        <v>0</v>
      </c>
      <c r="F13" s="328">
        <v>0</v>
      </c>
      <c r="G13" s="328">
        <v>2</v>
      </c>
      <c r="H13" s="328">
        <v>0</v>
      </c>
      <c r="I13" s="329" t="s">
        <v>586</v>
      </c>
      <c r="J13" s="330" t="s">
        <v>589</v>
      </c>
      <c r="K13" s="368" t="s">
        <v>592</v>
      </c>
      <c r="L13" s="331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24">
        <v>44504</v>
      </c>
      <c r="B14" s="338" t="s">
        <v>581</v>
      </c>
      <c r="C14" s="339" t="s">
        <v>583</v>
      </c>
      <c r="D14" s="340">
        <v>5</v>
      </c>
      <c r="E14" s="340">
        <v>0</v>
      </c>
      <c r="F14" s="340">
        <v>0</v>
      </c>
      <c r="G14" s="340">
        <v>5</v>
      </c>
      <c r="H14" s="340">
        <v>0</v>
      </c>
      <c r="I14" s="341" t="s">
        <v>587</v>
      </c>
      <c r="J14" s="342" t="s">
        <v>589</v>
      </c>
      <c r="K14" s="369" t="s">
        <v>590</v>
      </c>
      <c r="L14" s="343"/>
      <c r="M14" s="156"/>
      <c r="O14" s="118" t="s">
        <v>22</v>
      </c>
      <c r="P14" s="119">
        <f>SUMIF($C$4:$C$69,P13,$D$4:$D$69)+SUMIF($C$79:$C$81,P13,$D$79:$D$81)+SUMIF($C$99:$C$106,P13,$D$99:$D$106)</f>
        <v>24</v>
      </c>
      <c r="Q14" s="119">
        <f>SUMIF($C$4:$C$69,Q13,$D$4:$D$69)+SUMIF($C$79:$C$81,Q13,$D$79:$D$81)+SUMIF($C$99:$C$106,Q13,$D$99:$D$106)</f>
        <v>0</v>
      </c>
      <c r="R14" s="119">
        <f>SUMIF($C$4:$C$69,R13,$D$4:$D$69)+SUMIF($C$79:$C$81,R13,$D$79:$D$81)+SUMIF($C$99:$C$106,R13,$D$99:$D$106)</f>
        <v>11</v>
      </c>
      <c r="S14" s="119">
        <f>SUMIF($C$4:$C$69,S13,$D$4:$D$69)+SUMIF($C$79:$C$81,S13,$D$79:$D$81)+SUMIF($C$99:$C$106,S13,$D$99:$D$106)</f>
        <v>0</v>
      </c>
      <c r="T14" s="119">
        <f>SUMIF($C$4:$C$69,T13,$D$4:$D$69)+SUMIF($C$79:$C$81,T13,$D$79:$D$81)+SUMIF($C$99:$C$106,T13,$D$99:$D$106)</f>
        <v>25</v>
      </c>
      <c r="U14" s="119">
        <f>SUMIF($C$4:$C$69,U13,$D$4:$D$69)+SUMIF($C$79:$C$81,U13,$D$79:$D$81)+SUMIF($C$99:$C$106,U13,$D$99:$D$106)</f>
        <v>0</v>
      </c>
      <c r="V14" s="120">
        <f>SUMIF($C$4:$C$69,V13,$D$4:$D$69)+SUMIF($C$79:$C$81,V13,$D$79:$D$81)+SUMIF($C$99:$C$106,V13,$D$99:$D$106)</f>
        <v>1</v>
      </c>
    </row>
    <row r="15" spans="1:22" ht="20.100000000000001" customHeight="1" thickBot="1">
      <c r="A15" s="359">
        <v>44504</v>
      </c>
      <c r="B15" s="360" t="s">
        <v>609</v>
      </c>
      <c r="C15" s="361" t="s">
        <v>610</v>
      </c>
      <c r="D15" s="362">
        <v>2</v>
      </c>
      <c r="E15" s="362">
        <v>0</v>
      </c>
      <c r="F15" s="362">
        <v>0</v>
      </c>
      <c r="G15" s="362">
        <v>2</v>
      </c>
      <c r="H15" s="362">
        <v>0</v>
      </c>
      <c r="I15" s="363" t="s">
        <v>622</v>
      </c>
      <c r="J15" s="364" t="s">
        <v>624</v>
      </c>
      <c r="K15" s="364" t="s">
        <v>626</v>
      </c>
      <c r="L15" s="365"/>
      <c r="M15" s="156"/>
      <c r="O15" s="65" t="s">
        <v>25</v>
      </c>
      <c r="P15" s="66">
        <f>SUMIF($C$4:$C$69,P13,$G$4:$G$69)+SUMIF($C$79:$C$81,P13,$G$79:$G$81)+SUMIF($C$99:$C$106,P13,$G$99:$G$106)</f>
        <v>26</v>
      </c>
      <c r="Q15" s="66">
        <f>SUMIF($C$4:$C$69,Q13,$G$4:$G$69)+SUMIF($C$79:$C$81,Q13,$G$79:$G$81)+SUMIF($C$99:$C$106,Q13,$G$99:$G$106)</f>
        <v>0</v>
      </c>
      <c r="R15" s="66">
        <f>SUMIF($C$4:$C$69,R13,$G$4:$G$69)+SUMIF($C$79:$C$81,R13,$G$79:$G$81)+SUMIF($C$99:$C$106,R13,$G$99:$G$106)</f>
        <v>11</v>
      </c>
      <c r="S15" s="66">
        <f>SUMIF($C$4:$C$69,S13,$G$4:$G$69)+SUMIF($C$79:$C$81,S13,$G$79:$G$81)+SUMIF($C$99:$C$106,S13,$G$99:$G$106)</f>
        <v>0</v>
      </c>
      <c r="T15" s="66">
        <f>SUMIF($C$4:$C$69,T13,$G$4:$G$69)+SUMIF($C$79:$C$81,T13,$G$79:$G$81)+SUMIF($C$99:$C$106,T13,$G$99:$G$106)</f>
        <v>25</v>
      </c>
      <c r="U15" s="66">
        <f>SUMIF($C$4:$C$69,U13,$G$4:$G$69)+SUMIF($C$79:$C$81,U13,$G$79:$G$81)+SUMIF($C$99:$C$106,U13,$G$99:$G$106)</f>
        <v>0</v>
      </c>
      <c r="V15" s="67">
        <f>SUMIF($C$4:$C$69,V13,$G$4:$G$69)+SUMIF($C$79:$C$81,V13,$G$79:$G$81)+SUMIF($C$99:$C$106,V13,$G$99:$G$106)</f>
        <v>0</v>
      </c>
    </row>
    <row r="16" spans="1:22" ht="20.100000000000001" customHeight="1" thickBot="1">
      <c r="A16" s="359">
        <v>44504</v>
      </c>
      <c r="B16" s="360" t="s">
        <v>611</v>
      </c>
      <c r="C16" s="361" t="s">
        <v>612</v>
      </c>
      <c r="D16" s="362">
        <v>1</v>
      </c>
      <c r="E16" s="362">
        <v>0</v>
      </c>
      <c r="F16" s="362">
        <v>0</v>
      </c>
      <c r="G16" s="362">
        <v>0</v>
      </c>
      <c r="H16" s="362">
        <v>0</v>
      </c>
      <c r="I16" s="363" t="s">
        <v>622</v>
      </c>
      <c r="J16" s="364" t="s">
        <v>624</v>
      </c>
      <c r="K16" s="364" t="s">
        <v>626</v>
      </c>
      <c r="L16" s="365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18">
        <v>44504</v>
      </c>
      <c r="B17" s="326" t="s">
        <v>613</v>
      </c>
      <c r="C17" s="327" t="s">
        <v>614</v>
      </c>
      <c r="D17" s="328">
        <v>2</v>
      </c>
      <c r="E17" s="328">
        <v>0</v>
      </c>
      <c r="F17" s="328">
        <v>0</v>
      </c>
      <c r="G17" s="328">
        <v>2</v>
      </c>
      <c r="H17" s="328">
        <v>0</v>
      </c>
      <c r="I17" s="329" t="s">
        <v>622</v>
      </c>
      <c r="J17" s="330" t="s">
        <v>624</v>
      </c>
      <c r="K17" s="330" t="s">
        <v>627</v>
      </c>
      <c r="L17" s="331"/>
      <c r="M17" s="156"/>
      <c r="O17" s="121" t="s">
        <v>22</v>
      </c>
      <c r="P17" s="119">
        <f>SUMIF($C$4:$C$69,P16,$D$4:$D$69)+SUMIF($C$79:$C$81,P16,$D$79:$D$81)+SUMIF($C$99:$C$106,P16,$D$99:$D$106)</f>
        <v>84</v>
      </c>
      <c r="Q17" s="119">
        <f>SUMIF($C$4:$C$69,Q16,$D$4:$D$69)+SUMIF($C$79:$C$81,Q16,$D$79:$D$81)+SUMIF($C$99:$C$106,Q16,$D$99:$D$106)</f>
        <v>4</v>
      </c>
      <c r="R17" s="119">
        <f>SUMIF($C$4:$C$69,R16,$D$4:$D$69)+SUMIF($C$79:$C$81,R16,$D$79:$D$81)+SUMIF($C$99:$C$106,R16,$D$99:$D$106)</f>
        <v>5</v>
      </c>
      <c r="S17" s="119">
        <f>SUMIF($C$4:$C$69,S16,$D$4:$D$69)+SUMIF($C$79:$C$81,S16,$D$79:$D$81)+SUMIF($C$99:$C$106,S16,$D$99:$D$106)</f>
        <v>0</v>
      </c>
      <c r="T17" s="119">
        <f>SUMIF($C$4:$C$69,T16,$D$4:$D$69)+SUMIF($C$79:$C$81,T16,$D$79:$D$81)+SUMIF($C$99:$C$106,T16,$D$99:$D$106)</f>
        <v>0</v>
      </c>
      <c r="U17" s="119">
        <f>SUMIF($C$4:$C$69,U16,$D$4:$D$69)+SUMIF($C$79:$C$81,U16,$D$79:$D$81)+SUMIF($C$99:$C$106,U16,$D$99:$D$106)</f>
        <v>0</v>
      </c>
      <c r="V17" s="120">
        <f>SUMIF($C$4:$C$69,V16,$D$4:$D$69)+SUMIF($C$79:$C$81,V16,$D$79:$D$81)+SUMIF($C$99:$C$106,V16,$D$99:$D$106)</f>
        <v>0</v>
      </c>
    </row>
    <row r="18" spans="1:22" ht="20.100000000000001" customHeight="1">
      <c r="A18" s="325">
        <v>44504</v>
      </c>
      <c r="B18" s="332" t="s">
        <v>613</v>
      </c>
      <c r="C18" s="333" t="s">
        <v>41</v>
      </c>
      <c r="D18" s="334">
        <v>12</v>
      </c>
      <c r="E18" s="334">
        <v>0</v>
      </c>
      <c r="F18" s="334">
        <v>0</v>
      </c>
      <c r="G18" s="334">
        <v>12</v>
      </c>
      <c r="H18" s="334">
        <v>0</v>
      </c>
      <c r="I18" s="335" t="s">
        <v>623</v>
      </c>
      <c r="J18" s="336" t="s">
        <v>625</v>
      </c>
      <c r="K18" s="336" t="s">
        <v>626</v>
      </c>
      <c r="L18" s="337"/>
      <c r="M18" s="156"/>
      <c r="O18" s="72" t="s">
        <v>25</v>
      </c>
      <c r="P18" s="73">
        <f>SUMIF($C$4:$C$69,P16,$G$4:$G$69)+SUMIF($C$79:$C$81,P16,$G$79:$G$81)+SUMIF($C$99:$C$106,P16,$G$99:$G$106)</f>
        <v>86</v>
      </c>
      <c r="Q18" s="73">
        <f>SUMIF($C$4:$C$69,Q16,$G$4:$G$69)+SUMIF($C$79:$C$81,Q16,$G$79:$G$81)+SUMIF($C$99:$C$106,Q16,$G$99:$G$106)</f>
        <v>3</v>
      </c>
      <c r="R18" s="73">
        <f>SUMIF($C$4:$C$69,R16,$G$4:$G$69)+SUMIF($C$79:$C$81,R16,$G$79:$G$81)+SUMIF($C$99:$C$106,R16,$G$99:$G$106)</f>
        <v>5</v>
      </c>
      <c r="S18" s="73">
        <f>SUMIF($C$4:$C$69,S16,$G$4:$G$69)+SUMIF($C$79:$C$81,S16,$G$79:$G$81)+SUMIF($C$99:$C$106,S16,$G$99:$G$106)</f>
        <v>0</v>
      </c>
      <c r="T18" s="73">
        <f>SUMIF($C$4:$C$69,T16,$G$4:$G$69)+SUMIF($C$79:$C$81,T16,$G$79:$G$81)+SUMIF($C$99:$C$106,T16,$G$99:$G$106)</f>
        <v>0</v>
      </c>
      <c r="U18" s="73">
        <f>SUMIF($C$4:$C$69,U16,$G$4:$G$69)+SUMIF($C$79:$C$81,U16,$G$79:$G$81)+SUMIF($C$99:$C$106,U16,$G$99:$G$106)</f>
        <v>0</v>
      </c>
      <c r="V18" s="74">
        <f>SUMIF($C$4:$C$69,V16,$G$4:$G$69)+SUMIF($C$79:$C$81,V16,$G$79:$G$81)+SUMIF($C$99:$C$106,V16,$G$99:$G$106)</f>
        <v>0</v>
      </c>
    </row>
    <row r="19" spans="1:22" ht="20.100000000000001" customHeight="1" thickBot="1">
      <c r="A19" s="324">
        <v>44504</v>
      </c>
      <c r="B19" s="338" t="s">
        <v>613</v>
      </c>
      <c r="C19" s="339" t="s">
        <v>615</v>
      </c>
      <c r="D19" s="340">
        <v>1</v>
      </c>
      <c r="E19" s="340">
        <v>0</v>
      </c>
      <c r="F19" s="340">
        <v>0</v>
      </c>
      <c r="G19" s="340">
        <v>1</v>
      </c>
      <c r="H19" s="340">
        <v>0</v>
      </c>
      <c r="I19" s="341" t="s">
        <v>623</v>
      </c>
      <c r="J19" s="342" t="s">
        <v>624</v>
      </c>
      <c r="K19" s="342" t="s">
        <v>626</v>
      </c>
      <c r="L19" s="343"/>
      <c r="M19" s="156"/>
      <c r="O19" s="75"/>
      <c r="P19" s="124" t="s">
        <v>41</v>
      </c>
      <c r="Q19" s="76" t="s">
        <v>554</v>
      </c>
      <c r="R19" s="76" t="s">
        <v>42</v>
      </c>
      <c r="S19" s="76" t="s">
        <v>134</v>
      </c>
      <c r="T19" s="43" t="s">
        <v>43</v>
      </c>
      <c r="U19" s="76" t="s">
        <v>109</v>
      </c>
      <c r="V19" s="77" t="s">
        <v>136</v>
      </c>
    </row>
    <row r="20" spans="1:22" ht="20.100000000000001" customHeight="1" thickBot="1">
      <c r="A20" s="359">
        <v>44504</v>
      </c>
      <c r="B20" s="360" t="s">
        <v>613</v>
      </c>
      <c r="C20" s="361" t="s">
        <v>41</v>
      </c>
      <c r="D20" s="362">
        <v>4</v>
      </c>
      <c r="E20" s="362">
        <v>0</v>
      </c>
      <c r="F20" s="362">
        <v>0</v>
      </c>
      <c r="G20" s="362">
        <v>4</v>
      </c>
      <c r="H20" s="362">
        <v>0</v>
      </c>
      <c r="I20" s="363" t="s">
        <v>622</v>
      </c>
      <c r="J20" s="364" t="s">
        <v>625</v>
      </c>
      <c r="K20" s="364" t="s">
        <v>626</v>
      </c>
      <c r="L20" s="365"/>
      <c r="M20" s="156" t="s">
        <v>126</v>
      </c>
      <c r="O20" s="121" t="s">
        <v>22</v>
      </c>
      <c r="P20" s="119">
        <f>SUMIF($C$4:$C$69,P19,$D$4:$D$69)+SUMIF($C$79:$C$81,P19,$D$79:$D$81)+SUMIF($C$99:$C$106,P19,$D$99:$D$106)</f>
        <v>16</v>
      </c>
      <c r="Q20" s="119">
        <f>SUMIF($C$4:$C$69,Q19,$D$4:$D$69)+SUMIF($C$79:$C$81,Q19,$D$79:$D$81)+SUMIF($C$99:$C$106,Q19,$D$99:$D$106)</f>
        <v>0</v>
      </c>
      <c r="R20" s="119">
        <f>SUMIF($C$4:$C$69,R19,$D$4:$D$69)+SUMIF($C$79:$C$81,R19,$D$79:$D$81)+SUMIF($C$99:$C$106,R19,$D$99:$D$106)</f>
        <v>20</v>
      </c>
      <c r="S20" s="119">
        <f>SUMIF($C$4:$C$69,S19,$D$4:$D$69)+SUMIF($C$79:$C$81,S19,$D$79:$D$81)+SUMIF($C$99:$C$106,S19,$D$99:$D$106)</f>
        <v>0</v>
      </c>
      <c r="T20" s="119">
        <f>SUMIF($C$4:$C$69,T19,$D$4:$D$69)+SUMIF($C$79:$C$81,T19,$D$79:$D$81)+SUMIF($C$99:$C$106,T19,$D$99:$D$106)</f>
        <v>2</v>
      </c>
      <c r="U20" s="119">
        <f>SUMIF($C$4:$C$69,U19,$D$4:$D$69)+SUMIF($C$79:$C$81,U19,$D$79:$D$81)+SUMIF($C$99:$C$106,U19,$D$99:$D$106)</f>
        <v>0</v>
      </c>
      <c r="V20" s="120">
        <f>SUMIF($C$4:$C$69,V19,$D$4:$D$69)+SUMIF($C$79:$C$81,V19,$D$79:$D$81)+SUMIF($C$99:$C$106,V19,$D$99:$D$106)</f>
        <v>0</v>
      </c>
    </row>
    <row r="21" spans="1:22" ht="20.100000000000001" customHeight="1">
      <c r="A21" s="318">
        <v>44504</v>
      </c>
      <c r="B21" s="326" t="s">
        <v>616</v>
      </c>
      <c r="C21" s="327" t="s">
        <v>617</v>
      </c>
      <c r="D21" s="328">
        <v>1</v>
      </c>
      <c r="E21" s="328">
        <v>0</v>
      </c>
      <c r="F21" s="328">
        <v>0</v>
      </c>
      <c r="G21" s="328">
        <v>1</v>
      </c>
      <c r="H21" s="328">
        <v>0</v>
      </c>
      <c r="I21" s="329" t="s">
        <v>622</v>
      </c>
      <c r="J21" s="330" t="s">
        <v>624</v>
      </c>
      <c r="K21" s="330" t="s">
        <v>627</v>
      </c>
      <c r="L21" s="331"/>
      <c r="M21" s="156"/>
      <c r="O21" s="78" t="s">
        <v>25</v>
      </c>
      <c r="P21" s="79">
        <f>SUMIF($C$4:$C$69,P19,$G$4:$G$69)+SUMIF($C$79:$C$81,P19,$G$79:$G$81)+SUMIF($C$99:$C$106,P19,$G$99:$G$106)</f>
        <v>16</v>
      </c>
      <c r="Q21" s="79">
        <f>SUMIF($C$4:$C$69,Q19,$G$4:$G$69)+SUMIF($C$79:$C$81,Q19,$G$79:$G$81)+SUMIF($C$99:$C$106,Q19,$G$99:$G$106)</f>
        <v>1</v>
      </c>
      <c r="R21" s="79">
        <f>SUMIF($C$4:$C$69,R19,$G$4:$G$69)+SUMIF($C$79:$C$81,R19,$G$79:$G$81)+SUMIF($C$99:$C$106,R19,$G$99:$G$106)</f>
        <v>20</v>
      </c>
      <c r="S21" s="79">
        <f>SUMIF($C$4:$C$69,S19,$G$4:$G$69)+SUMIF($C$79:$C$81,S19,$G$79:$G$81)+SUMIF($C$99:$C$106,S19,$G$99:$G$106)</f>
        <v>0</v>
      </c>
      <c r="T21" s="79">
        <f>SUMIF($C$4:$C$69,T19,$G$4:$G$69)+SUMIF($C$79:$C$81,T19,$G$79:$G$81)+SUMIF($C$99:$C$106,T19,$G$99:$G$106)</f>
        <v>2</v>
      </c>
      <c r="U21" s="79">
        <f>SUMIF($C$4:$C$69,U19,$G$4:$G$69)+SUMIF($C$79:$C$81,U19,$G$79:$G$81)+SUMIF($C$99:$C$106,U19,$G$99:$G$106)</f>
        <v>0</v>
      </c>
      <c r="V21" s="80">
        <f>SUMIF($C$4:$C$69,V19,$G$4:$G$69)+SUMIF($C$79:$C$81,V19,$G$79:$G$81)+SUMIF($C$99:$C$106,V19,$G$99:$G$106)</f>
        <v>0</v>
      </c>
    </row>
    <row r="22" spans="1:22" ht="20.100000000000001" customHeight="1" thickBot="1">
      <c r="A22" s="324">
        <v>44504</v>
      </c>
      <c r="B22" s="338" t="s">
        <v>616</v>
      </c>
      <c r="C22" s="339" t="s">
        <v>618</v>
      </c>
      <c r="D22" s="340">
        <v>7</v>
      </c>
      <c r="E22" s="340">
        <v>0</v>
      </c>
      <c r="F22" s="340">
        <v>0</v>
      </c>
      <c r="G22" s="340">
        <v>7</v>
      </c>
      <c r="H22" s="340">
        <v>0</v>
      </c>
      <c r="I22" s="341" t="s">
        <v>622</v>
      </c>
      <c r="J22" s="342" t="s">
        <v>625</v>
      </c>
      <c r="K22" s="342" t="s">
        <v>627</v>
      </c>
      <c r="L22" s="343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18">
        <v>44504</v>
      </c>
      <c r="B23" s="326" t="s">
        <v>619</v>
      </c>
      <c r="C23" s="327" t="s">
        <v>615</v>
      </c>
      <c r="D23" s="328">
        <v>1</v>
      </c>
      <c r="E23" s="328">
        <v>0</v>
      </c>
      <c r="F23" s="328">
        <v>0</v>
      </c>
      <c r="G23" s="328">
        <v>1</v>
      </c>
      <c r="H23" s="328">
        <v>0</v>
      </c>
      <c r="I23" s="329" t="s">
        <v>623</v>
      </c>
      <c r="J23" s="330" t="s">
        <v>624</v>
      </c>
      <c r="K23" s="330" t="s">
        <v>627</v>
      </c>
      <c r="L23" s="331"/>
      <c r="M23" s="156"/>
      <c r="O23" s="121" t="s">
        <v>22</v>
      </c>
      <c r="P23" s="119">
        <f>SUMIF($C$4:$C$69,P22,$D$4:$D$69)+SUMIF($C$79:$C$81,P22,$D$79:$D$81)+SUMIF($C$99:$C$106,P22,$D$99:$D$106)</f>
        <v>0</v>
      </c>
      <c r="Q23" s="119">
        <f>SUMIF($C$4:$C$69,Q22,$D$4:$D$69)+SUMIF($C$79:$C$81,Q22,$D$79:$D$81)+SUMIF($C$99:$C$106,Q22,$D$99:$D$106)</f>
        <v>1</v>
      </c>
      <c r="R23" s="119">
        <f>SUMIF($C$4:$C$69,R22,$D$4:$D$69)+SUMIF($C$79:$C$81,R22,$D$79:$D$81)+SUMIF($C$99:$C$106,R22,$D$99:$D$106)</f>
        <v>7</v>
      </c>
      <c r="S23" s="119">
        <f>SUMIF($C$4:$C$69,S22,$D$4:$D$69)+SUMIF($C$79:$C$81,S22,$D$79:$D$81)+SUMIF($C$99:$C$106,S22,$D$99:$D$106)</f>
        <v>0</v>
      </c>
      <c r="T23" s="119">
        <f>SUMIF($C$4:$C$69,T22,$D$4:$D$69)+SUMIF($C$79:$C$81,T22,$D$79:$D$81)+SUMIF($C$99:$C$106,T22,$D$99:$D$106)</f>
        <v>0</v>
      </c>
      <c r="U23" s="119">
        <f>SUMIF($C$4:$C$69,U22,$D$4:$D$69)+SUMIF($C$79:$C$81,U22,$D$79:$D$81)+SUMIF($C$99:$C$106,U22,$D$99:$D$106)</f>
        <v>0</v>
      </c>
      <c r="V23" s="120">
        <f>SUMIF($C$4:$C$69,V22,$D$4:$D$69)+SUMIF($C$79:$C$81,V22,$D$79:$D$81)+SUMIF($C$99:$C$106,V22,$D$99:$D$106)</f>
        <v>0</v>
      </c>
    </row>
    <row r="24" spans="1:22" ht="20.100000000000001" customHeight="1" thickBot="1">
      <c r="A24" s="324">
        <v>44504</v>
      </c>
      <c r="B24" s="338" t="s">
        <v>619</v>
      </c>
      <c r="C24" s="339" t="s">
        <v>620</v>
      </c>
      <c r="D24" s="340">
        <v>1</v>
      </c>
      <c r="E24" s="340">
        <v>0</v>
      </c>
      <c r="F24" s="340">
        <v>0</v>
      </c>
      <c r="G24" s="340">
        <v>1</v>
      </c>
      <c r="H24" s="340">
        <v>0</v>
      </c>
      <c r="I24" s="341" t="s">
        <v>622</v>
      </c>
      <c r="J24" s="342" t="s">
        <v>624</v>
      </c>
      <c r="K24" s="342" t="s">
        <v>626</v>
      </c>
      <c r="L24" s="343"/>
      <c r="M24" s="156"/>
      <c r="O24" s="72" t="s">
        <v>25</v>
      </c>
      <c r="P24" s="73">
        <f>SUMIF($C$4:$C$69,P22,$G$4:$G$69)+SUMIF($C$79:$C$81,P22,$G$79:$G$81)+SUMIF($C$99:$C$106,P22,$G$99:$G$106)</f>
        <v>0</v>
      </c>
      <c r="Q24" s="73">
        <f>SUMIF($C$4:$C$69,Q22,$G$4:$G$69)+SUMIF($C$79:$C$81,Q22,$G$79:$G$81)+SUMIF($C$99:$C$106,Q22,$G$99:$G$106)</f>
        <v>2</v>
      </c>
      <c r="R24" s="73">
        <f>SUMIF($C$4:$C$69,R22,$G$4:$G$69)+SUMIF($C$79:$C$81,R22,$G$79:$G$81)+SUMIF($C$99:$C$106,R22,$G$99:$G$106)</f>
        <v>8</v>
      </c>
      <c r="S24" s="73">
        <f>SUMIF($C$4:$C$69,S22,$G$4:$G$69)+SUMIF($C$79:$C$81,S22,$G$79:$G$81)+SUMIF($C$99:$C$106,S22,$G$99:$G$106)</f>
        <v>0</v>
      </c>
      <c r="T24" s="73">
        <f>SUMIF($C$4:$C$69,T22,$G$4:$G$69)+SUMIF($C$79:$C$81,T22,$G$79:$G$81)+SUMIF($C$99:$C$106,T22,$G$99:$G$106)</f>
        <v>0</v>
      </c>
      <c r="U24" s="73">
        <f>SUMIF($C$4:$C$69,U22,$G$4:$G$69)+SUMIF($C$79:$C$81,U22,$G$79:$G$81)+SUMIF($C$99:$C$106,U22,$G$99:$G$106)</f>
        <v>0</v>
      </c>
      <c r="V24" s="74">
        <f>SUMIF($C$4:$C$69,V22,$G$4:$G$69)+SUMIF($C$79:$C$81,V22,$G$79:$G$81)+SUMIF($C$99:$C$106,V22,$G$99:$G$106)</f>
        <v>0</v>
      </c>
    </row>
    <row r="25" spans="1:22" ht="20.100000000000001" customHeight="1">
      <c r="A25" s="318">
        <v>44504</v>
      </c>
      <c r="B25" s="326" t="s">
        <v>619</v>
      </c>
      <c r="C25" s="327" t="s">
        <v>618</v>
      </c>
      <c r="D25" s="328">
        <v>2</v>
      </c>
      <c r="E25" s="328">
        <v>0</v>
      </c>
      <c r="F25" s="328">
        <v>0</v>
      </c>
      <c r="G25" s="328">
        <v>2</v>
      </c>
      <c r="H25" s="328">
        <v>0</v>
      </c>
      <c r="I25" s="329" t="s">
        <v>623</v>
      </c>
      <c r="J25" s="330" t="s">
        <v>624</v>
      </c>
      <c r="K25" s="330" t="s">
        <v>627</v>
      </c>
      <c r="L25" s="331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128</v>
      </c>
      <c r="U25" s="76" t="s">
        <v>129</v>
      </c>
      <c r="V25" s="77" t="s">
        <v>46</v>
      </c>
    </row>
    <row r="26" spans="1:22" ht="20.100000000000001" customHeight="1" thickBot="1">
      <c r="A26" s="324">
        <v>44504</v>
      </c>
      <c r="B26" s="338" t="s">
        <v>619</v>
      </c>
      <c r="C26" s="339" t="s">
        <v>621</v>
      </c>
      <c r="D26" s="340">
        <v>6</v>
      </c>
      <c r="E26" s="340">
        <v>0</v>
      </c>
      <c r="F26" s="340">
        <v>0</v>
      </c>
      <c r="G26" s="340">
        <v>6</v>
      </c>
      <c r="H26" s="340">
        <v>0</v>
      </c>
      <c r="I26" s="341" t="s">
        <v>622</v>
      </c>
      <c r="J26" s="342" t="s">
        <v>624</v>
      </c>
      <c r="K26" s="342" t="s">
        <v>626</v>
      </c>
      <c r="L26" s="343"/>
      <c r="M26" s="156"/>
      <c r="O26" s="121" t="s">
        <v>22</v>
      </c>
      <c r="P26" s="119">
        <f>SUMIF($C$4:$C$69,P25,$D$4:$D$69)+SUMIF($C$79:$C$81,P25,$D$79:$D$81)+SUMIF($C$99:$C$106,P25,$D$99:$D$106)</f>
        <v>0</v>
      </c>
      <c r="Q26" s="119">
        <f>SUMIF($C$4:$C$69,Q25,$D$4:$D$69)+SUMIF($C$79:$C$81,Q25,$D$79:$D$81)+SUMIF($C$99:$C$106,Q25,$D$99:$D$106)</f>
        <v>0</v>
      </c>
      <c r="R26" s="119">
        <f>SUMIF($C$4:$C$69,R25,$D$4:$D$69)+SUMIF($C$79:$C$81,R25,$D$79:$D$81)+SUMIF($C$99:$C$106,R25,$D$99:$D$106)</f>
        <v>0</v>
      </c>
      <c r="S26" s="119">
        <f>SUMIF($C$4:$C$69,S25,$D$4:$D$69)+SUMIF($C$79:$C$81,S25,$D$79:$D$81)+SUMIF($C$99:$C$106,S25,$D$99:$D$106)</f>
        <v>0</v>
      </c>
      <c r="T26" s="119">
        <f>SUMIF($C$4:$C$69,T25,$D$4:$D$69)+SUMIF($C$79:$C$81,T25,$D$79:$D$81)+SUMIF($C$99:$C$106,T25,$D$99:$D$106)</f>
        <v>0</v>
      </c>
      <c r="U26" s="119">
        <f>SUMIF($C$4:$C$69,U25,$D$4:$D$69)+SUMIF($C$79:$C$81,U25,$D$79:$D$81)+SUMIF($C$99:$C$106,U25,$D$99:$D$106)</f>
        <v>1</v>
      </c>
      <c r="V26" s="120">
        <f>SUMIF($C$4:$C$69,V25,$D$4:$D$69)+SUMIF($C$79:$C$81,V25,$D$79:$D$81)+SUMIF($C$99:$C$106,V25,$D$99:$D$106)</f>
        <v>0</v>
      </c>
    </row>
    <row r="27" spans="1:22" ht="20.100000000000001" customHeight="1">
      <c r="A27" s="318">
        <v>44504</v>
      </c>
      <c r="B27" s="326" t="s">
        <v>629</v>
      </c>
      <c r="C27" s="327" t="s">
        <v>62</v>
      </c>
      <c r="D27" s="328">
        <v>6</v>
      </c>
      <c r="E27" s="328">
        <v>0</v>
      </c>
      <c r="F27" s="328">
        <v>0</v>
      </c>
      <c r="G27" s="328">
        <v>6</v>
      </c>
      <c r="H27" s="328">
        <v>0</v>
      </c>
      <c r="I27" s="329" t="s">
        <v>640</v>
      </c>
      <c r="J27" s="330" t="s">
        <v>642</v>
      </c>
      <c r="K27" s="368" t="s">
        <v>644</v>
      </c>
      <c r="L27" s="331"/>
      <c r="M27" s="156"/>
      <c r="O27" s="78" t="s">
        <v>25</v>
      </c>
      <c r="P27" s="83">
        <f>SUMIF($C$4:$C$69,P25,$G$4:$G$69)+SUMIF($C$79:$C$81,P25,$G$79:$G$81)+SUMIF($C$99:$C$106,P25,$G$99:$G$106)</f>
        <v>0</v>
      </c>
      <c r="Q27" s="83">
        <f>SUMIF($C$4:$C$69,Q25,$G$4:$G$69)+SUMIF($C$79:$C$81,Q25,$G$79:$G$81)+SUMIF($C$99:$C$106,Q25,$G$99:$G$106)</f>
        <v>0</v>
      </c>
      <c r="R27" s="83">
        <f>SUMIF($C$4:$C$69,R25,$G$4:$G$69)+SUMIF($C$79:$C$81,R25,$G$79:$G$81)+SUMIF($C$99:$C$106,R25,$G$99:$G$106)</f>
        <v>0</v>
      </c>
      <c r="S27" s="83">
        <f>SUMIF($C$4:$C$69,S25,$G$4:$G$69)+SUMIF($C$79:$C$81,S25,$G$79:$G$81)+SUMIF($C$99:$C$106,S25,$G$99:$G$106)</f>
        <v>0</v>
      </c>
      <c r="T27" s="83">
        <f>SUMIF($C$4:$C$69,T25,$G$4:$G$69)+SUMIF($C$79:$C$81,T25,$G$79:$G$81)+SUMIF($C$99:$C$106,T25,$G$99:$G$106)</f>
        <v>0</v>
      </c>
      <c r="U27" s="83">
        <f>SUMIF($C$4:$C$69,U25,$G$4:$G$69)+SUMIF($C$79:$C$81,U25,$G$79:$G$81)+SUMIF($C$99:$C$106,U25,$G$99:$G$106)</f>
        <v>0</v>
      </c>
      <c r="V27" s="84">
        <f>SUMIF($C$4:$C$69,V25,$G$4:$G$69)+SUMIF($C$79:$C$81,V25,$G$79:$G$81)+SUMIF($C$99:$C$106,V25,$G$99:$G$106)</f>
        <v>0</v>
      </c>
    </row>
    <row r="28" spans="1:22" ht="20.100000000000001" customHeight="1" thickBot="1">
      <c r="A28" s="324">
        <v>44504</v>
      </c>
      <c r="B28" s="338" t="s">
        <v>629</v>
      </c>
      <c r="C28" s="339" t="s">
        <v>621</v>
      </c>
      <c r="D28" s="340">
        <v>5</v>
      </c>
      <c r="E28" s="340">
        <v>0</v>
      </c>
      <c r="F28" s="340">
        <v>0</v>
      </c>
      <c r="G28" s="340">
        <v>5</v>
      </c>
      <c r="H28" s="340">
        <v>0</v>
      </c>
      <c r="I28" s="341" t="s">
        <v>640</v>
      </c>
      <c r="J28" s="342" t="s">
        <v>643</v>
      </c>
      <c r="K28" s="369" t="s">
        <v>644</v>
      </c>
      <c r="L28" s="343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 thickBot="1">
      <c r="A29" s="359">
        <v>44504</v>
      </c>
      <c r="B29" s="360" t="s">
        <v>630</v>
      </c>
      <c r="C29" s="361" t="s">
        <v>615</v>
      </c>
      <c r="D29" s="362">
        <v>3</v>
      </c>
      <c r="E29" s="362">
        <v>0</v>
      </c>
      <c r="F29" s="362">
        <v>0</v>
      </c>
      <c r="G29" s="362">
        <v>4</v>
      </c>
      <c r="H29" s="362">
        <v>0</v>
      </c>
      <c r="I29" s="363" t="s">
        <v>641</v>
      </c>
      <c r="J29" s="364" t="s">
        <v>642</v>
      </c>
      <c r="K29" s="367" t="s">
        <v>644</v>
      </c>
      <c r="L29" s="365"/>
      <c r="M29" s="156"/>
      <c r="O29" s="121" t="s">
        <v>22</v>
      </c>
      <c r="P29" s="119">
        <f>SUMIF($C$4:$C$69,P28,$D$4:$D$69)+SUMIF($C$79:$C$81,P28,$D$79:$D$81)+SUMIF($C$99:$C$106,P28,$D$99:$D$106)</f>
        <v>15</v>
      </c>
      <c r="Q29" s="119">
        <f>SUMIF($C$4:$C$69,Q28,$D$4:$D$69)+SUMIF($C$79:$C$81,Q28,$D$79:$D$81)+SUMIF($C$99:$C$106,Q28,$D$99:$D$106)</f>
        <v>7</v>
      </c>
      <c r="R29" s="119">
        <f>SUMIF($C$4:$C$69,R28,$D$4:$D$69)+SUMIF($C$79:$C$81,R28,$D$79:$D$81)+SUMIF($C$99:$C$106,R28,$D$99:$D$106)</f>
        <v>2</v>
      </c>
      <c r="S29" s="119">
        <f>SUMIF($C$4:$C$69,S28,$D$4:$D$69)+SUMIF($C$79:$C$81,S28,$D$79:$D$81)+SUMIF($C$99:$C$106,S28,$D$99:$D$106)</f>
        <v>0</v>
      </c>
      <c r="T29" s="119">
        <f>SUMIF($C$4:$C$69,T28,$D$4:$D$69)+SUMIF($C$79:$C$81,T28,$D$79:$D$81)+SUMIF($C$99:$C$106,T28,$D$99:$D$106)</f>
        <v>0</v>
      </c>
      <c r="U29" s="119">
        <f>SUMIF($C$4:$C$69,U28,$D$4:$D$69)+SUMIF($C$79:$C$81,U28,$D$79:$D$81)+SUMIF($C$99:$C$106,U28,$D$99:$D$106)</f>
        <v>0</v>
      </c>
      <c r="V29" s="120">
        <f>SUMIF($C$4:$C$69,V28,$D$4:$D$69)+SUMIF($C$79:$C$81,V28,$D$79:$D$81)+SUMIF($C$99:$C$106,V28,$D$99:$D$106)</f>
        <v>0</v>
      </c>
    </row>
    <row r="30" spans="1:22" ht="20.100000000000001" customHeight="1" thickBot="1">
      <c r="A30" s="318">
        <v>44504</v>
      </c>
      <c r="B30" s="326" t="s">
        <v>631</v>
      </c>
      <c r="C30" s="327" t="s">
        <v>632</v>
      </c>
      <c r="D30" s="328">
        <v>1</v>
      </c>
      <c r="E30" s="328">
        <v>0</v>
      </c>
      <c r="F30" s="328">
        <v>0</v>
      </c>
      <c r="G30" s="328">
        <v>1</v>
      </c>
      <c r="H30" s="328">
        <v>0</v>
      </c>
      <c r="I30" s="329" t="s">
        <v>640</v>
      </c>
      <c r="J30" s="330" t="s">
        <v>642</v>
      </c>
      <c r="K30" s="368" t="s">
        <v>644</v>
      </c>
      <c r="L30" s="331"/>
      <c r="M30" s="156"/>
      <c r="O30" s="85" t="s">
        <v>25</v>
      </c>
      <c r="P30" s="86">
        <f>SUMIF($C$4:$C$69,P28,$G$4:$G$69)+SUMIF($C$79:$C$81,P28,$G$79:$G$81)+SUMIF($C$99:$C$106,P28,$G$99:$G$106)</f>
        <v>13</v>
      </c>
      <c r="Q30" s="86">
        <f>SUMIF($C$4:$C$69,Q28,$G$4:$G$69)+SUMIF($C$79:$C$81,Q28,$G$79:$G$81)+SUMIF($C$99:$C$106,Q28,$G$99:$G$106)</f>
        <v>7</v>
      </c>
      <c r="R30" s="86">
        <f>SUMIF($C$4:$C$69,R28,$G$4:$G$69)+SUMIF($C$79:$C$81,R28,$G$79:$G$81)+SUMIF($C$99:$C$106,R28,$G$99:$G$106)</f>
        <v>2</v>
      </c>
      <c r="S30" s="86">
        <f>SUMIF($C$4:$C$69,S28,$G$4:$G$69)+SUMIF($C$79:$C$81,S28,$G$79:$G$81)+SUMIF($C$99:$C$106,S28,$G$99:$G$106)</f>
        <v>0</v>
      </c>
      <c r="T30" s="86">
        <f>SUMIF($C$4:$C$69,T28,$G$4:$G$69)+SUMIF($C$79:$C$81,T28,$G$79:$G$81)+SUMIF($C$99:$C$106,T28,$G$99:$G$106)</f>
        <v>0</v>
      </c>
      <c r="U30" s="86">
        <f>SUMIF($C$4:$C$69,U28,$G$4:$G$69)+SUMIF($C$79:$C$81,U28,$G$79:$G$81)+SUMIF($C$99:$C$106,U28,$G$99:$G$106)</f>
        <v>0</v>
      </c>
      <c r="V30" s="87">
        <f>SUMIF($C$4:$C$69,V28,$G$4:$G$69)+SUMIF($C$79:$C$81,V28,$G$79:$G$81)+SUMIF($C$99:$C$106,V28,$G$99:$G$106)</f>
        <v>0</v>
      </c>
    </row>
    <row r="31" spans="1:22" ht="20.100000000000001" customHeight="1" thickBot="1">
      <c r="A31" s="324">
        <v>44504</v>
      </c>
      <c r="B31" s="338" t="s">
        <v>631</v>
      </c>
      <c r="C31" s="339" t="s">
        <v>633</v>
      </c>
      <c r="D31" s="340">
        <v>1</v>
      </c>
      <c r="E31" s="340">
        <v>0</v>
      </c>
      <c r="F31" s="340">
        <v>0</v>
      </c>
      <c r="G31" s="340">
        <v>1</v>
      </c>
      <c r="H31" s="340">
        <v>0</v>
      </c>
      <c r="I31" s="341" t="s">
        <v>640</v>
      </c>
      <c r="J31" s="342" t="s">
        <v>642</v>
      </c>
      <c r="K31" s="369" t="s">
        <v>645</v>
      </c>
      <c r="L31" s="343"/>
      <c r="M31" s="156"/>
      <c r="O31" s="151"/>
      <c r="P31" s="151"/>
      <c r="Q31" s="151"/>
      <c r="R31" s="151"/>
      <c r="S31" s="151"/>
      <c r="T31" s="469" t="s">
        <v>79</v>
      </c>
      <c r="U31" s="470"/>
      <c r="V31" s="122">
        <f>SUM(P15:V15,P18:V18,P21:V21,P24:V24,P27:V27,P30:V30)</f>
        <v>227</v>
      </c>
    </row>
    <row r="32" spans="1:22" ht="20.100000000000001" customHeight="1" thickBot="1">
      <c r="A32" s="359">
        <v>44504</v>
      </c>
      <c r="B32" s="360" t="s">
        <v>634</v>
      </c>
      <c r="C32" s="361" t="s">
        <v>62</v>
      </c>
      <c r="D32" s="362">
        <v>4</v>
      </c>
      <c r="E32" s="362">
        <v>0</v>
      </c>
      <c r="F32" s="362">
        <v>0</v>
      </c>
      <c r="G32" s="362">
        <v>4</v>
      </c>
      <c r="H32" s="362">
        <v>0</v>
      </c>
      <c r="I32" s="363" t="s">
        <v>640</v>
      </c>
      <c r="J32" s="364" t="s">
        <v>642</v>
      </c>
      <c r="K32" s="367" t="s">
        <v>644</v>
      </c>
      <c r="L32" s="365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>
      <c r="A33" s="318">
        <v>44504</v>
      </c>
      <c r="B33" s="326" t="s">
        <v>635</v>
      </c>
      <c r="C33" s="327" t="s">
        <v>62</v>
      </c>
      <c r="D33" s="328">
        <v>13</v>
      </c>
      <c r="E33" s="328">
        <v>0</v>
      </c>
      <c r="F33" s="328">
        <v>0</v>
      </c>
      <c r="G33" s="328">
        <v>13</v>
      </c>
      <c r="H33" s="328">
        <v>0</v>
      </c>
      <c r="I33" s="329" t="s">
        <v>640</v>
      </c>
      <c r="J33" s="330" t="s">
        <v>642</v>
      </c>
      <c r="K33" s="368" t="s">
        <v>644</v>
      </c>
      <c r="L33" s="331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24">
        <v>44504</v>
      </c>
      <c r="B34" s="338" t="s">
        <v>635</v>
      </c>
      <c r="C34" s="339" t="s">
        <v>636</v>
      </c>
      <c r="D34" s="340">
        <v>9</v>
      </c>
      <c r="E34" s="340">
        <v>0</v>
      </c>
      <c r="F34" s="340">
        <v>0</v>
      </c>
      <c r="G34" s="340">
        <v>9</v>
      </c>
      <c r="H34" s="340">
        <v>0</v>
      </c>
      <c r="I34" s="341" t="s">
        <v>640</v>
      </c>
      <c r="J34" s="342" t="s">
        <v>642</v>
      </c>
      <c r="K34" s="369" t="s">
        <v>644</v>
      </c>
      <c r="L34" s="343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359">
        <v>44504</v>
      </c>
      <c r="B35" s="360" t="s">
        <v>637</v>
      </c>
      <c r="C35" s="361" t="s">
        <v>615</v>
      </c>
      <c r="D35" s="362">
        <v>1</v>
      </c>
      <c r="E35" s="362">
        <v>0</v>
      </c>
      <c r="F35" s="362">
        <v>0</v>
      </c>
      <c r="G35" s="362">
        <v>1</v>
      </c>
      <c r="H35" s="362">
        <v>0</v>
      </c>
      <c r="I35" s="363" t="s">
        <v>640</v>
      </c>
      <c r="J35" s="364" t="s">
        <v>642</v>
      </c>
      <c r="K35" s="367" t="s">
        <v>644</v>
      </c>
      <c r="L35" s="365"/>
      <c r="M35" s="156"/>
      <c r="N35" s="270"/>
      <c r="O35" s="471"/>
      <c r="P35" s="89" t="s">
        <v>81</v>
      </c>
      <c r="Q35" s="89"/>
      <c r="R35" s="89" t="s">
        <v>82</v>
      </c>
      <c r="S35" s="89"/>
      <c r="T35" s="473" t="s">
        <v>83</v>
      </c>
      <c r="U35" s="475" t="s">
        <v>84</v>
      </c>
      <c r="V35" s="462" t="s">
        <v>85</v>
      </c>
    </row>
    <row r="36" spans="1:24" ht="20.100000000000001" customHeight="1">
      <c r="A36" s="318">
        <v>44504</v>
      </c>
      <c r="B36" s="326" t="s">
        <v>638</v>
      </c>
      <c r="C36" s="327" t="s">
        <v>639</v>
      </c>
      <c r="D36" s="328">
        <v>1</v>
      </c>
      <c r="E36" s="328">
        <v>0</v>
      </c>
      <c r="F36" s="328">
        <v>0</v>
      </c>
      <c r="G36" s="328">
        <v>1</v>
      </c>
      <c r="H36" s="328">
        <v>0</v>
      </c>
      <c r="I36" s="329" t="s">
        <v>640</v>
      </c>
      <c r="J36" s="330" t="s">
        <v>642</v>
      </c>
      <c r="K36" s="368" t="s">
        <v>644</v>
      </c>
      <c r="L36" s="331"/>
      <c r="M36" s="104"/>
      <c r="N36" s="105"/>
      <c r="O36" s="472"/>
      <c r="P36" s="90" t="s">
        <v>86</v>
      </c>
      <c r="Q36" s="90" t="s">
        <v>87</v>
      </c>
      <c r="R36" s="90" t="s">
        <v>86</v>
      </c>
      <c r="S36" s="90" t="s">
        <v>87</v>
      </c>
      <c r="T36" s="474"/>
      <c r="U36" s="476"/>
      <c r="V36" s="463"/>
    </row>
    <row r="37" spans="1:24" ht="20.100000000000001" customHeight="1" thickBot="1">
      <c r="A37" s="324">
        <v>44504</v>
      </c>
      <c r="B37" s="338" t="s">
        <v>638</v>
      </c>
      <c r="C37" s="339" t="s">
        <v>615</v>
      </c>
      <c r="D37" s="340">
        <v>2</v>
      </c>
      <c r="E37" s="340">
        <v>0</v>
      </c>
      <c r="F37" s="340">
        <v>0</v>
      </c>
      <c r="G37" s="340">
        <v>2</v>
      </c>
      <c r="H37" s="340">
        <v>0</v>
      </c>
      <c r="I37" s="341" t="s">
        <v>640</v>
      </c>
      <c r="J37" s="342" t="s">
        <v>642</v>
      </c>
      <c r="K37" s="369" t="s">
        <v>646</v>
      </c>
      <c r="L37" s="343"/>
      <c r="M37" s="344" t="s">
        <v>588</v>
      </c>
      <c r="N37" s="186">
        <v>0.4861111111111111</v>
      </c>
      <c r="O37" s="345">
        <v>6396</v>
      </c>
      <c r="P37" s="346">
        <v>25</v>
      </c>
      <c r="Q37" s="346">
        <v>22</v>
      </c>
      <c r="R37" s="346">
        <v>3</v>
      </c>
      <c r="S37" s="346">
        <v>2</v>
      </c>
      <c r="T37" s="347">
        <f>SUM(P37:S37)</f>
        <v>52</v>
      </c>
      <c r="U37" s="348"/>
      <c r="V37" s="349">
        <v>5</v>
      </c>
    </row>
    <row r="38" spans="1:24" s="123" customFormat="1" ht="20.100000000000001" customHeight="1" thickBot="1">
      <c r="A38" s="359">
        <v>44504</v>
      </c>
      <c r="B38" s="360" t="s">
        <v>647</v>
      </c>
      <c r="C38" s="361" t="s">
        <v>62</v>
      </c>
      <c r="D38" s="362">
        <v>10</v>
      </c>
      <c r="E38" s="362">
        <v>0</v>
      </c>
      <c r="F38" s="362">
        <v>0</v>
      </c>
      <c r="G38" s="362">
        <v>10</v>
      </c>
      <c r="H38" s="362">
        <v>0</v>
      </c>
      <c r="I38" s="363" t="s">
        <v>648</v>
      </c>
      <c r="J38" s="364" t="s">
        <v>625</v>
      </c>
      <c r="K38" s="364" t="s">
        <v>649</v>
      </c>
      <c r="L38" s="365"/>
      <c r="M38" s="344" t="s">
        <v>678</v>
      </c>
      <c r="N38" s="186">
        <v>0.59513888888888888</v>
      </c>
      <c r="O38" s="345" t="s">
        <v>145</v>
      </c>
      <c r="P38" s="346">
        <v>35</v>
      </c>
      <c r="Q38" s="346">
        <v>34</v>
      </c>
      <c r="R38" s="346">
        <v>2</v>
      </c>
      <c r="S38" s="346">
        <v>2</v>
      </c>
      <c r="T38" s="347">
        <f t="shared" ref="T38:T46" si="0">SUM(P38:S38)</f>
        <v>73</v>
      </c>
      <c r="U38" s="350"/>
      <c r="V38" s="351">
        <v>10</v>
      </c>
      <c r="W38" s="270"/>
    </row>
    <row r="39" spans="1:24" ht="20.100000000000001" customHeight="1">
      <c r="A39" s="318">
        <v>44504</v>
      </c>
      <c r="B39" s="326" t="s">
        <v>651</v>
      </c>
      <c r="C39" s="327" t="s">
        <v>617</v>
      </c>
      <c r="D39" s="328">
        <v>6</v>
      </c>
      <c r="E39" s="328">
        <v>0</v>
      </c>
      <c r="F39" s="328">
        <v>0</v>
      </c>
      <c r="G39" s="328">
        <v>6</v>
      </c>
      <c r="H39" s="328">
        <v>0</v>
      </c>
      <c r="I39" s="329" t="s">
        <v>670</v>
      </c>
      <c r="J39" s="330" t="s">
        <v>673</v>
      </c>
      <c r="K39" s="368" t="s">
        <v>677</v>
      </c>
      <c r="L39" s="331"/>
      <c r="M39" s="344" t="s">
        <v>702</v>
      </c>
      <c r="N39" s="186">
        <v>0.59027777777777779</v>
      </c>
      <c r="O39" s="345" t="s">
        <v>144</v>
      </c>
      <c r="P39" s="346">
        <v>51</v>
      </c>
      <c r="Q39" s="346">
        <v>51</v>
      </c>
      <c r="R39" s="346">
        <v>6</v>
      </c>
      <c r="S39" s="346">
        <v>6</v>
      </c>
      <c r="T39" s="347">
        <f t="shared" si="0"/>
        <v>114</v>
      </c>
      <c r="U39" s="350"/>
      <c r="V39" s="351">
        <v>6</v>
      </c>
      <c r="X39" s="106"/>
    </row>
    <row r="40" spans="1:24" ht="20.100000000000001" customHeight="1">
      <c r="A40" s="325">
        <v>44504</v>
      </c>
      <c r="B40" s="332" t="s">
        <v>651</v>
      </c>
      <c r="C40" s="333" t="s">
        <v>652</v>
      </c>
      <c r="D40" s="334">
        <v>1</v>
      </c>
      <c r="E40" s="334">
        <v>0</v>
      </c>
      <c r="F40" s="334">
        <v>0</v>
      </c>
      <c r="G40" s="334">
        <v>0</v>
      </c>
      <c r="H40" s="334">
        <v>0</v>
      </c>
      <c r="I40" s="335" t="s">
        <v>671</v>
      </c>
      <c r="J40" s="336" t="s">
        <v>674</v>
      </c>
      <c r="K40" s="370" t="s">
        <v>677</v>
      </c>
      <c r="L40" s="337"/>
      <c r="M40" s="344" t="s">
        <v>643</v>
      </c>
      <c r="N40" s="186">
        <v>0.55208333333333337</v>
      </c>
      <c r="O40" s="345" t="s">
        <v>142</v>
      </c>
      <c r="P40" s="346">
        <v>40</v>
      </c>
      <c r="Q40" s="346">
        <v>40</v>
      </c>
      <c r="R40" s="346">
        <v>7</v>
      </c>
      <c r="S40" s="346">
        <v>6</v>
      </c>
      <c r="T40" s="347">
        <f t="shared" si="0"/>
        <v>93</v>
      </c>
      <c r="U40" s="352"/>
      <c r="V40" s="351">
        <v>7</v>
      </c>
      <c r="W40" s="106"/>
      <c r="X40" s="106"/>
    </row>
    <row r="41" spans="1:24" ht="20.100000000000001" customHeight="1" thickBot="1">
      <c r="A41" s="324">
        <v>44504</v>
      </c>
      <c r="B41" s="338" t="s">
        <v>651</v>
      </c>
      <c r="C41" s="339" t="s">
        <v>653</v>
      </c>
      <c r="D41" s="340">
        <v>0</v>
      </c>
      <c r="E41" s="340">
        <v>0</v>
      </c>
      <c r="F41" s="340">
        <v>0</v>
      </c>
      <c r="G41" s="340">
        <v>1</v>
      </c>
      <c r="H41" s="340">
        <v>0</v>
      </c>
      <c r="I41" s="341" t="s">
        <v>671</v>
      </c>
      <c r="J41" s="342" t="s">
        <v>673</v>
      </c>
      <c r="K41" s="369" t="s">
        <v>677</v>
      </c>
      <c r="L41" s="343"/>
      <c r="M41" s="344" t="s">
        <v>628</v>
      </c>
      <c r="N41" s="186">
        <v>0.52986111111111112</v>
      </c>
      <c r="O41" s="345" t="s">
        <v>146</v>
      </c>
      <c r="P41" s="346">
        <v>36</v>
      </c>
      <c r="Q41" s="346">
        <v>37</v>
      </c>
      <c r="R41" s="346">
        <v>3</v>
      </c>
      <c r="S41" s="346">
        <v>3</v>
      </c>
      <c r="T41" s="347">
        <f t="shared" si="0"/>
        <v>79</v>
      </c>
      <c r="U41" s="352"/>
      <c r="V41" s="351">
        <v>7</v>
      </c>
      <c r="W41" s="106"/>
    </row>
    <row r="42" spans="1:24" ht="20.100000000000001" customHeight="1" thickBot="1">
      <c r="A42" s="359">
        <v>44504</v>
      </c>
      <c r="B42" s="360" t="s">
        <v>654</v>
      </c>
      <c r="C42" s="361" t="s">
        <v>655</v>
      </c>
      <c r="D42" s="362">
        <v>1</v>
      </c>
      <c r="E42" s="362">
        <v>0</v>
      </c>
      <c r="F42" s="362">
        <v>0</v>
      </c>
      <c r="G42" s="362">
        <v>1</v>
      </c>
      <c r="H42" s="362">
        <v>0</v>
      </c>
      <c r="I42" s="363" t="s">
        <v>670</v>
      </c>
      <c r="J42" s="364" t="s">
        <v>673</v>
      </c>
      <c r="K42" s="367" t="s">
        <v>677</v>
      </c>
      <c r="L42" s="365" t="s">
        <v>656</v>
      </c>
      <c r="M42" s="344" t="s">
        <v>703</v>
      </c>
      <c r="N42" s="186"/>
      <c r="O42" s="345" t="s">
        <v>623</v>
      </c>
      <c r="P42" s="346">
        <v>50</v>
      </c>
      <c r="Q42" s="346">
        <v>30</v>
      </c>
      <c r="R42" s="346">
        <v>0</v>
      </c>
      <c r="S42" s="346">
        <v>0</v>
      </c>
      <c r="T42" s="347">
        <f t="shared" si="0"/>
        <v>80</v>
      </c>
      <c r="U42" s="352"/>
      <c r="V42" s="351">
        <v>1</v>
      </c>
      <c r="W42" s="106"/>
    </row>
    <row r="43" spans="1:24" ht="20.100000000000001" customHeight="1">
      <c r="A43" s="318">
        <v>44504</v>
      </c>
      <c r="B43" s="326" t="s">
        <v>657</v>
      </c>
      <c r="C43" s="327" t="s">
        <v>593</v>
      </c>
      <c r="D43" s="328">
        <v>1</v>
      </c>
      <c r="E43" s="328">
        <v>0</v>
      </c>
      <c r="F43" s="328">
        <v>0</v>
      </c>
      <c r="G43" s="328">
        <v>2</v>
      </c>
      <c r="H43" s="328">
        <v>0</v>
      </c>
      <c r="I43" s="329" t="s">
        <v>672</v>
      </c>
      <c r="J43" s="330" t="s">
        <v>674</v>
      </c>
      <c r="K43" s="368" t="s">
        <v>677</v>
      </c>
      <c r="L43" s="331"/>
      <c r="M43" s="344" t="s">
        <v>708</v>
      </c>
      <c r="N43" s="186"/>
      <c r="O43" s="345" t="s">
        <v>148</v>
      </c>
      <c r="P43" s="346">
        <v>0</v>
      </c>
      <c r="Q43" s="346">
        <v>0</v>
      </c>
      <c r="R43" s="346">
        <v>1</v>
      </c>
      <c r="S43" s="346">
        <v>3</v>
      </c>
      <c r="T43" s="347">
        <f t="shared" si="0"/>
        <v>4</v>
      </c>
      <c r="U43" s="352"/>
      <c r="V43" s="351"/>
      <c r="W43" s="106"/>
    </row>
    <row r="44" spans="1:24" ht="20.100000000000001" customHeight="1" thickBot="1">
      <c r="A44" s="324">
        <v>44504</v>
      </c>
      <c r="B44" s="338" t="s">
        <v>657</v>
      </c>
      <c r="C44" s="339" t="s">
        <v>594</v>
      </c>
      <c r="D44" s="340">
        <v>1</v>
      </c>
      <c r="E44" s="340">
        <v>0</v>
      </c>
      <c r="F44" s="340">
        <v>0</v>
      </c>
      <c r="G44" s="340">
        <v>2</v>
      </c>
      <c r="H44" s="340">
        <v>0</v>
      </c>
      <c r="I44" s="341" t="s">
        <v>671</v>
      </c>
      <c r="J44" s="342" t="s">
        <v>674</v>
      </c>
      <c r="K44" s="369" t="s">
        <v>677</v>
      </c>
      <c r="L44" s="343"/>
      <c r="M44" s="344" t="s">
        <v>628</v>
      </c>
      <c r="N44" s="186">
        <v>0.60069444444444442</v>
      </c>
      <c r="O44" s="345" t="s">
        <v>648</v>
      </c>
      <c r="P44" s="346">
        <v>10</v>
      </c>
      <c r="Q44" s="346">
        <v>10</v>
      </c>
      <c r="R44" s="346">
        <v>0</v>
      </c>
      <c r="S44" s="346">
        <v>0</v>
      </c>
      <c r="T44" s="347">
        <f t="shared" si="0"/>
        <v>20</v>
      </c>
      <c r="U44" s="352"/>
      <c r="V44" s="351">
        <v>1</v>
      </c>
      <c r="W44" s="106"/>
    </row>
    <row r="45" spans="1:24" ht="20.100000000000001" customHeight="1">
      <c r="A45" s="325">
        <v>44504</v>
      </c>
      <c r="B45" s="332" t="s">
        <v>658</v>
      </c>
      <c r="C45" s="333" t="s">
        <v>632</v>
      </c>
      <c r="D45" s="334">
        <v>2</v>
      </c>
      <c r="E45" s="334">
        <v>0</v>
      </c>
      <c r="F45" s="334">
        <v>0</v>
      </c>
      <c r="G45" s="334">
        <v>2</v>
      </c>
      <c r="H45" s="334">
        <v>0</v>
      </c>
      <c r="I45" s="335" t="s">
        <v>671</v>
      </c>
      <c r="J45" s="336" t="s">
        <v>675</v>
      </c>
      <c r="K45" s="370" t="s">
        <v>677</v>
      </c>
      <c r="L45" s="337"/>
      <c r="M45" s="344" t="s">
        <v>608</v>
      </c>
      <c r="N45" s="186">
        <v>0.4548611111111111</v>
      </c>
      <c r="O45" s="345" t="s">
        <v>562</v>
      </c>
      <c r="P45" s="346">
        <v>7</v>
      </c>
      <c r="Q45" s="346">
        <v>7</v>
      </c>
      <c r="R45" s="346">
        <v>0</v>
      </c>
      <c r="S45" s="346">
        <v>0</v>
      </c>
      <c r="T45" s="347">
        <f t="shared" si="0"/>
        <v>14</v>
      </c>
      <c r="U45" s="352"/>
      <c r="V45" s="351"/>
      <c r="W45" s="106"/>
    </row>
    <row r="46" spans="1:24" ht="20.100000000000001" customHeight="1" thickBot="1">
      <c r="A46" s="325">
        <v>44504</v>
      </c>
      <c r="B46" s="332" t="s">
        <v>658</v>
      </c>
      <c r="C46" s="333" t="s">
        <v>653</v>
      </c>
      <c r="D46" s="334">
        <v>4</v>
      </c>
      <c r="E46" s="334">
        <v>0</v>
      </c>
      <c r="F46" s="334">
        <v>0</v>
      </c>
      <c r="G46" s="334">
        <v>4</v>
      </c>
      <c r="H46" s="334">
        <v>0</v>
      </c>
      <c r="I46" s="335" t="s">
        <v>670</v>
      </c>
      <c r="J46" s="336" t="s">
        <v>675</v>
      </c>
      <c r="K46" s="370" t="s">
        <v>677</v>
      </c>
      <c r="L46" s="337"/>
      <c r="M46" s="344" t="s">
        <v>607</v>
      </c>
      <c r="N46" s="186" t="s">
        <v>650</v>
      </c>
      <c r="O46" s="345" t="s">
        <v>147</v>
      </c>
      <c r="P46" s="346">
        <v>1</v>
      </c>
      <c r="Q46" s="346">
        <v>0</v>
      </c>
      <c r="R46" s="346">
        <v>0</v>
      </c>
      <c r="S46" s="346">
        <v>2</v>
      </c>
      <c r="T46" s="347">
        <f t="shared" si="0"/>
        <v>3</v>
      </c>
      <c r="U46" s="350"/>
      <c r="V46" s="351" t="s">
        <v>606</v>
      </c>
    </row>
    <row r="47" spans="1:24" ht="20.100000000000001" customHeight="1" thickTop="1">
      <c r="A47" s="318">
        <v>44504</v>
      </c>
      <c r="B47" s="326" t="s">
        <v>659</v>
      </c>
      <c r="C47" s="327" t="s">
        <v>594</v>
      </c>
      <c r="D47" s="328">
        <v>1</v>
      </c>
      <c r="E47" s="328">
        <v>0</v>
      </c>
      <c r="F47" s="328">
        <v>0</v>
      </c>
      <c r="G47" s="328">
        <v>1</v>
      </c>
      <c r="H47" s="328">
        <v>0</v>
      </c>
      <c r="I47" s="329" t="s">
        <v>671</v>
      </c>
      <c r="J47" s="330" t="s">
        <v>674</v>
      </c>
      <c r="K47" s="368" t="s">
        <v>677</v>
      </c>
      <c r="L47" s="331"/>
      <c r="M47" s="344"/>
      <c r="N47" s="186"/>
      <c r="O47" s="181" t="s">
        <v>125</v>
      </c>
      <c r="P47" s="182">
        <f>SUM(P37:P46)</f>
        <v>255</v>
      </c>
      <c r="Q47" s="182">
        <f>SUM(Q37:Q46)</f>
        <v>231</v>
      </c>
      <c r="R47" s="182">
        <f>SUM(R37:R46)</f>
        <v>22</v>
      </c>
      <c r="S47" s="182">
        <f>SUM(S37:S46)</f>
        <v>24</v>
      </c>
      <c r="T47" s="182">
        <f>SUM(T37:T46)</f>
        <v>532</v>
      </c>
      <c r="U47" s="183"/>
      <c r="V47" s="184"/>
    </row>
    <row r="48" spans="1:24" ht="20.100000000000001" customHeight="1">
      <c r="A48" s="325">
        <v>44504</v>
      </c>
      <c r="B48" s="332" t="s">
        <v>659</v>
      </c>
      <c r="C48" s="333" t="s">
        <v>660</v>
      </c>
      <c r="D48" s="334">
        <v>3</v>
      </c>
      <c r="E48" s="334">
        <v>0</v>
      </c>
      <c r="F48" s="334">
        <v>0</v>
      </c>
      <c r="G48" s="334">
        <v>3</v>
      </c>
      <c r="H48" s="334">
        <v>0</v>
      </c>
      <c r="I48" s="335" t="s">
        <v>671</v>
      </c>
      <c r="J48" s="336" t="s">
        <v>674</v>
      </c>
      <c r="K48" s="370" t="s">
        <v>677</v>
      </c>
      <c r="L48" s="337"/>
      <c r="M48" s="344"/>
      <c r="N48" s="186"/>
      <c r="O48" s="185"/>
      <c r="P48" s="179"/>
      <c r="Q48" s="179"/>
      <c r="R48" s="179"/>
      <c r="S48" s="179"/>
      <c r="T48" s="179">
        <f>SUM(P48:S48)</f>
        <v>0</v>
      </c>
      <c r="U48" s="180"/>
      <c r="V48" s="237"/>
    </row>
    <row r="49" spans="1:22" ht="20.100000000000001" customHeight="1" thickBot="1">
      <c r="A49" s="324">
        <v>44504</v>
      </c>
      <c r="B49" s="338" t="s">
        <v>659</v>
      </c>
      <c r="C49" s="339" t="s">
        <v>620</v>
      </c>
      <c r="D49" s="340">
        <v>1</v>
      </c>
      <c r="E49" s="340">
        <v>0</v>
      </c>
      <c r="F49" s="340">
        <v>0</v>
      </c>
      <c r="G49" s="340">
        <v>1</v>
      </c>
      <c r="H49" s="340">
        <v>0</v>
      </c>
      <c r="I49" s="341" t="s">
        <v>671</v>
      </c>
      <c r="J49" s="342" t="s">
        <v>673</v>
      </c>
      <c r="K49" s="369" t="s">
        <v>677</v>
      </c>
      <c r="L49" s="343"/>
      <c r="M49" s="187"/>
      <c r="N49" s="186"/>
      <c r="O49" s="185"/>
      <c r="P49" s="179"/>
      <c r="Q49" s="179"/>
      <c r="R49" s="179"/>
      <c r="S49" s="179"/>
      <c r="T49" s="179">
        <f>SUM(P49:S49)</f>
        <v>0</v>
      </c>
      <c r="U49" s="180"/>
      <c r="V49" s="176"/>
    </row>
    <row r="50" spans="1:22" ht="20.100000000000001" customHeight="1" thickBot="1">
      <c r="A50" s="359">
        <v>44504</v>
      </c>
      <c r="B50" s="360" t="s">
        <v>661</v>
      </c>
      <c r="C50" s="361" t="s">
        <v>653</v>
      </c>
      <c r="D50" s="362">
        <v>5</v>
      </c>
      <c r="E50" s="362">
        <v>0</v>
      </c>
      <c r="F50" s="362">
        <v>0</v>
      </c>
      <c r="G50" s="362">
        <v>5</v>
      </c>
      <c r="H50" s="362">
        <v>0</v>
      </c>
      <c r="I50" s="363" t="s">
        <v>670</v>
      </c>
      <c r="J50" s="364" t="s">
        <v>673</v>
      </c>
      <c r="K50" s="367" t="s">
        <v>677</v>
      </c>
      <c r="L50" s="365"/>
      <c r="M50" s="187"/>
      <c r="N50" s="186"/>
      <c r="O50" s="185"/>
      <c r="P50" s="179"/>
      <c r="Q50" s="179"/>
      <c r="R50" s="179"/>
      <c r="S50" s="179"/>
      <c r="T50" s="179"/>
      <c r="U50" s="180"/>
      <c r="V50" s="176"/>
    </row>
    <row r="51" spans="1:22" ht="20.100000000000001" customHeight="1" thickBot="1">
      <c r="A51" s="359">
        <v>44504</v>
      </c>
      <c r="B51" s="360" t="s">
        <v>662</v>
      </c>
      <c r="C51" s="361" t="s">
        <v>653</v>
      </c>
      <c r="D51" s="362">
        <v>3</v>
      </c>
      <c r="E51" s="362">
        <v>0</v>
      </c>
      <c r="F51" s="362">
        <v>0</v>
      </c>
      <c r="G51" s="362">
        <v>3</v>
      </c>
      <c r="H51" s="362">
        <v>0</v>
      </c>
      <c r="I51" s="363" t="s">
        <v>671</v>
      </c>
      <c r="J51" s="364" t="s">
        <v>674</v>
      </c>
      <c r="K51" s="367" t="s">
        <v>677</v>
      </c>
      <c r="L51" s="365"/>
      <c r="M51" s="187"/>
      <c r="N51" s="186"/>
      <c r="O51" s="185"/>
      <c r="P51" s="179"/>
      <c r="Q51" s="179"/>
      <c r="R51" s="179"/>
      <c r="S51" s="179"/>
      <c r="T51" s="179"/>
      <c r="U51" s="180"/>
      <c r="V51" s="176"/>
    </row>
    <row r="52" spans="1:22" ht="20.100000000000001" customHeight="1" thickTop="1" thickBot="1">
      <c r="A52" s="318">
        <v>44504</v>
      </c>
      <c r="B52" s="326" t="s">
        <v>663</v>
      </c>
      <c r="C52" s="327" t="s">
        <v>664</v>
      </c>
      <c r="D52" s="328">
        <v>2</v>
      </c>
      <c r="E52" s="328">
        <v>0</v>
      </c>
      <c r="F52" s="328">
        <v>0</v>
      </c>
      <c r="G52" s="328">
        <v>2</v>
      </c>
      <c r="H52" s="328">
        <v>0</v>
      </c>
      <c r="I52" s="329" t="s">
        <v>671</v>
      </c>
      <c r="J52" s="330" t="s">
        <v>674</v>
      </c>
      <c r="K52" s="368" t="s">
        <v>677</v>
      </c>
      <c r="L52" s="331"/>
      <c r="M52" s="187"/>
      <c r="N52" s="106"/>
      <c r="O52" s="181" t="s">
        <v>88</v>
      </c>
      <c r="P52" s="182">
        <f>SUM(P48:P51)</f>
        <v>0</v>
      </c>
      <c r="Q52" s="91">
        <f>SUM(Q48:Q51)</f>
        <v>0</v>
      </c>
      <c r="R52" s="182">
        <f>SUM(R48:R51)</f>
        <v>0</v>
      </c>
      <c r="S52" s="91">
        <f>SUM(S48:S51)</f>
        <v>0</v>
      </c>
      <c r="T52" s="182">
        <f>SUM(T48:T51)</f>
        <v>0</v>
      </c>
      <c r="U52" s="92"/>
      <c r="V52" s="93"/>
    </row>
    <row r="53" spans="1:22" ht="20.100000000000001" customHeight="1" thickBot="1">
      <c r="A53" s="324">
        <v>44504</v>
      </c>
      <c r="B53" s="338" t="s">
        <v>663</v>
      </c>
      <c r="C53" s="339" t="s">
        <v>653</v>
      </c>
      <c r="D53" s="340">
        <v>1</v>
      </c>
      <c r="E53" s="340">
        <v>0</v>
      </c>
      <c r="F53" s="340">
        <v>0</v>
      </c>
      <c r="G53" s="340">
        <v>1</v>
      </c>
      <c r="H53" s="340">
        <v>0</v>
      </c>
      <c r="I53" s="341" t="s">
        <v>670</v>
      </c>
      <c r="J53" s="342" t="s">
        <v>676</v>
      </c>
      <c r="K53" s="369" t="s">
        <v>677</v>
      </c>
      <c r="L53" s="343"/>
      <c r="M53" s="187"/>
      <c r="N53" s="106"/>
      <c r="O53" s="94" t="s">
        <v>89</v>
      </c>
      <c r="P53" s="96">
        <f>P47+P52</f>
        <v>255</v>
      </c>
      <c r="Q53" s="95">
        <f>Q47+Q52</f>
        <v>231</v>
      </c>
      <c r="R53" s="96">
        <f>R47+R52</f>
        <v>22</v>
      </c>
      <c r="S53" s="95">
        <f>S47+S52</f>
        <v>24</v>
      </c>
      <c r="T53" s="96">
        <f>T47+T52</f>
        <v>532</v>
      </c>
      <c r="U53" s="97">
        <f>SUM(U47:U48)</f>
        <v>0</v>
      </c>
      <c r="V53" s="98"/>
    </row>
    <row r="54" spans="1:22" ht="20.100000000000001" customHeight="1">
      <c r="A54" s="318">
        <v>44504</v>
      </c>
      <c r="B54" s="326" t="s">
        <v>665</v>
      </c>
      <c r="C54" s="327" t="s">
        <v>666</v>
      </c>
      <c r="D54" s="328">
        <v>1</v>
      </c>
      <c r="E54" s="328">
        <v>0</v>
      </c>
      <c r="F54" s="328">
        <v>0</v>
      </c>
      <c r="G54" s="328">
        <v>0</v>
      </c>
      <c r="H54" s="328">
        <v>0</v>
      </c>
      <c r="I54" s="329" t="s">
        <v>672</v>
      </c>
      <c r="J54" s="330" t="s">
        <v>674</v>
      </c>
      <c r="K54" s="368" t="s">
        <v>677</v>
      </c>
      <c r="L54" s="331"/>
      <c r="M54" s="187"/>
      <c r="N54" s="106"/>
      <c r="O54" s="169" t="s">
        <v>481</v>
      </c>
      <c r="P54" s="99">
        <v>-50</v>
      </c>
      <c r="Q54" s="152">
        <v>-30</v>
      </c>
      <c r="R54" s="152"/>
      <c r="S54" s="152"/>
      <c r="T54" s="152"/>
      <c r="U54" s="151"/>
      <c r="V54" s="151"/>
    </row>
    <row r="55" spans="1:22" ht="20.100000000000001" customHeight="1" thickBot="1">
      <c r="A55" s="324">
        <v>44504</v>
      </c>
      <c r="B55" s="338" t="s">
        <v>665</v>
      </c>
      <c r="C55" s="339" t="s">
        <v>667</v>
      </c>
      <c r="D55" s="340">
        <v>1</v>
      </c>
      <c r="E55" s="340">
        <v>0</v>
      </c>
      <c r="F55" s="340">
        <v>0</v>
      </c>
      <c r="G55" s="340">
        <v>1</v>
      </c>
      <c r="H55" s="340">
        <v>0</v>
      </c>
      <c r="I55" s="341" t="s">
        <v>670</v>
      </c>
      <c r="J55" s="342" t="s">
        <v>676</v>
      </c>
      <c r="K55" s="369" t="s">
        <v>677</v>
      </c>
      <c r="L55" s="343"/>
      <c r="M55" s="187"/>
      <c r="N55" s="272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 thickBot="1">
      <c r="A56" s="359">
        <v>44504</v>
      </c>
      <c r="B56" s="360" t="s">
        <v>668</v>
      </c>
      <c r="C56" s="361" t="s">
        <v>669</v>
      </c>
      <c r="D56" s="362">
        <v>2</v>
      </c>
      <c r="E56" s="362">
        <v>0</v>
      </c>
      <c r="F56" s="362">
        <v>0</v>
      </c>
      <c r="G56" s="362">
        <v>2</v>
      </c>
      <c r="H56" s="362">
        <v>0</v>
      </c>
      <c r="I56" s="363" t="s">
        <v>671</v>
      </c>
      <c r="J56" s="364" t="s">
        <v>673</v>
      </c>
      <c r="K56" s="367" t="s">
        <v>677</v>
      </c>
      <c r="L56" s="365"/>
      <c r="M56" s="187"/>
      <c r="N56" s="272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>
      <c r="A57" s="318">
        <v>44504</v>
      </c>
      <c r="B57" s="326" t="s">
        <v>679</v>
      </c>
      <c r="C57" s="327" t="s">
        <v>632</v>
      </c>
      <c r="D57" s="328">
        <v>1</v>
      </c>
      <c r="E57" s="328">
        <v>0</v>
      </c>
      <c r="F57" s="328">
        <v>0</v>
      </c>
      <c r="G57" s="328">
        <v>1</v>
      </c>
      <c r="H57" s="328">
        <v>0</v>
      </c>
      <c r="I57" s="329" t="s">
        <v>691</v>
      </c>
      <c r="J57" s="330" t="s">
        <v>694</v>
      </c>
      <c r="K57" s="330" t="s">
        <v>697</v>
      </c>
      <c r="L57" s="331"/>
      <c r="M57" s="187"/>
      <c r="N57" s="272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 thickBot="1">
      <c r="A58" s="324">
        <v>44504</v>
      </c>
      <c r="B58" s="338" t="s">
        <v>679</v>
      </c>
      <c r="C58" s="339" t="s">
        <v>680</v>
      </c>
      <c r="D58" s="340">
        <v>11</v>
      </c>
      <c r="E58" s="340">
        <v>0</v>
      </c>
      <c r="F58" s="340">
        <v>0</v>
      </c>
      <c r="G58" s="340">
        <v>11</v>
      </c>
      <c r="H58" s="340">
        <v>0</v>
      </c>
      <c r="I58" s="341" t="s">
        <v>691</v>
      </c>
      <c r="J58" s="342" t="s">
        <v>695</v>
      </c>
      <c r="K58" s="342" t="s">
        <v>698</v>
      </c>
      <c r="L58" s="343"/>
      <c r="M58" s="187"/>
      <c r="N58" s="272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>
      <c r="A59" s="318">
        <v>44504</v>
      </c>
      <c r="B59" s="326" t="s">
        <v>681</v>
      </c>
      <c r="C59" s="327" t="s">
        <v>682</v>
      </c>
      <c r="D59" s="328">
        <v>1</v>
      </c>
      <c r="E59" s="328">
        <v>0</v>
      </c>
      <c r="F59" s="328">
        <v>0</v>
      </c>
      <c r="G59" s="328">
        <v>1</v>
      </c>
      <c r="H59" s="328">
        <v>0</v>
      </c>
      <c r="I59" s="329" t="s">
        <v>692</v>
      </c>
      <c r="J59" s="330" t="s">
        <v>696</v>
      </c>
      <c r="K59" s="330" t="s">
        <v>698</v>
      </c>
      <c r="L59" s="331"/>
      <c r="M59" s="187"/>
      <c r="N59" s="272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 thickBot="1">
      <c r="A60" s="324">
        <v>44504</v>
      </c>
      <c r="B60" s="338" t="s">
        <v>681</v>
      </c>
      <c r="C60" s="339" t="s">
        <v>683</v>
      </c>
      <c r="D60" s="340">
        <v>2</v>
      </c>
      <c r="E60" s="340">
        <v>0</v>
      </c>
      <c r="F60" s="340">
        <v>0</v>
      </c>
      <c r="G60" s="340">
        <v>2</v>
      </c>
      <c r="H60" s="340">
        <v>0</v>
      </c>
      <c r="I60" s="341" t="s">
        <v>691</v>
      </c>
      <c r="J60" s="342" t="s">
        <v>694</v>
      </c>
      <c r="K60" s="342" t="s">
        <v>699</v>
      </c>
      <c r="L60" s="343"/>
      <c r="M60" s="187"/>
      <c r="N60" s="272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 thickBot="1">
      <c r="A61" s="359">
        <v>44504</v>
      </c>
      <c r="B61" s="360" t="s">
        <v>684</v>
      </c>
      <c r="C61" s="361" t="s">
        <v>685</v>
      </c>
      <c r="D61" s="362">
        <v>25</v>
      </c>
      <c r="E61" s="362">
        <v>0</v>
      </c>
      <c r="F61" s="362">
        <v>0</v>
      </c>
      <c r="G61" s="362">
        <v>25</v>
      </c>
      <c r="H61" s="362">
        <v>0</v>
      </c>
      <c r="I61" s="363" t="s">
        <v>692</v>
      </c>
      <c r="J61" s="364" t="s">
        <v>694</v>
      </c>
      <c r="K61" s="364" t="s">
        <v>700</v>
      </c>
      <c r="L61" s="365"/>
      <c r="M61" s="187"/>
      <c r="N61" s="272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359">
        <v>44504</v>
      </c>
      <c r="B62" s="360" t="s">
        <v>686</v>
      </c>
      <c r="C62" s="361" t="s">
        <v>687</v>
      </c>
      <c r="D62" s="362">
        <v>3</v>
      </c>
      <c r="E62" s="362">
        <v>0</v>
      </c>
      <c r="F62" s="362">
        <v>0</v>
      </c>
      <c r="G62" s="362">
        <v>3</v>
      </c>
      <c r="H62" s="362">
        <v>0</v>
      </c>
      <c r="I62" s="363" t="s">
        <v>691</v>
      </c>
      <c r="J62" s="364" t="s">
        <v>694</v>
      </c>
      <c r="K62" s="364" t="s">
        <v>701</v>
      </c>
      <c r="L62" s="365"/>
      <c r="M62" s="187"/>
      <c r="N62" s="272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18">
        <v>44504</v>
      </c>
      <c r="B63" s="326" t="s">
        <v>688</v>
      </c>
      <c r="C63" s="327" t="s">
        <v>689</v>
      </c>
      <c r="D63" s="328">
        <v>6</v>
      </c>
      <c r="E63" s="328">
        <v>0</v>
      </c>
      <c r="F63" s="328">
        <v>0</v>
      </c>
      <c r="G63" s="328">
        <v>6</v>
      </c>
      <c r="H63" s="328">
        <v>0</v>
      </c>
      <c r="I63" s="329" t="s">
        <v>691</v>
      </c>
      <c r="J63" s="330" t="s">
        <v>694</v>
      </c>
      <c r="K63" s="330" t="s">
        <v>701</v>
      </c>
      <c r="L63" s="331"/>
      <c r="M63" s="187"/>
      <c r="N63" s="272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324">
        <v>44504</v>
      </c>
      <c r="B64" s="338" t="s">
        <v>688</v>
      </c>
      <c r="C64" s="339" t="s">
        <v>612</v>
      </c>
      <c r="D64" s="340">
        <v>1</v>
      </c>
      <c r="E64" s="340">
        <v>0</v>
      </c>
      <c r="F64" s="340">
        <v>0</v>
      </c>
      <c r="G64" s="340">
        <v>1</v>
      </c>
      <c r="H64" s="340">
        <v>0</v>
      </c>
      <c r="I64" s="341" t="s">
        <v>692</v>
      </c>
      <c r="J64" s="342" t="s">
        <v>694</v>
      </c>
      <c r="K64" s="342" t="s">
        <v>701</v>
      </c>
      <c r="L64" s="343"/>
      <c r="M64" s="187"/>
      <c r="N64" s="272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>
      <c r="A65" s="318">
        <v>44504</v>
      </c>
      <c r="B65" s="326" t="s">
        <v>690</v>
      </c>
      <c r="C65" s="327" t="s">
        <v>689</v>
      </c>
      <c r="D65" s="328">
        <v>4</v>
      </c>
      <c r="E65" s="328">
        <v>0</v>
      </c>
      <c r="F65" s="328">
        <v>0</v>
      </c>
      <c r="G65" s="328">
        <v>4</v>
      </c>
      <c r="H65" s="328">
        <v>0</v>
      </c>
      <c r="I65" s="329" t="s">
        <v>693</v>
      </c>
      <c r="J65" s="330" t="s">
        <v>696</v>
      </c>
      <c r="K65" s="330" t="s">
        <v>700</v>
      </c>
      <c r="L65" s="331"/>
      <c r="M65" s="187"/>
      <c r="N65" s="272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325">
        <v>44504</v>
      </c>
      <c r="B66" s="332" t="s">
        <v>690</v>
      </c>
      <c r="C66" s="333" t="s">
        <v>612</v>
      </c>
      <c r="D66" s="334">
        <v>2</v>
      </c>
      <c r="E66" s="334">
        <v>0</v>
      </c>
      <c r="F66" s="334">
        <v>0</v>
      </c>
      <c r="G66" s="334">
        <v>2</v>
      </c>
      <c r="H66" s="334">
        <v>0</v>
      </c>
      <c r="I66" s="335" t="s">
        <v>693</v>
      </c>
      <c r="J66" s="336" t="s">
        <v>694</v>
      </c>
      <c r="K66" s="336" t="s">
        <v>700</v>
      </c>
      <c r="L66" s="337"/>
      <c r="M66" s="187"/>
      <c r="N66" s="272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324">
        <v>44504</v>
      </c>
      <c r="B67" s="338" t="s">
        <v>690</v>
      </c>
      <c r="C67" s="339" t="s">
        <v>615</v>
      </c>
      <c r="D67" s="340">
        <v>1</v>
      </c>
      <c r="E67" s="340">
        <v>0</v>
      </c>
      <c r="F67" s="340">
        <v>0</v>
      </c>
      <c r="G67" s="340">
        <v>1</v>
      </c>
      <c r="H67" s="340">
        <v>0</v>
      </c>
      <c r="I67" s="341" t="s">
        <v>693</v>
      </c>
      <c r="J67" s="342" t="s">
        <v>696</v>
      </c>
      <c r="K67" s="342" t="s">
        <v>698</v>
      </c>
      <c r="L67" s="343"/>
      <c r="M67" s="187"/>
      <c r="N67" s="272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 thickBot="1">
      <c r="A68" s="484">
        <v>44504</v>
      </c>
      <c r="B68" s="485" t="s">
        <v>439</v>
      </c>
      <c r="C68" s="486" t="s">
        <v>62</v>
      </c>
      <c r="D68" s="487">
        <v>0</v>
      </c>
      <c r="E68" s="487">
        <v>30</v>
      </c>
      <c r="F68" s="487">
        <v>50</v>
      </c>
      <c r="G68" s="487">
        <v>0</v>
      </c>
      <c r="H68" s="487">
        <v>0</v>
      </c>
      <c r="I68" s="460" t="s">
        <v>315</v>
      </c>
      <c r="J68" s="488" t="s">
        <v>158</v>
      </c>
      <c r="K68" s="488"/>
      <c r="L68" s="489"/>
      <c r="M68" s="187"/>
      <c r="N68" s="272"/>
      <c r="O68" s="156"/>
      <c r="P68" s="188"/>
      <c r="Q68" s="188"/>
      <c r="R68" s="152"/>
      <c r="S68" s="152"/>
      <c r="T68" s="152"/>
      <c r="U68" s="151"/>
      <c r="V68" s="151"/>
    </row>
    <row r="69" spans="1:22" ht="19.5" customHeight="1" thickBot="1">
      <c r="A69" s="359">
        <v>44504</v>
      </c>
      <c r="B69" s="360" t="s">
        <v>704</v>
      </c>
      <c r="C69" s="361" t="s">
        <v>615</v>
      </c>
      <c r="D69" s="362">
        <v>3</v>
      </c>
      <c r="E69" s="362">
        <v>0</v>
      </c>
      <c r="F69" s="362">
        <v>0</v>
      </c>
      <c r="G69" s="362">
        <v>1</v>
      </c>
      <c r="H69" s="362">
        <v>0</v>
      </c>
      <c r="I69" s="363" t="s">
        <v>705</v>
      </c>
      <c r="J69" s="364" t="s">
        <v>706</v>
      </c>
      <c r="K69" s="367" t="s">
        <v>707</v>
      </c>
      <c r="L69" s="365"/>
      <c r="M69" s="187"/>
      <c r="N69" s="272"/>
      <c r="O69" s="156"/>
      <c r="P69" s="188"/>
      <c r="Q69" s="188"/>
      <c r="R69" s="152"/>
      <c r="S69" s="152"/>
      <c r="T69" s="152"/>
      <c r="U69" s="151"/>
      <c r="V69" s="151"/>
    </row>
    <row r="70" spans="1:22" ht="19.5" customHeight="1">
      <c r="A70" s="198" t="s">
        <v>11</v>
      </c>
      <c r="B70" s="199"/>
      <c r="C70" s="200"/>
      <c r="D70" s="201">
        <f>SUM(D4:D69)</f>
        <v>225</v>
      </c>
      <c r="E70" s="201">
        <f>SUM(E4:E69)</f>
        <v>30</v>
      </c>
      <c r="F70" s="201">
        <f>SUM(F4:F69)</f>
        <v>50</v>
      </c>
      <c r="G70" s="201">
        <f>SUM(G4:G69)</f>
        <v>227</v>
      </c>
      <c r="H70" s="201">
        <f>SUM(H4:H69)</f>
        <v>0</v>
      </c>
      <c r="I70" s="297"/>
      <c r="J70" s="149"/>
      <c r="K70" s="149"/>
      <c r="L70" s="202"/>
      <c r="M70" s="187"/>
      <c r="N70" s="272"/>
      <c r="O70" s="156"/>
      <c r="P70" s="188"/>
      <c r="Q70" s="188"/>
      <c r="R70" s="152"/>
      <c r="S70" s="152"/>
      <c r="T70" s="152"/>
      <c r="U70" s="151"/>
      <c r="V70" s="151"/>
    </row>
    <row r="71" spans="1:22" ht="19.5" customHeight="1">
      <c r="A71" s="203" t="s">
        <v>12</v>
      </c>
      <c r="B71" s="204"/>
      <c r="C71" s="205"/>
      <c r="D71" s="206">
        <v>757</v>
      </c>
      <c r="E71" s="206">
        <v>0</v>
      </c>
      <c r="F71" s="206">
        <v>0</v>
      </c>
      <c r="G71" s="206">
        <v>726</v>
      </c>
      <c r="H71" s="206">
        <v>0</v>
      </c>
      <c r="I71" s="298"/>
      <c r="J71" s="128"/>
      <c r="K71" s="128"/>
      <c r="L71" s="207"/>
      <c r="M71" s="187"/>
      <c r="N71" s="272"/>
      <c r="O71" s="156"/>
      <c r="P71" s="188"/>
      <c r="Q71" s="188"/>
      <c r="R71" s="152"/>
      <c r="S71" s="152"/>
      <c r="T71" s="152"/>
      <c r="U71" s="151"/>
      <c r="V71" s="151"/>
    </row>
    <row r="72" spans="1:22" ht="19.5" customHeight="1" thickBot="1">
      <c r="A72" s="208" t="s">
        <v>13</v>
      </c>
      <c r="B72" s="209"/>
      <c r="C72" s="210"/>
      <c r="D72" s="211">
        <f>D70+D71</f>
        <v>982</v>
      </c>
      <c r="E72" s="211">
        <f>E70+E71</f>
        <v>30</v>
      </c>
      <c r="F72" s="211">
        <f>F70+F71</f>
        <v>50</v>
      </c>
      <c r="G72" s="211">
        <f>G70+G71</f>
        <v>953</v>
      </c>
      <c r="H72" s="211">
        <f>H70+H71</f>
        <v>0</v>
      </c>
      <c r="I72" s="299"/>
      <c r="J72" s="129"/>
      <c r="K72" s="129"/>
      <c r="L72" s="212"/>
      <c r="M72" s="187"/>
      <c r="N72" s="272"/>
      <c r="O72" s="156"/>
      <c r="P72" s="188"/>
      <c r="Q72" s="188"/>
      <c r="R72" s="152"/>
      <c r="S72" s="152"/>
      <c r="T72" s="152"/>
      <c r="U72" s="151"/>
      <c r="V72" s="151"/>
    </row>
    <row r="73" spans="1:22" ht="19.5" customHeight="1">
      <c r="A73" s="213" t="s">
        <v>14</v>
      </c>
      <c r="B73" s="214">
        <f t="array" ref="B73">SUM(1/COUNTIF(B4:B69,B4:B69))</f>
        <v>39</v>
      </c>
      <c r="C73" s="215"/>
      <c r="D73" s="151"/>
      <c r="E73" s="151"/>
      <c r="F73" s="151"/>
      <c r="G73" s="151"/>
      <c r="H73" s="151"/>
      <c r="I73" s="300"/>
      <c r="J73" s="130"/>
      <c r="K73" s="130"/>
      <c r="L73" s="134"/>
      <c r="M73" s="187"/>
      <c r="N73" s="272"/>
      <c r="O73" s="156"/>
      <c r="P73" s="188"/>
      <c r="Q73" s="188"/>
      <c r="R73" s="152"/>
      <c r="S73" s="152"/>
      <c r="T73" s="152"/>
      <c r="U73" s="151"/>
      <c r="V73" s="151"/>
    </row>
    <row r="74" spans="1:22" ht="19.5" customHeight="1">
      <c r="A74" s="213"/>
      <c r="B74" s="214"/>
      <c r="C74" s="215"/>
      <c r="D74" s="151"/>
      <c r="E74" s="151"/>
      <c r="F74" s="151"/>
      <c r="G74" s="151"/>
      <c r="H74" s="151"/>
      <c r="I74" s="300"/>
      <c r="J74" s="130"/>
      <c r="K74" s="39"/>
      <c r="L74" s="39"/>
      <c r="M74" s="187"/>
      <c r="N74" s="272"/>
      <c r="O74" s="156"/>
      <c r="P74" s="188"/>
      <c r="Q74" s="188"/>
      <c r="R74" s="152"/>
      <c r="S74" s="152"/>
      <c r="T74" s="152"/>
      <c r="U74" s="151"/>
      <c r="V74" s="151"/>
    </row>
    <row r="75" spans="1:22" ht="19.5" customHeight="1">
      <c r="A75" s="216" t="s">
        <v>15</v>
      </c>
      <c r="B75" s="217"/>
      <c r="C75" s="217"/>
      <c r="D75" s="131"/>
      <c r="E75" s="131"/>
      <c r="F75" s="131"/>
      <c r="G75" s="131"/>
      <c r="H75" s="131"/>
      <c r="I75" s="301"/>
      <c r="J75" s="131"/>
      <c r="K75" s="148"/>
      <c r="L75" s="148"/>
      <c r="M75" s="187"/>
      <c r="N75" s="272"/>
      <c r="O75" s="156"/>
      <c r="P75" s="188"/>
      <c r="Q75" s="188"/>
      <c r="R75" s="152"/>
      <c r="S75" s="152"/>
      <c r="T75" s="152"/>
      <c r="U75" s="151"/>
      <c r="V75" s="151"/>
    </row>
    <row r="76" spans="1:22" ht="19.5" customHeight="1">
      <c r="A76" s="218" t="s">
        <v>130</v>
      </c>
      <c r="B76" s="217"/>
      <c r="C76" s="217"/>
      <c r="D76" s="131"/>
      <c r="E76" s="131"/>
      <c r="F76" s="131"/>
      <c r="G76" s="131"/>
      <c r="H76" s="131"/>
      <c r="I76" s="301"/>
      <c r="J76" s="131"/>
      <c r="K76" s="131"/>
      <c r="L76" s="148"/>
      <c r="M76" s="187"/>
      <c r="N76" s="272"/>
      <c r="O76" s="156"/>
      <c r="P76" s="188"/>
      <c r="Q76" s="188"/>
      <c r="R76" s="152"/>
      <c r="S76" s="152"/>
      <c r="T76" s="152"/>
      <c r="U76" s="151"/>
      <c r="V76" s="151"/>
    </row>
    <row r="77" spans="1:22" ht="19.5" customHeight="1" thickBot="1">
      <c r="A77" s="219"/>
      <c r="B77" s="217"/>
      <c r="C77" s="220"/>
      <c r="D77" s="131"/>
      <c r="E77" s="131"/>
      <c r="F77" s="131"/>
      <c r="G77" s="131"/>
      <c r="H77" s="131"/>
      <c r="I77" s="302"/>
      <c r="J77" s="132"/>
      <c r="K77" s="132"/>
      <c r="L77" s="221"/>
      <c r="M77" s="187"/>
      <c r="N77" s="272"/>
      <c r="O77" s="156"/>
      <c r="P77" s="188"/>
      <c r="Q77" s="188"/>
      <c r="R77" s="152"/>
      <c r="S77" s="152"/>
      <c r="T77" s="152"/>
      <c r="U77" s="151"/>
      <c r="V77" s="151"/>
    </row>
    <row r="78" spans="1:22" ht="19.5" customHeight="1" thickBot="1">
      <c r="A78" s="174" t="s">
        <v>0</v>
      </c>
      <c r="B78" s="175" t="s">
        <v>1</v>
      </c>
      <c r="C78" s="175" t="s">
        <v>2</v>
      </c>
      <c r="D78" s="375" t="s">
        <v>16</v>
      </c>
      <c r="E78" s="222" t="s">
        <v>27</v>
      </c>
      <c r="F78" s="375" t="s">
        <v>18</v>
      </c>
      <c r="G78" s="375" t="s">
        <v>19</v>
      </c>
      <c r="H78" s="375" t="s">
        <v>119</v>
      </c>
      <c r="I78" s="303" t="s">
        <v>8</v>
      </c>
      <c r="J78" s="375" t="s">
        <v>9</v>
      </c>
      <c r="K78" s="464" t="s">
        <v>10</v>
      </c>
      <c r="L78" s="465"/>
      <c r="M78" s="187"/>
      <c r="N78" s="272"/>
      <c r="O78" s="156"/>
      <c r="P78" s="188"/>
      <c r="Q78" s="188"/>
      <c r="R78" s="152"/>
      <c r="S78" s="152"/>
      <c r="T78" s="152"/>
      <c r="U78" s="151"/>
      <c r="V78" s="151"/>
    </row>
    <row r="79" spans="1:22" ht="19.5" customHeight="1">
      <c r="A79" s="318"/>
      <c r="B79" s="326"/>
      <c r="C79" s="327"/>
      <c r="D79" s="328"/>
      <c r="E79" s="328"/>
      <c r="F79" s="328"/>
      <c r="G79" s="328"/>
      <c r="H79" s="328"/>
      <c r="I79" s="329"/>
      <c r="J79" s="330"/>
      <c r="K79" s="330"/>
      <c r="L79" s="331"/>
      <c r="M79" s="187"/>
      <c r="N79" s="272"/>
      <c r="O79" s="156"/>
      <c r="P79" s="188"/>
      <c r="Q79" s="188"/>
      <c r="R79" s="152"/>
      <c r="S79" s="152"/>
      <c r="T79" s="152"/>
      <c r="U79" s="151"/>
      <c r="V79" s="151"/>
    </row>
    <row r="80" spans="1:22" ht="19.5" customHeight="1">
      <c r="A80" s="325"/>
      <c r="B80" s="332"/>
      <c r="C80" s="333"/>
      <c r="D80" s="334"/>
      <c r="E80" s="334"/>
      <c r="F80" s="334"/>
      <c r="G80" s="334"/>
      <c r="H80" s="334"/>
      <c r="I80" s="335"/>
      <c r="J80" s="336"/>
      <c r="K80" s="336"/>
      <c r="L80" s="337"/>
      <c r="M80" s="187"/>
      <c r="N80" s="272"/>
      <c r="O80" s="156"/>
      <c r="P80" s="188"/>
      <c r="Q80" s="188"/>
      <c r="R80" s="152"/>
      <c r="S80" s="152"/>
      <c r="T80" s="152"/>
      <c r="U80" s="151"/>
      <c r="V80" s="151"/>
    </row>
    <row r="81" spans="1:22" ht="19.5" customHeight="1" thickBot="1">
      <c r="A81" s="324"/>
      <c r="B81" s="338"/>
      <c r="C81" s="339"/>
      <c r="D81" s="340"/>
      <c r="E81" s="340"/>
      <c r="F81" s="340"/>
      <c r="G81" s="340"/>
      <c r="H81" s="340"/>
      <c r="I81" s="341"/>
      <c r="J81" s="342"/>
      <c r="K81" s="342"/>
      <c r="L81" s="343"/>
      <c r="M81" s="187"/>
      <c r="N81" s="272"/>
      <c r="O81" s="156"/>
      <c r="P81" s="188"/>
      <c r="Q81" s="188"/>
      <c r="R81" s="152"/>
      <c r="S81" s="152"/>
      <c r="T81" s="152"/>
      <c r="U81" s="151"/>
      <c r="V81" s="151"/>
    </row>
    <row r="82" spans="1:22" ht="19.5" customHeight="1">
      <c r="A82" s="198" t="s">
        <v>20</v>
      </c>
      <c r="B82" s="199"/>
      <c r="C82" s="200"/>
      <c r="D82" s="225">
        <f>SUM(D79:D81)</f>
        <v>0</v>
      </c>
      <c r="E82" s="225">
        <f>SUM(E79:E81)</f>
        <v>0</v>
      </c>
      <c r="F82" s="225">
        <f>SUM(F79:F81)</f>
        <v>0</v>
      </c>
      <c r="G82" s="225">
        <f>SUM(G79:G81)</f>
        <v>0</v>
      </c>
      <c r="H82" s="225">
        <f>SUM(H79:H81)</f>
        <v>0</v>
      </c>
      <c r="I82" s="297"/>
      <c r="J82" s="34"/>
      <c r="K82" s="34"/>
      <c r="L82" s="226"/>
      <c r="M82" s="187"/>
      <c r="N82" s="272"/>
      <c r="O82" s="156"/>
      <c r="P82" s="188"/>
      <c r="Q82" s="188"/>
      <c r="R82" s="152"/>
      <c r="S82" s="152"/>
      <c r="T82" s="152"/>
      <c r="U82" s="151"/>
      <c r="V82" s="151"/>
    </row>
    <row r="83" spans="1:22" ht="19.5" customHeight="1">
      <c r="A83" s="227" t="s">
        <v>12</v>
      </c>
      <c r="B83" s="228"/>
      <c r="C83" s="115"/>
      <c r="D83" s="229">
        <v>2</v>
      </c>
      <c r="E83" s="229">
        <v>46</v>
      </c>
      <c r="F83" s="229">
        <v>25</v>
      </c>
      <c r="G83" s="229">
        <v>0</v>
      </c>
      <c r="H83" s="229">
        <v>0</v>
      </c>
      <c r="I83" s="304"/>
      <c r="J83" s="133"/>
      <c r="K83" s="133"/>
      <c r="L83" s="230"/>
      <c r="M83" s="187"/>
      <c r="N83" s="272"/>
      <c r="O83" s="156"/>
      <c r="P83" s="188"/>
      <c r="Q83" s="188"/>
      <c r="R83" s="152"/>
      <c r="S83" s="152"/>
      <c r="T83" s="152"/>
      <c r="U83" s="151"/>
      <c r="V83" s="151"/>
    </row>
    <row r="84" spans="1:22" ht="19.5" customHeight="1" thickBot="1">
      <c r="A84" s="208" t="s">
        <v>13</v>
      </c>
      <c r="B84" s="209"/>
      <c r="C84" s="210"/>
      <c r="D84" s="231">
        <f>SUM(D82:D83)</f>
        <v>2</v>
      </c>
      <c r="E84" s="231">
        <f t="shared" ref="E84:H84" si="1">SUM(E82:E83)</f>
        <v>46</v>
      </c>
      <c r="F84" s="231">
        <f t="shared" si="1"/>
        <v>25</v>
      </c>
      <c r="G84" s="231">
        <f t="shared" si="1"/>
        <v>0</v>
      </c>
      <c r="H84" s="231">
        <f t="shared" si="1"/>
        <v>0</v>
      </c>
      <c r="I84" s="299"/>
      <c r="J84" s="129"/>
      <c r="K84" s="129"/>
      <c r="L84" s="212"/>
      <c r="M84" s="187"/>
      <c r="N84" s="272"/>
      <c r="O84" s="156"/>
      <c r="P84" s="188"/>
      <c r="Q84" s="188"/>
      <c r="R84" s="152"/>
      <c r="S84" s="152"/>
      <c r="T84" s="152"/>
      <c r="U84" s="151"/>
      <c r="V84" s="151"/>
    </row>
    <row r="85" spans="1:22" ht="19.5" customHeight="1">
      <c r="A85" s="213"/>
      <c r="B85" s="214"/>
      <c r="C85" s="232"/>
      <c r="D85" s="151"/>
      <c r="E85" s="151"/>
      <c r="F85" s="151"/>
      <c r="G85" s="151"/>
      <c r="H85" s="151"/>
      <c r="I85" s="300"/>
      <c r="J85" s="130"/>
      <c r="K85" s="130"/>
      <c r="L85" s="130"/>
      <c r="M85" s="187"/>
      <c r="N85" s="272"/>
      <c r="O85" s="156"/>
      <c r="P85" s="188"/>
      <c r="Q85" s="188"/>
      <c r="R85" s="152"/>
      <c r="S85" s="152"/>
      <c r="T85" s="152"/>
      <c r="U85" s="151"/>
      <c r="V85" s="151"/>
    </row>
    <row r="86" spans="1:22" ht="19.5" customHeight="1">
      <c r="A86" s="216" t="s">
        <v>21</v>
      </c>
      <c r="B86" s="217"/>
      <c r="C86" s="217"/>
      <c r="D86" s="131"/>
      <c r="E86" s="131"/>
      <c r="F86" s="131"/>
      <c r="G86" s="131"/>
      <c r="H86" s="131"/>
      <c r="I86" s="301"/>
      <c r="J86" s="131"/>
      <c r="K86" s="131"/>
      <c r="L86" s="131"/>
      <c r="M86" s="187"/>
      <c r="N86" s="272"/>
      <c r="O86" s="156"/>
      <c r="P86" s="188"/>
      <c r="Q86" s="188"/>
      <c r="R86" s="152"/>
      <c r="S86" s="152"/>
      <c r="T86" s="152"/>
      <c r="U86" s="151"/>
      <c r="V86" s="151"/>
    </row>
    <row r="87" spans="1:22" ht="19.5" customHeight="1">
      <c r="A87" s="216" t="s">
        <v>124</v>
      </c>
      <c r="B87" s="217"/>
      <c r="C87" s="217"/>
      <c r="D87" s="131"/>
      <c r="E87" s="131"/>
      <c r="F87" s="131"/>
      <c r="G87" s="131"/>
      <c r="H87" s="131"/>
      <c r="I87" s="301"/>
      <c r="J87" s="131"/>
      <c r="K87" s="131"/>
      <c r="L87" s="131"/>
      <c r="M87" s="187"/>
      <c r="N87" s="272"/>
      <c r="O87" s="156"/>
      <c r="P87" s="188"/>
      <c r="Q87" s="188"/>
      <c r="R87" s="152"/>
      <c r="S87" s="152"/>
      <c r="T87" s="152"/>
      <c r="U87" s="151"/>
      <c r="V87" s="151"/>
    </row>
    <row r="88" spans="1:22" ht="19.5" customHeight="1" thickBot="1">
      <c r="A88" s="219"/>
      <c r="B88" s="217"/>
      <c r="C88" s="220"/>
      <c r="D88" s="131"/>
      <c r="E88" s="131"/>
      <c r="F88" s="131"/>
      <c r="G88" s="131"/>
      <c r="H88" s="131"/>
      <c r="I88" s="302"/>
      <c r="J88" s="132"/>
      <c r="K88" s="132"/>
      <c r="L88" s="221"/>
      <c r="M88" s="187"/>
      <c r="N88" s="272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 thickBot="1">
      <c r="A89" s="174" t="s">
        <v>0</v>
      </c>
      <c r="B89" s="175" t="s">
        <v>1</v>
      </c>
      <c r="C89" s="175" t="s">
        <v>2</v>
      </c>
      <c r="D89" s="375" t="s">
        <v>22</v>
      </c>
      <c r="E89" s="375" t="s">
        <v>23</v>
      </c>
      <c r="F89" s="375" t="s">
        <v>24</v>
      </c>
      <c r="G89" s="375" t="s">
        <v>25</v>
      </c>
      <c r="H89" s="375" t="s">
        <v>7</v>
      </c>
      <c r="I89" s="303" t="s">
        <v>8</v>
      </c>
      <c r="J89" s="375" t="s">
        <v>9</v>
      </c>
      <c r="K89" s="464" t="s">
        <v>10</v>
      </c>
      <c r="L89" s="465"/>
      <c r="M89" s="187"/>
      <c r="N89" s="272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>
      <c r="A90" s="171"/>
      <c r="B90" s="143"/>
      <c r="C90" s="161"/>
      <c r="D90" s="162"/>
      <c r="E90" s="162"/>
      <c r="F90" s="162"/>
      <c r="G90" s="162"/>
      <c r="H90" s="162"/>
      <c r="I90" s="291"/>
      <c r="J90" s="169"/>
      <c r="K90" s="169"/>
      <c r="L90" s="144"/>
      <c r="M90" s="187"/>
      <c r="N90" s="272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 thickBot="1">
      <c r="A91" s="171"/>
      <c r="B91" s="143"/>
      <c r="C91" s="161"/>
      <c r="D91" s="162"/>
      <c r="E91" s="162"/>
      <c r="F91" s="162"/>
      <c r="G91" s="162"/>
      <c r="H91" s="162"/>
      <c r="I91" s="291"/>
      <c r="J91" s="169"/>
      <c r="K91" s="169"/>
      <c r="L91" s="144"/>
      <c r="M91" s="187"/>
      <c r="N91" s="272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>
      <c r="A92" s="198" t="s">
        <v>20</v>
      </c>
      <c r="B92" s="199"/>
      <c r="C92" s="200"/>
      <c r="D92" s="225">
        <f>SUM(D90:D91)</f>
        <v>0</v>
      </c>
      <c r="E92" s="225">
        <f>SUM(E90:E91)</f>
        <v>0</v>
      </c>
      <c r="F92" s="225">
        <f>SUM(F90:F91)</f>
        <v>0</v>
      </c>
      <c r="G92" s="225">
        <f>SUM(G90:G91)</f>
        <v>0</v>
      </c>
      <c r="H92" s="225">
        <f>SUM(H90:H91)</f>
        <v>0</v>
      </c>
      <c r="I92" s="297"/>
      <c r="J92" s="34"/>
      <c r="K92" s="34"/>
      <c r="L92" s="226"/>
      <c r="M92" s="187"/>
      <c r="N92" s="272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>
      <c r="A93" s="227" t="s">
        <v>12</v>
      </c>
      <c r="B93" s="228"/>
      <c r="C93" s="115"/>
      <c r="D93" s="229">
        <v>1</v>
      </c>
      <c r="E93" s="229">
        <v>0</v>
      </c>
      <c r="F93" s="229">
        <v>0</v>
      </c>
      <c r="G93" s="229">
        <v>1</v>
      </c>
      <c r="H93" s="229">
        <v>0</v>
      </c>
      <c r="I93" s="304"/>
      <c r="J93" s="133"/>
      <c r="K93" s="133"/>
      <c r="L93" s="230"/>
      <c r="M93" s="187"/>
      <c r="N93" s="272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 thickBot="1">
      <c r="A94" s="208" t="s">
        <v>13</v>
      </c>
      <c r="B94" s="209"/>
      <c r="C94" s="210"/>
      <c r="D94" s="231">
        <f>SUM(D92:D93)</f>
        <v>1</v>
      </c>
      <c r="E94" s="231">
        <f>SUM(E92:E93)</f>
        <v>0</v>
      </c>
      <c r="F94" s="231">
        <f>SUM(F92:F93)</f>
        <v>0</v>
      </c>
      <c r="G94" s="231">
        <f>SUM(G92:G93)</f>
        <v>1</v>
      </c>
      <c r="H94" s="231">
        <f>SUM(H92:H93)</f>
        <v>0</v>
      </c>
      <c r="I94" s="299"/>
      <c r="J94" s="129"/>
      <c r="K94" s="129"/>
      <c r="L94" s="212"/>
      <c r="M94" s="187"/>
      <c r="N94" s="272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>
      <c r="A95" s="213"/>
      <c r="B95" s="214"/>
      <c r="C95" s="232"/>
      <c r="D95" s="151"/>
      <c r="E95" s="151"/>
      <c r="F95" s="151"/>
      <c r="G95" s="151"/>
      <c r="H95" s="151"/>
      <c r="I95" s="300"/>
      <c r="J95" s="130"/>
      <c r="K95" s="130"/>
      <c r="L95" s="130"/>
      <c r="M95" s="187"/>
      <c r="N95" s="272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A96" s="216" t="s">
        <v>120</v>
      </c>
      <c r="B96" s="217"/>
      <c r="C96" s="217"/>
      <c r="D96" s="131"/>
      <c r="E96" s="131"/>
      <c r="F96" s="131"/>
      <c r="G96" s="131"/>
      <c r="H96" s="131"/>
      <c r="I96" s="301"/>
      <c r="J96" s="131"/>
      <c r="K96" s="131"/>
      <c r="L96" s="131"/>
      <c r="M96" s="187"/>
      <c r="N96" s="272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 thickBot="1">
      <c r="A97" s="219"/>
      <c r="B97" s="217"/>
      <c r="C97" s="220"/>
      <c r="D97" s="131"/>
      <c r="E97" s="131"/>
      <c r="F97" s="131"/>
      <c r="G97" s="131"/>
      <c r="H97" s="131"/>
      <c r="I97" s="302"/>
      <c r="J97" s="132"/>
      <c r="K97" s="132"/>
      <c r="L97" s="131"/>
      <c r="M97" s="187"/>
      <c r="N97" s="272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 thickBot="1">
      <c r="A98" s="174" t="s">
        <v>0</v>
      </c>
      <c r="B98" s="175" t="s">
        <v>1</v>
      </c>
      <c r="C98" s="175" t="s">
        <v>2</v>
      </c>
      <c r="D98" s="375" t="s">
        <v>26</v>
      </c>
      <c r="E98" s="375" t="s">
        <v>27</v>
      </c>
      <c r="F98" s="375" t="s">
        <v>28</v>
      </c>
      <c r="G98" s="375" t="s">
        <v>25</v>
      </c>
      <c r="H98" s="375" t="s">
        <v>22</v>
      </c>
      <c r="I98" s="303" t="s">
        <v>8</v>
      </c>
      <c r="J98" s="375" t="s">
        <v>9</v>
      </c>
      <c r="K98" s="464" t="s">
        <v>10</v>
      </c>
      <c r="L98" s="465"/>
      <c r="M98" s="187"/>
      <c r="N98" s="272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>
      <c r="A99" s="170">
        <v>44504</v>
      </c>
      <c r="B99" s="159" t="s">
        <v>601</v>
      </c>
      <c r="C99" s="159" t="s">
        <v>593</v>
      </c>
      <c r="D99" s="319">
        <v>0</v>
      </c>
      <c r="E99" s="319">
        <v>23</v>
      </c>
      <c r="F99" s="319">
        <v>16</v>
      </c>
      <c r="G99" s="319">
        <v>0</v>
      </c>
      <c r="H99" s="319">
        <v>0</v>
      </c>
      <c r="I99" s="305" t="s">
        <v>603</v>
      </c>
      <c r="J99" s="134"/>
      <c r="K99" s="134"/>
      <c r="L99" s="289"/>
      <c r="M99" s="187"/>
      <c r="N99" s="272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>
      <c r="A100" s="171">
        <v>44504</v>
      </c>
      <c r="B100" s="161" t="s">
        <v>602</v>
      </c>
      <c r="C100" s="161" t="s">
        <v>594</v>
      </c>
      <c r="D100" s="320">
        <v>0</v>
      </c>
      <c r="E100" s="320">
        <v>33</v>
      </c>
      <c r="F100" s="320">
        <v>31</v>
      </c>
      <c r="G100" s="320">
        <v>0</v>
      </c>
      <c r="H100" s="320">
        <v>0</v>
      </c>
      <c r="I100" s="306" t="s">
        <v>603</v>
      </c>
      <c r="J100" s="39"/>
      <c r="K100" s="39"/>
      <c r="L100" s="176"/>
      <c r="M100" s="187"/>
      <c r="N100" s="272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>
      <c r="A101" s="171">
        <v>44504</v>
      </c>
      <c r="B101" s="161" t="s">
        <v>602</v>
      </c>
      <c r="C101" s="161" t="s">
        <v>595</v>
      </c>
      <c r="D101" s="320">
        <v>0</v>
      </c>
      <c r="E101" s="320">
        <v>3</v>
      </c>
      <c r="F101" s="320">
        <v>3</v>
      </c>
      <c r="G101" s="320">
        <v>0</v>
      </c>
      <c r="H101" s="320">
        <v>0</v>
      </c>
      <c r="I101" s="306" t="s">
        <v>603</v>
      </c>
      <c r="J101" s="39"/>
      <c r="K101" s="39"/>
      <c r="L101" s="176"/>
      <c r="M101" s="187"/>
      <c r="N101" s="272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>
      <c r="A102" s="171">
        <v>44504</v>
      </c>
      <c r="B102" s="161" t="s">
        <v>602</v>
      </c>
      <c r="C102" s="161" t="s">
        <v>596</v>
      </c>
      <c r="D102" s="320">
        <v>0</v>
      </c>
      <c r="E102" s="320">
        <v>10</v>
      </c>
      <c r="F102" s="320">
        <v>6</v>
      </c>
      <c r="G102" s="320">
        <v>0</v>
      </c>
      <c r="H102" s="320">
        <v>0</v>
      </c>
      <c r="I102" s="306" t="s">
        <v>603</v>
      </c>
      <c r="J102" s="39"/>
      <c r="K102" s="39"/>
      <c r="L102" s="176"/>
      <c r="M102" s="187"/>
      <c r="N102" s="272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>
      <c r="A103" s="171">
        <v>44504</v>
      </c>
      <c r="B103" s="161" t="s">
        <v>602</v>
      </c>
      <c r="C103" s="161" t="s">
        <v>597</v>
      </c>
      <c r="D103" s="320">
        <v>0</v>
      </c>
      <c r="E103" s="320">
        <v>7</v>
      </c>
      <c r="F103" s="320">
        <v>7</v>
      </c>
      <c r="G103" s="320">
        <v>0</v>
      </c>
      <c r="H103" s="320">
        <v>0</v>
      </c>
      <c r="I103" s="306" t="s">
        <v>604</v>
      </c>
      <c r="J103" s="39"/>
      <c r="K103" s="39"/>
      <c r="L103" s="176"/>
      <c r="M103" s="187"/>
      <c r="N103" s="272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>
      <c r="A104" s="171">
        <v>44504</v>
      </c>
      <c r="B104" s="161" t="s">
        <v>602</v>
      </c>
      <c r="C104" s="161" t="s">
        <v>598</v>
      </c>
      <c r="D104" s="320">
        <v>0</v>
      </c>
      <c r="E104" s="320">
        <v>1</v>
      </c>
      <c r="F104" s="320">
        <v>0</v>
      </c>
      <c r="G104" s="320">
        <v>0</v>
      </c>
      <c r="H104" s="320">
        <v>0</v>
      </c>
      <c r="I104" s="306" t="s">
        <v>605</v>
      </c>
      <c r="J104" s="39"/>
      <c r="K104" s="39"/>
      <c r="L104" s="176"/>
      <c r="M104" s="187"/>
      <c r="N104" s="272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>
      <c r="A105" s="171">
        <v>44504</v>
      </c>
      <c r="B105" s="161" t="s">
        <v>601</v>
      </c>
      <c r="C105" s="161" t="s">
        <v>599</v>
      </c>
      <c r="D105" s="320">
        <v>0</v>
      </c>
      <c r="E105" s="320">
        <v>1</v>
      </c>
      <c r="F105" s="320">
        <v>1</v>
      </c>
      <c r="G105" s="320">
        <v>0</v>
      </c>
      <c r="H105" s="320">
        <v>0</v>
      </c>
      <c r="I105" s="306" t="s">
        <v>605</v>
      </c>
      <c r="J105" s="39"/>
      <c r="K105" s="39"/>
      <c r="L105" s="176"/>
      <c r="M105" s="187"/>
      <c r="N105" s="272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 thickBot="1">
      <c r="A106" s="171">
        <v>44504</v>
      </c>
      <c r="B106" s="161" t="s">
        <v>602</v>
      </c>
      <c r="C106" s="161" t="s">
        <v>600</v>
      </c>
      <c r="D106" s="320">
        <v>0</v>
      </c>
      <c r="E106" s="320">
        <v>20</v>
      </c>
      <c r="F106" s="320">
        <v>19</v>
      </c>
      <c r="G106" s="320">
        <v>0</v>
      </c>
      <c r="H106" s="320">
        <v>0</v>
      </c>
      <c r="I106" s="306" t="s">
        <v>605</v>
      </c>
      <c r="J106" s="39"/>
      <c r="K106" s="39"/>
      <c r="L106" s="176"/>
      <c r="M106" s="187"/>
      <c r="N106" s="272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198" t="s">
        <v>20</v>
      </c>
      <c r="B107" s="199"/>
      <c r="C107" s="200"/>
      <c r="D107" s="321">
        <f>SUM(D99:D106)</f>
        <v>0</v>
      </c>
      <c r="E107" s="321">
        <f>SUM(E99:E106)</f>
        <v>98</v>
      </c>
      <c r="F107" s="321">
        <f>SUM(F99:F106)</f>
        <v>83</v>
      </c>
      <c r="G107" s="321">
        <f>SUM(G99:G106)</f>
        <v>0</v>
      </c>
      <c r="H107" s="321">
        <f>SUM(H99:H106)</f>
        <v>0</v>
      </c>
      <c r="I107" s="297"/>
      <c r="J107" s="34"/>
      <c r="K107" s="34"/>
      <c r="L107" s="226"/>
      <c r="M107" s="187"/>
      <c r="N107" s="272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227" t="s">
        <v>12</v>
      </c>
      <c r="B108" s="228"/>
      <c r="C108" s="115"/>
      <c r="D108" s="322">
        <v>0</v>
      </c>
      <c r="E108" s="322">
        <v>0</v>
      </c>
      <c r="F108" s="322">
        <v>0</v>
      </c>
      <c r="G108" s="322">
        <v>0</v>
      </c>
      <c r="H108" s="322">
        <v>0</v>
      </c>
      <c r="I108" s="304"/>
      <c r="J108" s="133"/>
      <c r="K108" s="133"/>
      <c r="L108" s="230"/>
      <c r="M108" s="187"/>
      <c r="N108" s="272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 thickBot="1">
      <c r="A109" s="208" t="s">
        <v>13</v>
      </c>
      <c r="B109" s="209"/>
      <c r="C109" s="210"/>
      <c r="D109" s="323">
        <f>D107+D108</f>
        <v>0</v>
      </c>
      <c r="E109" s="323">
        <f>E107+E108</f>
        <v>98</v>
      </c>
      <c r="F109" s="323">
        <f>F107+F108</f>
        <v>83</v>
      </c>
      <c r="G109" s="323">
        <f>G107+G108</f>
        <v>0</v>
      </c>
      <c r="H109" s="323">
        <f>H107+H108</f>
        <v>0</v>
      </c>
      <c r="I109" s="299"/>
      <c r="J109" s="129"/>
      <c r="K109" s="129"/>
      <c r="L109" s="212"/>
      <c r="M109" s="187"/>
      <c r="N109" s="272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>
      <c r="A110" s="234"/>
      <c r="B110" s="214"/>
      <c r="C110" s="215"/>
      <c r="D110" s="151"/>
      <c r="E110" s="151"/>
      <c r="F110" s="151"/>
      <c r="G110" s="151"/>
      <c r="H110" s="151"/>
      <c r="I110" s="300"/>
      <c r="J110" s="130"/>
      <c r="K110" s="130"/>
      <c r="L110" s="130"/>
      <c r="M110" s="187"/>
      <c r="N110" s="272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>
      <c r="A111" s="216" t="s">
        <v>117</v>
      </c>
      <c r="B111" s="217"/>
      <c r="C111" s="217"/>
      <c r="D111" s="131"/>
      <c r="E111" s="131"/>
      <c r="F111" s="131"/>
      <c r="G111" s="131"/>
      <c r="H111" s="131"/>
      <c r="I111" s="301"/>
      <c r="J111" s="131"/>
      <c r="K111" s="131"/>
      <c r="L111" s="131"/>
      <c r="M111" s="187"/>
      <c r="N111" s="272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 thickBot="1">
      <c r="A112" s="219"/>
      <c r="B112" s="217"/>
      <c r="C112" s="220"/>
      <c r="D112" s="131"/>
      <c r="E112" s="131"/>
      <c r="F112" s="131"/>
      <c r="G112" s="131"/>
      <c r="H112" s="131"/>
      <c r="I112" s="302"/>
      <c r="J112" s="132"/>
      <c r="K112" s="132"/>
      <c r="L112" s="131"/>
      <c r="M112" s="187"/>
      <c r="N112" s="272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 thickBot="1">
      <c r="A113" s="174" t="s">
        <v>0</v>
      </c>
      <c r="B113" s="175" t="s">
        <v>1</v>
      </c>
      <c r="C113" s="175" t="s">
        <v>2</v>
      </c>
      <c r="D113" s="375" t="s">
        <v>29</v>
      </c>
      <c r="E113" s="375" t="s">
        <v>17</v>
      </c>
      <c r="F113" s="375" t="s">
        <v>30</v>
      </c>
      <c r="G113" s="375" t="s">
        <v>19</v>
      </c>
      <c r="H113" s="375" t="s">
        <v>7</v>
      </c>
      <c r="I113" s="303" t="s">
        <v>8</v>
      </c>
      <c r="J113" s="375" t="s">
        <v>9</v>
      </c>
      <c r="K113" s="375"/>
      <c r="L113" s="376" t="s">
        <v>10</v>
      </c>
      <c r="M113" s="187"/>
      <c r="N113" s="272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170"/>
      <c r="B114" s="159"/>
      <c r="C114" s="159"/>
      <c r="D114" s="160"/>
      <c r="E114" s="160"/>
      <c r="F114" s="160"/>
      <c r="G114" s="160"/>
      <c r="H114" s="160"/>
      <c r="I114" s="290"/>
      <c r="J114" s="168"/>
      <c r="K114" s="168"/>
      <c r="L114" s="233"/>
      <c r="M114" s="187"/>
      <c r="N114" s="272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 thickBot="1">
      <c r="A115" s="165"/>
      <c r="B115" s="158"/>
      <c r="C115" s="158"/>
      <c r="D115" s="163"/>
      <c r="E115" s="163"/>
      <c r="F115" s="163"/>
      <c r="G115" s="163"/>
      <c r="H115" s="163"/>
      <c r="I115" s="292"/>
      <c r="J115" s="164"/>
      <c r="K115" s="164"/>
      <c r="L115" s="235"/>
      <c r="M115" s="187"/>
      <c r="N115" s="272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>
      <c r="A116" s="198" t="s">
        <v>20</v>
      </c>
      <c r="B116" s="200"/>
      <c r="C116" s="200"/>
      <c r="D116" s="225">
        <f>SUM(D114:D115)</f>
        <v>0</v>
      </c>
      <c r="E116" s="225">
        <f>SUM(E114:E115)</f>
        <v>0</v>
      </c>
      <c r="F116" s="225">
        <f>SUM(F114:F115)</f>
        <v>0</v>
      </c>
      <c r="G116" s="225">
        <f>SUM(G114:G115)</f>
        <v>0</v>
      </c>
      <c r="H116" s="225">
        <f>SUM(H114:H115)</f>
        <v>0</v>
      </c>
      <c r="I116" s="297"/>
      <c r="J116" s="34"/>
      <c r="K116" s="34"/>
      <c r="L116" s="226"/>
      <c r="M116" s="187"/>
      <c r="N116" s="272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227" t="s">
        <v>12</v>
      </c>
      <c r="B117" s="115"/>
      <c r="C117" s="115"/>
      <c r="D117" s="229">
        <v>0</v>
      </c>
      <c r="E117" s="229">
        <v>0</v>
      </c>
      <c r="F117" s="229">
        <v>0</v>
      </c>
      <c r="G117" s="229">
        <v>0</v>
      </c>
      <c r="H117" s="229">
        <v>0</v>
      </c>
      <c r="I117" s="304"/>
      <c r="J117" s="133"/>
      <c r="K117" s="133"/>
      <c r="L117" s="230"/>
      <c r="M117" s="187"/>
      <c r="N117" s="272"/>
      <c r="O117" s="156"/>
      <c r="P117" s="188"/>
      <c r="Q117" s="188"/>
      <c r="R117" s="152"/>
      <c r="S117" s="152"/>
      <c r="T117" s="152"/>
      <c r="U117" s="151"/>
      <c r="V117" s="151"/>
    </row>
    <row r="118" spans="1:22" ht="20.100000000000001" customHeight="1" thickBot="1">
      <c r="A118" s="208" t="s">
        <v>13</v>
      </c>
      <c r="B118" s="210"/>
      <c r="C118" s="210"/>
      <c r="D118" s="231">
        <f>SUM(D116:D117)</f>
        <v>0</v>
      </c>
      <c r="E118" s="231">
        <f>SUM(E116:E117)</f>
        <v>0</v>
      </c>
      <c r="F118" s="231">
        <f>SUM(F116:F117)</f>
        <v>0</v>
      </c>
      <c r="G118" s="231">
        <f>SUM(G116:G117)</f>
        <v>0</v>
      </c>
      <c r="H118" s="231">
        <f>SUM(H116:H117)</f>
        <v>0</v>
      </c>
      <c r="I118" s="299"/>
      <c r="J118" s="129"/>
      <c r="K118" s="129"/>
      <c r="L118" s="236"/>
      <c r="M118" s="187"/>
      <c r="N118" s="272"/>
      <c r="O118" s="156"/>
      <c r="P118" s="188"/>
      <c r="Q118" s="188"/>
      <c r="R118" s="152"/>
      <c r="S118" s="152"/>
      <c r="T118" s="152"/>
      <c r="U118" s="151"/>
      <c r="V118" s="151"/>
    </row>
    <row r="119" spans="1:22" ht="20.100000000000001" customHeight="1">
      <c r="A119" s="213"/>
      <c r="B119" s="214"/>
      <c r="C119" s="215"/>
      <c r="D119" s="151"/>
      <c r="E119" s="151"/>
      <c r="F119" s="151"/>
      <c r="G119" s="151"/>
      <c r="H119" s="151"/>
      <c r="I119" s="300"/>
      <c r="J119" s="130"/>
      <c r="K119" s="130"/>
      <c r="L119" s="130"/>
      <c r="M119" s="187"/>
      <c r="N119" s="272"/>
      <c r="O119" s="156"/>
      <c r="P119" s="188"/>
      <c r="Q119" s="188"/>
      <c r="R119" s="152"/>
      <c r="S119" s="152"/>
      <c r="T119" s="152"/>
      <c r="U119" s="151"/>
      <c r="V119" s="151"/>
    </row>
    <row r="120" spans="1:22" ht="20.100000000000001" customHeight="1">
      <c r="A120" s="216" t="s">
        <v>31</v>
      </c>
      <c r="B120" s="217"/>
      <c r="C120" s="217"/>
      <c r="D120" s="131"/>
      <c r="E120" s="131"/>
      <c r="F120" s="131"/>
      <c r="G120" s="131"/>
      <c r="H120" s="131"/>
      <c r="I120" s="301"/>
      <c r="J120" s="131"/>
      <c r="K120" s="131"/>
      <c r="L120" s="131"/>
      <c r="M120" s="187"/>
      <c r="N120" s="272"/>
      <c r="O120" s="156"/>
      <c r="P120" s="188"/>
      <c r="Q120" s="188"/>
      <c r="R120" s="152"/>
      <c r="S120" s="152"/>
      <c r="T120" s="152"/>
      <c r="U120" s="151"/>
      <c r="V120" s="151"/>
    </row>
    <row r="121" spans="1:22" ht="20.100000000000001" customHeight="1">
      <c r="A121" s="216" t="s">
        <v>32</v>
      </c>
      <c r="B121" s="217"/>
      <c r="C121" s="217"/>
      <c r="D121" s="131"/>
      <c r="E121" s="131"/>
      <c r="F121" s="131"/>
      <c r="G121" s="131"/>
      <c r="H121" s="131"/>
      <c r="I121" s="301"/>
      <c r="J121" s="131"/>
      <c r="K121" s="131"/>
      <c r="L121" s="131"/>
      <c r="M121" s="187"/>
      <c r="N121" s="272"/>
      <c r="O121" s="156"/>
      <c r="P121" s="188"/>
      <c r="Q121" s="188"/>
      <c r="R121" s="152"/>
      <c r="S121" s="152"/>
      <c r="T121" s="152"/>
      <c r="U121" s="151"/>
      <c r="V121" s="151"/>
    </row>
    <row r="122" spans="1:22" ht="20.100000000000001" customHeight="1" thickBot="1">
      <c r="A122" s="219"/>
      <c r="B122" s="217"/>
      <c r="C122" s="220"/>
      <c r="D122" s="131"/>
      <c r="E122" s="131"/>
      <c r="F122" s="131"/>
      <c r="G122" s="131"/>
      <c r="H122" s="131"/>
      <c r="I122" s="302"/>
      <c r="J122" s="132"/>
      <c r="K122" s="132"/>
      <c r="L122" s="131"/>
      <c r="M122" s="187"/>
      <c r="O122" s="156"/>
      <c r="P122" s="188"/>
      <c r="Q122" s="188"/>
      <c r="R122" s="152"/>
      <c r="S122" s="152"/>
      <c r="T122" s="152"/>
      <c r="U122" s="151"/>
      <c r="V122" s="151"/>
    </row>
    <row r="123" spans="1:22" ht="20.100000000000001" customHeight="1" thickBot="1">
      <c r="A123" s="174" t="s">
        <v>0</v>
      </c>
      <c r="B123" s="175" t="s">
        <v>1</v>
      </c>
      <c r="C123" s="175" t="s">
        <v>2</v>
      </c>
      <c r="D123" s="375" t="s">
        <v>33</v>
      </c>
      <c r="E123" s="375" t="s">
        <v>34</v>
      </c>
      <c r="F123" s="375" t="s">
        <v>35</v>
      </c>
      <c r="G123" s="375" t="s">
        <v>36</v>
      </c>
      <c r="H123" s="375" t="s">
        <v>133</v>
      </c>
      <c r="I123" s="303" t="s">
        <v>8</v>
      </c>
      <c r="J123" s="375" t="s">
        <v>9</v>
      </c>
      <c r="K123" s="375"/>
      <c r="L123" s="376" t="s">
        <v>10</v>
      </c>
      <c r="M123" s="187"/>
      <c r="O123" s="156"/>
      <c r="P123" s="188"/>
      <c r="Q123" s="188"/>
      <c r="R123" s="152"/>
      <c r="S123" s="152"/>
      <c r="T123" s="152"/>
      <c r="U123" s="151"/>
      <c r="V123" s="151"/>
    </row>
    <row r="124" spans="1:22" ht="20.100000000000001" customHeight="1">
      <c r="A124" s="171"/>
      <c r="B124" s="161"/>
      <c r="C124" s="161"/>
      <c r="D124" s="162"/>
      <c r="E124" s="162"/>
      <c r="F124" s="162"/>
      <c r="G124" s="162"/>
      <c r="H124" s="162"/>
      <c r="I124" s="306"/>
      <c r="J124" s="169"/>
      <c r="K124" s="194"/>
      <c r="L124" s="237"/>
      <c r="M124" s="187"/>
      <c r="O124" s="156"/>
      <c r="P124" s="188"/>
      <c r="Q124" s="188"/>
      <c r="R124" s="152"/>
      <c r="S124" s="152"/>
      <c r="T124" s="152"/>
      <c r="U124" s="151"/>
      <c r="V124" s="151"/>
    </row>
    <row r="125" spans="1:22" ht="20.100000000000001" customHeight="1" thickBot="1">
      <c r="A125" s="171"/>
      <c r="B125" s="161"/>
      <c r="C125" s="161"/>
      <c r="D125" s="162"/>
      <c r="E125" s="162"/>
      <c r="F125" s="162"/>
      <c r="G125" s="162"/>
      <c r="H125" s="162"/>
      <c r="I125" s="306"/>
      <c r="J125" s="169"/>
      <c r="K125" s="194"/>
      <c r="L125" s="237"/>
      <c r="M125" s="187"/>
      <c r="O125" s="156"/>
      <c r="P125" s="188"/>
      <c r="Q125" s="188"/>
      <c r="R125" s="152"/>
      <c r="S125" s="152"/>
      <c r="T125" s="152"/>
      <c r="U125" s="151"/>
      <c r="V125" s="151"/>
    </row>
    <row r="126" spans="1:22" ht="20.100000000000001" customHeight="1">
      <c r="A126" s="238" t="s">
        <v>20</v>
      </c>
      <c r="B126" s="239"/>
      <c r="C126" s="239"/>
      <c r="D126" s="240">
        <f>SUM(D124:D125)</f>
        <v>0</v>
      </c>
      <c r="E126" s="240">
        <f>SUM(E124:E125)</f>
        <v>0</v>
      </c>
      <c r="F126" s="240">
        <f>SUM(F124:F125)</f>
        <v>0</v>
      </c>
      <c r="G126" s="240">
        <f>SUM(G124:G125)</f>
        <v>0</v>
      </c>
      <c r="H126" s="240">
        <f>SUM(H124:H125)</f>
        <v>0</v>
      </c>
      <c r="I126" s="307"/>
      <c r="J126" s="35"/>
      <c r="K126" s="35"/>
      <c r="L126" s="241"/>
      <c r="M126" s="187"/>
      <c r="O126" s="156"/>
      <c r="P126" s="188"/>
      <c r="Q126" s="188"/>
      <c r="R126" s="152"/>
      <c r="S126" s="152"/>
      <c r="T126" s="152"/>
      <c r="U126" s="151"/>
      <c r="V126" s="151"/>
    </row>
    <row r="127" spans="1:22" ht="20.100000000000001" customHeight="1">
      <c r="A127" s="242" t="s">
        <v>12</v>
      </c>
      <c r="B127" s="243"/>
      <c r="C127" s="243"/>
      <c r="D127" s="244">
        <v>0</v>
      </c>
      <c r="E127" s="244">
        <v>0</v>
      </c>
      <c r="F127" s="244">
        <v>0</v>
      </c>
      <c r="G127" s="244">
        <v>0</v>
      </c>
      <c r="H127" s="244">
        <v>0</v>
      </c>
      <c r="I127" s="308"/>
      <c r="J127" s="135"/>
      <c r="K127" s="135"/>
      <c r="L127" s="245"/>
      <c r="M127" s="187"/>
      <c r="O127" s="156"/>
      <c r="P127" s="188"/>
      <c r="Q127" s="188"/>
      <c r="R127" s="152"/>
      <c r="S127" s="152"/>
      <c r="T127" s="152"/>
      <c r="U127" s="151"/>
      <c r="V127" s="151"/>
    </row>
    <row r="128" spans="1:22" ht="20.100000000000001" customHeight="1" thickBot="1">
      <c r="A128" s="246" t="s">
        <v>13</v>
      </c>
      <c r="B128" s="247"/>
      <c r="C128" s="247"/>
      <c r="D128" s="248">
        <f>D126+D127</f>
        <v>0</v>
      </c>
      <c r="E128" s="248">
        <f>E126+E127</f>
        <v>0</v>
      </c>
      <c r="F128" s="248">
        <f>F126+F127</f>
        <v>0</v>
      </c>
      <c r="G128" s="248">
        <f>G126+G127</f>
        <v>0</v>
      </c>
      <c r="H128" s="248">
        <f>H126+H127</f>
        <v>0</v>
      </c>
      <c r="I128" s="309"/>
      <c r="J128" s="136"/>
      <c r="K128" s="136"/>
      <c r="L128" s="249"/>
      <c r="M128" s="187"/>
      <c r="O128" s="156"/>
      <c r="P128" s="188"/>
      <c r="Q128" s="188"/>
      <c r="R128" s="152"/>
      <c r="S128" s="152"/>
      <c r="T128" s="152"/>
      <c r="U128" s="151"/>
      <c r="V128" s="151"/>
    </row>
    <row r="129" spans="1:22" ht="20.100000000000001" customHeight="1">
      <c r="A129" s="250"/>
      <c r="B129" s="42"/>
      <c r="C129" s="124"/>
      <c r="D129" s="1"/>
      <c r="E129" s="1"/>
      <c r="F129" s="1"/>
      <c r="G129" s="1"/>
      <c r="H129" s="1"/>
      <c r="I129" s="310"/>
      <c r="J129" s="43"/>
      <c r="K129" s="43"/>
      <c r="L129" s="43"/>
      <c r="M129" s="187"/>
      <c r="O129" s="156"/>
      <c r="P129" s="188"/>
      <c r="Q129" s="188"/>
      <c r="R129" s="152"/>
      <c r="S129" s="152"/>
      <c r="T129" s="152"/>
      <c r="U129" s="151"/>
      <c r="V129" s="151"/>
    </row>
    <row r="130" spans="1:22" ht="20.100000000000001" customHeight="1">
      <c r="A130" s="216" t="s">
        <v>37</v>
      </c>
      <c r="B130" s="217"/>
      <c r="C130" s="217"/>
      <c r="D130" s="131"/>
      <c r="E130" s="131"/>
      <c r="F130" s="131"/>
      <c r="G130" s="131"/>
      <c r="H130" s="131"/>
      <c r="I130" s="301"/>
      <c r="J130" s="131"/>
      <c r="K130" s="131"/>
      <c r="L130" s="131"/>
      <c r="M130" s="187"/>
      <c r="O130" s="156"/>
      <c r="P130" s="188"/>
      <c r="Q130" s="188"/>
      <c r="R130" s="152"/>
      <c r="S130" s="152"/>
      <c r="T130" s="152"/>
      <c r="U130" s="151"/>
      <c r="V130" s="151"/>
    </row>
    <row r="131" spans="1:22" ht="20.100000000000001" customHeight="1">
      <c r="A131" s="216" t="s">
        <v>116</v>
      </c>
      <c r="B131" s="217"/>
      <c r="C131" s="217"/>
      <c r="D131" s="131"/>
      <c r="E131" s="131"/>
      <c r="F131" s="131"/>
      <c r="G131" s="131"/>
      <c r="H131" s="131"/>
      <c r="I131" s="301"/>
      <c r="J131" s="131"/>
      <c r="K131" s="131"/>
      <c r="L131" s="131"/>
      <c r="M131" s="187"/>
      <c r="O131" s="156"/>
      <c r="P131" s="188"/>
      <c r="Q131" s="188"/>
      <c r="R131" s="152"/>
      <c r="S131" s="152"/>
      <c r="T131" s="152"/>
      <c r="U131" s="151"/>
      <c r="V131" s="151"/>
    </row>
    <row r="132" spans="1:22" ht="20.100000000000001" customHeight="1" thickBot="1">
      <c r="A132" s="219"/>
      <c r="B132" s="217"/>
      <c r="C132" s="220"/>
      <c r="D132" s="131"/>
      <c r="E132" s="131"/>
      <c r="F132" s="131"/>
      <c r="G132" s="131"/>
      <c r="H132" s="131"/>
      <c r="I132" s="302"/>
      <c r="J132" s="132"/>
      <c r="K132" s="132"/>
      <c r="L132" s="131"/>
      <c r="M132" s="187"/>
      <c r="O132" s="156"/>
      <c r="P132" s="188"/>
      <c r="Q132" s="188"/>
      <c r="R132" s="152"/>
      <c r="S132" s="152"/>
      <c r="T132" s="152"/>
      <c r="U132" s="151"/>
      <c r="V132" s="151"/>
    </row>
    <row r="133" spans="1:22" ht="20.100000000000001" customHeight="1" thickBot="1">
      <c r="A133" s="174" t="s">
        <v>0</v>
      </c>
      <c r="B133" s="175" t="s">
        <v>1</v>
      </c>
      <c r="C133" s="175" t="s">
        <v>2</v>
      </c>
      <c r="D133" s="375" t="s">
        <v>33</v>
      </c>
      <c r="E133" s="375" t="s">
        <v>27</v>
      </c>
      <c r="F133" s="375" t="s">
        <v>24</v>
      </c>
      <c r="G133" s="375" t="s">
        <v>25</v>
      </c>
      <c r="H133" s="375" t="s">
        <v>7</v>
      </c>
      <c r="I133" s="303" t="s">
        <v>8</v>
      </c>
      <c r="J133" s="375" t="s">
        <v>9</v>
      </c>
      <c r="K133" s="375"/>
      <c r="L133" s="376" t="s">
        <v>10</v>
      </c>
      <c r="M133" s="187"/>
      <c r="O133" s="156"/>
      <c r="P133" s="188"/>
      <c r="Q133" s="188"/>
      <c r="R133" s="152"/>
      <c r="S133" s="152"/>
      <c r="T133" s="152"/>
      <c r="U133" s="151"/>
      <c r="V133" s="151"/>
    </row>
    <row r="134" spans="1:22" ht="20.100000000000001" customHeight="1">
      <c r="A134" s="170"/>
      <c r="B134" s="159"/>
      <c r="C134" s="159"/>
      <c r="D134" s="160"/>
      <c r="E134" s="160"/>
      <c r="F134" s="160"/>
      <c r="G134" s="160"/>
      <c r="H134" s="160"/>
      <c r="I134" s="290"/>
      <c r="J134" s="168"/>
      <c r="K134" s="168"/>
      <c r="L134" s="223"/>
      <c r="M134" s="187"/>
      <c r="O134" s="156"/>
      <c r="P134" s="188"/>
      <c r="Q134" s="188"/>
      <c r="R134" s="152"/>
      <c r="S134" s="152"/>
      <c r="T134" s="152"/>
      <c r="U134" s="151"/>
      <c r="V134" s="151"/>
    </row>
    <row r="135" spans="1:22" ht="20.100000000000001" customHeight="1" thickBot="1">
      <c r="A135" s="171"/>
      <c r="B135" s="161"/>
      <c r="C135" s="161"/>
      <c r="D135" s="162"/>
      <c r="E135" s="162"/>
      <c r="F135" s="162"/>
      <c r="G135" s="162"/>
      <c r="H135" s="162"/>
      <c r="I135" s="291"/>
      <c r="J135" s="169"/>
      <c r="K135" s="169"/>
      <c r="L135" s="224"/>
      <c r="M135" s="187"/>
      <c r="O135" s="156"/>
      <c r="P135" s="188"/>
      <c r="Q135" s="188"/>
      <c r="R135" s="152"/>
      <c r="S135" s="152"/>
      <c r="T135" s="152"/>
      <c r="U135" s="151"/>
      <c r="V135" s="151"/>
    </row>
    <row r="136" spans="1:22" ht="20.100000000000001" customHeight="1">
      <c r="A136" s="238" t="s">
        <v>20</v>
      </c>
      <c r="B136" s="239"/>
      <c r="C136" s="239"/>
      <c r="D136" s="240">
        <f>SUM(D134:D135)</f>
        <v>0</v>
      </c>
      <c r="E136" s="240">
        <f>SUM(E134:E135)</f>
        <v>0</v>
      </c>
      <c r="F136" s="240">
        <f>SUM(F134:F135)</f>
        <v>0</v>
      </c>
      <c r="G136" s="240">
        <f>SUM(G134:G135)</f>
        <v>0</v>
      </c>
      <c r="H136" s="240">
        <f>SUM(H134:H135)</f>
        <v>0</v>
      </c>
      <c r="I136" s="307"/>
      <c r="J136" s="35"/>
      <c r="K136" s="35"/>
      <c r="L136" s="241"/>
      <c r="M136" s="187"/>
      <c r="O136" s="156"/>
      <c r="P136" s="188"/>
      <c r="Q136" s="188"/>
      <c r="R136" s="152"/>
      <c r="S136" s="152"/>
      <c r="T136" s="152"/>
      <c r="U136" s="151"/>
      <c r="V136" s="151"/>
    </row>
    <row r="137" spans="1:22" ht="20.100000000000001" customHeight="1">
      <c r="A137" s="242" t="s">
        <v>12</v>
      </c>
      <c r="B137" s="243"/>
      <c r="C137" s="243"/>
      <c r="D137" s="244">
        <v>0</v>
      </c>
      <c r="E137" s="244">
        <v>0</v>
      </c>
      <c r="F137" s="244">
        <v>0</v>
      </c>
      <c r="G137" s="244">
        <v>0</v>
      </c>
      <c r="H137" s="244">
        <v>0</v>
      </c>
      <c r="I137" s="308"/>
      <c r="J137" s="135"/>
      <c r="K137" s="135"/>
      <c r="L137" s="245"/>
      <c r="M137" s="187"/>
      <c r="O137" s="156"/>
      <c r="P137" s="188"/>
      <c r="Q137" s="188"/>
      <c r="R137" s="152"/>
      <c r="S137" s="152"/>
      <c r="T137" s="152"/>
      <c r="U137" s="151"/>
      <c r="V137" s="151"/>
    </row>
    <row r="138" spans="1:22" ht="20.100000000000001" customHeight="1" thickBot="1">
      <c r="A138" s="246" t="s">
        <v>13</v>
      </c>
      <c r="B138" s="247"/>
      <c r="C138" s="247"/>
      <c r="D138" s="248">
        <f>D136+D137</f>
        <v>0</v>
      </c>
      <c r="E138" s="248">
        <f>E136+E137</f>
        <v>0</v>
      </c>
      <c r="F138" s="248">
        <f>F136+F137</f>
        <v>0</v>
      </c>
      <c r="G138" s="248">
        <f>G136+G137</f>
        <v>0</v>
      </c>
      <c r="H138" s="248">
        <f>H136+H137</f>
        <v>0</v>
      </c>
      <c r="I138" s="309"/>
      <c r="J138" s="136"/>
      <c r="K138" s="136"/>
      <c r="L138" s="249"/>
      <c r="M138" s="187"/>
      <c r="O138" s="156"/>
      <c r="P138" s="188"/>
      <c r="Q138" s="188"/>
      <c r="R138" s="152"/>
      <c r="S138" s="152"/>
      <c r="T138" s="152"/>
      <c r="U138" s="151"/>
      <c r="V138" s="151"/>
    </row>
    <row r="139" spans="1:22" ht="20.100000000000001" customHeight="1">
      <c r="A139" s="250"/>
      <c r="B139" s="42"/>
      <c r="C139" s="124"/>
      <c r="D139" s="1"/>
      <c r="E139" s="1"/>
      <c r="F139" s="1"/>
      <c r="G139" s="1"/>
      <c r="H139" s="1"/>
      <c r="I139" s="310"/>
      <c r="J139" s="43"/>
      <c r="K139" s="43"/>
      <c r="L139" s="43"/>
      <c r="M139" s="187"/>
      <c r="O139" s="156"/>
      <c r="P139" s="188"/>
      <c r="Q139" s="188"/>
      <c r="R139" s="152"/>
      <c r="S139" s="152"/>
      <c r="T139" s="152"/>
      <c r="U139" s="151"/>
      <c r="V139" s="151"/>
    </row>
    <row r="140" spans="1:22" ht="20.100000000000001" customHeight="1">
      <c r="A140" s="216" t="s">
        <v>121</v>
      </c>
      <c r="B140" s="217"/>
      <c r="C140" s="217"/>
      <c r="D140" s="131"/>
      <c r="E140" s="131"/>
      <c r="F140" s="131"/>
      <c r="G140" s="131"/>
      <c r="H140" s="131"/>
      <c r="I140" s="301"/>
      <c r="J140" s="131"/>
      <c r="K140" s="131"/>
      <c r="L140" s="131"/>
      <c r="M140" s="187"/>
      <c r="O140" s="156"/>
      <c r="P140" s="188"/>
      <c r="Q140" s="188"/>
      <c r="R140" s="152"/>
      <c r="S140" s="152"/>
      <c r="T140" s="152"/>
      <c r="U140" s="151"/>
      <c r="V140" s="151"/>
    </row>
    <row r="141" spans="1:22" ht="20.100000000000001" customHeight="1">
      <c r="A141" s="216" t="s">
        <v>123</v>
      </c>
      <c r="B141" s="217"/>
      <c r="C141" s="217"/>
      <c r="D141" s="131"/>
      <c r="E141" s="131"/>
      <c r="F141" s="131"/>
      <c r="G141" s="131"/>
      <c r="H141" s="131"/>
      <c r="I141" s="301"/>
      <c r="J141" s="131"/>
      <c r="K141" s="131"/>
      <c r="L141" s="131"/>
      <c r="M141" s="187"/>
      <c r="O141" s="156"/>
      <c r="P141" s="188"/>
      <c r="Q141" s="188"/>
      <c r="R141" s="152"/>
      <c r="S141" s="152"/>
      <c r="T141" s="152"/>
      <c r="U141" s="151"/>
      <c r="V141" s="151"/>
    </row>
    <row r="142" spans="1:22" ht="20.100000000000001" customHeight="1" thickBot="1">
      <c r="A142" s="219"/>
      <c r="B142" s="217"/>
      <c r="C142" s="220"/>
      <c r="D142" s="131"/>
      <c r="E142" s="131"/>
      <c r="F142" s="131"/>
      <c r="G142" s="131"/>
      <c r="H142" s="131"/>
      <c r="I142" s="302"/>
      <c r="J142" s="132"/>
      <c r="K142" s="132"/>
      <c r="L142" s="131"/>
      <c r="M142" s="187"/>
      <c r="O142" s="156"/>
      <c r="P142" s="188"/>
      <c r="Q142" s="188"/>
      <c r="R142" s="152"/>
      <c r="S142" s="152"/>
      <c r="T142" s="152"/>
      <c r="U142" s="151"/>
      <c r="V142" s="151"/>
    </row>
    <row r="143" spans="1:22" ht="20.100000000000001" customHeight="1" thickBot="1">
      <c r="A143" s="174" t="s">
        <v>0</v>
      </c>
      <c r="B143" s="175" t="s">
        <v>1</v>
      </c>
      <c r="C143" s="175" t="s">
        <v>2</v>
      </c>
      <c r="D143" s="375" t="s">
        <v>22</v>
      </c>
      <c r="E143" s="375" t="s">
        <v>27</v>
      </c>
      <c r="F143" s="375" t="s">
        <v>24</v>
      </c>
      <c r="G143" s="375" t="s">
        <v>25</v>
      </c>
      <c r="H143" s="375" t="s">
        <v>7</v>
      </c>
      <c r="I143" s="303" t="s">
        <v>8</v>
      </c>
      <c r="J143" s="375" t="s">
        <v>9</v>
      </c>
      <c r="K143" s="375"/>
      <c r="L143" s="376" t="s">
        <v>10</v>
      </c>
      <c r="M143" s="187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>
      <c r="A144" s="171"/>
      <c r="B144" s="161"/>
      <c r="C144" s="161"/>
      <c r="D144" s="251"/>
      <c r="E144" s="162"/>
      <c r="F144" s="251"/>
      <c r="G144" s="251"/>
      <c r="H144" s="251"/>
      <c r="I144" s="291"/>
      <c r="J144" s="169"/>
      <c r="K144" s="169"/>
      <c r="L144" s="224"/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:22" ht="20.100000000000001" customHeight="1" thickBot="1">
      <c r="A145" s="171"/>
      <c r="B145" s="161"/>
      <c r="C145" s="161"/>
      <c r="D145" s="251"/>
      <c r="E145" s="162"/>
      <c r="F145" s="251"/>
      <c r="G145" s="251"/>
      <c r="H145" s="251"/>
      <c r="I145" s="291"/>
      <c r="J145" s="169"/>
      <c r="K145" s="169"/>
      <c r="L145" s="224"/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:22" ht="20.100000000000001" customHeight="1">
      <c r="A146" s="238" t="s">
        <v>20</v>
      </c>
      <c r="B146" s="239"/>
      <c r="C146" s="239"/>
      <c r="D146" s="240">
        <f>SUM(D144:D145)</f>
        <v>0</v>
      </c>
      <c r="E146" s="240">
        <f>SUM(E144:E145)</f>
        <v>0</v>
      </c>
      <c r="F146" s="240">
        <f>SUM(F144:F145)</f>
        <v>0</v>
      </c>
      <c r="G146" s="240">
        <f>SUM(G144:G145)</f>
        <v>0</v>
      </c>
      <c r="H146" s="240">
        <f>SUM(H144:H145)</f>
        <v>0</v>
      </c>
      <c r="I146" s="307"/>
      <c r="J146" s="35"/>
      <c r="K146" s="35"/>
      <c r="L146" s="241"/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:22" ht="20.100000000000001" customHeight="1">
      <c r="A147" s="242" t="s">
        <v>12</v>
      </c>
      <c r="B147" s="243"/>
      <c r="C147" s="243"/>
      <c r="D147" s="244">
        <v>0</v>
      </c>
      <c r="E147" s="244">
        <v>0</v>
      </c>
      <c r="F147" s="244">
        <v>0</v>
      </c>
      <c r="G147" s="244">
        <v>0</v>
      </c>
      <c r="H147" s="244">
        <v>0</v>
      </c>
      <c r="I147" s="308"/>
      <c r="J147" s="135"/>
      <c r="K147" s="135"/>
      <c r="L147" s="245"/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:22" ht="20.100000000000001" customHeight="1" thickBot="1">
      <c r="A148" s="246" t="s">
        <v>13</v>
      </c>
      <c r="B148" s="247"/>
      <c r="C148" s="247"/>
      <c r="D148" s="248">
        <f>D146+D147</f>
        <v>0</v>
      </c>
      <c r="E148" s="248">
        <f>E146+E147</f>
        <v>0</v>
      </c>
      <c r="F148" s="248">
        <f>F146+F147</f>
        <v>0</v>
      </c>
      <c r="G148" s="248">
        <f>G146+G147</f>
        <v>0</v>
      </c>
      <c r="H148" s="248">
        <f>H146+H147</f>
        <v>0</v>
      </c>
      <c r="I148" s="309"/>
      <c r="J148" s="136"/>
      <c r="K148" s="136"/>
      <c r="L148" s="249"/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>
      <c r="A149" s="252"/>
      <c r="B149" s="42"/>
      <c r="C149" s="42"/>
      <c r="D149" s="1"/>
      <c r="E149" s="1"/>
      <c r="F149" s="1"/>
      <c r="G149" s="1"/>
      <c r="H149" s="1"/>
      <c r="I149" s="310"/>
      <c r="J149" s="43"/>
      <c r="K149" s="43"/>
      <c r="L149" s="43"/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>
      <c r="A150" s="216" t="s">
        <v>38</v>
      </c>
      <c r="B150" s="44"/>
      <c r="C150" s="44"/>
      <c r="D150" s="45"/>
      <c r="E150" s="45"/>
      <c r="F150" s="45"/>
      <c r="G150" s="45"/>
      <c r="H150" s="45"/>
      <c r="I150" s="311"/>
      <c r="J150" s="45"/>
      <c r="K150" s="45"/>
      <c r="L150" s="45"/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 thickBot="1">
      <c r="A151" s="213"/>
      <c r="B151" s="214"/>
      <c r="C151" s="215"/>
      <c r="D151" s="151"/>
      <c r="E151" s="151"/>
      <c r="F151" s="151"/>
      <c r="G151" s="151"/>
      <c r="H151" s="151"/>
      <c r="I151" s="300"/>
      <c r="J151" s="130"/>
      <c r="K151" s="130"/>
      <c r="L151" s="130"/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 thickBot="1">
      <c r="A152" s="253" t="s">
        <v>0</v>
      </c>
      <c r="B152" s="254" t="s">
        <v>1</v>
      </c>
      <c r="C152" s="254" t="s">
        <v>2</v>
      </c>
      <c r="D152" s="137" t="s">
        <v>3</v>
      </c>
      <c r="E152" s="137" t="s">
        <v>4</v>
      </c>
      <c r="F152" s="137" t="s">
        <v>5</v>
      </c>
      <c r="G152" s="137" t="s">
        <v>6</v>
      </c>
      <c r="H152" s="137" t="s">
        <v>7</v>
      </c>
      <c r="I152" s="312" t="s">
        <v>8</v>
      </c>
      <c r="J152" s="137" t="s">
        <v>9</v>
      </c>
      <c r="K152" s="137"/>
      <c r="L152" s="255" t="s">
        <v>10</v>
      </c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>
      <c r="A153" s="256" t="s">
        <v>20</v>
      </c>
      <c r="B153" s="257"/>
      <c r="C153" s="257"/>
      <c r="D153" s="258">
        <f t="shared" ref="D153:H155" si="2">SUM(D70,D82,D107,D116)</f>
        <v>225</v>
      </c>
      <c r="E153" s="258">
        <f t="shared" si="2"/>
        <v>128</v>
      </c>
      <c r="F153" s="258">
        <f t="shared" si="2"/>
        <v>133</v>
      </c>
      <c r="G153" s="258">
        <f t="shared" si="2"/>
        <v>227</v>
      </c>
      <c r="H153" s="258">
        <f t="shared" si="2"/>
        <v>0</v>
      </c>
      <c r="I153" s="313"/>
      <c r="J153" s="36"/>
      <c r="K153" s="36"/>
      <c r="L153" s="259"/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>
      <c r="A154" s="260" t="s">
        <v>12</v>
      </c>
      <c r="B154" s="261"/>
      <c r="C154" s="261"/>
      <c r="D154" s="262">
        <f t="shared" si="2"/>
        <v>759</v>
      </c>
      <c r="E154" s="262">
        <f t="shared" si="2"/>
        <v>46</v>
      </c>
      <c r="F154" s="262">
        <f t="shared" si="2"/>
        <v>25</v>
      </c>
      <c r="G154" s="262">
        <f t="shared" si="2"/>
        <v>726</v>
      </c>
      <c r="H154" s="262">
        <f t="shared" si="2"/>
        <v>0</v>
      </c>
      <c r="I154" s="314"/>
      <c r="J154" s="138"/>
      <c r="K154" s="138"/>
      <c r="L154" s="263"/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 thickBot="1">
      <c r="A155" s="264" t="s">
        <v>13</v>
      </c>
      <c r="B155" s="265"/>
      <c r="C155" s="265"/>
      <c r="D155" s="266">
        <f t="shared" si="2"/>
        <v>984</v>
      </c>
      <c r="E155" s="266">
        <f t="shared" si="2"/>
        <v>174</v>
      </c>
      <c r="F155" s="266">
        <f t="shared" si="2"/>
        <v>158</v>
      </c>
      <c r="G155" s="266">
        <f t="shared" si="2"/>
        <v>953</v>
      </c>
      <c r="H155" s="266">
        <f t="shared" si="2"/>
        <v>0</v>
      </c>
      <c r="I155" s="315"/>
      <c r="J155" s="139"/>
      <c r="K155" s="139"/>
      <c r="L155" s="267"/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:26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:26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:26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:26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:26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:26" ht="20.100000000000001" customHeight="1">
      <c r="M310" s="187"/>
      <c r="O310" s="156"/>
      <c r="P310" s="269"/>
      <c r="Q310" s="269"/>
      <c r="R310" s="154"/>
      <c r="S310" s="154"/>
      <c r="T310" s="152"/>
      <c r="U310" s="151"/>
      <c r="V310" s="151"/>
    </row>
    <row r="311" spans="1:26" ht="20.100000000000001" customHeight="1">
      <c r="M311" s="187"/>
      <c r="O311" s="156"/>
      <c r="P311" s="269"/>
      <c r="Q311" s="269"/>
      <c r="R311" s="154"/>
      <c r="S311" s="154"/>
      <c r="T311" s="152"/>
      <c r="U311" s="151"/>
      <c r="V311" s="151"/>
    </row>
    <row r="312" spans="1:26" ht="20.100000000000001" customHeight="1">
      <c r="M312" s="187"/>
      <c r="N312" s="145"/>
      <c r="O312" s="156"/>
      <c r="P312" s="188"/>
      <c r="Q312" s="188"/>
      <c r="R312" s="152"/>
      <c r="S312" s="152"/>
      <c r="T312" s="152"/>
      <c r="U312" s="151"/>
      <c r="V312" s="151"/>
    </row>
    <row r="313" spans="1:26" s="145" customFormat="1" ht="20.100000000000001" customHeight="1">
      <c r="A313" s="268"/>
      <c r="B313" s="123"/>
      <c r="C313" s="123"/>
      <c r="D313" s="123"/>
      <c r="E313" s="123"/>
      <c r="F313" s="123"/>
      <c r="G313" s="123"/>
      <c r="H313" s="123"/>
      <c r="I313" s="316"/>
      <c r="J313" s="123"/>
      <c r="K313" s="123"/>
      <c r="L313" s="123"/>
      <c r="M313" s="187"/>
      <c r="O313" s="156"/>
      <c r="P313" s="188"/>
      <c r="Q313" s="188"/>
      <c r="R313" s="152"/>
      <c r="S313" s="152"/>
      <c r="T313" s="152"/>
      <c r="U313" s="151"/>
      <c r="V313" s="151"/>
      <c r="W313" s="150"/>
      <c r="X313" s="150"/>
      <c r="Y313" s="150"/>
      <c r="Z313" s="150"/>
    </row>
    <row r="314" spans="1:26" s="145" customFormat="1" ht="20.100000000000001" customHeight="1">
      <c r="A314" s="268"/>
      <c r="B314" s="123"/>
      <c r="C314" s="123"/>
      <c r="D314" s="123"/>
      <c r="E314" s="123"/>
      <c r="F314" s="123"/>
      <c r="G314" s="123"/>
      <c r="H314" s="123"/>
      <c r="I314" s="316"/>
      <c r="J314" s="123"/>
      <c r="K314" s="123"/>
      <c r="L314" s="123"/>
      <c r="M314" s="187"/>
      <c r="N314" s="150"/>
      <c r="O314" s="156"/>
      <c r="P314" s="188"/>
      <c r="Q314" s="188"/>
      <c r="R314" s="152"/>
      <c r="S314" s="152"/>
      <c r="T314" s="152"/>
      <c r="U314" s="151"/>
      <c r="V314" s="151"/>
      <c r="W314" s="150"/>
      <c r="X314" s="150"/>
      <c r="Y314" s="150"/>
    </row>
    <row r="315" spans="1:26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  <c r="X315" s="145"/>
      <c r="Y315" s="145"/>
      <c r="Z315" s="145"/>
    </row>
    <row r="316" spans="1:26" ht="20.100000000000001" customHeight="1">
      <c r="M316" s="187"/>
      <c r="O316" s="156"/>
      <c r="P316" s="188"/>
      <c r="Q316" s="188"/>
      <c r="R316" s="152"/>
      <c r="S316" s="152"/>
      <c r="T316" s="154"/>
      <c r="U316" s="55"/>
      <c r="V316" s="55"/>
      <c r="W316" s="145"/>
      <c r="X316" s="145"/>
      <c r="Y316" s="145"/>
    </row>
    <row r="317" spans="1:26" ht="20.100000000000001" customHeight="1">
      <c r="M317" s="187"/>
      <c r="O317" s="156"/>
      <c r="P317" s="188"/>
      <c r="Q317" s="188"/>
      <c r="R317" s="152"/>
      <c r="S317" s="152"/>
      <c r="T317" s="154"/>
      <c r="U317" s="55"/>
      <c r="V317" s="55"/>
      <c r="W317" s="145"/>
      <c r="X317" s="145"/>
      <c r="Y317" s="145"/>
    </row>
    <row r="318" spans="1:26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  <c r="X318" s="145"/>
      <c r="Y318" s="145"/>
    </row>
    <row r="319" spans="1:26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  <c r="X319" s="145"/>
      <c r="Y319" s="145"/>
    </row>
    <row r="320" spans="1:26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  <c r="X320" s="145"/>
      <c r="Y320" s="145"/>
    </row>
    <row r="321" spans="13:25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  <c r="X321" s="145"/>
      <c r="Y321" s="145"/>
    </row>
    <row r="322" spans="13:25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  <c r="X322" s="145"/>
      <c r="Y322" s="145"/>
    </row>
    <row r="323" spans="13:25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  <c r="X323" s="145"/>
      <c r="Y323" s="145"/>
    </row>
    <row r="324" spans="13:25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5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5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5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5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5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5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5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5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5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5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5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5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3:22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3:22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3:22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3:22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2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2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2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2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2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2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2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2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2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2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2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2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P361" s="38"/>
      <c r="Q361" s="38"/>
      <c r="R361" s="38"/>
      <c r="S361" s="38"/>
      <c r="T361" s="152"/>
      <c r="U361" s="151"/>
      <c r="V361" s="151"/>
    </row>
    <row r="362" spans="13:22" ht="20.100000000000001" customHeight="1">
      <c r="M362" s="187"/>
      <c r="P362" s="38"/>
      <c r="Q362" s="38"/>
      <c r="R362" s="38"/>
      <c r="S362" s="38"/>
      <c r="T362" s="152"/>
      <c r="U362" s="151"/>
      <c r="V362" s="151"/>
    </row>
    <row r="363" spans="13:22" ht="20.100000000000001" customHeight="1">
      <c r="M363" s="187"/>
      <c r="P363" s="38"/>
      <c r="Q363" s="38"/>
      <c r="R363" s="38"/>
      <c r="S363" s="38"/>
      <c r="T363" s="152"/>
      <c r="U363" s="151"/>
      <c r="V363" s="151"/>
    </row>
    <row r="364" spans="13:22" ht="20.100000000000001" customHeight="1">
      <c r="M364" s="187"/>
      <c r="P364" s="38"/>
      <c r="Q364" s="38"/>
      <c r="R364" s="38"/>
      <c r="S364" s="38"/>
      <c r="T364" s="152"/>
      <c r="U364" s="151"/>
      <c r="V364" s="151"/>
    </row>
    <row r="365" spans="13:22" ht="20.100000000000001" customHeight="1">
      <c r="M365" s="187"/>
      <c r="P365" s="38"/>
      <c r="Q365" s="38"/>
      <c r="R365" s="38"/>
      <c r="S365" s="38"/>
      <c r="T365" s="152"/>
      <c r="U365" s="151"/>
      <c r="V365" s="151"/>
    </row>
    <row r="366" spans="13:22" ht="20.100000000000001" customHeight="1">
      <c r="M366" s="187"/>
      <c r="P366" s="38"/>
      <c r="Q366" s="38"/>
      <c r="R366" s="38"/>
      <c r="S366" s="38"/>
      <c r="T366" s="152"/>
      <c r="U366" s="151"/>
      <c r="V366" s="151"/>
    </row>
    <row r="367" spans="13:22" ht="20.100000000000001" customHeight="1">
      <c r="M367" s="187"/>
      <c r="P367" s="38"/>
      <c r="Q367" s="38"/>
      <c r="R367" s="38"/>
      <c r="S367" s="38"/>
      <c r="T367" s="38"/>
    </row>
    <row r="368" spans="13:22" ht="20.100000000000001" customHeight="1">
      <c r="M368" s="187"/>
      <c r="P368" s="38"/>
      <c r="Q368" s="38"/>
      <c r="R368" s="38"/>
      <c r="S368" s="38"/>
      <c r="T368" s="38"/>
    </row>
    <row r="369" spans="13:20" ht="20.100000000000001" customHeight="1">
      <c r="M369" s="187"/>
      <c r="P369" s="38"/>
      <c r="Q369" s="38"/>
      <c r="R369" s="38"/>
      <c r="S369" s="38"/>
      <c r="T369" s="38"/>
    </row>
    <row r="370" spans="13:20" ht="20.100000000000001" customHeight="1">
      <c r="M370" s="187"/>
      <c r="P370" s="38"/>
      <c r="Q370" s="38"/>
      <c r="R370" s="38"/>
      <c r="S370" s="38"/>
      <c r="T370" s="38"/>
    </row>
    <row r="371" spans="13:20" ht="20.100000000000001" customHeight="1">
      <c r="M371" s="187"/>
      <c r="P371" s="38"/>
      <c r="Q371" s="38"/>
      <c r="R371" s="38"/>
      <c r="S371" s="38"/>
      <c r="T371" s="38"/>
    </row>
    <row r="372" spans="13:20" ht="20.100000000000001" customHeight="1">
      <c r="M372" s="187"/>
      <c r="P372" s="38"/>
      <c r="Q372" s="38"/>
      <c r="R372" s="38"/>
      <c r="S372" s="38"/>
      <c r="T372" s="38"/>
    </row>
    <row r="373" spans="13:20" ht="20.100000000000001" customHeight="1">
      <c r="M373" s="187"/>
      <c r="P373" s="38"/>
      <c r="Q373" s="38"/>
      <c r="R373" s="38"/>
      <c r="S373" s="38"/>
      <c r="T373" s="38"/>
    </row>
    <row r="374" spans="13:20" ht="20.100000000000001" customHeight="1">
      <c r="M374" s="187"/>
      <c r="P374" s="38"/>
      <c r="Q374" s="38"/>
      <c r="R374" s="38"/>
      <c r="S374" s="38"/>
      <c r="T374" s="38"/>
    </row>
    <row r="375" spans="13:20" ht="20.100000000000001" customHeight="1">
      <c r="M375" s="187"/>
      <c r="P375" s="38"/>
      <c r="Q375" s="38"/>
      <c r="R375" s="38"/>
      <c r="S375" s="38"/>
      <c r="T375" s="38"/>
    </row>
    <row r="376" spans="13:20" ht="20.100000000000001" customHeight="1">
      <c r="M376" s="187"/>
      <c r="P376" s="38"/>
      <c r="Q376" s="38"/>
      <c r="R376" s="38"/>
      <c r="S376" s="38"/>
      <c r="T376" s="38"/>
    </row>
    <row r="377" spans="13:20" ht="20.100000000000001" customHeight="1">
      <c r="M377" s="187"/>
      <c r="P377" s="38"/>
      <c r="Q377" s="38"/>
      <c r="R377" s="38"/>
      <c r="S377" s="38"/>
      <c r="T377" s="38"/>
    </row>
    <row r="378" spans="13:20" ht="20.100000000000001" customHeight="1">
      <c r="M378" s="187"/>
      <c r="P378" s="38"/>
      <c r="Q378" s="38"/>
      <c r="R378" s="38"/>
      <c r="S378" s="38"/>
      <c r="T378" s="38"/>
    </row>
    <row r="379" spans="13:20" ht="20.100000000000001" customHeight="1">
      <c r="M379" s="187"/>
      <c r="P379" s="38"/>
      <c r="Q379" s="38"/>
      <c r="R379" s="38"/>
      <c r="S379" s="38"/>
      <c r="T379" s="38"/>
    </row>
    <row r="380" spans="13:20" ht="20.100000000000001" customHeight="1">
      <c r="M380" s="187"/>
      <c r="P380" s="38"/>
      <c r="Q380" s="38"/>
      <c r="R380" s="38"/>
      <c r="S380" s="38"/>
      <c r="T380" s="38"/>
    </row>
    <row r="381" spans="13:20" ht="20.100000000000001" customHeight="1">
      <c r="M381" s="187"/>
      <c r="P381" s="38"/>
      <c r="Q381" s="38"/>
      <c r="R381" s="38"/>
      <c r="S381" s="38"/>
      <c r="T381" s="38"/>
    </row>
    <row r="382" spans="13:20" ht="20.100000000000001" customHeight="1">
      <c r="M382" s="187"/>
      <c r="P382" s="38"/>
      <c r="Q382" s="38"/>
      <c r="R382" s="38"/>
      <c r="S382" s="38"/>
      <c r="T382" s="38"/>
    </row>
    <row r="383" spans="13:20" ht="20.100000000000001" customHeight="1">
      <c r="M383" s="187"/>
      <c r="P383" s="38"/>
      <c r="Q383" s="38"/>
      <c r="R383" s="38"/>
      <c r="S383" s="38"/>
      <c r="T383" s="38"/>
    </row>
    <row r="384" spans="13:20" ht="20.100000000000001" customHeight="1">
      <c r="M384" s="187"/>
      <c r="P384" s="38"/>
      <c r="Q384" s="38"/>
      <c r="R384" s="38"/>
      <c r="S384" s="38"/>
      <c r="T384" s="38"/>
    </row>
    <row r="385" spans="13:20" ht="20.100000000000001" customHeight="1">
      <c r="M385" s="187"/>
      <c r="P385" s="38"/>
      <c r="Q385" s="38"/>
      <c r="R385" s="38"/>
      <c r="S385" s="38"/>
      <c r="T385" s="38"/>
    </row>
    <row r="386" spans="13:20" ht="20.100000000000001" customHeight="1">
      <c r="M386" s="187"/>
      <c r="P386" s="38"/>
      <c r="Q386" s="38"/>
      <c r="R386" s="38"/>
      <c r="S386" s="38"/>
      <c r="T386" s="38"/>
    </row>
    <row r="387" spans="13:20" ht="20.100000000000001" customHeight="1">
      <c r="M387" s="187"/>
      <c r="P387" s="38"/>
      <c r="Q387" s="38"/>
      <c r="R387" s="38"/>
      <c r="S387" s="38"/>
      <c r="T387" s="38"/>
    </row>
    <row r="388" spans="13:20" ht="20.100000000000001" customHeight="1">
      <c r="M388" s="187"/>
      <c r="P388" s="38"/>
      <c r="Q388" s="38"/>
      <c r="R388" s="38"/>
      <c r="S388" s="38"/>
      <c r="T388" s="38"/>
    </row>
    <row r="389" spans="13:20" ht="20.100000000000001" customHeight="1">
      <c r="M389" s="187"/>
      <c r="P389" s="38"/>
      <c r="Q389" s="38"/>
      <c r="R389" s="38"/>
      <c r="S389" s="38"/>
      <c r="T389" s="38"/>
    </row>
    <row r="390" spans="13:20" ht="20.100000000000001" customHeight="1">
      <c r="M390" s="187"/>
      <c r="P390" s="38"/>
      <c r="Q390" s="38"/>
      <c r="R390" s="38"/>
      <c r="S390" s="38"/>
      <c r="T390" s="38"/>
    </row>
    <row r="391" spans="13:20" ht="20.100000000000001" customHeight="1">
      <c r="M391" s="187"/>
      <c r="P391" s="38"/>
      <c r="Q391" s="38"/>
      <c r="R391" s="38"/>
      <c r="S391" s="38"/>
      <c r="T391" s="38"/>
    </row>
    <row r="392" spans="13:20" ht="20.100000000000001" customHeight="1">
      <c r="M392" s="187"/>
      <c r="P392" s="38"/>
      <c r="Q392" s="38"/>
      <c r="R392" s="38"/>
      <c r="S392" s="38"/>
      <c r="T392" s="38"/>
    </row>
    <row r="393" spans="13:20" ht="20.100000000000001" customHeight="1">
      <c r="M393" s="150"/>
      <c r="P393" s="38"/>
      <c r="Q393" s="38"/>
      <c r="R393" s="38"/>
      <c r="S393" s="38"/>
      <c r="T393" s="38"/>
    </row>
    <row r="394" spans="13:20" ht="20.100000000000001" customHeight="1">
      <c r="M394" s="150"/>
      <c r="P394" s="38"/>
      <c r="Q394" s="38"/>
      <c r="R394" s="38"/>
      <c r="S394" s="38"/>
      <c r="T394" s="38"/>
    </row>
    <row r="395" spans="13:20" ht="20.100000000000001" customHeight="1">
      <c r="M395" s="150"/>
      <c r="P395" s="38"/>
      <c r="Q395" s="38"/>
      <c r="R395" s="38"/>
      <c r="S395" s="38"/>
      <c r="T395" s="38"/>
    </row>
    <row r="396" spans="13:20" ht="20.100000000000001" customHeight="1">
      <c r="M396" s="150"/>
      <c r="P396" s="38"/>
      <c r="Q396" s="38"/>
      <c r="R396" s="38"/>
      <c r="S396" s="38"/>
      <c r="T396" s="38"/>
    </row>
    <row r="397" spans="13:20" ht="20.100000000000001" customHeight="1">
      <c r="M397" s="150"/>
      <c r="P397" s="38"/>
      <c r="Q397" s="38"/>
      <c r="R397" s="38"/>
      <c r="S397" s="38"/>
      <c r="T397" s="38"/>
    </row>
    <row r="398" spans="13:20" ht="20.100000000000001" customHeight="1">
      <c r="M398" s="150"/>
      <c r="P398" s="38"/>
      <c r="Q398" s="38"/>
      <c r="R398" s="38"/>
      <c r="S398" s="38"/>
      <c r="T398" s="38"/>
    </row>
    <row r="399" spans="13:20" ht="20.100000000000001" customHeight="1">
      <c r="M399" s="150"/>
      <c r="P399" s="38"/>
      <c r="Q399" s="38"/>
      <c r="R399" s="38"/>
      <c r="S399" s="38"/>
      <c r="T399" s="38"/>
    </row>
    <row r="400" spans="13:20" ht="20.100000000000001" customHeight="1">
      <c r="M400" s="150"/>
      <c r="P400" s="38"/>
      <c r="Q400" s="38"/>
      <c r="R400" s="38"/>
      <c r="S400" s="38"/>
      <c r="T400" s="38"/>
    </row>
    <row r="401" spans="13:20" ht="20.100000000000001" customHeight="1">
      <c r="M401" s="150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T494" s="38"/>
    </row>
    <row r="495" spans="13:20" ht="20.100000000000001" customHeight="1">
      <c r="M495" s="150"/>
      <c r="T495" s="38"/>
    </row>
    <row r="496" spans="13:20" ht="20.100000000000001" customHeight="1">
      <c r="M496" s="150"/>
      <c r="T496" s="38"/>
    </row>
    <row r="497" spans="13:22" ht="20.100000000000001" customHeight="1">
      <c r="M497" s="150"/>
      <c r="T497" s="38"/>
    </row>
    <row r="498" spans="13:22" ht="20.100000000000001" customHeight="1">
      <c r="M498" s="150"/>
      <c r="T498" s="38"/>
    </row>
    <row r="499" spans="13:22" ht="20.100000000000001" customHeight="1">
      <c r="M499" s="150"/>
      <c r="T499" s="38"/>
    </row>
    <row r="500" spans="13:22" ht="20.100000000000001" customHeight="1">
      <c r="M500" s="150"/>
      <c r="U500" s="151"/>
      <c r="V500" s="151"/>
    </row>
    <row r="501" spans="13:22" ht="20.100000000000001" customHeight="1">
      <c r="M501" s="150"/>
      <c r="U501" s="151"/>
      <c r="V501" s="151"/>
    </row>
    <row r="502" spans="13:22" ht="20.100000000000001" customHeight="1">
      <c r="M502" s="150"/>
      <c r="U502" s="151"/>
      <c r="V502" s="151"/>
    </row>
    <row r="503" spans="13:22" ht="20.100000000000001" customHeight="1">
      <c r="M503" s="150"/>
      <c r="U503" s="151"/>
      <c r="V503" s="151"/>
    </row>
    <row r="504" spans="13:22" ht="20.100000000000001" customHeight="1">
      <c r="M504" s="150"/>
      <c r="U504" s="151"/>
      <c r="V504" s="151"/>
    </row>
    <row r="505" spans="13:22" ht="20.100000000000001" customHeight="1">
      <c r="M505" s="150"/>
      <c r="U505" s="151"/>
      <c r="V505" s="151"/>
    </row>
    <row r="506" spans="13:22" ht="20.100000000000001" customHeight="1">
      <c r="M506" s="150"/>
      <c r="U506" s="151"/>
      <c r="V506" s="151"/>
    </row>
    <row r="507" spans="13:22" ht="20.100000000000001" customHeight="1">
      <c r="M507" s="150"/>
      <c r="U507" s="151"/>
      <c r="V507" s="151"/>
    </row>
    <row r="508" spans="13:22" ht="20.100000000000001" customHeight="1">
      <c r="M508" s="150"/>
      <c r="U508" s="151"/>
      <c r="V508" s="151"/>
    </row>
    <row r="509" spans="13:22" ht="20.100000000000001" customHeight="1">
      <c r="M509" s="150"/>
      <c r="O509" s="155"/>
      <c r="P509" s="154"/>
      <c r="Q509" s="152"/>
      <c r="R509" s="152"/>
      <c r="S509" s="152"/>
      <c r="U509" s="151"/>
      <c r="V509" s="151"/>
    </row>
    <row r="510" spans="13:22" ht="20.100000000000001" customHeight="1">
      <c r="M510" s="150"/>
      <c r="O510" s="155"/>
      <c r="P510" s="154"/>
      <c r="Q510" s="152"/>
      <c r="R510" s="152"/>
      <c r="S510" s="152"/>
      <c r="U510" s="151"/>
      <c r="V510" s="151"/>
    </row>
    <row r="511" spans="13:22" ht="20.100000000000001" customHeight="1">
      <c r="M511" s="150"/>
      <c r="O511" s="155"/>
      <c r="P511" s="154"/>
      <c r="Q511" s="152"/>
      <c r="R511" s="152"/>
      <c r="S511" s="152"/>
      <c r="U511" s="151"/>
      <c r="V511" s="151"/>
    </row>
    <row r="512" spans="13:22" ht="20.100000000000001" customHeight="1">
      <c r="M512" s="150"/>
      <c r="O512" s="155"/>
      <c r="P512" s="154"/>
      <c r="Q512" s="152"/>
      <c r="R512" s="152"/>
      <c r="S512" s="152"/>
      <c r="U512" s="151"/>
      <c r="V512" s="151"/>
    </row>
    <row r="513" spans="13:22" ht="20.100000000000001" customHeight="1">
      <c r="M513" s="150"/>
      <c r="O513" s="155"/>
      <c r="P513" s="154"/>
      <c r="Q513" s="152"/>
      <c r="R513" s="152"/>
      <c r="S513" s="152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T515" s="153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T516" s="153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T517" s="153"/>
      <c r="U517" s="151"/>
      <c r="V517" s="151"/>
    </row>
    <row r="518" spans="13:22" ht="20.100000000000001" customHeight="1">
      <c r="M518" s="150"/>
      <c r="O518" s="155"/>
      <c r="P518" s="154"/>
      <c r="Q518" s="152"/>
      <c r="R518" s="152"/>
      <c r="S518" s="152"/>
      <c r="T518" s="153"/>
      <c r="U518" s="151"/>
      <c r="V518" s="151"/>
    </row>
    <row r="519" spans="13:22" ht="20.100000000000001" customHeight="1">
      <c r="M519" s="150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50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50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50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46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46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46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46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46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46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46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46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46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4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4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4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4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4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4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4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4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4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4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:28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:28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:28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:28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:28" ht="20.100000000000001" customHeight="1">
      <c r="M741" s="156"/>
      <c r="S741" s="152"/>
      <c r="T741" s="153"/>
      <c r="U741" s="151"/>
      <c r="V741" s="151"/>
    </row>
    <row r="742" spans="1:28" ht="20.100000000000001" customHeight="1">
      <c r="M742" s="156"/>
      <c r="T742" s="153"/>
      <c r="U742" s="151"/>
      <c r="V742" s="151"/>
    </row>
    <row r="743" spans="1:28" ht="20.100000000000001" customHeight="1">
      <c r="M743" s="156"/>
      <c r="T743" s="153"/>
      <c r="U743" s="151"/>
      <c r="V743" s="151"/>
    </row>
    <row r="744" spans="1:28" ht="20.100000000000001" customHeight="1">
      <c r="M744" s="156"/>
      <c r="T744" s="153"/>
      <c r="U744" s="151"/>
      <c r="V744" s="151"/>
    </row>
    <row r="745" spans="1:28" ht="20.100000000000001" customHeight="1">
      <c r="M745" s="156"/>
      <c r="T745" s="153"/>
      <c r="U745" s="151"/>
      <c r="V745" s="151"/>
    </row>
    <row r="746" spans="1:28" ht="20.100000000000001" customHeight="1">
      <c r="M746" s="156"/>
      <c r="T746" s="153"/>
      <c r="V746" s="151"/>
    </row>
    <row r="747" spans="1:28" ht="20.100000000000001" customHeight="1">
      <c r="M747" s="156"/>
      <c r="O747" s="145"/>
      <c r="P747" s="145"/>
      <c r="Q747" s="145"/>
      <c r="R747" s="145"/>
      <c r="T747" s="153"/>
      <c r="V747" s="151"/>
      <c r="AA747" s="102"/>
      <c r="AB747" s="102"/>
    </row>
    <row r="748" spans="1:28" s="102" customFormat="1" ht="20.100000000000001" customHeight="1">
      <c r="A748" s="268"/>
      <c r="B748" s="123"/>
      <c r="C748" s="123"/>
      <c r="D748" s="123"/>
      <c r="E748" s="123"/>
      <c r="F748" s="123"/>
      <c r="G748" s="123"/>
      <c r="H748" s="123"/>
      <c r="I748" s="316"/>
      <c r="J748" s="123"/>
      <c r="K748" s="123"/>
      <c r="L748" s="123"/>
      <c r="M748" s="156"/>
      <c r="N748" s="150"/>
      <c r="O748" s="145"/>
      <c r="P748" s="145"/>
      <c r="Q748" s="145"/>
      <c r="R748" s="145"/>
      <c r="S748" s="150"/>
      <c r="T748" s="150"/>
      <c r="U748" s="150"/>
      <c r="V748" s="151"/>
      <c r="W748" s="150"/>
      <c r="X748" s="150"/>
      <c r="Y748" s="150"/>
      <c r="Z748" s="150"/>
    </row>
    <row r="749" spans="1:28" s="102" customFormat="1" ht="20.100000000000001" customHeight="1">
      <c r="A749" s="268"/>
      <c r="B749" s="123"/>
      <c r="C749" s="123"/>
      <c r="D749" s="123"/>
      <c r="E749" s="123"/>
      <c r="F749" s="123"/>
      <c r="G749" s="123"/>
      <c r="H749" s="123"/>
      <c r="I749" s="316"/>
      <c r="J749" s="123"/>
      <c r="K749" s="123"/>
      <c r="L749" s="123"/>
      <c r="M749" s="156"/>
      <c r="N749" s="150"/>
      <c r="O749" s="172"/>
      <c r="P749" s="173"/>
      <c r="Q749" s="173"/>
      <c r="R749" s="145"/>
      <c r="S749" s="150"/>
      <c r="T749" s="150"/>
      <c r="U749" s="150"/>
      <c r="V749" s="151"/>
      <c r="W749" s="150"/>
      <c r="X749" s="150"/>
      <c r="Y749" s="150"/>
      <c r="Z749" s="150"/>
    </row>
    <row r="750" spans="1:28" s="102" customFormat="1" ht="20.100000000000001" customHeight="1">
      <c r="A750" s="268"/>
      <c r="B750" s="123"/>
      <c r="C750" s="123"/>
      <c r="D750" s="123"/>
      <c r="E750" s="123"/>
      <c r="F750" s="123"/>
      <c r="G750" s="123"/>
      <c r="H750" s="123"/>
      <c r="I750" s="316"/>
      <c r="J750" s="123"/>
      <c r="K750" s="123"/>
      <c r="L750" s="123"/>
      <c r="M750" s="156"/>
      <c r="N750" s="150"/>
      <c r="O750" s="172"/>
      <c r="P750" s="173"/>
      <c r="Q750" s="173"/>
      <c r="R750" s="145"/>
      <c r="S750" s="150"/>
      <c r="T750" s="150"/>
      <c r="U750" s="150"/>
      <c r="V750" s="151"/>
      <c r="W750" s="150"/>
      <c r="X750" s="150"/>
      <c r="Y750" s="150"/>
      <c r="Z750" s="150"/>
    </row>
    <row r="751" spans="1:28" s="102" customFormat="1" ht="20.100000000000001" customHeight="1">
      <c r="A751" s="268"/>
      <c r="B751" s="123"/>
      <c r="C751" s="123"/>
      <c r="D751" s="123"/>
      <c r="E751" s="123"/>
      <c r="F751" s="123"/>
      <c r="G751" s="123"/>
      <c r="H751" s="123"/>
      <c r="I751" s="316"/>
      <c r="J751" s="123"/>
      <c r="K751" s="123"/>
      <c r="L751" s="123"/>
      <c r="M751" s="156"/>
      <c r="N751" s="150"/>
      <c r="O751" s="172"/>
      <c r="P751" s="173"/>
      <c r="Q751" s="173"/>
      <c r="R751" s="145"/>
      <c r="S751" s="150"/>
      <c r="T751" s="150"/>
      <c r="U751" s="150"/>
      <c r="V751" s="151"/>
      <c r="W751" s="150"/>
      <c r="X751" s="150"/>
      <c r="Y751" s="150"/>
      <c r="Z751" s="150"/>
    </row>
    <row r="752" spans="1:28" s="102" customFormat="1" ht="20.100000000000001" customHeight="1">
      <c r="A752" s="268"/>
      <c r="B752" s="123"/>
      <c r="C752" s="123"/>
      <c r="D752" s="123"/>
      <c r="E752" s="123"/>
      <c r="F752" s="123"/>
      <c r="G752" s="123"/>
      <c r="H752" s="123"/>
      <c r="I752" s="316"/>
      <c r="J752" s="123"/>
      <c r="K752" s="123"/>
      <c r="L752" s="123"/>
      <c r="M752" s="156"/>
      <c r="N752" s="150"/>
      <c r="O752" s="172"/>
      <c r="P752" s="173"/>
      <c r="Q752" s="173"/>
      <c r="R752" s="145"/>
      <c r="S752" s="150"/>
      <c r="T752" s="150"/>
      <c r="U752" s="150"/>
      <c r="V752" s="151"/>
      <c r="W752" s="150"/>
      <c r="X752" s="150"/>
      <c r="Y752" s="150"/>
      <c r="Z752" s="150"/>
    </row>
    <row r="753" spans="1:28" s="102" customFormat="1" ht="20.100000000000001" customHeight="1">
      <c r="A753" s="268"/>
      <c r="B753" s="123"/>
      <c r="C753" s="123"/>
      <c r="D753" s="123"/>
      <c r="E753" s="123"/>
      <c r="F753" s="123"/>
      <c r="G753" s="123"/>
      <c r="H753" s="123"/>
      <c r="I753" s="316"/>
      <c r="J753" s="123"/>
      <c r="K753" s="123"/>
      <c r="L753" s="123"/>
      <c r="M753" s="156"/>
      <c r="N753" s="145"/>
      <c r="O753" s="172"/>
      <c r="P753" s="173"/>
      <c r="Q753" s="173"/>
      <c r="R753" s="145"/>
      <c r="S753" s="150"/>
      <c r="T753" s="150"/>
      <c r="U753" s="150"/>
      <c r="V753" s="150"/>
      <c r="W753" s="150"/>
      <c r="X753" s="150"/>
      <c r="Y753" s="150"/>
      <c r="Z753" s="150"/>
    </row>
    <row r="754" spans="1:28" s="102" customFormat="1" ht="20.100000000000001" customHeight="1">
      <c r="A754" s="268"/>
      <c r="B754" s="123"/>
      <c r="C754" s="123"/>
      <c r="D754" s="123"/>
      <c r="E754" s="123"/>
      <c r="F754" s="123"/>
      <c r="G754" s="123"/>
      <c r="H754" s="123"/>
      <c r="I754" s="316"/>
      <c r="J754" s="123"/>
      <c r="K754" s="123"/>
      <c r="L754" s="123"/>
      <c r="M754" s="156"/>
      <c r="N754" s="145"/>
      <c r="O754" s="172"/>
      <c r="P754" s="173"/>
      <c r="Q754" s="173"/>
      <c r="R754" s="145"/>
      <c r="S754" s="150"/>
      <c r="T754" s="150"/>
      <c r="U754" s="150"/>
      <c r="V754" s="150"/>
      <c r="W754" s="150"/>
      <c r="X754" s="150"/>
      <c r="Y754" s="150"/>
      <c r="Z754" s="150"/>
    </row>
    <row r="755" spans="1:28" s="102" customFormat="1" ht="20.100000000000001" customHeight="1">
      <c r="A755" s="268"/>
      <c r="B755" s="123"/>
      <c r="C755" s="123"/>
      <c r="D755" s="123"/>
      <c r="E755" s="123"/>
      <c r="F755" s="123"/>
      <c r="G755" s="123"/>
      <c r="H755" s="123"/>
      <c r="I755" s="316"/>
      <c r="J755" s="123"/>
      <c r="K755" s="123"/>
      <c r="L755" s="123"/>
      <c r="M755" s="156"/>
      <c r="N755" s="172"/>
      <c r="O755" s="172"/>
      <c r="P755" s="173"/>
      <c r="Q755" s="173"/>
      <c r="R755" s="145"/>
      <c r="S755" s="150"/>
      <c r="T755" s="150"/>
      <c r="U755" s="150"/>
      <c r="V755" s="150"/>
      <c r="W755" s="150"/>
      <c r="X755" s="150"/>
      <c r="Y755" s="150"/>
      <c r="Z755" s="150"/>
    </row>
    <row r="756" spans="1:28" s="102" customFormat="1" ht="20.100000000000001" customHeight="1">
      <c r="A756" s="268"/>
      <c r="B756" s="123"/>
      <c r="C756" s="123"/>
      <c r="D756" s="123"/>
      <c r="E756" s="123"/>
      <c r="F756" s="123"/>
      <c r="G756" s="123"/>
      <c r="H756" s="123"/>
      <c r="I756" s="316"/>
      <c r="J756" s="123"/>
      <c r="K756" s="123"/>
      <c r="L756" s="123"/>
      <c r="M756" s="156"/>
      <c r="N756" s="172"/>
      <c r="O756" s="145"/>
      <c r="P756" s="145"/>
      <c r="Q756" s="145"/>
      <c r="R756" s="145"/>
      <c r="S756" s="150"/>
      <c r="T756" s="150"/>
      <c r="U756" s="150"/>
      <c r="V756" s="150"/>
      <c r="W756" s="150"/>
      <c r="X756" s="150"/>
      <c r="Y756" s="150"/>
      <c r="Z756" s="150"/>
    </row>
    <row r="757" spans="1:28" s="102" customFormat="1" ht="20.100000000000001" customHeight="1">
      <c r="A757" s="268"/>
      <c r="B757" s="123"/>
      <c r="C757" s="123"/>
      <c r="D757" s="123"/>
      <c r="E757" s="123"/>
      <c r="F757" s="123"/>
      <c r="G757" s="123"/>
      <c r="H757" s="123"/>
      <c r="I757" s="316"/>
      <c r="J757" s="123"/>
      <c r="K757" s="123"/>
      <c r="L757" s="123"/>
      <c r="M757" s="156"/>
      <c r="N757" s="172"/>
      <c r="O757" s="145"/>
      <c r="P757" s="145"/>
      <c r="Q757" s="145"/>
      <c r="R757" s="145"/>
      <c r="S757" s="150"/>
      <c r="T757" s="150"/>
      <c r="U757" s="150"/>
      <c r="V757" s="150"/>
      <c r="W757" s="150"/>
      <c r="X757" s="150"/>
      <c r="Y757" s="150"/>
      <c r="Z757" s="150"/>
    </row>
    <row r="758" spans="1:28" s="102" customFormat="1" ht="20.100000000000001" customHeight="1">
      <c r="A758" s="268"/>
      <c r="B758" s="123"/>
      <c r="C758" s="123"/>
      <c r="D758" s="123"/>
      <c r="E758" s="123"/>
      <c r="F758" s="123"/>
      <c r="G758" s="123"/>
      <c r="H758" s="123"/>
      <c r="I758" s="316"/>
      <c r="J758" s="123"/>
      <c r="K758" s="123"/>
      <c r="L758" s="123"/>
      <c r="M758" s="156"/>
      <c r="N758" s="172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  <c r="AA758" s="150"/>
      <c r="AB758" s="150"/>
    </row>
    <row r="759" spans="1:28" ht="20.100000000000001" customHeight="1">
      <c r="M759" s="156"/>
      <c r="N759" s="172"/>
      <c r="AA759" s="102"/>
      <c r="AB759" s="102"/>
    </row>
    <row r="760" spans="1:28" s="102" customFormat="1" ht="20.100000000000001" customHeight="1">
      <c r="A760" s="268"/>
      <c r="B760" s="123"/>
      <c r="C760" s="123"/>
      <c r="D760" s="123"/>
      <c r="E760" s="123"/>
      <c r="F760" s="123"/>
      <c r="G760" s="123"/>
      <c r="H760" s="123"/>
      <c r="I760" s="316"/>
      <c r="J760" s="123"/>
      <c r="K760" s="123"/>
      <c r="L760" s="123"/>
      <c r="M760" s="156"/>
      <c r="N760" s="172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</row>
    <row r="761" spans="1:28" s="102" customFormat="1" ht="20.100000000000001" customHeight="1">
      <c r="A761" s="268"/>
      <c r="B761" s="123"/>
      <c r="C761" s="123"/>
      <c r="D761" s="123"/>
      <c r="E761" s="123"/>
      <c r="F761" s="123"/>
      <c r="G761" s="123"/>
      <c r="H761" s="123"/>
      <c r="I761" s="316"/>
      <c r="J761" s="123"/>
      <c r="K761" s="123"/>
      <c r="L761" s="123"/>
      <c r="M761" s="156"/>
      <c r="N761" s="172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</row>
    <row r="762" spans="1:28" s="102" customFormat="1" ht="20.100000000000001" customHeight="1">
      <c r="A762" s="268"/>
      <c r="B762" s="123"/>
      <c r="C762" s="123"/>
      <c r="D762" s="123"/>
      <c r="E762" s="123"/>
      <c r="F762" s="123"/>
      <c r="G762" s="123"/>
      <c r="H762" s="123"/>
      <c r="I762" s="316"/>
      <c r="J762" s="123"/>
      <c r="K762" s="123"/>
      <c r="L762" s="123"/>
      <c r="M762" s="156"/>
      <c r="N762" s="145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68"/>
      <c r="B763" s="123"/>
      <c r="C763" s="123"/>
      <c r="D763" s="123"/>
      <c r="E763" s="123"/>
      <c r="F763" s="123"/>
      <c r="G763" s="123"/>
      <c r="H763" s="123"/>
      <c r="I763" s="316"/>
      <c r="J763" s="123"/>
      <c r="K763" s="123"/>
      <c r="L763" s="123"/>
      <c r="M763" s="156"/>
      <c r="N763" s="145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68"/>
      <c r="B764" s="123"/>
      <c r="C764" s="123"/>
      <c r="D764" s="123"/>
      <c r="E764" s="123"/>
      <c r="F764" s="123"/>
      <c r="G764" s="123"/>
      <c r="H764" s="123"/>
      <c r="I764" s="316"/>
      <c r="J764" s="123"/>
      <c r="K764" s="123"/>
      <c r="L764" s="123"/>
      <c r="M764" s="156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8" s="102" customFormat="1" ht="20.100000000000001" customHeight="1">
      <c r="A765" s="268"/>
      <c r="B765" s="123"/>
      <c r="C765" s="123"/>
      <c r="D765" s="123"/>
      <c r="E765" s="123"/>
      <c r="F765" s="123"/>
      <c r="G765" s="123"/>
      <c r="H765" s="123"/>
      <c r="I765" s="316"/>
      <c r="J765" s="123"/>
      <c r="K765" s="123"/>
      <c r="L765" s="123"/>
      <c r="M765" s="156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8" s="102" customFormat="1" ht="20.100000000000001" customHeight="1">
      <c r="A766" s="268"/>
      <c r="B766" s="123"/>
      <c r="C766" s="123"/>
      <c r="D766" s="123"/>
      <c r="E766" s="123"/>
      <c r="F766" s="123"/>
      <c r="G766" s="123"/>
      <c r="H766" s="123"/>
      <c r="I766" s="316"/>
      <c r="J766" s="123"/>
      <c r="K766" s="123"/>
      <c r="L766" s="123"/>
      <c r="M766" s="156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68"/>
      <c r="B767" s="123"/>
      <c r="C767" s="123"/>
      <c r="D767" s="123"/>
      <c r="E767" s="123"/>
      <c r="F767" s="123"/>
      <c r="G767" s="123"/>
      <c r="H767" s="123"/>
      <c r="I767" s="316"/>
      <c r="J767" s="123"/>
      <c r="K767" s="123"/>
      <c r="L767" s="123"/>
      <c r="M767" s="156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68"/>
      <c r="B768" s="123"/>
      <c r="C768" s="123"/>
      <c r="D768" s="123"/>
      <c r="E768" s="123"/>
      <c r="F768" s="123"/>
      <c r="G768" s="123"/>
      <c r="H768" s="123"/>
      <c r="I768" s="316"/>
      <c r="J768" s="123"/>
      <c r="K768" s="123"/>
      <c r="L768" s="123"/>
      <c r="M768" s="156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68"/>
      <c r="B769" s="123"/>
      <c r="C769" s="123"/>
      <c r="D769" s="123"/>
      <c r="E769" s="123"/>
      <c r="F769" s="123"/>
      <c r="G769" s="123"/>
      <c r="H769" s="123"/>
      <c r="I769" s="316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68"/>
      <c r="B770" s="123"/>
      <c r="C770" s="123"/>
      <c r="D770" s="123"/>
      <c r="E770" s="123"/>
      <c r="F770" s="123"/>
      <c r="G770" s="123"/>
      <c r="H770" s="123"/>
      <c r="I770" s="316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68"/>
      <c r="B771" s="123"/>
      <c r="C771" s="123"/>
      <c r="D771" s="123"/>
      <c r="E771" s="123"/>
      <c r="F771" s="123"/>
      <c r="G771" s="123"/>
      <c r="H771" s="123"/>
      <c r="I771" s="316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68"/>
      <c r="B772" s="123"/>
      <c r="C772" s="123"/>
      <c r="D772" s="123"/>
      <c r="E772" s="123"/>
      <c r="F772" s="123"/>
      <c r="G772" s="123"/>
      <c r="H772" s="123"/>
      <c r="I772" s="316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68"/>
      <c r="B773" s="123"/>
      <c r="C773" s="123"/>
      <c r="D773" s="123"/>
      <c r="E773" s="123"/>
      <c r="F773" s="123"/>
      <c r="G773" s="123"/>
      <c r="H773" s="123"/>
      <c r="I773" s="316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68"/>
      <c r="B774" s="123"/>
      <c r="C774" s="123"/>
      <c r="D774" s="123"/>
      <c r="E774" s="123"/>
      <c r="F774" s="123"/>
      <c r="G774" s="123"/>
      <c r="H774" s="123"/>
      <c r="I774" s="316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68"/>
      <c r="B775" s="123"/>
      <c r="C775" s="123"/>
      <c r="D775" s="123"/>
      <c r="E775" s="123"/>
      <c r="F775" s="123"/>
      <c r="G775" s="123"/>
      <c r="H775" s="123"/>
      <c r="I775" s="316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68"/>
      <c r="B776" s="123"/>
      <c r="C776" s="123"/>
      <c r="D776" s="123"/>
      <c r="E776" s="123"/>
      <c r="F776" s="123"/>
      <c r="G776" s="123"/>
      <c r="H776" s="123"/>
      <c r="I776" s="316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68"/>
      <c r="B777" s="123"/>
      <c r="C777" s="123"/>
      <c r="D777" s="123"/>
      <c r="E777" s="123"/>
      <c r="F777" s="123"/>
      <c r="G777" s="123"/>
      <c r="H777" s="123"/>
      <c r="I777" s="316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68"/>
      <c r="B778" s="123"/>
      <c r="C778" s="123"/>
      <c r="D778" s="123"/>
      <c r="E778" s="123"/>
      <c r="F778" s="123"/>
      <c r="G778" s="123"/>
      <c r="H778" s="123"/>
      <c r="I778" s="316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68"/>
      <c r="B779" s="123"/>
      <c r="C779" s="123"/>
      <c r="D779" s="123"/>
      <c r="E779" s="123"/>
      <c r="F779" s="123"/>
      <c r="G779" s="123"/>
      <c r="H779" s="123"/>
      <c r="I779" s="316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68"/>
      <c r="B780" s="123"/>
      <c r="C780" s="123"/>
      <c r="D780" s="123"/>
      <c r="E780" s="123"/>
      <c r="F780" s="123"/>
      <c r="G780" s="123"/>
      <c r="H780" s="123"/>
      <c r="I780" s="316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68"/>
      <c r="B781" s="123"/>
      <c r="C781" s="123"/>
      <c r="D781" s="123"/>
      <c r="E781" s="123"/>
      <c r="F781" s="123"/>
      <c r="G781" s="123"/>
      <c r="H781" s="123"/>
      <c r="I781" s="316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68"/>
      <c r="B782" s="123"/>
      <c r="C782" s="123"/>
      <c r="D782" s="123"/>
      <c r="E782" s="123"/>
      <c r="F782" s="123"/>
      <c r="G782" s="123"/>
      <c r="H782" s="123"/>
      <c r="I782" s="316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68"/>
      <c r="B783" s="123"/>
      <c r="C783" s="123"/>
      <c r="D783" s="123"/>
      <c r="E783" s="123"/>
      <c r="F783" s="123"/>
      <c r="G783" s="123"/>
      <c r="H783" s="123"/>
      <c r="I783" s="316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68"/>
      <c r="B784" s="123"/>
      <c r="C784" s="123"/>
      <c r="D784" s="123"/>
      <c r="E784" s="123"/>
      <c r="F784" s="123"/>
      <c r="G784" s="123"/>
      <c r="H784" s="123"/>
      <c r="I784" s="316"/>
      <c r="J784" s="123"/>
      <c r="K784" s="123"/>
      <c r="L784" s="123"/>
      <c r="M784" s="147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68"/>
      <c r="B785" s="123"/>
      <c r="C785" s="123"/>
      <c r="D785" s="123"/>
      <c r="E785" s="123"/>
      <c r="F785" s="123"/>
      <c r="G785" s="123"/>
      <c r="H785" s="123"/>
      <c r="I785" s="316"/>
      <c r="J785" s="123"/>
      <c r="K785" s="123"/>
      <c r="L785" s="123"/>
      <c r="M785" s="147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68"/>
      <c r="B786" s="123"/>
      <c r="C786" s="123"/>
      <c r="D786" s="123"/>
      <c r="E786" s="123"/>
      <c r="F786" s="123"/>
      <c r="G786" s="123"/>
      <c r="H786" s="123"/>
      <c r="I786" s="316"/>
      <c r="J786" s="123"/>
      <c r="K786" s="123"/>
      <c r="L786" s="123"/>
      <c r="M786" s="147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68"/>
      <c r="B787" s="123"/>
      <c r="C787" s="123"/>
      <c r="D787" s="123"/>
      <c r="E787" s="123"/>
      <c r="F787" s="123"/>
      <c r="G787" s="123"/>
      <c r="H787" s="123"/>
      <c r="I787" s="316"/>
      <c r="J787" s="123"/>
      <c r="K787" s="123"/>
      <c r="L787" s="123"/>
      <c r="M787" s="147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68"/>
      <c r="B788" s="123"/>
      <c r="C788" s="123"/>
      <c r="D788" s="123"/>
      <c r="E788" s="123"/>
      <c r="F788" s="123"/>
      <c r="G788" s="123"/>
      <c r="H788" s="123"/>
      <c r="I788" s="316"/>
      <c r="J788" s="123"/>
      <c r="K788" s="123"/>
      <c r="L788" s="123"/>
      <c r="M788" s="147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68"/>
      <c r="B789" s="123"/>
      <c r="C789" s="123"/>
      <c r="D789" s="123"/>
      <c r="E789" s="123"/>
      <c r="F789" s="123"/>
      <c r="G789" s="123"/>
      <c r="H789" s="123"/>
      <c r="I789" s="316"/>
      <c r="J789" s="123"/>
      <c r="K789" s="123"/>
      <c r="L789" s="123"/>
      <c r="M789" s="147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68"/>
      <c r="B790" s="123"/>
      <c r="C790" s="123"/>
      <c r="D790" s="123"/>
      <c r="E790" s="123"/>
      <c r="F790" s="123"/>
      <c r="G790" s="123"/>
      <c r="H790" s="123"/>
      <c r="I790" s="316"/>
      <c r="J790" s="123"/>
      <c r="K790" s="123"/>
      <c r="L790" s="123"/>
      <c r="M790" s="147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68"/>
      <c r="B791" s="123"/>
      <c r="C791" s="123"/>
      <c r="D791" s="123"/>
      <c r="E791" s="123"/>
      <c r="F791" s="123"/>
      <c r="G791" s="123"/>
      <c r="H791" s="123"/>
      <c r="I791" s="316"/>
      <c r="J791" s="123"/>
      <c r="K791" s="123"/>
      <c r="L791" s="123"/>
      <c r="M791" s="147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8"/>
      <c r="B792" s="123"/>
      <c r="C792" s="123"/>
      <c r="D792" s="123"/>
      <c r="E792" s="123"/>
      <c r="F792" s="123"/>
      <c r="G792" s="123"/>
      <c r="H792" s="123"/>
      <c r="I792" s="316"/>
      <c r="J792" s="123"/>
      <c r="K792" s="123"/>
      <c r="L792" s="123"/>
      <c r="M792" s="147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8"/>
      <c r="B793" s="123"/>
      <c r="C793" s="123"/>
      <c r="D793" s="123"/>
      <c r="E793" s="123"/>
      <c r="F793" s="123"/>
      <c r="G793" s="123"/>
      <c r="H793" s="123"/>
      <c r="I793" s="316"/>
      <c r="J793" s="123"/>
      <c r="K793" s="123"/>
      <c r="L793" s="123"/>
      <c r="M793" s="147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8"/>
      <c r="B794" s="123"/>
      <c r="C794" s="123"/>
      <c r="D794" s="123"/>
      <c r="E794" s="123"/>
      <c r="F794" s="123"/>
      <c r="G794" s="123"/>
      <c r="H794" s="123"/>
      <c r="I794" s="316"/>
      <c r="J794" s="123"/>
      <c r="K794" s="123"/>
      <c r="L794" s="123"/>
      <c r="M794" s="147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8"/>
      <c r="B795" s="123"/>
      <c r="C795" s="123"/>
      <c r="D795" s="123"/>
      <c r="E795" s="123"/>
      <c r="F795" s="123"/>
      <c r="G795" s="123"/>
      <c r="H795" s="123"/>
      <c r="I795" s="316"/>
      <c r="J795" s="123"/>
      <c r="K795" s="123"/>
      <c r="L795" s="123"/>
      <c r="M795" s="147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8"/>
      <c r="B796" s="123"/>
      <c r="C796" s="123"/>
      <c r="D796" s="123"/>
      <c r="E796" s="123"/>
      <c r="F796" s="123"/>
      <c r="G796" s="123"/>
      <c r="H796" s="123"/>
      <c r="I796" s="316"/>
      <c r="J796" s="123"/>
      <c r="K796" s="123"/>
      <c r="L796" s="123"/>
      <c r="M796" s="147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8"/>
      <c r="B797" s="123"/>
      <c r="C797" s="123"/>
      <c r="D797" s="123"/>
      <c r="E797" s="123"/>
      <c r="F797" s="123"/>
      <c r="G797" s="123"/>
      <c r="H797" s="123"/>
      <c r="I797" s="316"/>
      <c r="J797" s="123"/>
      <c r="K797" s="123"/>
      <c r="L797" s="123"/>
      <c r="M797" s="147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8"/>
      <c r="B798" s="123"/>
      <c r="C798" s="123"/>
      <c r="D798" s="123"/>
      <c r="E798" s="123"/>
      <c r="F798" s="123"/>
      <c r="G798" s="123"/>
      <c r="H798" s="123"/>
      <c r="I798" s="316"/>
      <c r="J798" s="123"/>
      <c r="K798" s="123"/>
      <c r="L798" s="123"/>
      <c r="M798" s="147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8"/>
      <c r="B799" s="123"/>
      <c r="C799" s="123"/>
      <c r="D799" s="123"/>
      <c r="E799" s="123"/>
      <c r="F799" s="123"/>
      <c r="G799" s="123"/>
      <c r="H799" s="123"/>
      <c r="I799" s="316"/>
      <c r="J799" s="123"/>
      <c r="K799" s="123"/>
      <c r="L799" s="123"/>
      <c r="M799" s="147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  <c r="AA799" s="150"/>
      <c r="AB799" s="150"/>
    </row>
    <row r="802" spans="1:28" ht="20.100000000000001" customHeight="1">
      <c r="AA802" s="102"/>
      <c r="AB802" s="102"/>
    </row>
    <row r="803" spans="1:28" s="102" customFormat="1" ht="20.100000000000001" customHeight="1">
      <c r="A803" s="268"/>
      <c r="B803" s="123"/>
      <c r="C803" s="123"/>
      <c r="D803" s="123"/>
      <c r="E803" s="123"/>
      <c r="F803" s="123"/>
      <c r="G803" s="123"/>
      <c r="H803" s="123"/>
      <c r="I803" s="316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8"/>
      <c r="B804" s="123"/>
      <c r="C804" s="123"/>
      <c r="D804" s="123"/>
      <c r="E804" s="123"/>
      <c r="F804" s="123"/>
      <c r="G804" s="123"/>
      <c r="H804" s="123"/>
      <c r="I804" s="316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68"/>
      <c r="B805" s="123"/>
      <c r="C805" s="123"/>
      <c r="D805" s="123"/>
      <c r="E805" s="123"/>
      <c r="F805" s="123"/>
      <c r="G805" s="123"/>
      <c r="H805" s="123"/>
      <c r="I805" s="31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68"/>
      <c r="B806" s="123"/>
      <c r="C806" s="123"/>
      <c r="D806" s="123"/>
      <c r="E806" s="123"/>
      <c r="F806" s="123"/>
      <c r="G806" s="123"/>
      <c r="H806" s="123"/>
      <c r="I806" s="31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68"/>
      <c r="B807" s="123"/>
      <c r="C807" s="123"/>
      <c r="D807" s="123"/>
      <c r="E807" s="123"/>
      <c r="F807" s="123"/>
      <c r="G807" s="123"/>
      <c r="H807" s="123"/>
      <c r="I807" s="316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68"/>
      <c r="B808" s="123"/>
      <c r="C808" s="123"/>
      <c r="D808" s="123"/>
      <c r="E808" s="123"/>
      <c r="F808" s="123"/>
      <c r="G808" s="123"/>
      <c r="H808" s="123"/>
      <c r="I808" s="316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68"/>
      <c r="B809" s="123"/>
      <c r="C809" s="123"/>
      <c r="D809" s="123"/>
      <c r="E809" s="123"/>
      <c r="F809" s="123"/>
      <c r="G809" s="123"/>
      <c r="H809" s="123"/>
      <c r="I809" s="316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68"/>
      <c r="B810" s="123"/>
      <c r="C810" s="123"/>
      <c r="D810" s="123"/>
      <c r="E810" s="123"/>
      <c r="F810" s="123"/>
      <c r="G810" s="123"/>
      <c r="H810" s="123"/>
      <c r="I810" s="316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68"/>
      <c r="B811" s="123"/>
      <c r="C811" s="123"/>
      <c r="D811" s="123"/>
      <c r="E811" s="123"/>
      <c r="F811" s="123"/>
      <c r="G811" s="123"/>
      <c r="H811" s="123"/>
      <c r="I811" s="31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  <c r="AA811" s="150"/>
      <c r="AB811" s="150"/>
    </row>
  </sheetData>
  <autoFilter ref="A3:V689"/>
  <mergeCells count="10">
    <mergeCell ref="V35:V36"/>
    <mergeCell ref="K78:L78"/>
    <mergeCell ref="K89:L89"/>
    <mergeCell ref="K98:L98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14:H115 D134:H135 E99:H106 D144:H145 D79:H81 D90:H91 D4:H67 D69:H69">
    <cfRule type="cellIs" dxfId="410" priority="12" operator="greaterThan">
      <formula>0</formula>
    </cfRule>
  </conditionalFormatting>
  <conditionalFormatting sqref="D114:H115 D134:H135 D144:H145 D90:H91">
    <cfRule type="cellIs" dxfId="409" priority="10" operator="greaterThan">
      <formula>0</formula>
    </cfRule>
    <cfRule type="expression" dxfId="408" priority="11">
      <formula>"&gt;0"</formula>
    </cfRule>
  </conditionalFormatting>
  <conditionalFormatting sqref="D124:H125">
    <cfRule type="cellIs" dxfId="407" priority="2" operator="greaterThan">
      <formula>0</formula>
    </cfRule>
    <cfRule type="cellIs" dxfId="406" priority="3" operator="greaterThan">
      <formula>0</formula>
    </cfRule>
    <cfRule type="expression" dxfId="405" priority="7">
      <formula>"&gt;=1"</formula>
    </cfRule>
    <cfRule type="cellIs" dxfId="404" priority="8" operator="greaterThan">
      <formula>1</formula>
    </cfRule>
    <cfRule type="cellIs" dxfId="403" priority="9" operator="greaterThan">
      <formula>1</formula>
    </cfRule>
  </conditionalFormatting>
  <conditionalFormatting sqref="P749:Q755">
    <cfRule type="expression" dxfId="402" priority="4">
      <formula>"&gt;=1"</formula>
    </cfRule>
    <cfRule type="cellIs" dxfId="401" priority="5" operator="greaterThan">
      <formula>1</formula>
    </cfRule>
    <cfRule type="cellIs" dxfId="400" priority="6" operator="greaterThan">
      <formula>1</formula>
    </cfRule>
  </conditionalFormatting>
  <conditionalFormatting sqref="D68:H68">
    <cfRule type="cellIs" dxfId="399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27"/>
  <sheetViews>
    <sheetView zoomScaleNormal="100" workbookViewId="0">
      <pane ySplit="3" topLeftCell="A82" activePane="bottomLeft" state="frozen"/>
      <selection activeCell="A4" sqref="A4:J71"/>
      <selection pane="bottomLeft" activeCell="A102" sqref="A102:M103"/>
    </sheetView>
  </sheetViews>
  <sheetFormatPr defaultRowHeight="20.100000000000001" customHeight="1"/>
  <cols>
    <col min="1" max="1" width="10.125" style="268" customWidth="1"/>
    <col min="2" max="2" width="18.625" style="123" customWidth="1"/>
    <col min="3" max="3" width="11.625" style="123" customWidth="1"/>
    <col min="4" max="8" width="8.125" style="123" customWidth="1"/>
    <col min="9" max="9" width="8.875" style="31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3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380" t="s">
        <v>3</v>
      </c>
      <c r="E3" s="380" t="s">
        <v>4</v>
      </c>
      <c r="F3" s="380" t="s">
        <v>5</v>
      </c>
      <c r="G3" s="380" t="s">
        <v>6</v>
      </c>
      <c r="H3" s="380" t="s">
        <v>119</v>
      </c>
      <c r="I3" s="295" t="s">
        <v>8</v>
      </c>
      <c r="J3" s="380" t="s">
        <v>9</v>
      </c>
      <c r="K3" s="466" t="s">
        <v>10</v>
      </c>
      <c r="L3" s="467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9">
        <v>44505</v>
      </c>
      <c r="B4" s="360" t="s">
        <v>709</v>
      </c>
      <c r="C4" s="361" t="s">
        <v>710</v>
      </c>
      <c r="D4" s="362">
        <v>4</v>
      </c>
      <c r="E4" s="362">
        <v>0</v>
      </c>
      <c r="F4" s="362">
        <v>0</v>
      </c>
      <c r="G4" s="362">
        <v>4</v>
      </c>
      <c r="H4" s="362">
        <v>0</v>
      </c>
      <c r="I4" s="363" t="s">
        <v>731</v>
      </c>
      <c r="J4" s="364" t="s">
        <v>734</v>
      </c>
      <c r="K4" s="364" t="s">
        <v>737</v>
      </c>
      <c r="L4" s="365"/>
      <c r="M4" s="101"/>
      <c r="O4" s="111" t="s">
        <v>93</v>
      </c>
      <c r="P4" s="112"/>
      <c r="Q4" s="32">
        <f>D169</f>
        <v>332</v>
      </c>
      <c r="R4" s="32">
        <f>E169</f>
        <v>36</v>
      </c>
      <c r="S4" s="32">
        <f>F169</f>
        <v>36</v>
      </c>
      <c r="T4" s="32">
        <f>G169</f>
        <v>331</v>
      </c>
      <c r="U4" s="32">
        <f>H169</f>
        <v>0</v>
      </c>
      <c r="V4" s="113"/>
    </row>
    <row r="5" spans="1:22" ht="20.100000000000001" customHeight="1" thickBot="1">
      <c r="A5" s="359">
        <v>44505</v>
      </c>
      <c r="B5" s="360" t="s">
        <v>711</v>
      </c>
      <c r="C5" s="361" t="s">
        <v>712</v>
      </c>
      <c r="D5" s="362">
        <v>1</v>
      </c>
      <c r="E5" s="362">
        <v>0</v>
      </c>
      <c r="F5" s="362">
        <v>0</v>
      </c>
      <c r="G5" s="362">
        <v>1</v>
      </c>
      <c r="H5" s="362">
        <v>0</v>
      </c>
      <c r="I5" s="363" t="s">
        <v>731</v>
      </c>
      <c r="J5" s="364" t="s">
        <v>735</v>
      </c>
      <c r="K5" s="364" t="s">
        <v>738</v>
      </c>
      <c r="L5" s="365"/>
      <c r="M5" s="156"/>
      <c r="O5" s="114" t="s">
        <v>49</v>
      </c>
      <c r="P5" s="115"/>
      <c r="Q5" s="33">
        <f>D170</f>
        <v>984</v>
      </c>
      <c r="R5" s="33">
        <f>E170</f>
        <v>174</v>
      </c>
      <c r="S5" s="33">
        <f>F170</f>
        <v>158</v>
      </c>
      <c r="T5" s="33">
        <f>G170</f>
        <v>953</v>
      </c>
      <c r="U5" s="33">
        <f>H170</f>
        <v>0</v>
      </c>
      <c r="V5" s="116"/>
    </row>
    <row r="6" spans="1:22" ht="20.100000000000001" customHeight="1" thickBot="1">
      <c r="A6" s="318">
        <v>44505</v>
      </c>
      <c r="B6" s="326" t="s">
        <v>713</v>
      </c>
      <c r="C6" s="327" t="s">
        <v>714</v>
      </c>
      <c r="D6" s="328">
        <v>1</v>
      </c>
      <c r="E6" s="328">
        <v>0</v>
      </c>
      <c r="F6" s="328">
        <v>0</v>
      </c>
      <c r="G6" s="328">
        <v>1</v>
      </c>
      <c r="H6" s="328">
        <v>0</v>
      </c>
      <c r="I6" s="329" t="s">
        <v>731</v>
      </c>
      <c r="J6" s="330" t="s">
        <v>734</v>
      </c>
      <c r="K6" s="330" t="s">
        <v>737</v>
      </c>
      <c r="L6" s="331"/>
      <c r="M6" s="156"/>
      <c r="O6" s="46" t="s">
        <v>50</v>
      </c>
      <c r="P6" s="47"/>
      <c r="Q6" s="2">
        <f>D171</f>
        <v>1316</v>
      </c>
      <c r="R6" s="2">
        <f>E171</f>
        <v>210</v>
      </c>
      <c r="S6" s="2">
        <f>F171</f>
        <v>194</v>
      </c>
      <c r="T6" s="2">
        <f>G171</f>
        <v>1284</v>
      </c>
      <c r="U6" s="2">
        <f>H171</f>
        <v>0</v>
      </c>
      <c r="V6" s="48"/>
    </row>
    <row r="7" spans="1:22" ht="20.100000000000001" customHeight="1" thickTop="1" thickBot="1">
      <c r="A7" s="324">
        <v>44505</v>
      </c>
      <c r="B7" s="338" t="s">
        <v>713</v>
      </c>
      <c r="C7" s="339" t="s">
        <v>715</v>
      </c>
      <c r="D7" s="340">
        <v>2</v>
      </c>
      <c r="E7" s="340">
        <v>0</v>
      </c>
      <c r="F7" s="340">
        <v>0</v>
      </c>
      <c r="G7" s="340">
        <v>2</v>
      </c>
      <c r="H7" s="340">
        <v>0</v>
      </c>
      <c r="I7" s="341" t="s">
        <v>732</v>
      </c>
      <c r="J7" s="342" t="s">
        <v>734</v>
      </c>
      <c r="K7" s="342" t="s">
        <v>738</v>
      </c>
      <c r="L7" s="343"/>
      <c r="M7" s="156"/>
      <c r="O7" s="49" t="s">
        <v>51</v>
      </c>
      <c r="P7" s="50"/>
      <c r="Q7" s="3">
        <f>D116</f>
        <v>1</v>
      </c>
      <c r="R7" s="3">
        <f>E116</f>
        <v>0</v>
      </c>
      <c r="S7" s="3">
        <f>F116</f>
        <v>0</v>
      </c>
      <c r="T7" s="3">
        <f>G116</f>
        <v>1</v>
      </c>
      <c r="U7" s="3">
        <f>H116</f>
        <v>0</v>
      </c>
      <c r="V7" s="51"/>
    </row>
    <row r="8" spans="1:22" ht="20.100000000000001" customHeight="1" thickBot="1">
      <c r="A8" s="359">
        <v>44505</v>
      </c>
      <c r="B8" s="360" t="s">
        <v>716</v>
      </c>
      <c r="C8" s="361" t="s">
        <v>717</v>
      </c>
      <c r="D8" s="362">
        <v>3</v>
      </c>
      <c r="E8" s="362">
        <v>0</v>
      </c>
      <c r="F8" s="362">
        <v>0</v>
      </c>
      <c r="G8" s="362">
        <v>3</v>
      </c>
      <c r="H8" s="362">
        <v>0</v>
      </c>
      <c r="I8" s="363" t="s">
        <v>733</v>
      </c>
      <c r="J8" s="364" t="s">
        <v>734</v>
      </c>
      <c r="K8" s="364" t="s">
        <v>737</v>
      </c>
      <c r="L8" s="365"/>
      <c r="M8" s="156"/>
      <c r="O8" s="52" t="s">
        <v>94</v>
      </c>
      <c r="P8" s="53"/>
      <c r="Q8" s="4">
        <f>SUM(Q6:Q7)</f>
        <v>1317</v>
      </c>
      <c r="R8" s="4">
        <f>SUM(R6:R7)</f>
        <v>210</v>
      </c>
      <c r="S8" s="4">
        <f>SUM(S6:S7)</f>
        <v>194</v>
      </c>
      <c r="T8" s="4">
        <f>SUM(T6:T7)</f>
        <v>1285</v>
      </c>
      <c r="U8" s="4">
        <f>SUM(U6:U7)</f>
        <v>0</v>
      </c>
      <c r="V8" s="54"/>
    </row>
    <row r="9" spans="1:22" ht="20.100000000000001" customHeight="1">
      <c r="A9" s="318">
        <v>44505</v>
      </c>
      <c r="B9" s="326" t="s">
        <v>718</v>
      </c>
      <c r="C9" s="327" t="s">
        <v>719</v>
      </c>
      <c r="D9" s="328">
        <v>10</v>
      </c>
      <c r="E9" s="328">
        <v>0</v>
      </c>
      <c r="F9" s="328">
        <v>0</v>
      </c>
      <c r="G9" s="328">
        <v>10</v>
      </c>
      <c r="H9" s="328">
        <v>0</v>
      </c>
      <c r="I9" s="329" t="s">
        <v>732</v>
      </c>
      <c r="J9" s="330" t="s">
        <v>734</v>
      </c>
      <c r="K9" s="330" t="s">
        <v>737</v>
      </c>
      <c r="L9" s="331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24">
        <v>44505</v>
      </c>
      <c r="B10" s="338" t="s">
        <v>718</v>
      </c>
      <c r="C10" s="339" t="s">
        <v>720</v>
      </c>
      <c r="D10" s="340">
        <v>1</v>
      </c>
      <c r="E10" s="340">
        <v>0</v>
      </c>
      <c r="F10" s="340">
        <v>0</v>
      </c>
      <c r="G10" s="340">
        <v>1</v>
      </c>
      <c r="H10" s="340">
        <v>0</v>
      </c>
      <c r="I10" s="341" t="s">
        <v>731</v>
      </c>
      <c r="J10" s="342" t="s">
        <v>735</v>
      </c>
      <c r="K10" s="342" t="s">
        <v>737</v>
      </c>
      <c r="L10" s="343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18">
        <v>44505</v>
      </c>
      <c r="B11" s="326" t="s">
        <v>721</v>
      </c>
      <c r="C11" s="327" t="s">
        <v>722</v>
      </c>
      <c r="D11" s="328">
        <v>4</v>
      </c>
      <c r="E11" s="328">
        <v>0</v>
      </c>
      <c r="F11" s="328">
        <v>0</v>
      </c>
      <c r="G11" s="328">
        <v>4</v>
      </c>
      <c r="H11" s="328">
        <v>0</v>
      </c>
      <c r="I11" s="329" t="s">
        <v>731</v>
      </c>
      <c r="J11" s="330" t="s">
        <v>734</v>
      </c>
      <c r="K11" s="330" t="s">
        <v>737</v>
      </c>
      <c r="L11" s="331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25">
        <v>44505</v>
      </c>
      <c r="B12" s="332" t="s">
        <v>721</v>
      </c>
      <c r="C12" s="333" t="s">
        <v>723</v>
      </c>
      <c r="D12" s="334">
        <v>1</v>
      </c>
      <c r="E12" s="334">
        <v>0</v>
      </c>
      <c r="F12" s="334">
        <v>0</v>
      </c>
      <c r="G12" s="334">
        <v>1</v>
      </c>
      <c r="H12" s="334">
        <v>0</v>
      </c>
      <c r="I12" s="335" t="s">
        <v>733</v>
      </c>
      <c r="J12" s="336" t="s">
        <v>734</v>
      </c>
      <c r="K12" s="336" t="s">
        <v>737</v>
      </c>
      <c r="L12" s="337"/>
      <c r="M12" s="156"/>
      <c r="O12" s="468" t="s">
        <v>53</v>
      </c>
      <c r="P12" s="466"/>
      <c r="Q12" s="117">
        <f>T12+V12</f>
        <v>332</v>
      </c>
      <c r="R12" s="57"/>
      <c r="S12" s="58" t="s">
        <v>39</v>
      </c>
      <c r="T12" s="59">
        <f>SUM(P14:V14,P17:V17,P20:V20,P23:V23,P26:V26,V29,U29,T29)</f>
        <v>300</v>
      </c>
      <c r="U12" s="60" t="s">
        <v>40</v>
      </c>
      <c r="V12" s="61">
        <f>SUM(P29:S29)</f>
        <v>32</v>
      </c>
    </row>
    <row r="13" spans="1:22" ht="20.100000000000001" customHeight="1" thickBot="1">
      <c r="A13" s="324">
        <v>44505</v>
      </c>
      <c r="B13" s="338" t="s">
        <v>721</v>
      </c>
      <c r="C13" s="339" t="s">
        <v>717</v>
      </c>
      <c r="D13" s="340">
        <v>6</v>
      </c>
      <c r="E13" s="340">
        <v>0</v>
      </c>
      <c r="F13" s="340">
        <v>0</v>
      </c>
      <c r="G13" s="340">
        <v>6</v>
      </c>
      <c r="H13" s="340">
        <v>0</v>
      </c>
      <c r="I13" s="341" t="s">
        <v>732</v>
      </c>
      <c r="J13" s="342" t="s">
        <v>736</v>
      </c>
      <c r="K13" s="342" t="s">
        <v>739</v>
      </c>
      <c r="L13" s="343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18">
        <v>44505</v>
      </c>
      <c r="B14" s="326" t="s">
        <v>724</v>
      </c>
      <c r="C14" s="327" t="s">
        <v>719</v>
      </c>
      <c r="D14" s="328">
        <v>2</v>
      </c>
      <c r="E14" s="328">
        <v>0</v>
      </c>
      <c r="F14" s="328">
        <v>0</v>
      </c>
      <c r="G14" s="328">
        <v>2</v>
      </c>
      <c r="H14" s="328">
        <v>0</v>
      </c>
      <c r="I14" s="329" t="s">
        <v>732</v>
      </c>
      <c r="J14" s="330" t="s">
        <v>734</v>
      </c>
      <c r="K14" s="330" t="s">
        <v>737</v>
      </c>
      <c r="L14" s="331"/>
      <c r="M14" s="156"/>
      <c r="O14" s="118" t="s">
        <v>22</v>
      </c>
      <c r="P14" s="119">
        <f>SUMIF($C$4:$C$92,P13,$D$4:$D$92)+SUMIF($C$102:$C$103,P13,$D$102:$D$103)+SUMIF($C$121:$C$122,P13,$D$121:$D$122)</f>
        <v>20</v>
      </c>
      <c r="Q14" s="119">
        <f>SUMIF($C$4:$C$92,Q13,$D$4:$D$92)+SUMIF($C$102:$C$103,Q13,$D$102:$D$103)+SUMIF($C$121:$C$122,Q13,$D$121:$D$122)</f>
        <v>0</v>
      </c>
      <c r="R14" s="119">
        <f>SUMIF($C$4:$C$92,R13,$D$4:$D$92)+SUMIF($C$102:$C$103,R13,$D$102:$D$103)+SUMIF($C$121:$C$122,R13,$D$121:$D$122)</f>
        <v>22</v>
      </c>
      <c r="S14" s="119">
        <f>SUMIF($C$4:$C$92,S13,$D$4:$D$92)+SUMIF($C$102:$C$103,S13,$D$102:$D$103)+SUMIF($C$121:$C$122,S13,$D$121:$D$122)</f>
        <v>0</v>
      </c>
      <c r="T14" s="119">
        <f>SUMIF($C$4:$C$92,T13,$D$4:$D$92)+SUMIF($C$102:$C$103,T13,$D$102:$D$103)+SUMIF($C$121:$C$122,T13,$D$121:$D$122)</f>
        <v>40</v>
      </c>
      <c r="U14" s="119">
        <f>SUMIF($C$4:$C$92,U13,$D$4:$D$92)+SUMIF($C$102:$C$103,U13,$D$102:$D$103)+SUMIF($C$121:$C$122,U13,$D$121:$D$122)</f>
        <v>0</v>
      </c>
      <c r="V14" s="120">
        <f>SUMIF($C$4:$C$92,V13,$D$4:$D$92)+SUMIF($C$102:$C$103,V13,$D$102:$D$103)+SUMIF($C$121:$C$122,V13,$D$121:$D$122)</f>
        <v>0</v>
      </c>
    </row>
    <row r="15" spans="1:22" ht="20.100000000000001" customHeight="1" thickBot="1">
      <c r="A15" s="324">
        <v>44505</v>
      </c>
      <c r="B15" s="338" t="s">
        <v>724</v>
      </c>
      <c r="C15" s="339" t="s">
        <v>725</v>
      </c>
      <c r="D15" s="340">
        <v>10</v>
      </c>
      <c r="E15" s="340">
        <v>0</v>
      </c>
      <c r="F15" s="340">
        <v>0</v>
      </c>
      <c r="G15" s="340">
        <v>10</v>
      </c>
      <c r="H15" s="340">
        <v>0</v>
      </c>
      <c r="I15" s="341" t="s">
        <v>732</v>
      </c>
      <c r="J15" s="342" t="s">
        <v>734</v>
      </c>
      <c r="K15" s="342" t="s">
        <v>737</v>
      </c>
      <c r="L15" s="343"/>
      <c r="M15" s="156"/>
      <c r="O15" s="65" t="s">
        <v>25</v>
      </c>
      <c r="P15" s="66">
        <f>SUMIF($C$4:$C$92,P13,$G$4:$G$92)+SUMIF($C$102:$C$103,P13,$G$102:$G$103)+SUMIF($C$121:$C$122,P13,$G$121:$G$122)</f>
        <v>22</v>
      </c>
      <c r="Q15" s="66">
        <f>SUMIF($C$4:$C$92,Q13,$G$4:$G$92)+SUMIF($C$102:$C$103,Q13,$G$102:$G$103)+SUMIF($C$121:$C$122,Q13,$G$121:$G$122)</f>
        <v>1</v>
      </c>
      <c r="R15" s="66">
        <f>SUMIF($C$4:$C$92,R13,$G$4:$G$92)+SUMIF($C$102:$C$103,R13,$G$102:$G$103)+SUMIF($C$121:$C$122,R13,$G$121:$G$122)</f>
        <v>23</v>
      </c>
      <c r="S15" s="66">
        <f>SUMIF($C$4:$C$92,S13,$G$4:$G$92)+SUMIF($C$102:$C$103,S13,$G$102:$G$103)+SUMIF($C$121:$C$122,S13,$G$121:$G$122)</f>
        <v>0</v>
      </c>
      <c r="T15" s="66">
        <f>SUMIF($C$4:$C$92,T13,$G$4:$G$92)+SUMIF($C$102:$C$103,T13,$G$102:$G$103)+SUMIF($C$121:$C$122,T13,$G$121:$G$122)</f>
        <v>40</v>
      </c>
      <c r="U15" s="66">
        <f>SUMIF($C$4:$C$92,U13,$G$4:$G$92)+SUMIF($C$102:$C$103,U13,$G$102:$G$103)+SUMIF($C$121:$C$122,U13,$G$121:$G$122)</f>
        <v>0</v>
      </c>
      <c r="V15" s="67">
        <f>SUMIF($C$4:$C$92,V13,$G$4:$G$92)+SUMIF($C$102:$C$103,V13,$G$102:$G$103)+SUMIF($C$121:$C$122,V13,$G$121:$G$122)</f>
        <v>0</v>
      </c>
    </row>
    <row r="16" spans="1:22" ht="20.100000000000001" customHeight="1" thickBot="1">
      <c r="A16" s="359">
        <v>44505</v>
      </c>
      <c r="B16" s="360" t="s">
        <v>726</v>
      </c>
      <c r="C16" s="361" t="s">
        <v>717</v>
      </c>
      <c r="D16" s="362">
        <v>13</v>
      </c>
      <c r="E16" s="362">
        <v>0</v>
      </c>
      <c r="F16" s="362">
        <v>0</v>
      </c>
      <c r="G16" s="362">
        <v>13</v>
      </c>
      <c r="H16" s="362">
        <v>0</v>
      </c>
      <c r="I16" s="363" t="s">
        <v>731</v>
      </c>
      <c r="J16" s="364" t="s">
        <v>736</v>
      </c>
      <c r="K16" s="364" t="s">
        <v>737</v>
      </c>
      <c r="L16" s="365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59">
        <v>44505</v>
      </c>
      <c r="B17" s="360" t="s">
        <v>727</v>
      </c>
      <c r="C17" s="361" t="s">
        <v>728</v>
      </c>
      <c r="D17" s="362">
        <v>0</v>
      </c>
      <c r="E17" s="362">
        <v>0</v>
      </c>
      <c r="F17" s="362">
        <v>0</v>
      </c>
      <c r="G17" s="362">
        <v>2</v>
      </c>
      <c r="H17" s="362">
        <v>0</v>
      </c>
      <c r="I17" s="363" t="s">
        <v>733</v>
      </c>
      <c r="J17" s="364" t="s">
        <v>735</v>
      </c>
      <c r="K17" s="364" t="s">
        <v>739</v>
      </c>
      <c r="L17" s="365"/>
      <c r="M17" s="156"/>
      <c r="O17" s="121" t="s">
        <v>22</v>
      </c>
      <c r="P17" s="119">
        <f>SUMIF($C$4:$C$92,P16,$D$4:$D$92)+SUMIF($C$102:$C$103,P16,$D$102:$D$103)+SUMIF($C$121:$C$122,P16,$D$121:$D$122)</f>
        <v>163</v>
      </c>
      <c r="Q17" s="119">
        <f>SUMIF($C$4:$C$92,Q16,$D$4:$D$92)+SUMIF($C$102:$C$103,Q16,$D$102:$D$103)+SUMIF($C$121:$C$122,Q16,$D$121:$D$122)</f>
        <v>2</v>
      </c>
      <c r="R17" s="119">
        <f>SUMIF($C$4:$C$92,R16,$D$4:$D$92)+SUMIF($C$102:$C$103,R16,$D$102:$D$103)+SUMIF($C$121:$C$122,R16,$D$121:$D$122)</f>
        <v>4</v>
      </c>
      <c r="S17" s="119">
        <f>SUMIF($C$4:$C$92,S16,$D$4:$D$92)+SUMIF($C$102:$C$103,S16,$D$102:$D$103)+SUMIF($C$121:$C$122,S16,$D$121:$D$122)</f>
        <v>0</v>
      </c>
      <c r="T17" s="119">
        <f>SUMIF($C$4:$C$92,T16,$D$4:$D$92)+SUMIF($C$102:$C$103,T16,$D$102:$D$103)+SUMIF($C$121:$C$122,T16,$D$121:$D$122)</f>
        <v>0</v>
      </c>
      <c r="U17" s="119">
        <f>SUMIF($C$4:$C$92,U16,$D$4:$D$92)+SUMIF($C$102:$C$103,U16,$D$102:$D$103)+SUMIF($C$121:$C$122,U16,$D$121:$D$122)</f>
        <v>0</v>
      </c>
      <c r="V17" s="120">
        <f>SUMIF($C$4:$C$92,V16,$D$4:$D$92)+SUMIF($C$102:$C$103,V16,$D$102:$D$103)+SUMIF($C$121:$C$122,V16,$D$121:$D$122)</f>
        <v>0</v>
      </c>
    </row>
    <row r="18" spans="1:22" ht="20.100000000000001" customHeight="1">
      <c r="A18" s="318">
        <v>44505</v>
      </c>
      <c r="B18" s="326" t="s">
        <v>729</v>
      </c>
      <c r="C18" s="327" t="s">
        <v>714</v>
      </c>
      <c r="D18" s="328">
        <v>2</v>
      </c>
      <c r="E18" s="328">
        <v>0</v>
      </c>
      <c r="F18" s="328">
        <v>0</v>
      </c>
      <c r="G18" s="328">
        <v>2</v>
      </c>
      <c r="H18" s="328">
        <v>0</v>
      </c>
      <c r="I18" s="329" t="s">
        <v>732</v>
      </c>
      <c r="J18" s="330" t="s">
        <v>734</v>
      </c>
      <c r="K18" s="330" t="s">
        <v>738</v>
      </c>
      <c r="L18" s="331"/>
      <c r="M18" s="156"/>
      <c r="O18" s="72" t="s">
        <v>25</v>
      </c>
      <c r="P18" s="73">
        <f>SUMIF($C$4:$C$92,P16,$G$4:$G$92)+SUMIF($C$102:$C$103,P16,$G$102:$G$103)+SUMIF($C$121:$C$122,P16,$G$121:$G$122)</f>
        <v>164</v>
      </c>
      <c r="Q18" s="73">
        <f>SUMIF($C$4:$C$92,Q16,$G$4:$G$92)+SUMIF($C$102:$C$103,Q16,$G$102:$G$103)+SUMIF($C$121:$C$122,Q16,$G$121:$G$122)</f>
        <v>3</v>
      </c>
      <c r="R18" s="73">
        <f>SUMIF($C$4:$C$92,R16,$G$4:$G$92)+SUMIF($C$102:$C$103,R16,$G$102:$G$103)+SUMIF($C$121:$C$122,R16,$G$121:$G$122)</f>
        <v>3</v>
      </c>
      <c r="S18" s="73">
        <f>SUMIF($C$4:$C$92,S16,$G$4:$G$92)+SUMIF($C$102:$C$103,S16,$G$102:$G$103)+SUMIF($C$121:$C$122,S16,$G$121:$G$122)</f>
        <v>0</v>
      </c>
      <c r="T18" s="73">
        <f>SUMIF($C$4:$C$92,T16,$G$4:$G$92)+SUMIF($C$102:$C$103,T16,$G$102:$G$103)+SUMIF($C$121:$C$122,T16,$G$121:$G$122)</f>
        <v>0</v>
      </c>
      <c r="U18" s="73">
        <f>SUMIF($C$4:$C$92,U16,$G$4:$G$92)+SUMIF($C$102:$C$103,U16,$G$102:$G$103)+SUMIF($C$121:$C$122,U16,$G$121:$G$122)</f>
        <v>0</v>
      </c>
      <c r="V18" s="74">
        <f>SUMIF($C$4:$C$92,V16,$G$4:$G$92)+SUMIF($C$102:$C$103,V16,$G$102:$G$103)+SUMIF($C$121:$C$122,V16,$G$121:$G$122)</f>
        <v>0</v>
      </c>
    </row>
    <row r="19" spans="1:22" ht="20.100000000000001" customHeight="1" thickBot="1">
      <c r="A19" s="324">
        <v>44505</v>
      </c>
      <c r="B19" s="338" t="s">
        <v>729</v>
      </c>
      <c r="C19" s="339" t="s">
        <v>730</v>
      </c>
      <c r="D19" s="340">
        <v>1</v>
      </c>
      <c r="E19" s="340">
        <v>0</v>
      </c>
      <c r="F19" s="340">
        <v>0</v>
      </c>
      <c r="G19" s="340">
        <v>1</v>
      </c>
      <c r="H19" s="340">
        <v>0</v>
      </c>
      <c r="I19" s="341" t="s">
        <v>733</v>
      </c>
      <c r="J19" s="342" t="s">
        <v>734</v>
      </c>
      <c r="K19" s="342" t="s">
        <v>737</v>
      </c>
      <c r="L19" s="343"/>
      <c r="M19" s="156"/>
      <c r="O19" s="75"/>
      <c r="P19" s="124" t="s">
        <v>41</v>
      </c>
      <c r="Q19" s="76" t="s">
        <v>554</v>
      </c>
      <c r="R19" s="76" t="s">
        <v>42</v>
      </c>
      <c r="S19" s="76" t="s">
        <v>134</v>
      </c>
      <c r="T19" s="43" t="s">
        <v>43</v>
      </c>
      <c r="U19" s="76" t="s">
        <v>109</v>
      </c>
      <c r="V19" s="77" t="s">
        <v>136</v>
      </c>
    </row>
    <row r="20" spans="1:22" ht="20.100000000000001" customHeight="1" thickBot="1">
      <c r="A20" s="325">
        <v>44505</v>
      </c>
      <c r="B20" s="332" t="s">
        <v>741</v>
      </c>
      <c r="C20" s="333" t="s">
        <v>742</v>
      </c>
      <c r="D20" s="334">
        <v>1</v>
      </c>
      <c r="E20" s="334">
        <v>0</v>
      </c>
      <c r="F20" s="334">
        <v>0</v>
      </c>
      <c r="G20" s="334">
        <v>0</v>
      </c>
      <c r="H20" s="334">
        <v>0</v>
      </c>
      <c r="I20" s="335" t="s">
        <v>744</v>
      </c>
      <c r="J20" s="336" t="s">
        <v>745</v>
      </c>
      <c r="K20" s="336" t="s">
        <v>747</v>
      </c>
      <c r="L20" s="337"/>
      <c r="M20" s="156" t="s">
        <v>126</v>
      </c>
      <c r="O20" s="121" t="s">
        <v>22</v>
      </c>
      <c r="P20" s="119">
        <f>SUMIF($C$4:$C$92,P19,$D$4:$D$92)+SUMIF($C$102:$C$103,P19,$D$102:$D$103)+SUMIF($C$121:$C$122,P19,$D$121:$D$122)</f>
        <v>5</v>
      </c>
      <c r="Q20" s="119">
        <f>SUMIF($C$4:$C$92,Q19,$D$4:$D$92)+SUMIF($C$102:$C$103,Q19,$D$102:$D$103)+SUMIF($C$121:$C$122,Q19,$D$121:$D$122)</f>
        <v>0</v>
      </c>
      <c r="R20" s="119">
        <f>SUMIF($C$4:$C$92,R19,$D$4:$D$92)+SUMIF($C$102:$C$103,R19,$D$102:$D$103)+SUMIF($C$121:$C$122,R19,$D$121:$D$122)</f>
        <v>24</v>
      </c>
      <c r="S20" s="119">
        <f>SUMIF($C$4:$C$92,S19,$D$4:$D$92)+SUMIF($C$102:$C$103,S19,$D$102:$D$103)+SUMIF($C$121:$C$122,S19,$D$121:$D$122)</f>
        <v>0</v>
      </c>
      <c r="T20" s="119">
        <f>SUMIF($C$4:$C$92,T19,$D$4:$D$92)+SUMIF($C$102:$C$103,T19,$D$102:$D$103)+SUMIF($C$121:$C$122,T19,$D$121:$D$122)</f>
        <v>1</v>
      </c>
      <c r="U20" s="119">
        <f>SUMIF($C$4:$C$92,U19,$D$4:$D$92)+SUMIF($C$102:$C$103,U19,$D$102:$D$103)+SUMIF($C$121:$C$122,U19,$D$121:$D$122)</f>
        <v>0</v>
      </c>
      <c r="V20" s="120">
        <f>SUMIF($C$4:$C$92,V19,$D$4:$D$92)+SUMIF($C$102:$C$103,V19,$D$102:$D$103)+SUMIF($C$121:$C$122,V19,$D$121:$D$122)</f>
        <v>0</v>
      </c>
    </row>
    <row r="21" spans="1:22" ht="20.100000000000001" customHeight="1" thickBot="1">
      <c r="A21" s="359">
        <v>44505</v>
      </c>
      <c r="B21" s="360" t="s">
        <v>743</v>
      </c>
      <c r="C21" s="361" t="s">
        <v>719</v>
      </c>
      <c r="D21" s="362">
        <v>40</v>
      </c>
      <c r="E21" s="362">
        <v>0</v>
      </c>
      <c r="F21" s="362">
        <v>0</v>
      </c>
      <c r="G21" s="362">
        <v>30</v>
      </c>
      <c r="H21" s="362">
        <v>0</v>
      </c>
      <c r="I21" s="363" t="s">
        <v>744</v>
      </c>
      <c r="J21" s="364" t="s">
        <v>746</v>
      </c>
      <c r="K21" s="364" t="s">
        <v>739</v>
      </c>
      <c r="L21" s="365"/>
      <c r="M21" s="156"/>
      <c r="O21" s="78" t="s">
        <v>25</v>
      </c>
      <c r="P21" s="79">
        <f>SUMIF($C$4:$C$92,P19,$G$4:$G$92)+SUMIF($C$102:$C$103,P19,$G$102:$G$103)+SUMIF($C$121:$C$122,P19,$G$121:$G$122)</f>
        <v>3</v>
      </c>
      <c r="Q21" s="79">
        <f>SUMIF($C$4:$C$92,Q19,$G$4:$G$92)+SUMIF($C$102:$C$103,Q19,$G$102:$G$103)+SUMIF($C$121:$C$122,Q19,$G$121:$G$122)</f>
        <v>0</v>
      </c>
      <c r="R21" s="79">
        <f>SUMIF($C$4:$C$92,R19,$G$4:$G$92)+SUMIF($C$102:$C$103,R19,$G$102:$G$103)+SUMIF($C$121:$C$122,R19,$G$121:$G$122)</f>
        <v>24</v>
      </c>
      <c r="S21" s="79">
        <f>SUMIF($C$4:$C$92,S19,$G$4:$G$92)+SUMIF($C$102:$C$103,S19,$G$102:$G$103)+SUMIF($C$121:$C$122,S19,$G$121:$G$122)</f>
        <v>0</v>
      </c>
      <c r="T21" s="79">
        <f>SUMIF($C$4:$C$92,T19,$G$4:$G$92)+SUMIF($C$102:$C$103,T19,$G$102:$G$103)+SUMIF($C$121:$C$122,T19,$G$121:$G$122)</f>
        <v>1</v>
      </c>
      <c r="U21" s="79">
        <f>SUMIF($C$4:$C$92,U19,$G$4:$G$92)+SUMIF($C$102:$C$103,U19,$G$102:$G$103)+SUMIF($C$121:$C$122,U19,$G$121:$G$122)</f>
        <v>0</v>
      </c>
      <c r="V21" s="80">
        <f>SUMIF($C$4:$C$92,V19,$G$4:$G$92)+SUMIF($C$102:$C$103,V19,$G$102:$G$103)+SUMIF($C$121:$C$122,V19,$G$121:$G$122)</f>
        <v>0</v>
      </c>
    </row>
    <row r="22" spans="1:22" ht="20.100000000000001" customHeight="1" thickBot="1">
      <c r="A22" s="359">
        <v>44505</v>
      </c>
      <c r="B22" s="360" t="s">
        <v>748</v>
      </c>
      <c r="C22" s="361" t="s">
        <v>749</v>
      </c>
      <c r="D22" s="362">
        <v>2</v>
      </c>
      <c r="E22" s="362">
        <v>0</v>
      </c>
      <c r="F22" s="362">
        <v>0</v>
      </c>
      <c r="G22" s="362">
        <v>1</v>
      </c>
      <c r="H22" s="362">
        <v>0</v>
      </c>
      <c r="I22" s="363" t="s">
        <v>764</v>
      </c>
      <c r="J22" s="364" t="s">
        <v>767</v>
      </c>
      <c r="K22" s="367" t="s">
        <v>770</v>
      </c>
      <c r="L22" s="365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25">
        <v>44505</v>
      </c>
      <c r="B23" s="332" t="s">
        <v>750</v>
      </c>
      <c r="C23" s="333" t="s">
        <v>751</v>
      </c>
      <c r="D23" s="334">
        <v>2</v>
      </c>
      <c r="E23" s="334">
        <v>0</v>
      </c>
      <c r="F23" s="334">
        <v>0</v>
      </c>
      <c r="G23" s="334">
        <v>2</v>
      </c>
      <c r="H23" s="334">
        <v>0</v>
      </c>
      <c r="I23" s="335" t="s">
        <v>764</v>
      </c>
      <c r="J23" s="336" t="s">
        <v>767</v>
      </c>
      <c r="K23" s="370" t="s">
        <v>770</v>
      </c>
      <c r="L23" s="337"/>
      <c r="M23" s="156"/>
      <c r="O23" s="121" t="s">
        <v>22</v>
      </c>
      <c r="P23" s="119">
        <f>SUMIF($C$4:$C$92,P22,$D$4:$D$92)+SUMIF($C$102:$C$103,P22,$D$102:$D$103)+SUMIF($C$121:$C$122,P22,$D$121:$D$122)</f>
        <v>0</v>
      </c>
      <c r="Q23" s="119">
        <f>SUMIF($C$4:$C$92,Q22,$D$4:$D$92)+SUMIF($C$102:$C$103,Q22,$D$102:$D$103)+SUMIF($C$121:$C$122,Q22,$D$121:$D$122)</f>
        <v>1</v>
      </c>
      <c r="R23" s="119">
        <f>SUMIF($C$4:$C$92,R22,$D$4:$D$92)+SUMIF($C$102:$C$103,R22,$D$102:$D$103)+SUMIF($C$121:$C$122,R22,$D$121:$D$122)</f>
        <v>7</v>
      </c>
      <c r="S23" s="119">
        <f>SUMIF($C$4:$C$92,S22,$D$4:$D$92)+SUMIF($C$102:$C$103,S22,$D$102:$D$103)+SUMIF($C$121:$C$122,S22,$D$121:$D$122)</f>
        <v>0</v>
      </c>
      <c r="T23" s="119">
        <f>SUMIF($C$4:$C$92,T22,$D$4:$D$92)+SUMIF($C$102:$C$103,T22,$D$102:$D$103)+SUMIF($C$121:$C$122,T22,$D$121:$D$122)</f>
        <v>0</v>
      </c>
      <c r="U23" s="119">
        <f>SUMIF($C$4:$C$92,U22,$D$4:$D$92)+SUMIF($C$102:$C$103,U22,$D$102:$D$103)+SUMIF($C$121:$C$122,U22,$D$121:$D$122)</f>
        <v>2</v>
      </c>
      <c r="V23" s="120">
        <f>SUMIF($C$4:$C$92,V22,$D$4:$D$92)+SUMIF($C$102:$C$103,V22,$D$102:$D$103)+SUMIF($C$121:$C$122,V22,$D$121:$D$122)</f>
        <v>0</v>
      </c>
    </row>
    <row r="24" spans="1:22" ht="20.100000000000001" customHeight="1">
      <c r="A24" s="325">
        <v>44505</v>
      </c>
      <c r="B24" s="332" t="s">
        <v>750</v>
      </c>
      <c r="C24" s="333" t="s">
        <v>752</v>
      </c>
      <c r="D24" s="334">
        <v>1</v>
      </c>
      <c r="E24" s="334">
        <v>0</v>
      </c>
      <c r="F24" s="334">
        <v>0</v>
      </c>
      <c r="G24" s="334">
        <v>1</v>
      </c>
      <c r="H24" s="334">
        <v>0</v>
      </c>
      <c r="I24" s="335" t="s">
        <v>764</v>
      </c>
      <c r="J24" s="336" t="s">
        <v>767</v>
      </c>
      <c r="K24" s="370" t="s">
        <v>770</v>
      </c>
      <c r="L24" s="337"/>
      <c r="M24" s="156"/>
      <c r="O24" s="72" t="s">
        <v>25</v>
      </c>
      <c r="P24" s="73">
        <f>SUMIF($C$4:$C$92,P22,$G$4:$G$92)+SUMIF($C$102:$C$103,P22,$G$102:$G$103)+SUMIF($C$121:$C$122,P22,$G$121:$G$122)</f>
        <v>0</v>
      </c>
      <c r="Q24" s="73">
        <f>SUMIF($C$4:$C$92,Q22,$G$4:$G$92)+SUMIF($C$102:$C$103,Q22,$G$102:$G$103)+SUMIF($C$121:$C$122,Q22,$G$121:$G$122)</f>
        <v>1</v>
      </c>
      <c r="R24" s="73">
        <f>SUMIF($C$4:$C$92,R22,$G$4:$G$92)+SUMIF($C$102:$C$103,R22,$G$102:$G$103)+SUMIF($C$121:$C$122,R22,$G$121:$G$122)</f>
        <v>7</v>
      </c>
      <c r="S24" s="73">
        <f>SUMIF($C$4:$C$92,S22,$G$4:$G$92)+SUMIF($C$102:$C$103,S22,$G$102:$G$103)+SUMIF($C$121:$C$122,S22,$G$121:$G$122)</f>
        <v>0</v>
      </c>
      <c r="T24" s="73">
        <f>SUMIF($C$4:$C$92,T22,$G$4:$G$92)+SUMIF($C$102:$C$103,T22,$G$102:$G$103)+SUMIF($C$121:$C$122,T22,$G$121:$G$122)</f>
        <v>0</v>
      </c>
      <c r="U24" s="73">
        <f>SUMIF($C$4:$C$92,U22,$G$4:$G$92)+SUMIF($C$102:$C$103,U22,$G$102:$G$103)+SUMIF($C$121:$C$122,U22,$G$121:$G$122)</f>
        <v>2</v>
      </c>
      <c r="V24" s="74">
        <f>SUMIF($C$4:$C$92,V22,$G$4:$G$92)+SUMIF($C$102:$C$103,V22,$G$102:$G$103)+SUMIF($C$121:$C$122,V22,$G$121:$G$122)</f>
        <v>0</v>
      </c>
    </row>
    <row r="25" spans="1:22" ht="20.100000000000001" customHeight="1" thickBot="1">
      <c r="A25" s="325">
        <v>44505</v>
      </c>
      <c r="B25" s="332" t="s">
        <v>750</v>
      </c>
      <c r="C25" s="333" t="s">
        <v>753</v>
      </c>
      <c r="D25" s="334">
        <v>0</v>
      </c>
      <c r="E25" s="334">
        <v>0</v>
      </c>
      <c r="F25" s="334">
        <v>0</v>
      </c>
      <c r="G25" s="334">
        <v>2</v>
      </c>
      <c r="H25" s="334">
        <v>0</v>
      </c>
      <c r="I25" s="335" t="s">
        <v>764</v>
      </c>
      <c r="J25" s="336" t="s">
        <v>767</v>
      </c>
      <c r="K25" s="370" t="s">
        <v>770</v>
      </c>
      <c r="L25" s="337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128</v>
      </c>
      <c r="U25" s="76" t="s">
        <v>129</v>
      </c>
      <c r="V25" s="77" t="s">
        <v>46</v>
      </c>
    </row>
    <row r="26" spans="1:22" ht="20.100000000000001" customHeight="1" thickBot="1">
      <c r="A26" s="359">
        <v>44505</v>
      </c>
      <c r="B26" s="360" t="s">
        <v>754</v>
      </c>
      <c r="C26" s="361" t="s">
        <v>742</v>
      </c>
      <c r="D26" s="362">
        <v>1</v>
      </c>
      <c r="E26" s="362">
        <v>0</v>
      </c>
      <c r="F26" s="362">
        <v>0</v>
      </c>
      <c r="G26" s="362">
        <v>2</v>
      </c>
      <c r="H26" s="362">
        <v>0</v>
      </c>
      <c r="I26" s="363" t="s">
        <v>764</v>
      </c>
      <c r="J26" s="364" t="s">
        <v>767</v>
      </c>
      <c r="K26" s="367" t="s">
        <v>770</v>
      </c>
      <c r="L26" s="365"/>
      <c r="M26" s="156"/>
      <c r="O26" s="121" t="s">
        <v>22</v>
      </c>
      <c r="P26" s="119">
        <f>SUMIF($C$4:$C$92,P25,$D$4:$D$92)+SUMIF($C$102:$C$103,P25,$D$102:$D$103)+SUMIF($C$121:$C$122,P25,$D$121:$D$122)</f>
        <v>9</v>
      </c>
      <c r="Q26" s="119">
        <f>SUMIF($C$4:$C$92,Q25,$D$4:$D$92)+SUMIF($C$102:$C$103,Q25,$D$102:$D$103)+SUMIF($C$121:$C$122,Q25,$D$121:$D$122)</f>
        <v>0</v>
      </c>
      <c r="R26" s="119">
        <f>SUMIF($C$4:$C$92,R25,$D$4:$D$92)+SUMIF($C$102:$C$103,R25,$D$102:$D$103)+SUMIF($C$121:$C$122,R25,$D$121:$D$122)</f>
        <v>0</v>
      </c>
      <c r="S26" s="119">
        <f>SUMIF($C$4:$C$92,S25,$D$4:$D$92)+SUMIF($C$102:$C$103,S25,$D$102:$D$103)+SUMIF($C$121:$C$122,S25,$D$121:$D$122)</f>
        <v>0</v>
      </c>
      <c r="T26" s="119">
        <f>SUMIF($C$4:$C$92,T25,$D$4:$D$92)+SUMIF($C$102:$C$103,T25,$D$102:$D$103)+SUMIF($C$121:$C$122,T25,$D$121:$D$122)</f>
        <v>0</v>
      </c>
      <c r="U26" s="119">
        <f>SUMIF($C$4:$C$92,U25,$D$4:$D$92)+SUMIF($C$102:$C$103,U25,$D$102:$D$103)+SUMIF($C$121:$C$122,U25,$D$121:$D$122)</f>
        <v>0</v>
      </c>
      <c r="V26" s="120">
        <f>SUMIF($C$4:$C$92,V25,$D$4:$D$92)+SUMIF($C$102:$C$103,V25,$D$102:$D$103)+SUMIF($C$121:$C$122,V25,$D$121:$D$122)</f>
        <v>0</v>
      </c>
    </row>
    <row r="27" spans="1:22" ht="20.100000000000001" customHeight="1">
      <c r="A27" s="318">
        <v>44505</v>
      </c>
      <c r="B27" s="326" t="s">
        <v>755</v>
      </c>
      <c r="C27" s="327" t="s">
        <v>717</v>
      </c>
      <c r="D27" s="328">
        <v>4</v>
      </c>
      <c r="E27" s="328">
        <v>0</v>
      </c>
      <c r="F27" s="328">
        <v>0</v>
      </c>
      <c r="G27" s="328">
        <v>4</v>
      </c>
      <c r="H27" s="328">
        <v>0</v>
      </c>
      <c r="I27" s="329" t="s">
        <v>764</v>
      </c>
      <c r="J27" s="330" t="s">
        <v>767</v>
      </c>
      <c r="K27" s="368" t="s">
        <v>770</v>
      </c>
      <c r="L27" s="331"/>
      <c r="M27" s="156"/>
      <c r="O27" s="78" t="s">
        <v>25</v>
      </c>
      <c r="P27" s="83">
        <f>SUMIF($C$4:$C$92,P25,$G$4:$G$92)+SUMIF($C$102:$C$103,P25,$G$102:$G$103)+SUMIF($C$121:$C$122,P25,$G$121:$G$122)</f>
        <v>9</v>
      </c>
      <c r="Q27" s="83">
        <f>SUMIF($C$4:$C$92,Q25,$G$4:$G$92)+SUMIF($C$102:$C$103,Q25,$G$102:$G$103)+SUMIF($C$121:$C$122,Q25,$G$121:$G$122)</f>
        <v>0</v>
      </c>
      <c r="R27" s="83">
        <f>SUMIF($C$4:$C$92,R25,$G$4:$G$92)+SUMIF($C$102:$C$103,R25,$G$102:$G$103)+SUMIF($C$121:$C$122,R25,$G$121:$G$122)</f>
        <v>0</v>
      </c>
      <c r="S27" s="83">
        <f>SUMIF($C$4:$C$92,S25,$G$4:$G$92)+SUMIF($C$102:$C$103,S25,$G$102:$G$103)+SUMIF($C$121:$C$122,S25,$G$121:$G$122)</f>
        <v>0</v>
      </c>
      <c r="T27" s="83">
        <f>SUMIF($C$4:$C$92,T25,$G$4:$G$92)+SUMIF($C$102:$C$103,T25,$G$102:$G$103)+SUMIF($C$121:$C$122,T25,$G$121:$G$122)</f>
        <v>0</v>
      </c>
      <c r="U27" s="83">
        <f>SUMIF($C$4:$C$92,U25,$G$4:$G$92)+SUMIF($C$102:$C$103,U25,$G$102:$G$103)+SUMIF($C$121:$C$122,U25,$G$121:$G$122)</f>
        <v>0</v>
      </c>
      <c r="V27" s="84">
        <f>SUMIF($C$4:$C$92,V25,$G$4:$G$92)+SUMIF($C$102:$C$103,V25,$G$102:$G$103)+SUMIF($C$121:$C$122,V25,$G$121:$G$122)</f>
        <v>0</v>
      </c>
    </row>
    <row r="28" spans="1:22" ht="20.100000000000001" customHeight="1" thickBot="1">
      <c r="A28" s="324">
        <v>44505</v>
      </c>
      <c r="B28" s="338" t="s">
        <v>755</v>
      </c>
      <c r="C28" s="339" t="s">
        <v>756</v>
      </c>
      <c r="D28" s="340">
        <v>3</v>
      </c>
      <c r="E28" s="340">
        <v>0</v>
      </c>
      <c r="F28" s="340">
        <v>0</v>
      </c>
      <c r="G28" s="340">
        <v>3</v>
      </c>
      <c r="H28" s="340">
        <v>0</v>
      </c>
      <c r="I28" s="341" t="s">
        <v>764</v>
      </c>
      <c r="J28" s="342" t="s">
        <v>767</v>
      </c>
      <c r="K28" s="369" t="s">
        <v>771</v>
      </c>
      <c r="L28" s="343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>
      <c r="A29" s="318">
        <v>44505</v>
      </c>
      <c r="B29" s="326" t="s">
        <v>757</v>
      </c>
      <c r="C29" s="327" t="s">
        <v>717</v>
      </c>
      <c r="D29" s="328">
        <v>4</v>
      </c>
      <c r="E29" s="328">
        <v>0</v>
      </c>
      <c r="F29" s="328">
        <v>0</v>
      </c>
      <c r="G29" s="328">
        <v>4</v>
      </c>
      <c r="H29" s="328">
        <v>0</v>
      </c>
      <c r="I29" s="329" t="s">
        <v>764</v>
      </c>
      <c r="J29" s="330" t="s">
        <v>768</v>
      </c>
      <c r="K29" s="368" t="s">
        <v>772</v>
      </c>
      <c r="L29" s="331"/>
      <c r="M29" s="156"/>
      <c r="O29" s="121" t="s">
        <v>22</v>
      </c>
      <c r="P29" s="119">
        <f>SUMIF($C$4:$C$92,P28,$D$4:$D$92)+SUMIF($C$102:$C$103,P28,$D$102:$D$103)+SUMIF($C$121:$C$122,P28,$D$121:$D$122)</f>
        <v>25</v>
      </c>
      <c r="Q29" s="119">
        <f>SUMIF($C$4:$C$92,Q28,$D$4:$D$92)+SUMIF($C$102:$C$103,Q28,$D$102:$D$103)+SUMIF($C$121:$C$122,Q28,$D$121:$D$122)</f>
        <v>5</v>
      </c>
      <c r="R29" s="119">
        <f>SUMIF($C$4:$C$92,R28,$D$4:$D$92)+SUMIF($C$102:$C$103,R28,$D$102:$D$103)+SUMIF($C$121:$C$122,R28,$D$121:$D$122)</f>
        <v>2</v>
      </c>
      <c r="S29" s="119">
        <f>SUMIF($C$4:$C$92,S28,$D$4:$D$92)+SUMIF($C$102:$C$103,S28,$D$102:$D$103)+SUMIF($C$121:$C$122,S28,$D$121:$D$122)</f>
        <v>0</v>
      </c>
      <c r="T29" s="119">
        <f>SUMIF($C$4:$C$92,T28,$D$4:$D$92)+SUMIF($C$102:$C$103,T28,$D$102:$D$103)+SUMIF($C$121:$C$122,T28,$D$121:$D$122)</f>
        <v>0</v>
      </c>
      <c r="U29" s="119">
        <f>SUMIF($C$4:$C$92,U28,$D$4:$D$92)+SUMIF($C$102:$C$103,U28,$D$102:$D$103)+SUMIF($C$121:$C$122,U28,$D$121:$D$122)</f>
        <v>0</v>
      </c>
      <c r="V29" s="120">
        <f>SUMIF($C$4:$C$92,V28,$D$4:$D$92)+SUMIF($C$102:$C$103,V28,$D$102:$D$103)+SUMIF($C$121:$C$122,V28,$D$121:$D$122)</f>
        <v>0</v>
      </c>
    </row>
    <row r="30" spans="1:22" ht="20.100000000000001" customHeight="1" thickBot="1">
      <c r="A30" s="324">
        <v>44505</v>
      </c>
      <c r="B30" s="338" t="s">
        <v>757</v>
      </c>
      <c r="C30" s="339" t="s">
        <v>756</v>
      </c>
      <c r="D30" s="340">
        <v>2</v>
      </c>
      <c r="E30" s="340">
        <v>0</v>
      </c>
      <c r="F30" s="340">
        <v>0</v>
      </c>
      <c r="G30" s="340">
        <v>2</v>
      </c>
      <c r="H30" s="340">
        <v>0</v>
      </c>
      <c r="I30" s="341" t="s">
        <v>764</v>
      </c>
      <c r="J30" s="342" t="s">
        <v>769</v>
      </c>
      <c r="K30" s="369" t="s">
        <v>770</v>
      </c>
      <c r="L30" s="343"/>
      <c r="M30" s="156"/>
      <c r="O30" s="85" t="s">
        <v>25</v>
      </c>
      <c r="P30" s="86">
        <f>SUMIF($C$4:$C$92,P28,$G$4:$G$92)+SUMIF($C$102:$C$103,P28,$G$102:$G$103)+SUMIF($C$121:$C$122,P28,$G$121:$G$122)</f>
        <v>19</v>
      </c>
      <c r="Q30" s="86">
        <f>SUMIF($C$4:$C$92,Q28,$G$4:$G$92)+SUMIF($C$102:$C$103,Q28,$G$102:$G$103)+SUMIF($C$121:$C$122,Q28,$G$121:$G$122)</f>
        <v>7</v>
      </c>
      <c r="R30" s="86">
        <f>SUMIF($C$4:$C$92,R28,$G$4:$G$92)+SUMIF($C$102:$C$103,R28,$G$102:$G$103)+SUMIF($C$121:$C$122,R28,$G$121:$G$122)</f>
        <v>2</v>
      </c>
      <c r="S30" s="86">
        <f>SUMIF($C$4:$C$92,S28,$G$4:$G$92)+SUMIF($C$102:$C$103,S28,$G$102:$G$103)+SUMIF($C$121:$C$122,S28,$G$121:$G$122)</f>
        <v>0</v>
      </c>
      <c r="T30" s="86">
        <f>SUMIF($C$4:$C$92,T28,$G$4:$G$92)+SUMIF($C$102:$C$103,T28,$G$102:$G$103)+SUMIF($C$121:$C$122,T28,$G$121:$G$122)</f>
        <v>0</v>
      </c>
      <c r="U30" s="86">
        <f>SUMIF($C$4:$C$92,U28,$G$4:$G$92)+SUMIF($C$102:$C$103,U28,$G$102:$G$103)+SUMIF($C$121:$C$122,U28,$G$121:$G$122)</f>
        <v>0</v>
      </c>
      <c r="V30" s="87">
        <f>SUMIF($C$4:$C$92,V28,$G$4:$G$92)+SUMIF($C$102:$C$103,V28,$G$102:$G$103)+SUMIF($C$121:$C$122,V28,$G$121:$G$122)</f>
        <v>0</v>
      </c>
    </row>
    <row r="31" spans="1:22" ht="20.100000000000001" customHeight="1" thickBot="1">
      <c r="A31" s="359">
        <v>44505</v>
      </c>
      <c r="B31" s="360" t="s">
        <v>758</v>
      </c>
      <c r="C31" s="361" t="s">
        <v>719</v>
      </c>
      <c r="D31" s="362">
        <v>0</v>
      </c>
      <c r="E31" s="362">
        <v>0</v>
      </c>
      <c r="F31" s="362">
        <v>0</v>
      </c>
      <c r="G31" s="362">
        <v>10</v>
      </c>
      <c r="H31" s="362">
        <v>0</v>
      </c>
      <c r="I31" s="363" t="s">
        <v>764</v>
      </c>
      <c r="J31" s="364" t="s">
        <v>767</v>
      </c>
      <c r="K31" s="367" t="s">
        <v>770</v>
      </c>
      <c r="L31" s="365"/>
      <c r="M31" s="156"/>
      <c r="O31" s="151"/>
      <c r="P31" s="151"/>
      <c r="Q31" s="151"/>
      <c r="R31" s="151"/>
      <c r="S31" s="151"/>
      <c r="T31" s="469" t="s">
        <v>79</v>
      </c>
      <c r="U31" s="470"/>
      <c r="V31" s="122">
        <f>SUM(P15:V15,P18:V18,P21:V21,P24:V24,P27:V27,P30:V30)</f>
        <v>331</v>
      </c>
    </row>
    <row r="32" spans="1:22" ht="20.100000000000001" customHeight="1">
      <c r="A32" s="325">
        <v>44505</v>
      </c>
      <c r="B32" s="332" t="s">
        <v>759</v>
      </c>
      <c r="C32" s="333" t="s">
        <v>730</v>
      </c>
      <c r="D32" s="334">
        <v>2</v>
      </c>
      <c r="E32" s="334">
        <v>0</v>
      </c>
      <c r="F32" s="334">
        <v>0</v>
      </c>
      <c r="G32" s="334">
        <v>2</v>
      </c>
      <c r="H32" s="334">
        <v>0</v>
      </c>
      <c r="I32" s="335" t="s">
        <v>765</v>
      </c>
      <c r="J32" s="336" t="s">
        <v>767</v>
      </c>
      <c r="K32" s="370" t="s">
        <v>771</v>
      </c>
      <c r="L32" s="337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 thickBot="1">
      <c r="A33" s="325">
        <v>44505</v>
      </c>
      <c r="B33" s="332" t="s">
        <v>759</v>
      </c>
      <c r="C33" s="333" t="s">
        <v>717</v>
      </c>
      <c r="D33" s="334">
        <v>4</v>
      </c>
      <c r="E33" s="334">
        <v>0</v>
      </c>
      <c r="F33" s="334">
        <v>0</v>
      </c>
      <c r="G33" s="334">
        <v>4</v>
      </c>
      <c r="H33" s="334">
        <v>0</v>
      </c>
      <c r="I33" s="335" t="s">
        <v>764</v>
      </c>
      <c r="J33" s="336" t="s">
        <v>767</v>
      </c>
      <c r="K33" s="370" t="s">
        <v>771</v>
      </c>
      <c r="L33" s="337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18">
        <v>44505</v>
      </c>
      <c r="B34" s="326" t="s">
        <v>760</v>
      </c>
      <c r="C34" s="327" t="s">
        <v>714</v>
      </c>
      <c r="D34" s="328">
        <v>0</v>
      </c>
      <c r="E34" s="328">
        <v>0</v>
      </c>
      <c r="F34" s="328">
        <v>0</v>
      </c>
      <c r="G34" s="328">
        <v>1</v>
      </c>
      <c r="H34" s="328">
        <v>0</v>
      </c>
      <c r="I34" s="329" t="s">
        <v>764</v>
      </c>
      <c r="J34" s="330" t="s">
        <v>767</v>
      </c>
      <c r="K34" s="368" t="s">
        <v>770</v>
      </c>
      <c r="L34" s="331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>
      <c r="A35" s="325">
        <v>44505</v>
      </c>
      <c r="B35" s="332" t="s">
        <v>760</v>
      </c>
      <c r="C35" s="333" t="s">
        <v>761</v>
      </c>
      <c r="D35" s="334">
        <v>0</v>
      </c>
      <c r="E35" s="334">
        <v>0</v>
      </c>
      <c r="F35" s="334">
        <v>0</v>
      </c>
      <c r="G35" s="334">
        <v>2</v>
      </c>
      <c r="H35" s="334">
        <v>0</v>
      </c>
      <c r="I35" s="335" t="s">
        <v>764</v>
      </c>
      <c r="J35" s="336" t="s">
        <v>767</v>
      </c>
      <c r="K35" s="370" t="s">
        <v>770</v>
      </c>
      <c r="L35" s="337"/>
      <c r="M35" s="156"/>
      <c r="N35" s="270"/>
      <c r="O35" s="471"/>
      <c r="P35" s="89" t="s">
        <v>81</v>
      </c>
      <c r="Q35" s="89"/>
      <c r="R35" s="89" t="s">
        <v>82</v>
      </c>
      <c r="S35" s="89"/>
      <c r="T35" s="473" t="s">
        <v>83</v>
      </c>
      <c r="U35" s="475" t="s">
        <v>84</v>
      </c>
      <c r="V35" s="462" t="s">
        <v>85</v>
      </c>
    </row>
    <row r="36" spans="1:24" ht="20.100000000000001" customHeight="1" thickBot="1">
      <c r="A36" s="324">
        <v>44505</v>
      </c>
      <c r="B36" s="338" t="s">
        <v>760</v>
      </c>
      <c r="C36" s="339" t="s">
        <v>762</v>
      </c>
      <c r="D36" s="340">
        <v>0</v>
      </c>
      <c r="E36" s="340">
        <v>0</v>
      </c>
      <c r="F36" s="340">
        <v>0</v>
      </c>
      <c r="G36" s="340">
        <v>1</v>
      </c>
      <c r="H36" s="340">
        <v>0</v>
      </c>
      <c r="I36" s="341" t="s">
        <v>766</v>
      </c>
      <c r="J36" s="342" t="s">
        <v>767</v>
      </c>
      <c r="K36" s="369" t="s">
        <v>771</v>
      </c>
      <c r="L36" s="343"/>
      <c r="M36" s="104"/>
      <c r="N36" s="105"/>
      <c r="O36" s="472"/>
      <c r="P36" s="90" t="s">
        <v>86</v>
      </c>
      <c r="Q36" s="90" t="s">
        <v>87</v>
      </c>
      <c r="R36" s="90" t="s">
        <v>86</v>
      </c>
      <c r="S36" s="90" t="s">
        <v>87</v>
      </c>
      <c r="T36" s="474"/>
      <c r="U36" s="476"/>
      <c r="V36" s="463"/>
    </row>
    <row r="37" spans="1:24" ht="20.100000000000001" customHeight="1">
      <c r="A37" s="318">
        <v>44505</v>
      </c>
      <c r="B37" s="326" t="s">
        <v>763</v>
      </c>
      <c r="C37" s="327" t="s">
        <v>730</v>
      </c>
      <c r="D37" s="328">
        <v>1</v>
      </c>
      <c r="E37" s="328">
        <v>0</v>
      </c>
      <c r="F37" s="328">
        <v>0</v>
      </c>
      <c r="G37" s="328">
        <v>1</v>
      </c>
      <c r="H37" s="328">
        <v>0</v>
      </c>
      <c r="I37" s="329" t="s">
        <v>764</v>
      </c>
      <c r="J37" s="330" t="s">
        <v>767</v>
      </c>
      <c r="K37" s="368" t="s">
        <v>770</v>
      </c>
      <c r="L37" s="331"/>
      <c r="M37" s="344" t="s">
        <v>859</v>
      </c>
      <c r="N37" s="186">
        <v>0.54583333333333328</v>
      </c>
      <c r="O37" s="345">
        <v>6396</v>
      </c>
      <c r="P37" s="346">
        <v>42</v>
      </c>
      <c r="Q37" s="346">
        <v>43</v>
      </c>
      <c r="R37" s="346">
        <v>9</v>
      </c>
      <c r="S37" s="346">
        <v>9</v>
      </c>
      <c r="T37" s="347">
        <f>SUM(P37:S37)</f>
        <v>103</v>
      </c>
      <c r="U37" s="348"/>
      <c r="V37" s="349">
        <v>12</v>
      </c>
    </row>
    <row r="38" spans="1:24" s="123" customFormat="1" ht="20.100000000000001" customHeight="1">
      <c r="A38" s="325">
        <v>44505</v>
      </c>
      <c r="B38" s="332" t="s">
        <v>763</v>
      </c>
      <c r="C38" s="333" t="s">
        <v>717</v>
      </c>
      <c r="D38" s="334">
        <v>4</v>
      </c>
      <c r="E38" s="334">
        <v>0</v>
      </c>
      <c r="F38" s="334">
        <v>0</v>
      </c>
      <c r="G38" s="334">
        <v>4</v>
      </c>
      <c r="H38" s="334">
        <v>0</v>
      </c>
      <c r="I38" s="335" t="s">
        <v>765</v>
      </c>
      <c r="J38" s="336" t="s">
        <v>767</v>
      </c>
      <c r="K38" s="370" t="s">
        <v>770</v>
      </c>
      <c r="L38" s="337"/>
      <c r="M38" s="344" t="s">
        <v>769</v>
      </c>
      <c r="N38" s="186">
        <v>0.54861111111111105</v>
      </c>
      <c r="O38" s="345" t="s">
        <v>145</v>
      </c>
      <c r="P38" s="346">
        <v>49</v>
      </c>
      <c r="Q38" s="346">
        <v>35</v>
      </c>
      <c r="R38" s="346">
        <v>5</v>
      </c>
      <c r="S38" s="346">
        <v>3</v>
      </c>
      <c r="T38" s="347">
        <f t="shared" ref="T38:T44" si="0">SUM(P38:S38)</f>
        <v>92</v>
      </c>
      <c r="U38" s="350"/>
      <c r="V38" s="351">
        <v>9</v>
      </c>
      <c r="W38" s="270"/>
    </row>
    <row r="39" spans="1:24" ht="20.100000000000001" customHeight="1" thickBot="1">
      <c r="A39" s="324">
        <v>44505</v>
      </c>
      <c r="B39" s="338" t="s">
        <v>763</v>
      </c>
      <c r="C39" s="339" t="s">
        <v>756</v>
      </c>
      <c r="D39" s="340">
        <v>8</v>
      </c>
      <c r="E39" s="340">
        <v>0</v>
      </c>
      <c r="F39" s="340">
        <v>0</v>
      </c>
      <c r="G39" s="340">
        <v>8</v>
      </c>
      <c r="H39" s="340">
        <v>0</v>
      </c>
      <c r="I39" s="341" t="s">
        <v>764</v>
      </c>
      <c r="J39" s="342" t="s">
        <v>767</v>
      </c>
      <c r="K39" s="369" t="s">
        <v>770</v>
      </c>
      <c r="L39" s="343"/>
      <c r="M39" s="344" t="s">
        <v>813</v>
      </c>
      <c r="N39" s="186">
        <v>0.62847222222222221</v>
      </c>
      <c r="O39" s="345" t="s">
        <v>144</v>
      </c>
      <c r="P39" s="346">
        <v>64</v>
      </c>
      <c r="Q39" s="346">
        <v>64</v>
      </c>
      <c r="R39" s="346">
        <v>6</v>
      </c>
      <c r="S39" s="346">
        <v>6</v>
      </c>
      <c r="T39" s="347">
        <f t="shared" si="0"/>
        <v>140</v>
      </c>
      <c r="U39" s="350"/>
      <c r="V39" s="351">
        <v>9</v>
      </c>
      <c r="X39" s="106"/>
    </row>
    <row r="40" spans="1:24" ht="20.100000000000001" customHeight="1">
      <c r="A40" s="318">
        <v>44505</v>
      </c>
      <c r="B40" s="326" t="s">
        <v>773</v>
      </c>
      <c r="C40" s="327" t="s">
        <v>730</v>
      </c>
      <c r="D40" s="328">
        <v>3</v>
      </c>
      <c r="E40" s="328">
        <v>0</v>
      </c>
      <c r="F40" s="328">
        <v>0</v>
      </c>
      <c r="G40" s="328">
        <v>5</v>
      </c>
      <c r="H40" s="328">
        <v>0</v>
      </c>
      <c r="I40" s="329" t="s">
        <v>779</v>
      </c>
      <c r="J40" s="330" t="s">
        <v>781</v>
      </c>
      <c r="K40" s="330" t="s">
        <v>784</v>
      </c>
      <c r="L40" s="331"/>
      <c r="M40" s="344" t="s">
        <v>827</v>
      </c>
      <c r="N40" s="186">
        <v>0.67291666666666661</v>
      </c>
      <c r="O40" s="345" t="s">
        <v>142</v>
      </c>
      <c r="P40" s="346">
        <v>39</v>
      </c>
      <c r="Q40" s="346">
        <v>40</v>
      </c>
      <c r="R40" s="346">
        <v>6</v>
      </c>
      <c r="S40" s="346">
        <v>9</v>
      </c>
      <c r="T40" s="347">
        <f t="shared" si="0"/>
        <v>94</v>
      </c>
      <c r="U40" s="352"/>
      <c r="V40" s="351">
        <v>4</v>
      </c>
      <c r="W40" s="106"/>
      <c r="X40" s="106"/>
    </row>
    <row r="41" spans="1:24" ht="20.100000000000001" customHeight="1" thickBot="1">
      <c r="A41" s="324">
        <v>44505</v>
      </c>
      <c r="B41" s="338" t="s">
        <v>774</v>
      </c>
      <c r="C41" s="339" t="s">
        <v>717</v>
      </c>
      <c r="D41" s="340">
        <v>1</v>
      </c>
      <c r="E41" s="340">
        <v>0</v>
      </c>
      <c r="F41" s="340">
        <v>0</v>
      </c>
      <c r="G41" s="340">
        <v>1</v>
      </c>
      <c r="H41" s="340">
        <v>0</v>
      </c>
      <c r="I41" s="341" t="s">
        <v>780</v>
      </c>
      <c r="J41" s="342" t="s">
        <v>781</v>
      </c>
      <c r="K41" s="342" t="s">
        <v>784</v>
      </c>
      <c r="L41" s="343"/>
      <c r="M41" s="344" t="s">
        <v>740</v>
      </c>
      <c r="N41" s="186">
        <v>0.52083333333333337</v>
      </c>
      <c r="O41" s="345" t="s">
        <v>146</v>
      </c>
      <c r="P41" s="346">
        <v>62</v>
      </c>
      <c r="Q41" s="346">
        <v>60</v>
      </c>
      <c r="R41" s="346">
        <v>1</v>
      </c>
      <c r="S41" s="346">
        <v>1</v>
      </c>
      <c r="T41" s="347">
        <f t="shared" si="0"/>
        <v>124</v>
      </c>
      <c r="U41" s="352"/>
      <c r="V41" s="351">
        <v>10</v>
      </c>
      <c r="W41" s="106"/>
    </row>
    <row r="42" spans="1:24" ht="20.100000000000001" customHeight="1">
      <c r="A42" s="318">
        <v>44505</v>
      </c>
      <c r="B42" s="326" t="s">
        <v>775</v>
      </c>
      <c r="C42" s="327" t="s">
        <v>751</v>
      </c>
      <c r="D42" s="328">
        <v>1</v>
      </c>
      <c r="E42" s="328">
        <v>0</v>
      </c>
      <c r="F42" s="328">
        <v>0</v>
      </c>
      <c r="G42" s="328">
        <v>0</v>
      </c>
      <c r="H42" s="328">
        <v>0</v>
      </c>
      <c r="I42" s="329" t="s">
        <v>780</v>
      </c>
      <c r="J42" s="330" t="s">
        <v>781</v>
      </c>
      <c r="K42" s="330" t="s">
        <v>785</v>
      </c>
      <c r="L42" s="331"/>
      <c r="M42" s="344" t="s">
        <v>746</v>
      </c>
      <c r="N42" s="186">
        <v>0.52777777777777779</v>
      </c>
      <c r="O42" s="345" t="s">
        <v>148</v>
      </c>
      <c r="P42" s="346">
        <v>30</v>
      </c>
      <c r="Q42" s="346">
        <v>40</v>
      </c>
      <c r="R42" s="346">
        <v>0</v>
      </c>
      <c r="S42" s="346">
        <v>1</v>
      </c>
      <c r="T42" s="347">
        <f t="shared" si="0"/>
        <v>71</v>
      </c>
      <c r="U42" s="352"/>
      <c r="V42" s="351">
        <v>2</v>
      </c>
      <c r="W42" s="106"/>
    </row>
    <row r="43" spans="1:24" ht="20.100000000000001" customHeight="1" thickBot="1">
      <c r="A43" s="324">
        <v>44505</v>
      </c>
      <c r="B43" s="338" t="s">
        <v>775</v>
      </c>
      <c r="C43" s="339" t="s">
        <v>41</v>
      </c>
      <c r="D43" s="340">
        <v>5</v>
      </c>
      <c r="E43" s="340">
        <v>0</v>
      </c>
      <c r="F43" s="340">
        <v>0</v>
      </c>
      <c r="G43" s="340">
        <v>3</v>
      </c>
      <c r="H43" s="340">
        <v>0</v>
      </c>
      <c r="I43" s="341" t="s">
        <v>780</v>
      </c>
      <c r="J43" s="342" t="s">
        <v>782</v>
      </c>
      <c r="K43" s="342" t="s">
        <v>785</v>
      </c>
      <c r="L43" s="343"/>
      <c r="M43" s="344" t="s">
        <v>859</v>
      </c>
      <c r="N43" s="186" t="s">
        <v>866</v>
      </c>
      <c r="O43" s="345" t="s">
        <v>779</v>
      </c>
      <c r="P43" s="346">
        <v>0</v>
      </c>
      <c r="Q43" s="346">
        <v>0</v>
      </c>
      <c r="R43" s="346">
        <v>1</v>
      </c>
      <c r="S43" s="346">
        <v>3</v>
      </c>
      <c r="T43" s="347">
        <f t="shared" si="0"/>
        <v>4</v>
      </c>
      <c r="U43" s="352"/>
      <c r="V43" s="351">
        <v>1</v>
      </c>
      <c r="W43" s="106"/>
    </row>
    <row r="44" spans="1:24" ht="20.100000000000001" customHeight="1" thickBot="1">
      <c r="A44" s="359">
        <v>44505</v>
      </c>
      <c r="B44" s="360" t="s">
        <v>865</v>
      </c>
      <c r="C44" s="361" t="s">
        <v>776</v>
      </c>
      <c r="D44" s="362">
        <v>6</v>
      </c>
      <c r="E44" s="362">
        <v>0</v>
      </c>
      <c r="F44" s="362">
        <v>0</v>
      </c>
      <c r="G44" s="362">
        <v>6</v>
      </c>
      <c r="H44" s="362">
        <v>0</v>
      </c>
      <c r="I44" s="363" t="s">
        <v>780</v>
      </c>
      <c r="J44" s="364" t="s">
        <v>781</v>
      </c>
      <c r="K44" s="364" t="s">
        <v>784</v>
      </c>
      <c r="L44" s="365"/>
      <c r="M44" s="344" t="s">
        <v>781</v>
      </c>
      <c r="N44" s="186">
        <v>0.55694444444444446</v>
      </c>
      <c r="O44" s="345" t="s">
        <v>147</v>
      </c>
      <c r="P44" s="346">
        <v>17</v>
      </c>
      <c r="Q44" s="346">
        <v>18</v>
      </c>
      <c r="R44" s="346">
        <v>0</v>
      </c>
      <c r="S44" s="346">
        <v>0</v>
      </c>
      <c r="T44" s="347">
        <f t="shared" si="0"/>
        <v>35</v>
      </c>
      <c r="U44" s="350"/>
      <c r="V44" s="351">
        <v>4</v>
      </c>
    </row>
    <row r="45" spans="1:24" ht="20.100000000000001" customHeight="1" thickTop="1">
      <c r="A45" s="318">
        <v>44505</v>
      </c>
      <c r="B45" s="326" t="s">
        <v>777</v>
      </c>
      <c r="C45" s="327" t="s">
        <v>778</v>
      </c>
      <c r="D45" s="328">
        <v>1</v>
      </c>
      <c r="E45" s="328">
        <v>0</v>
      </c>
      <c r="F45" s="328">
        <v>0</v>
      </c>
      <c r="G45" s="328">
        <v>1</v>
      </c>
      <c r="H45" s="328">
        <v>0</v>
      </c>
      <c r="I45" s="329" t="s">
        <v>780</v>
      </c>
      <c r="J45" s="330" t="s">
        <v>781</v>
      </c>
      <c r="K45" s="330" t="s">
        <v>784</v>
      </c>
      <c r="L45" s="331"/>
      <c r="M45" s="344"/>
      <c r="N45" s="186"/>
      <c r="O45" s="181" t="s">
        <v>125</v>
      </c>
      <c r="P45" s="182">
        <f>SUM(P37:P44)</f>
        <v>303</v>
      </c>
      <c r="Q45" s="182">
        <f>SUM(Q37:Q44)</f>
        <v>300</v>
      </c>
      <c r="R45" s="182">
        <f>SUM(R37:R44)</f>
        <v>28</v>
      </c>
      <c r="S45" s="182">
        <f>SUM(S37:S44)</f>
        <v>32</v>
      </c>
      <c r="T45" s="182">
        <f>SUM(T37:T44)</f>
        <v>663</v>
      </c>
      <c r="U45" s="183"/>
      <c r="V45" s="184"/>
    </row>
    <row r="46" spans="1:24" ht="20.100000000000001" customHeight="1" thickBot="1">
      <c r="A46" s="324">
        <v>44505</v>
      </c>
      <c r="B46" s="338" t="s">
        <v>777</v>
      </c>
      <c r="C46" s="339" t="s">
        <v>776</v>
      </c>
      <c r="D46" s="340">
        <v>1</v>
      </c>
      <c r="E46" s="340">
        <v>0</v>
      </c>
      <c r="F46" s="340">
        <v>0</v>
      </c>
      <c r="G46" s="340">
        <v>1</v>
      </c>
      <c r="H46" s="340">
        <v>0</v>
      </c>
      <c r="I46" s="341" t="s">
        <v>780</v>
      </c>
      <c r="J46" s="342" t="s">
        <v>781</v>
      </c>
      <c r="K46" s="342" t="s">
        <v>783</v>
      </c>
      <c r="L46" s="343"/>
      <c r="M46" s="344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237"/>
    </row>
    <row r="47" spans="1:24" ht="20.100000000000001" customHeight="1" thickBot="1">
      <c r="A47" s="359">
        <v>44505</v>
      </c>
      <c r="B47" s="360" t="s">
        <v>786</v>
      </c>
      <c r="C47" s="361" t="s">
        <v>787</v>
      </c>
      <c r="D47" s="362">
        <v>15</v>
      </c>
      <c r="E47" s="362">
        <v>0</v>
      </c>
      <c r="F47" s="362">
        <v>0</v>
      </c>
      <c r="G47" s="362">
        <v>15</v>
      </c>
      <c r="H47" s="362">
        <v>0</v>
      </c>
      <c r="I47" s="363" t="s">
        <v>805</v>
      </c>
      <c r="J47" s="364" t="s">
        <v>809</v>
      </c>
      <c r="K47" s="367" t="s">
        <v>811</v>
      </c>
      <c r="L47" s="365"/>
      <c r="M47" s="344"/>
      <c r="N47" s="186"/>
      <c r="O47" s="185"/>
      <c r="P47" s="179"/>
      <c r="Q47" s="179"/>
      <c r="R47" s="179"/>
      <c r="S47" s="179"/>
      <c r="T47" s="179">
        <f>SUM(P47:S47)</f>
        <v>0</v>
      </c>
      <c r="U47" s="180"/>
      <c r="V47" s="176"/>
    </row>
    <row r="48" spans="1:24" ht="20.100000000000001" customHeight="1" thickBot="1">
      <c r="A48" s="359">
        <v>44505</v>
      </c>
      <c r="B48" s="360" t="s">
        <v>788</v>
      </c>
      <c r="C48" s="361" t="s">
        <v>753</v>
      </c>
      <c r="D48" s="362">
        <v>2</v>
      </c>
      <c r="E48" s="362">
        <v>0</v>
      </c>
      <c r="F48" s="362">
        <v>0</v>
      </c>
      <c r="G48" s="362">
        <v>2</v>
      </c>
      <c r="H48" s="362">
        <v>0</v>
      </c>
      <c r="I48" s="363" t="s">
        <v>806</v>
      </c>
      <c r="J48" s="364" t="s">
        <v>810</v>
      </c>
      <c r="K48" s="367" t="s">
        <v>812</v>
      </c>
      <c r="L48" s="365"/>
      <c r="M48" s="344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Bot="1">
      <c r="A49" s="359">
        <v>44505</v>
      </c>
      <c r="B49" s="360" t="s">
        <v>789</v>
      </c>
      <c r="C49" s="361" t="s">
        <v>790</v>
      </c>
      <c r="D49" s="362">
        <v>1</v>
      </c>
      <c r="E49" s="362">
        <v>0</v>
      </c>
      <c r="F49" s="362">
        <v>0</v>
      </c>
      <c r="G49" s="362">
        <v>1</v>
      </c>
      <c r="H49" s="362">
        <v>0</v>
      </c>
      <c r="I49" s="363" t="s">
        <v>805</v>
      </c>
      <c r="J49" s="364" t="s">
        <v>810</v>
      </c>
      <c r="K49" s="367" t="s">
        <v>811</v>
      </c>
      <c r="L49" s="365"/>
      <c r="M49" s="344"/>
      <c r="N49" s="186"/>
      <c r="O49" s="185"/>
      <c r="P49" s="179"/>
      <c r="Q49" s="179"/>
      <c r="R49" s="179"/>
      <c r="S49" s="179"/>
      <c r="T49" s="179"/>
      <c r="U49" s="180"/>
      <c r="V49" s="176"/>
    </row>
    <row r="50" spans="1:22" ht="20.100000000000001" customHeight="1" thickTop="1" thickBot="1">
      <c r="A50" s="359">
        <v>44505</v>
      </c>
      <c r="B50" s="360" t="s">
        <v>791</v>
      </c>
      <c r="C50" s="361" t="s">
        <v>792</v>
      </c>
      <c r="D50" s="362">
        <v>1</v>
      </c>
      <c r="E50" s="362">
        <v>0</v>
      </c>
      <c r="F50" s="362">
        <v>0</v>
      </c>
      <c r="G50" s="362">
        <v>1</v>
      </c>
      <c r="H50" s="362">
        <v>0</v>
      </c>
      <c r="I50" s="363" t="s">
        <v>805</v>
      </c>
      <c r="J50" s="364" t="s">
        <v>809</v>
      </c>
      <c r="K50" s="367" t="s">
        <v>811</v>
      </c>
      <c r="L50" s="365"/>
      <c r="M50" s="187"/>
      <c r="N50" s="106"/>
      <c r="O50" s="181" t="s">
        <v>88</v>
      </c>
      <c r="P50" s="182">
        <f>SUM(P46:P49)</f>
        <v>0</v>
      </c>
      <c r="Q50" s="91">
        <f>SUM(Q46:Q49)</f>
        <v>0</v>
      </c>
      <c r="R50" s="182">
        <f>SUM(R46:R49)</f>
        <v>0</v>
      </c>
      <c r="S50" s="91">
        <f>SUM(S46:S49)</f>
        <v>0</v>
      </c>
      <c r="T50" s="182">
        <f>SUM(T46:T49)</f>
        <v>0</v>
      </c>
      <c r="U50" s="92"/>
      <c r="V50" s="93"/>
    </row>
    <row r="51" spans="1:22" ht="20.100000000000001" customHeight="1" thickBot="1">
      <c r="A51" s="318">
        <v>44505</v>
      </c>
      <c r="B51" s="326" t="s">
        <v>793</v>
      </c>
      <c r="C51" s="327" t="s">
        <v>794</v>
      </c>
      <c r="D51" s="328">
        <v>1</v>
      </c>
      <c r="E51" s="328">
        <v>0</v>
      </c>
      <c r="F51" s="328">
        <v>0</v>
      </c>
      <c r="G51" s="328">
        <v>1</v>
      </c>
      <c r="H51" s="328">
        <v>0</v>
      </c>
      <c r="I51" s="329" t="s">
        <v>805</v>
      </c>
      <c r="J51" s="330" t="s">
        <v>809</v>
      </c>
      <c r="K51" s="368" t="s">
        <v>812</v>
      </c>
      <c r="L51" s="331"/>
      <c r="M51" s="187"/>
      <c r="N51" s="106"/>
      <c r="O51" s="94" t="s">
        <v>89</v>
      </c>
      <c r="P51" s="96">
        <f>P45+P50</f>
        <v>303</v>
      </c>
      <c r="Q51" s="95">
        <f>Q45+Q50</f>
        <v>300</v>
      </c>
      <c r="R51" s="96">
        <f>R45+R50</f>
        <v>28</v>
      </c>
      <c r="S51" s="95">
        <f>S45+S50</f>
        <v>32</v>
      </c>
      <c r="T51" s="96">
        <f>T45+T50</f>
        <v>663</v>
      </c>
      <c r="U51" s="97">
        <f>SUM(U45:U46)</f>
        <v>0</v>
      </c>
      <c r="V51" s="98"/>
    </row>
    <row r="52" spans="1:22" ht="20.100000000000001" customHeight="1">
      <c r="A52" s="325">
        <v>44505</v>
      </c>
      <c r="B52" s="332" t="s">
        <v>793</v>
      </c>
      <c r="C52" s="333" t="s">
        <v>795</v>
      </c>
      <c r="D52" s="334">
        <v>25</v>
      </c>
      <c r="E52" s="334">
        <v>0</v>
      </c>
      <c r="F52" s="334">
        <v>0</v>
      </c>
      <c r="G52" s="334">
        <v>25</v>
      </c>
      <c r="H52" s="334">
        <v>0</v>
      </c>
      <c r="I52" s="335" t="s">
        <v>805</v>
      </c>
      <c r="J52" s="336" t="s">
        <v>809</v>
      </c>
      <c r="K52" s="370" t="s">
        <v>812</v>
      </c>
      <c r="L52" s="337"/>
      <c r="M52" s="187"/>
      <c r="N52" s="106"/>
      <c r="O52" s="169" t="s">
        <v>481</v>
      </c>
      <c r="P52" s="99"/>
      <c r="Q52" s="152"/>
      <c r="R52" s="152"/>
      <c r="S52" s="152"/>
      <c r="T52" s="152"/>
      <c r="U52" s="151"/>
      <c r="V52" s="151"/>
    </row>
    <row r="53" spans="1:22" ht="20.100000000000001" customHeight="1">
      <c r="A53" s="325">
        <v>44505</v>
      </c>
      <c r="B53" s="332" t="s">
        <v>793</v>
      </c>
      <c r="C53" s="333" t="s">
        <v>796</v>
      </c>
      <c r="D53" s="334">
        <v>2</v>
      </c>
      <c r="E53" s="334">
        <v>0</v>
      </c>
      <c r="F53" s="334">
        <v>0</v>
      </c>
      <c r="G53" s="334">
        <v>2</v>
      </c>
      <c r="H53" s="334">
        <v>0</v>
      </c>
      <c r="I53" s="335" t="s">
        <v>807</v>
      </c>
      <c r="J53" s="336" t="s">
        <v>809</v>
      </c>
      <c r="K53" s="370" t="s">
        <v>812</v>
      </c>
      <c r="L53" s="337"/>
      <c r="M53" s="187"/>
      <c r="N53" s="272"/>
      <c r="O53" s="156"/>
      <c r="P53" s="188"/>
      <c r="Q53" s="188"/>
      <c r="R53" s="152"/>
      <c r="S53" s="152"/>
      <c r="T53" s="152"/>
      <c r="U53" s="151"/>
      <c r="V53" s="151"/>
    </row>
    <row r="54" spans="1:22" ht="20.100000000000001" customHeight="1" thickBot="1">
      <c r="A54" s="324">
        <v>44505</v>
      </c>
      <c r="B54" s="338" t="s">
        <v>793</v>
      </c>
      <c r="C54" s="339" t="s">
        <v>753</v>
      </c>
      <c r="D54" s="340">
        <v>2</v>
      </c>
      <c r="E54" s="340">
        <v>0</v>
      </c>
      <c r="F54" s="340">
        <v>0</v>
      </c>
      <c r="G54" s="340">
        <v>2</v>
      </c>
      <c r="H54" s="340">
        <v>0</v>
      </c>
      <c r="I54" s="341" t="s">
        <v>805</v>
      </c>
      <c r="J54" s="342" t="s">
        <v>809</v>
      </c>
      <c r="K54" s="369" t="s">
        <v>811</v>
      </c>
      <c r="L54" s="343"/>
      <c r="M54" s="187"/>
      <c r="N54" s="272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 thickBot="1">
      <c r="A55" s="359">
        <v>44505</v>
      </c>
      <c r="B55" s="360" t="s">
        <v>797</v>
      </c>
      <c r="C55" s="361" t="s">
        <v>798</v>
      </c>
      <c r="D55" s="362">
        <v>3</v>
      </c>
      <c r="E55" s="362">
        <v>0</v>
      </c>
      <c r="F55" s="362">
        <v>0</v>
      </c>
      <c r="G55" s="362">
        <v>3</v>
      </c>
      <c r="H55" s="362">
        <v>0</v>
      </c>
      <c r="I55" s="363" t="s">
        <v>805</v>
      </c>
      <c r="J55" s="364" t="s">
        <v>809</v>
      </c>
      <c r="K55" s="367" t="s">
        <v>812</v>
      </c>
      <c r="L55" s="365"/>
      <c r="M55" s="187"/>
      <c r="N55" s="272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 thickBot="1">
      <c r="A56" s="359">
        <v>44505</v>
      </c>
      <c r="B56" s="360" t="s">
        <v>799</v>
      </c>
      <c r="C56" s="361" t="s">
        <v>800</v>
      </c>
      <c r="D56" s="362">
        <v>6</v>
      </c>
      <c r="E56" s="362">
        <v>0</v>
      </c>
      <c r="F56" s="362">
        <v>0</v>
      </c>
      <c r="G56" s="362">
        <v>6</v>
      </c>
      <c r="H56" s="362">
        <v>0</v>
      </c>
      <c r="I56" s="363" t="s">
        <v>805</v>
      </c>
      <c r="J56" s="364" t="s">
        <v>809</v>
      </c>
      <c r="K56" s="367" t="s">
        <v>811</v>
      </c>
      <c r="L56" s="365"/>
      <c r="M56" s="187"/>
      <c r="N56" s="272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>
      <c r="A57" s="318">
        <v>44505</v>
      </c>
      <c r="B57" s="326" t="s">
        <v>801</v>
      </c>
      <c r="C57" s="327" t="s">
        <v>802</v>
      </c>
      <c r="D57" s="328">
        <v>3</v>
      </c>
      <c r="E57" s="328">
        <v>0</v>
      </c>
      <c r="F57" s="328">
        <v>0</v>
      </c>
      <c r="G57" s="328">
        <v>3</v>
      </c>
      <c r="H57" s="328">
        <v>0</v>
      </c>
      <c r="I57" s="329" t="s">
        <v>808</v>
      </c>
      <c r="J57" s="330" t="s">
        <v>810</v>
      </c>
      <c r="K57" s="368" t="s">
        <v>811</v>
      </c>
      <c r="L57" s="331"/>
      <c r="M57" s="187"/>
      <c r="N57" s="272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325">
        <v>44505</v>
      </c>
      <c r="B58" s="332" t="s">
        <v>801</v>
      </c>
      <c r="C58" s="333" t="s">
        <v>717</v>
      </c>
      <c r="D58" s="334">
        <v>3</v>
      </c>
      <c r="E58" s="334">
        <v>0</v>
      </c>
      <c r="F58" s="334">
        <v>0</v>
      </c>
      <c r="G58" s="334">
        <v>3</v>
      </c>
      <c r="H58" s="334">
        <v>0</v>
      </c>
      <c r="I58" s="335" t="s">
        <v>805</v>
      </c>
      <c r="J58" s="336" t="s">
        <v>809</v>
      </c>
      <c r="K58" s="370" t="s">
        <v>812</v>
      </c>
      <c r="L58" s="337"/>
      <c r="M58" s="187"/>
      <c r="N58" s="272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24">
        <v>44505</v>
      </c>
      <c r="B59" s="338" t="s">
        <v>801</v>
      </c>
      <c r="C59" s="339" t="s">
        <v>803</v>
      </c>
      <c r="D59" s="340">
        <v>2</v>
      </c>
      <c r="E59" s="340">
        <v>0</v>
      </c>
      <c r="F59" s="340">
        <v>0</v>
      </c>
      <c r="G59" s="340">
        <v>2</v>
      </c>
      <c r="H59" s="340">
        <v>0</v>
      </c>
      <c r="I59" s="341" t="s">
        <v>805</v>
      </c>
      <c r="J59" s="342" t="s">
        <v>809</v>
      </c>
      <c r="K59" s="369" t="s">
        <v>812</v>
      </c>
      <c r="L59" s="343"/>
      <c r="M59" s="187"/>
      <c r="N59" s="272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 thickBot="1">
      <c r="A60" s="359">
        <v>44505</v>
      </c>
      <c r="B60" s="360" t="s">
        <v>804</v>
      </c>
      <c r="C60" s="361" t="s">
        <v>776</v>
      </c>
      <c r="D60" s="362">
        <v>4</v>
      </c>
      <c r="E60" s="362">
        <v>0</v>
      </c>
      <c r="F60" s="362">
        <v>0</v>
      </c>
      <c r="G60" s="362">
        <v>4</v>
      </c>
      <c r="H60" s="362">
        <v>0</v>
      </c>
      <c r="I60" s="363" t="s">
        <v>807</v>
      </c>
      <c r="J60" s="364" t="s">
        <v>809</v>
      </c>
      <c r="K60" s="367" t="s">
        <v>811</v>
      </c>
      <c r="L60" s="365"/>
      <c r="M60" s="187"/>
      <c r="N60" s="272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318">
        <v>44505</v>
      </c>
      <c r="B61" s="326" t="s">
        <v>814</v>
      </c>
      <c r="C61" s="327" t="s">
        <v>815</v>
      </c>
      <c r="D61" s="328">
        <v>10</v>
      </c>
      <c r="E61" s="328">
        <v>0</v>
      </c>
      <c r="F61" s="328">
        <v>0</v>
      </c>
      <c r="G61" s="328">
        <v>10</v>
      </c>
      <c r="H61" s="328">
        <v>0</v>
      </c>
      <c r="I61" s="329" t="s">
        <v>824</v>
      </c>
      <c r="J61" s="330" t="s">
        <v>827</v>
      </c>
      <c r="K61" s="330" t="s">
        <v>830</v>
      </c>
      <c r="L61" s="331"/>
      <c r="M61" s="187"/>
      <c r="N61" s="272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>
      <c r="A62" s="325">
        <v>44505</v>
      </c>
      <c r="B62" s="332" t="s">
        <v>817</v>
      </c>
      <c r="C62" s="333" t="s">
        <v>816</v>
      </c>
      <c r="D62" s="334">
        <v>1</v>
      </c>
      <c r="E62" s="334">
        <v>0</v>
      </c>
      <c r="F62" s="334">
        <v>0</v>
      </c>
      <c r="G62" s="334">
        <v>1</v>
      </c>
      <c r="H62" s="334">
        <v>0</v>
      </c>
      <c r="I62" s="335" t="s">
        <v>825</v>
      </c>
      <c r="J62" s="336" t="s">
        <v>828</v>
      </c>
      <c r="K62" s="336" t="s">
        <v>831</v>
      </c>
      <c r="L62" s="337"/>
      <c r="M62" s="187"/>
      <c r="N62" s="272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 thickBot="1">
      <c r="A63" s="324">
        <v>44505</v>
      </c>
      <c r="B63" s="338" t="s">
        <v>817</v>
      </c>
      <c r="C63" s="339" t="s">
        <v>742</v>
      </c>
      <c r="D63" s="340">
        <v>5</v>
      </c>
      <c r="E63" s="340">
        <v>0</v>
      </c>
      <c r="F63" s="340">
        <v>0</v>
      </c>
      <c r="G63" s="340">
        <v>3</v>
      </c>
      <c r="H63" s="340">
        <v>0</v>
      </c>
      <c r="I63" s="341" t="s">
        <v>825</v>
      </c>
      <c r="J63" s="342" t="s">
        <v>827</v>
      </c>
      <c r="K63" s="342" t="s">
        <v>830</v>
      </c>
      <c r="L63" s="343"/>
      <c r="M63" s="187"/>
      <c r="N63" s="272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>
      <c r="A64" s="318">
        <v>44505</v>
      </c>
      <c r="B64" s="326" t="s">
        <v>818</v>
      </c>
      <c r="C64" s="327" t="s">
        <v>819</v>
      </c>
      <c r="D64" s="328">
        <v>2</v>
      </c>
      <c r="E64" s="328">
        <v>0</v>
      </c>
      <c r="F64" s="328">
        <v>0</v>
      </c>
      <c r="G64" s="328">
        <v>1</v>
      </c>
      <c r="H64" s="328">
        <v>0</v>
      </c>
      <c r="I64" s="329" t="s">
        <v>825</v>
      </c>
      <c r="J64" s="330" t="s">
        <v>827</v>
      </c>
      <c r="K64" s="330" t="s">
        <v>830</v>
      </c>
      <c r="L64" s="331"/>
      <c r="M64" s="187"/>
      <c r="N64" s="272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 thickBot="1">
      <c r="A65" s="324">
        <v>44505</v>
      </c>
      <c r="B65" s="338" t="s">
        <v>818</v>
      </c>
      <c r="C65" s="339" t="s">
        <v>820</v>
      </c>
      <c r="D65" s="340">
        <v>4</v>
      </c>
      <c r="E65" s="340">
        <v>0</v>
      </c>
      <c r="F65" s="340">
        <v>0</v>
      </c>
      <c r="G65" s="340">
        <v>3</v>
      </c>
      <c r="H65" s="340">
        <v>0</v>
      </c>
      <c r="I65" s="341" t="s">
        <v>825</v>
      </c>
      <c r="J65" s="342" t="s">
        <v>827</v>
      </c>
      <c r="K65" s="342" t="s">
        <v>830</v>
      </c>
      <c r="L65" s="343"/>
      <c r="M65" s="187"/>
      <c r="N65" s="272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318">
        <v>44505</v>
      </c>
      <c r="B66" s="326" t="s">
        <v>821</v>
      </c>
      <c r="C66" s="327" t="s">
        <v>802</v>
      </c>
      <c r="D66" s="328">
        <v>1</v>
      </c>
      <c r="E66" s="328">
        <v>0</v>
      </c>
      <c r="F66" s="328">
        <v>0</v>
      </c>
      <c r="G66" s="328">
        <v>1</v>
      </c>
      <c r="H66" s="328">
        <v>0</v>
      </c>
      <c r="I66" s="329" t="s">
        <v>825</v>
      </c>
      <c r="J66" s="330" t="s">
        <v>827</v>
      </c>
      <c r="K66" s="330" t="s">
        <v>830</v>
      </c>
      <c r="L66" s="331"/>
      <c r="M66" s="187"/>
      <c r="N66" s="272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324">
        <v>44505</v>
      </c>
      <c r="B67" s="338" t="s">
        <v>821</v>
      </c>
      <c r="C67" s="339" t="s">
        <v>822</v>
      </c>
      <c r="D67" s="340">
        <v>16</v>
      </c>
      <c r="E67" s="340">
        <v>0</v>
      </c>
      <c r="F67" s="340">
        <v>0</v>
      </c>
      <c r="G67" s="340">
        <v>16</v>
      </c>
      <c r="H67" s="340">
        <v>0</v>
      </c>
      <c r="I67" s="341" t="s">
        <v>826</v>
      </c>
      <c r="J67" s="342" t="s">
        <v>829</v>
      </c>
      <c r="K67" s="342" t="s">
        <v>831</v>
      </c>
      <c r="L67" s="343"/>
      <c r="M67" s="187"/>
      <c r="N67" s="272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 thickBot="1">
      <c r="A68" s="359">
        <v>44505</v>
      </c>
      <c r="B68" s="360" t="s">
        <v>823</v>
      </c>
      <c r="C68" s="361" t="s">
        <v>717</v>
      </c>
      <c r="D68" s="362">
        <v>10</v>
      </c>
      <c r="E68" s="362">
        <v>0</v>
      </c>
      <c r="F68" s="362">
        <v>0</v>
      </c>
      <c r="G68" s="362">
        <v>10</v>
      </c>
      <c r="H68" s="362">
        <v>0</v>
      </c>
      <c r="I68" s="363" t="s">
        <v>826</v>
      </c>
      <c r="J68" s="364" t="s">
        <v>828</v>
      </c>
      <c r="K68" s="364" t="s">
        <v>830</v>
      </c>
      <c r="L68" s="365"/>
      <c r="M68" s="187"/>
      <c r="N68" s="272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 thickBot="1">
      <c r="A69" s="359">
        <v>44505</v>
      </c>
      <c r="B69" s="360" t="s">
        <v>832</v>
      </c>
      <c r="C69" s="361" t="s">
        <v>815</v>
      </c>
      <c r="D69" s="362">
        <v>5</v>
      </c>
      <c r="E69" s="362">
        <v>0</v>
      </c>
      <c r="F69" s="362">
        <v>0</v>
      </c>
      <c r="G69" s="362">
        <v>5</v>
      </c>
      <c r="H69" s="362">
        <v>0</v>
      </c>
      <c r="I69" s="363" t="s">
        <v>852</v>
      </c>
      <c r="J69" s="364" t="s">
        <v>858</v>
      </c>
      <c r="K69" s="367" t="s">
        <v>856</v>
      </c>
      <c r="L69" s="365"/>
      <c r="M69" s="187"/>
      <c r="N69" s="272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 thickBot="1">
      <c r="A70" s="359">
        <v>44505</v>
      </c>
      <c r="B70" s="360" t="s">
        <v>833</v>
      </c>
      <c r="C70" s="361" t="s">
        <v>717</v>
      </c>
      <c r="D70" s="362">
        <v>3</v>
      </c>
      <c r="E70" s="362">
        <v>0</v>
      </c>
      <c r="F70" s="362">
        <v>0</v>
      </c>
      <c r="G70" s="362">
        <v>2</v>
      </c>
      <c r="H70" s="362">
        <v>0</v>
      </c>
      <c r="I70" s="363" t="s">
        <v>853</v>
      </c>
      <c r="J70" s="364" t="s">
        <v>858</v>
      </c>
      <c r="K70" s="367" t="s">
        <v>856</v>
      </c>
      <c r="L70" s="365"/>
      <c r="M70" s="187"/>
      <c r="N70" s="272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>
      <c r="A71" s="318">
        <v>44505</v>
      </c>
      <c r="B71" s="326" t="s">
        <v>836</v>
      </c>
      <c r="C71" s="327" t="s">
        <v>834</v>
      </c>
      <c r="D71" s="328">
        <v>0</v>
      </c>
      <c r="E71" s="328">
        <v>0</v>
      </c>
      <c r="F71" s="328">
        <v>0</v>
      </c>
      <c r="G71" s="328">
        <v>1</v>
      </c>
      <c r="H71" s="328">
        <v>0</v>
      </c>
      <c r="I71" s="329" t="s">
        <v>853</v>
      </c>
      <c r="J71" s="330" t="s">
        <v>859</v>
      </c>
      <c r="K71" s="368" t="s">
        <v>856</v>
      </c>
      <c r="L71" s="331"/>
      <c r="M71" s="187"/>
      <c r="N71" s="272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324">
        <v>44505</v>
      </c>
      <c r="B72" s="338" t="s">
        <v>836</v>
      </c>
      <c r="C72" s="339" t="s">
        <v>835</v>
      </c>
      <c r="D72" s="340">
        <v>1</v>
      </c>
      <c r="E72" s="340">
        <v>0</v>
      </c>
      <c r="F72" s="340">
        <v>0</v>
      </c>
      <c r="G72" s="340">
        <v>1</v>
      </c>
      <c r="H72" s="340">
        <v>0</v>
      </c>
      <c r="I72" s="341" t="s">
        <v>852</v>
      </c>
      <c r="J72" s="342" t="s">
        <v>860</v>
      </c>
      <c r="K72" s="369" t="s">
        <v>856</v>
      </c>
      <c r="L72" s="343"/>
      <c r="M72" s="187"/>
      <c r="N72" s="272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 thickBot="1">
      <c r="A73" s="359">
        <v>44505</v>
      </c>
      <c r="B73" s="360" t="s">
        <v>837</v>
      </c>
      <c r="C73" s="361" t="s">
        <v>717</v>
      </c>
      <c r="D73" s="362">
        <v>3</v>
      </c>
      <c r="E73" s="362">
        <v>0</v>
      </c>
      <c r="F73" s="362">
        <v>0</v>
      </c>
      <c r="G73" s="362">
        <v>3</v>
      </c>
      <c r="H73" s="362">
        <v>0</v>
      </c>
      <c r="I73" s="363" t="s">
        <v>852</v>
      </c>
      <c r="J73" s="364" t="s">
        <v>858</v>
      </c>
      <c r="K73" s="367" t="s">
        <v>856</v>
      </c>
      <c r="L73" s="365"/>
      <c r="M73" s="187"/>
      <c r="N73" s="272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318">
        <v>44505</v>
      </c>
      <c r="B74" s="326" t="s">
        <v>838</v>
      </c>
      <c r="C74" s="327" t="s">
        <v>839</v>
      </c>
      <c r="D74" s="328">
        <v>1</v>
      </c>
      <c r="E74" s="328">
        <v>0</v>
      </c>
      <c r="F74" s="328">
        <v>0</v>
      </c>
      <c r="G74" s="328">
        <v>1</v>
      </c>
      <c r="H74" s="328">
        <v>0</v>
      </c>
      <c r="I74" s="329" t="s">
        <v>854</v>
      </c>
      <c r="J74" s="330" t="s">
        <v>858</v>
      </c>
      <c r="K74" s="368" t="s">
        <v>855</v>
      </c>
      <c r="L74" s="331"/>
      <c r="M74" s="187"/>
      <c r="N74" s="272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 thickBot="1">
      <c r="A75" s="324">
        <v>44505</v>
      </c>
      <c r="B75" s="338" t="s">
        <v>838</v>
      </c>
      <c r="C75" s="339" t="s">
        <v>742</v>
      </c>
      <c r="D75" s="340">
        <v>1</v>
      </c>
      <c r="E75" s="340">
        <v>0</v>
      </c>
      <c r="F75" s="340">
        <v>0</v>
      </c>
      <c r="G75" s="340">
        <v>1</v>
      </c>
      <c r="H75" s="340">
        <v>0</v>
      </c>
      <c r="I75" s="341" t="s">
        <v>852</v>
      </c>
      <c r="J75" s="342" t="s">
        <v>858</v>
      </c>
      <c r="K75" s="369" t="s">
        <v>856</v>
      </c>
      <c r="L75" s="343"/>
      <c r="M75" s="187"/>
      <c r="N75" s="272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 thickBot="1">
      <c r="A76" s="359">
        <v>44505</v>
      </c>
      <c r="B76" s="360" t="s">
        <v>840</v>
      </c>
      <c r="C76" s="361" t="s">
        <v>841</v>
      </c>
      <c r="D76" s="362">
        <v>6</v>
      </c>
      <c r="E76" s="362">
        <v>0</v>
      </c>
      <c r="F76" s="362">
        <v>0</v>
      </c>
      <c r="G76" s="362">
        <v>5</v>
      </c>
      <c r="H76" s="362">
        <v>0</v>
      </c>
      <c r="I76" s="363" t="s">
        <v>853</v>
      </c>
      <c r="J76" s="364" t="s">
        <v>858</v>
      </c>
      <c r="K76" s="367" t="s">
        <v>856</v>
      </c>
      <c r="L76" s="365"/>
      <c r="M76" s="187"/>
      <c r="N76" s="272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 thickBot="1">
      <c r="A77" s="359">
        <v>44505</v>
      </c>
      <c r="B77" s="360" t="s">
        <v>842</v>
      </c>
      <c r="C77" s="361" t="s">
        <v>742</v>
      </c>
      <c r="D77" s="362">
        <v>2</v>
      </c>
      <c r="E77" s="362">
        <v>0</v>
      </c>
      <c r="F77" s="362">
        <v>0</v>
      </c>
      <c r="G77" s="362">
        <v>2</v>
      </c>
      <c r="H77" s="362">
        <v>0</v>
      </c>
      <c r="I77" s="363" t="s">
        <v>853</v>
      </c>
      <c r="J77" s="364" t="s">
        <v>858</v>
      </c>
      <c r="K77" s="367" t="s">
        <v>856</v>
      </c>
      <c r="L77" s="365"/>
      <c r="M77" s="187"/>
      <c r="N77" s="272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318">
        <v>44505</v>
      </c>
      <c r="B78" s="326" t="s">
        <v>843</v>
      </c>
      <c r="C78" s="327" t="s">
        <v>802</v>
      </c>
      <c r="D78" s="328">
        <v>1</v>
      </c>
      <c r="E78" s="328">
        <v>0</v>
      </c>
      <c r="F78" s="328">
        <v>0</v>
      </c>
      <c r="G78" s="328">
        <v>3</v>
      </c>
      <c r="H78" s="328">
        <v>0</v>
      </c>
      <c r="I78" s="329" t="s">
        <v>852</v>
      </c>
      <c r="J78" s="330" t="s">
        <v>860</v>
      </c>
      <c r="K78" s="368" t="s">
        <v>855</v>
      </c>
      <c r="L78" s="331"/>
      <c r="M78" s="187"/>
      <c r="N78" s="272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>
      <c r="A79" s="325">
        <v>44505</v>
      </c>
      <c r="B79" s="332" t="s">
        <v>843</v>
      </c>
      <c r="C79" s="333" t="s">
        <v>844</v>
      </c>
      <c r="D79" s="334">
        <v>0</v>
      </c>
      <c r="E79" s="334">
        <v>0</v>
      </c>
      <c r="F79" s="334">
        <v>0</v>
      </c>
      <c r="G79" s="334">
        <v>1</v>
      </c>
      <c r="H79" s="334">
        <v>0</v>
      </c>
      <c r="I79" s="335" t="s">
        <v>853</v>
      </c>
      <c r="J79" s="336" t="s">
        <v>860</v>
      </c>
      <c r="K79" s="370" t="s">
        <v>856</v>
      </c>
      <c r="L79" s="337"/>
      <c r="M79" s="187"/>
      <c r="N79" s="272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>
      <c r="A80" s="325">
        <v>44505</v>
      </c>
      <c r="B80" s="332" t="s">
        <v>843</v>
      </c>
      <c r="C80" s="333" t="s">
        <v>841</v>
      </c>
      <c r="D80" s="334">
        <v>3</v>
      </c>
      <c r="E80" s="334">
        <v>0</v>
      </c>
      <c r="F80" s="334">
        <v>0</v>
      </c>
      <c r="G80" s="334">
        <v>1</v>
      </c>
      <c r="H80" s="334">
        <v>0</v>
      </c>
      <c r="I80" s="335" t="s">
        <v>853</v>
      </c>
      <c r="J80" s="336" t="s">
        <v>858</v>
      </c>
      <c r="K80" s="370" t="s">
        <v>856</v>
      </c>
      <c r="L80" s="337"/>
      <c r="M80" s="187"/>
      <c r="N80" s="272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>
      <c r="A81" s="325">
        <v>44505</v>
      </c>
      <c r="B81" s="332" t="s">
        <v>843</v>
      </c>
      <c r="C81" s="333" t="s">
        <v>834</v>
      </c>
      <c r="D81" s="334">
        <v>2</v>
      </c>
      <c r="E81" s="334">
        <v>0</v>
      </c>
      <c r="F81" s="334">
        <v>0</v>
      </c>
      <c r="G81" s="334">
        <v>1</v>
      </c>
      <c r="H81" s="334">
        <v>0</v>
      </c>
      <c r="I81" s="335" t="s">
        <v>853</v>
      </c>
      <c r="J81" s="336" t="s">
        <v>858</v>
      </c>
      <c r="K81" s="370" t="s">
        <v>855</v>
      </c>
      <c r="L81" s="337"/>
      <c r="M81" s="187"/>
      <c r="N81" s="272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 thickBot="1">
      <c r="A82" s="324">
        <v>44505</v>
      </c>
      <c r="B82" s="338" t="s">
        <v>843</v>
      </c>
      <c r="C82" s="339" t="s">
        <v>815</v>
      </c>
      <c r="D82" s="340">
        <v>1</v>
      </c>
      <c r="E82" s="340">
        <v>0</v>
      </c>
      <c r="F82" s="340">
        <v>0</v>
      </c>
      <c r="G82" s="340">
        <v>1</v>
      </c>
      <c r="H82" s="340">
        <v>0</v>
      </c>
      <c r="I82" s="341" t="s">
        <v>853</v>
      </c>
      <c r="J82" s="342" t="s">
        <v>858</v>
      </c>
      <c r="K82" s="369" t="s">
        <v>856</v>
      </c>
      <c r="L82" s="343"/>
      <c r="M82" s="187"/>
      <c r="N82" s="272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 thickBot="1">
      <c r="A83" s="359">
        <v>44505</v>
      </c>
      <c r="B83" s="360" t="s">
        <v>845</v>
      </c>
      <c r="C83" s="361" t="s">
        <v>846</v>
      </c>
      <c r="D83" s="362">
        <v>1</v>
      </c>
      <c r="E83" s="362">
        <v>0</v>
      </c>
      <c r="F83" s="362">
        <v>0</v>
      </c>
      <c r="G83" s="362">
        <v>1</v>
      </c>
      <c r="H83" s="362">
        <v>0</v>
      </c>
      <c r="I83" s="363" t="s">
        <v>852</v>
      </c>
      <c r="J83" s="364" t="s">
        <v>860</v>
      </c>
      <c r="K83" s="367" t="s">
        <v>857</v>
      </c>
      <c r="L83" s="365"/>
      <c r="M83" s="187"/>
      <c r="N83" s="272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>
      <c r="A84" s="318">
        <v>44505</v>
      </c>
      <c r="B84" s="326" t="s">
        <v>847</v>
      </c>
      <c r="C84" s="327" t="s">
        <v>730</v>
      </c>
      <c r="D84" s="328">
        <v>5</v>
      </c>
      <c r="E84" s="328">
        <v>0</v>
      </c>
      <c r="F84" s="328">
        <v>0</v>
      </c>
      <c r="G84" s="328">
        <v>5</v>
      </c>
      <c r="H84" s="328">
        <v>0</v>
      </c>
      <c r="I84" s="329" t="s">
        <v>852</v>
      </c>
      <c r="J84" s="330" t="s">
        <v>858</v>
      </c>
      <c r="K84" s="368" t="s">
        <v>855</v>
      </c>
      <c r="L84" s="331"/>
      <c r="M84" s="187"/>
      <c r="N84" s="272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>
      <c r="A85" s="325">
        <v>44505</v>
      </c>
      <c r="B85" s="332" t="s">
        <v>847</v>
      </c>
      <c r="C85" s="333" t="s">
        <v>756</v>
      </c>
      <c r="D85" s="334">
        <v>1</v>
      </c>
      <c r="E85" s="334">
        <v>0</v>
      </c>
      <c r="F85" s="334">
        <v>0</v>
      </c>
      <c r="G85" s="334">
        <v>1</v>
      </c>
      <c r="H85" s="334">
        <v>0</v>
      </c>
      <c r="I85" s="335" t="s">
        <v>853</v>
      </c>
      <c r="J85" s="336" t="s">
        <v>859</v>
      </c>
      <c r="K85" s="370" t="s">
        <v>856</v>
      </c>
      <c r="L85" s="337"/>
      <c r="M85" s="187"/>
      <c r="N85" s="272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 thickBot="1">
      <c r="A86" s="324">
        <v>44505</v>
      </c>
      <c r="B86" s="338" t="s">
        <v>847</v>
      </c>
      <c r="C86" s="339" t="s">
        <v>848</v>
      </c>
      <c r="D86" s="340">
        <v>1</v>
      </c>
      <c r="E86" s="340">
        <v>0</v>
      </c>
      <c r="F86" s="340">
        <v>0</v>
      </c>
      <c r="G86" s="340">
        <v>1</v>
      </c>
      <c r="H86" s="340">
        <v>0</v>
      </c>
      <c r="I86" s="341" t="s">
        <v>852</v>
      </c>
      <c r="J86" s="342" t="s">
        <v>858</v>
      </c>
      <c r="K86" s="369" t="s">
        <v>856</v>
      </c>
      <c r="L86" s="343"/>
      <c r="M86" s="187"/>
      <c r="N86" s="272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>
      <c r="A87" s="318">
        <v>44505</v>
      </c>
      <c r="B87" s="326" t="s">
        <v>849</v>
      </c>
      <c r="C87" s="327" t="s">
        <v>850</v>
      </c>
      <c r="D87" s="328">
        <v>4</v>
      </c>
      <c r="E87" s="328">
        <v>0</v>
      </c>
      <c r="F87" s="328">
        <v>0</v>
      </c>
      <c r="G87" s="328">
        <v>4</v>
      </c>
      <c r="H87" s="328">
        <v>0</v>
      </c>
      <c r="I87" s="329" t="s">
        <v>854</v>
      </c>
      <c r="J87" s="330" t="s">
        <v>858</v>
      </c>
      <c r="K87" s="368" t="s">
        <v>856</v>
      </c>
      <c r="L87" s="331"/>
      <c r="M87" s="187"/>
      <c r="N87" s="272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>
      <c r="A88" s="325">
        <v>44505</v>
      </c>
      <c r="B88" s="332" t="s">
        <v>849</v>
      </c>
      <c r="C88" s="333" t="s">
        <v>717</v>
      </c>
      <c r="D88" s="334">
        <v>5</v>
      </c>
      <c r="E88" s="334">
        <v>0</v>
      </c>
      <c r="F88" s="334">
        <v>0</v>
      </c>
      <c r="G88" s="334">
        <v>5</v>
      </c>
      <c r="H88" s="334">
        <v>0</v>
      </c>
      <c r="I88" s="335" t="s">
        <v>852</v>
      </c>
      <c r="J88" s="336" t="s">
        <v>858</v>
      </c>
      <c r="K88" s="370" t="s">
        <v>855</v>
      </c>
      <c r="L88" s="337"/>
      <c r="M88" s="187"/>
      <c r="N88" s="272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 thickBot="1">
      <c r="A89" s="324">
        <v>44505</v>
      </c>
      <c r="B89" s="338" t="s">
        <v>849</v>
      </c>
      <c r="C89" s="339" t="s">
        <v>742</v>
      </c>
      <c r="D89" s="340">
        <v>3</v>
      </c>
      <c r="E89" s="340">
        <v>0</v>
      </c>
      <c r="F89" s="340">
        <v>0</v>
      </c>
      <c r="G89" s="340">
        <v>3</v>
      </c>
      <c r="H89" s="340">
        <v>0</v>
      </c>
      <c r="I89" s="341" t="s">
        <v>852</v>
      </c>
      <c r="J89" s="342" t="s">
        <v>858</v>
      </c>
      <c r="K89" s="369" t="s">
        <v>856</v>
      </c>
      <c r="L89" s="343"/>
      <c r="M89" s="187"/>
      <c r="N89" s="272"/>
      <c r="O89" s="156"/>
      <c r="P89" s="188"/>
      <c r="Q89" s="188"/>
      <c r="R89" s="152"/>
      <c r="S89" s="152"/>
      <c r="T89" s="152"/>
      <c r="U89" s="151"/>
      <c r="V89" s="151"/>
    </row>
    <row r="90" spans="1:22" ht="20.100000000000001" customHeight="1" thickBot="1">
      <c r="A90" s="359">
        <v>44505</v>
      </c>
      <c r="B90" s="360" t="s">
        <v>851</v>
      </c>
      <c r="C90" s="361" t="s">
        <v>717</v>
      </c>
      <c r="D90" s="362">
        <v>3</v>
      </c>
      <c r="E90" s="362">
        <v>0</v>
      </c>
      <c r="F90" s="362">
        <v>0</v>
      </c>
      <c r="G90" s="362">
        <v>3</v>
      </c>
      <c r="H90" s="362">
        <v>0</v>
      </c>
      <c r="I90" s="363" t="s">
        <v>852</v>
      </c>
      <c r="J90" s="364" t="s">
        <v>858</v>
      </c>
      <c r="K90" s="367" t="s">
        <v>855</v>
      </c>
      <c r="L90" s="365"/>
      <c r="M90" s="187"/>
      <c r="N90" s="272"/>
      <c r="O90" s="156"/>
      <c r="P90" s="188"/>
      <c r="Q90" s="188"/>
      <c r="R90" s="152"/>
      <c r="S90" s="152"/>
      <c r="T90" s="152"/>
      <c r="U90" s="151"/>
      <c r="V90" s="151"/>
    </row>
    <row r="91" spans="1:22" ht="20.100000000000001" customHeight="1" thickBot="1">
      <c r="A91" s="484">
        <v>44505</v>
      </c>
      <c r="B91" s="485" t="s">
        <v>863</v>
      </c>
      <c r="C91" s="486" t="s">
        <v>62</v>
      </c>
      <c r="D91" s="487">
        <v>0</v>
      </c>
      <c r="E91" s="487">
        <v>36</v>
      </c>
      <c r="F91" s="487">
        <v>36</v>
      </c>
      <c r="G91" s="487">
        <v>0</v>
      </c>
      <c r="H91" s="487">
        <v>0</v>
      </c>
      <c r="I91" s="460" t="s">
        <v>864</v>
      </c>
      <c r="J91" s="488"/>
      <c r="K91" s="488"/>
      <c r="L91" s="489"/>
      <c r="M91" s="187"/>
      <c r="N91" s="272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 thickBot="1">
      <c r="A92" s="359">
        <v>44505</v>
      </c>
      <c r="B92" s="360" t="s">
        <v>861</v>
      </c>
      <c r="C92" s="361" t="s">
        <v>742</v>
      </c>
      <c r="D92" s="362">
        <v>3</v>
      </c>
      <c r="E92" s="362">
        <v>0</v>
      </c>
      <c r="F92" s="362">
        <v>0</v>
      </c>
      <c r="G92" s="362">
        <v>1</v>
      </c>
      <c r="H92" s="362">
        <v>0</v>
      </c>
      <c r="I92" s="363" t="s">
        <v>780</v>
      </c>
      <c r="J92" s="364" t="s">
        <v>859</v>
      </c>
      <c r="K92" s="364" t="s">
        <v>862</v>
      </c>
      <c r="L92" s="365"/>
      <c r="M92" s="187"/>
      <c r="N92" s="272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>
      <c r="A93" s="198" t="s">
        <v>11</v>
      </c>
      <c r="B93" s="199"/>
      <c r="C93" s="200"/>
      <c r="D93" s="201">
        <f>SUM(D4:D92)</f>
        <v>332</v>
      </c>
      <c r="E93" s="201">
        <f>SUM(E4:E92)</f>
        <v>36</v>
      </c>
      <c r="F93" s="201">
        <f>SUM(F4:F92)</f>
        <v>36</v>
      </c>
      <c r="G93" s="201">
        <f>SUM(G4:G92)</f>
        <v>331</v>
      </c>
      <c r="H93" s="201">
        <f>SUM(H4:H92)</f>
        <v>0</v>
      </c>
      <c r="I93" s="297"/>
      <c r="J93" s="149"/>
      <c r="K93" s="149"/>
      <c r="L93" s="202"/>
      <c r="M93" s="187"/>
      <c r="N93" s="272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>
      <c r="A94" s="203" t="s">
        <v>12</v>
      </c>
      <c r="B94" s="204"/>
      <c r="C94" s="205"/>
      <c r="D94" s="206">
        <v>982</v>
      </c>
      <c r="E94" s="206">
        <v>0</v>
      </c>
      <c r="F94" s="206">
        <v>0</v>
      </c>
      <c r="G94" s="206">
        <v>953</v>
      </c>
      <c r="H94" s="206">
        <v>0</v>
      </c>
      <c r="I94" s="298"/>
      <c r="J94" s="128"/>
      <c r="K94" s="128"/>
      <c r="L94" s="207"/>
      <c r="M94" s="187"/>
      <c r="N94" s="272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 thickBot="1">
      <c r="A95" s="208" t="s">
        <v>13</v>
      </c>
      <c r="B95" s="209"/>
      <c r="C95" s="210"/>
      <c r="D95" s="211">
        <f>D93+D94</f>
        <v>1314</v>
      </c>
      <c r="E95" s="211">
        <f>E93+E94</f>
        <v>36</v>
      </c>
      <c r="F95" s="211">
        <f>F93+F94</f>
        <v>36</v>
      </c>
      <c r="G95" s="211">
        <f>G93+G94</f>
        <v>1284</v>
      </c>
      <c r="H95" s="211">
        <f>H93+H94</f>
        <v>0</v>
      </c>
      <c r="I95" s="299"/>
      <c r="J95" s="129"/>
      <c r="K95" s="129"/>
      <c r="L95" s="212"/>
      <c r="M95" s="187"/>
      <c r="N95" s="272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A96" s="213" t="s">
        <v>14</v>
      </c>
      <c r="B96" s="214">
        <f t="array" ref="B96">SUM(1/COUNTIF(B4:B92,B4:B92))</f>
        <v>52.000000000000036</v>
      </c>
      <c r="C96" s="215"/>
      <c r="D96" s="151"/>
      <c r="E96" s="151"/>
      <c r="F96" s="151"/>
      <c r="G96" s="151"/>
      <c r="H96" s="151"/>
      <c r="I96" s="300"/>
      <c r="J96" s="130"/>
      <c r="K96" s="130"/>
      <c r="L96" s="134"/>
      <c r="M96" s="187"/>
      <c r="N96" s="272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>
      <c r="A97" s="213"/>
      <c r="B97" s="214"/>
      <c r="C97" s="215"/>
      <c r="D97" s="151"/>
      <c r="E97" s="151"/>
      <c r="F97" s="151"/>
      <c r="G97" s="151"/>
      <c r="H97" s="151"/>
      <c r="I97" s="300"/>
      <c r="J97" s="130"/>
      <c r="K97" s="39"/>
      <c r="L97" s="39"/>
      <c r="M97" s="187"/>
      <c r="N97" s="272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>
      <c r="A98" s="216" t="s">
        <v>15</v>
      </c>
      <c r="B98" s="217"/>
      <c r="C98" s="217"/>
      <c r="D98" s="131"/>
      <c r="E98" s="131"/>
      <c r="F98" s="131"/>
      <c r="G98" s="131"/>
      <c r="H98" s="131"/>
      <c r="I98" s="301"/>
      <c r="J98" s="131"/>
      <c r="K98" s="148"/>
      <c r="L98" s="148"/>
      <c r="M98" s="187"/>
      <c r="N98" s="272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>
      <c r="A99" s="218" t="s">
        <v>130</v>
      </c>
      <c r="B99" s="217"/>
      <c r="C99" s="217"/>
      <c r="D99" s="131"/>
      <c r="E99" s="131"/>
      <c r="F99" s="131"/>
      <c r="G99" s="131"/>
      <c r="H99" s="131"/>
      <c r="I99" s="301"/>
      <c r="J99" s="131"/>
      <c r="K99" s="131"/>
      <c r="L99" s="148"/>
      <c r="M99" s="187"/>
      <c r="N99" s="272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 thickBot="1">
      <c r="A100" s="219"/>
      <c r="B100" s="217"/>
      <c r="C100" s="220"/>
      <c r="D100" s="131"/>
      <c r="E100" s="131"/>
      <c r="F100" s="131"/>
      <c r="G100" s="131"/>
      <c r="H100" s="131"/>
      <c r="I100" s="302"/>
      <c r="J100" s="132"/>
      <c r="K100" s="132"/>
      <c r="L100" s="221"/>
      <c r="M100" s="187"/>
      <c r="N100" s="272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 thickBot="1">
      <c r="A101" s="174" t="s">
        <v>0</v>
      </c>
      <c r="B101" s="175" t="s">
        <v>1</v>
      </c>
      <c r="C101" s="175" t="s">
        <v>2</v>
      </c>
      <c r="D101" s="378" t="s">
        <v>16</v>
      </c>
      <c r="E101" s="222" t="s">
        <v>27</v>
      </c>
      <c r="F101" s="378" t="s">
        <v>18</v>
      </c>
      <c r="G101" s="378" t="s">
        <v>19</v>
      </c>
      <c r="H101" s="378" t="s">
        <v>119</v>
      </c>
      <c r="I101" s="303" t="s">
        <v>8</v>
      </c>
      <c r="J101" s="378" t="s">
        <v>9</v>
      </c>
      <c r="K101" s="464" t="s">
        <v>10</v>
      </c>
      <c r="L101" s="465"/>
      <c r="M101" s="187"/>
      <c r="N101" s="272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>
      <c r="A102" s="318"/>
      <c r="B102" s="326"/>
      <c r="C102" s="327"/>
      <c r="D102" s="328"/>
      <c r="E102" s="328"/>
      <c r="F102" s="328"/>
      <c r="G102" s="328"/>
      <c r="H102" s="328"/>
      <c r="I102" s="329"/>
      <c r="J102" s="330"/>
      <c r="K102" s="330"/>
      <c r="L102" s="331"/>
      <c r="M102" s="187"/>
      <c r="N102" s="272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 thickBot="1">
      <c r="A103" s="324"/>
      <c r="B103" s="338"/>
      <c r="C103" s="339"/>
      <c r="D103" s="340"/>
      <c r="E103" s="340"/>
      <c r="F103" s="340"/>
      <c r="G103" s="340"/>
      <c r="H103" s="340"/>
      <c r="I103" s="341"/>
      <c r="J103" s="342"/>
      <c r="K103" s="342"/>
      <c r="L103" s="343"/>
      <c r="M103" s="187"/>
      <c r="N103" s="272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>
      <c r="A104" s="198" t="s">
        <v>20</v>
      </c>
      <c r="B104" s="199"/>
      <c r="C104" s="200"/>
      <c r="D104" s="225">
        <f>SUM(D102:D103)</f>
        <v>0</v>
      </c>
      <c r="E104" s="225">
        <f>SUM(E102:E103)</f>
        <v>0</v>
      </c>
      <c r="F104" s="225">
        <f>SUM(F102:F103)</f>
        <v>0</v>
      </c>
      <c r="G104" s="225">
        <f>SUM(G102:G103)</f>
        <v>0</v>
      </c>
      <c r="H104" s="225">
        <f>SUM(H102:H103)</f>
        <v>0</v>
      </c>
      <c r="I104" s="297"/>
      <c r="J104" s="34"/>
      <c r="K104" s="34"/>
      <c r="L104" s="226"/>
      <c r="M104" s="187"/>
      <c r="N104" s="272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>
      <c r="A105" s="227" t="s">
        <v>12</v>
      </c>
      <c r="B105" s="228"/>
      <c r="C105" s="115"/>
      <c r="D105" s="229">
        <v>2</v>
      </c>
      <c r="E105" s="229">
        <v>76</v>
      </c>
      <c r="F105" s="229">
        <v>75</v>
      </c>
      <c r="G105" s="229">
        <v>0</v>
      </c>
      <c r="H105" s="229">
        <v>0</v>
      </c>
      <c r="I105" s="304"/>
      <c r="J105" s="133"/>
      <c r="K105" s="133"/>
      <c r="L105" s="230"/>
      <c r="M105" s="187"/>
      <c r="N105" s="272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 thickBot="1">
      <c r="A106" s="208" t="s">
        <v>13</v>
      </c>
      <c r="B106" s="209"/>
      <c r="C106" s="210"/>
      <c r="D106" s="231">
        <f>SUM(D104:D105)</f>
        <v>2</v>
      </c>
      <c r="E106" s="231">
        <f t="shared" ref="E106:H106" si="1">SUM(E104:E105)</f>
        <v>76</v>
      </c>
      <c r="F106" s="231">
        <f t="shared" si="1"/>
        <v>75</v>
      </c>
      <c r="G106" s="231">
        <f t="shared" si="1"/>
        <v>0</v>
      </c>
      <c r="H106" s="231">
        <f t="shared" si="1"/>
        <v>0</v>
      </c>
      <c r="I106" s="299"/>
      <c r="J106" s="129"/>
      <c r="K106" s="129"/>
      <c r="L106" s="212"/>
      <c r="M106" s="187"/>
      <c r="N106" s="272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213"/>
      <c r="B107" s="214"/>
      <c r="C107" s="232"/>
      <c r="D107" s="151"/>
      <c r="E107" s="151"/>
      <c r="F107" s="151"/>
      <c r="G107" s="151"/>
      <c r="H107" s="151"/>
      <c r="I107" s="300"/>
      <c r="J107" s="130"/>
      <c r="K107" s="130"/>
      <c r="L107" s="130"/>
      <c r="M107" s="187"/>
      <c r="N107" s="272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216" t="s">
        <v>21</v>
      </c>
      <c r="B108" s="217"/>
      <c r="C108" s="217"/>
      <c r="D108" s="131"/>
      <c r="E108" s="131"/>
      <c r="F108" s="131"/>
      <c r="G108" s="131"/>
      <c r="H108" s="131"/>
      <c r="I108" s="301"/>
      <c r="J108" s="131"/>
      <c r="K108" s="131"/>
      <c r="L108" s="131"/>
      <c r="M108" s="187"/>
      <c r="N108" s="272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216" t="s">
        <v>124</v>
      </c>
      <c r="B109" s="217"/>
      <c r="C109" s="217"/>
      <c r="D109" s="131"/>
      <c r="E109" s="131"/>
      <c r="F109" s="131"/>
      <c r="G109" s="131"/>
      <c r="H109" s="131"/>
      <c r="I109" s="301"/>
      <c r="J109" s="131"/>
      <c r="K109" s="131"/>
      <c r="L109" s="131"/>
      <c r="M109" s="187"/>
      <c r="N109" s="272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 thickBot="1">
      <c r="A110" s="219"/>
      <c r="B110" s="217"/>
      <c r="C110" s="220"/>
      <c r="D110" s="131"/>
      <c r="E110" s="131"/>
      <c r="F110" s="131"/>
      <c r="G110" s="131"/>
      <c r="H110" s="131"/>
      <c r="I110" s="302"/>
      <c r="J110" s="132"/>
      <c r="K110" s="132"/>
      <c r="L110" s="221"/>
      <c r="M110" s="187"/>
      <c r="N110" s="272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 thickBot="1">
      <c r="A111" s="174" t="s">
        <v>0</v>
      </c>
      <c r="B111" s="175" t="s">
        <v>1</v>
      </c>
      <c r="C111" s="175" t="s">
        <v>2</v>
      </c>
      <c r="D111" s="378" t="s">
        <v>22</v>
      </c>
      <c r="E111" s="378" t="s">
        <v>23</v>
      </c>
      <c r="F111" s="378" t="s">
        <v>24</v>
      </c>
      <c r="G111" s="378" t="s">
        <v>25</v>
      </c>
      <c r="H111" s="378" t="s">
        <v>7</v>
      </c>
      <c r="I111" s="303" t="s">
        <v>8</v>
      </c>
      <c r="J111" s="378" t="s">
        <v>9</v>
      </c>
      <c r="K111" s="464" t="s">
        <v>10</v>
      </c>
      <c r="L111" s="465"/>
      <c r="M111" s="187"/>
      <c r="N111" s="272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171"/>
      <c r="B112" s="143"/>
      <c r="C112" s="161"/>
      <c r="D112" s="162"/>
      <c r="E112" s="162"/>
      <c r="F112" s="162"/>
      <c r="G112" s="162"/>
      <c r="H112" s="162"/>
      <c r="I112" s="291"/>
      <c r="J112" s="169"/>
      <c r="K112" s="169"/>
      <c r="L112" s="144"/>
      <c r="M112" s="187"/>
      <c r="N112" s="272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 thickBot="1">
      <c r="A113" s="171"/>
      <c r="B113" s="143"/>
      <c r="C113" s="161"/>
      <c r="D113" s="162"/>
      <c r="E113" s="162"/>
      <c r="F113" s="162"/>
      <c r="G113" s="162"/>
      <c r="H113" s="162"/>
      <c r="I113" s="291"/>
      <c r="J113" s="169"/>
      <c r="K113" s="169"/>
      <c r="L113" s="144"/>
      <c r="M113" s="187"/>
      <c r="N113" s="272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198" t="s">
        <v>20</v>
      </c>
      <c r="B114" s="199"/>
      <c r="C114" s="200"/>
      <c r="D114" s="225">
        <f>SUM(D112:D113)</f>
        <v>0</v>
      </c>
      <c r="E114" s="225">
        <f>SUM(E112:E113)</f>
        <v>0</v>
      </c>
      <c r="F114" s="225">
        <f>SUM(F112:F113)</f>
        <v>0</v>
      </c>
      <c r="G114" s="225">
        <f>SUM(G112:G113)</f>
        <v>0</v>
      </c>
      <c r="H114" s="225">
        <f>SUM(H112:H113)</f>
        <v>0</v>
      </c>
      <c r="I114" s="297"/>
      <c r="J114" s="34"/>
      <c r="K114" s="34"/>
      <c r="L114" s="226"/>
      <c r="M114" s="187"/>
      <c r="N114" s="272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227" t="s">
        <v>12</v>
      </c>
      <c r="B115" s="228"/>
      <c r="C115" s="115"/>
      <c r="D115" s="229">
        <v>1</v>
      </c>
      <c r="E115" s="229">
        <v>0</v>
      </c>
      <c r="F115" s="229">
        <v>0</v>
      </c>
      <c r="G115" s="229">
        <v>1</v>
      </c>
      <c r="H115" s="229">
        <v>0</v>
      </c>
      <c r="I115" s="304"/>
      <c r="J115" s="133"/>
      <c r="K115" s="133"/>
      <c r="L115" s="230"/>
      <c r="M115" s="187"/>
      <c r="N115" s="272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 thickBot="1">
      <c r="A116" s="208" t="s">
        <v>13</v>
      </c>
      <c r="B116" s="209"/>
      <c r="C116" s="210"/>
      <c r="D116" s="231">
        <f>SUM(D114:D115)</f>
        <v>1</v>
      </c>
      <c r="E116" s="231">
        <f>SUM(E114:E115)</f>
        <v>0</v>
      </c>
      <c r="F116" s="231">
        <f>SUM(F114:F115)</f>
        <v>0</v>
      </c>
      <c r="G116" s="231">
        <f>SUM(G114:G115)</f>
        <v>1</v>
      </c>
      <c r="H116" s="231">
        <f>SUM(H114:H115)</f>
        <v>0</v>
      </c>
      <c r="I116" s="299"/>
      <c r="J116" s="129"/>
      <c r="K116" s="129"/>
      <c r="L116" s="212"/>
      <c r="M116" s="187"/>
      <c r="N116" s="272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213"/>
      <c r="B117" s="214"/>
      <c r="C117" s="232"/>
      <c r="D117" s="151"/>
      <c r="E117" s="151"/>
      <c r="F117" s="151"/>
      <c r="G117" s="151"/>
      <c r="H117" s="151"/>
      <c r="I117" s="300"/>
      <c r="J117" s="130"/>
      <c r="K117" s="130"/>
      <c r="L117" s="130"/>
      <c r="M117" s="187"/>
      <c r="N117" s="272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>
      <c r="A118" s="216" t="s">
        <v>120</v>
      </c>
      <c r="B118" s="217"/>
      <c r="C118" s="217"/>
      <c r="D118" s="131"/>
      <c r="E118" s="131"/>
      <c r="F118" s="131"/>
      <c r="G118" s="131"/>
      <c r="H118" s="131"/>
      <c r="I118" s="301"/>
      <c r="J118" s="131"/>
      <c r="K118" s="131"/>
      <c r="L118" s="131"/>
      <c r="M118" s="187"/>
      <c r="N118" s="272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 thickBot="1">
      <c r="A119" s="219"/>
      <c r="B119" s="217"/>
      <c r="C119" s="220"/>
      <c r="D119" s="131"/>
      <c r="E119" s="131"/>
      <c r="F119" s="131"/>
      <c r="G119" s="131"/>
      <c r="H119" s="131"/>
      <c r="I119" s="302"/>
      <c r="J119" s="132"/>
      <c r="K119" s="132"/>
      <c r="L119" s="131"/>
      <c r="M119" s="187"/>
      <c r="N119" s="272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 thickBot="1">
      <c r="A120" s="174" t="s">
        <v>0</v>
      </c>
      <c r="B120" s="175" t="s">
        <v>1</v>
      </c>
      <c r="C120" s="175" t="s">
        <v>2</v>
      </c>
      <c r="D120" s="378" t="s">
        <v>26</v>
      </c>
      <c r="E120" s="378" t="s">
        <v>27</v>
      </c>
      <c r="F120" s="378" t="s">
        <v>28</v>
      </c>
      <c r="G120" s="378" t="s">
        <v>25</v>
      </c>
      <c r="H120" s="378" t="s">
        <v>22</v>
      </c>
      <c r="I120" s="303" t="s">
        <v>8</v>
      </c>
      <c r="J120" s="378" t="s">
        <v>9</v>
      </c>
      <c r="K120" s="464" t="s">
        <v>10</v>
      </c>
      <c r="L120" s="465"/>
      <c r="M120" s="187"/>
      <c r="N120" s="272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>
      <c r="A121" s="170"/>
      <c r="B121" s="159"/>
      <c r="C121" s="159"/>
      <c r="D121" s="319"/>
      <c r="E121" s="319"/>
      <c r="F121" s="319"/>
      <c r="G121" s="319"/>
      <c r="H121" s="319"/>
      <c r="I121" s="305"/>
      <c r="J121" s="134"/>
      <c r="K121" s="134"/>
      <c r="L121" s="289"/>
      <c r="M121" s="187"/>
      <c r="N121" s="272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 thickBot="1">
      <c r="A122" s="171"/>
      <c r="B122" s="161"/>
      <c r="C122" s="161"/>
      <c r="D122" s="320"/>
      <c r="E122" s="320"/>
      <c r="F122" s="320"/>
      <c r="G122" s="320"/>
      <c r="H122" s="320"/>
      <c r="I122" s="306"/>
      <c r="J122" s="39"/>
      <c r="K122" s="39"/>
      <c r="L122" s="176"/>
      <c r="M122" s="187"/>
      <c r="N122" s="272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>
      <c r="A123" s="198" t="s">
        <v>20</v>
      </c>
      <c r="B123" s="199"/>
      <c r="C123" s="200"/>
      <c r="D123" s="321">
        <f>SUM(D121:D122)</f>
        <v>0</v>
      </c>
      <c r="E123" s="321">
        <f>SUM(E121:E122)</f>
        <v>0</v>
      </c>
      <c r="F123" s="321">
        <f>SUM(F121:F122)</f>
        <v>0</v>
      </c>
      <c r="G123" s="321">
        <f>SUM(G121:G122)</f>
        <v>0</v>
      </c>
      <c r="H123" s="321">
        <f>SUM(H121:H122)</f>
        <v>0</v>
      </c>
      <c r="I123" s="297"/>
      <c r="J123" s="34"/>
      <c r="K123" s="34"/>
      <c r="L123" s="226"/>
      <c r="M123" s="187"/>
      <c r="N123" s="272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>
      <c r="A124" s="227" t="s">
        <v>12</v>
      </c>
      <c r="B124" s="228"/>
      <c r="C124" s="115"/>
      <c r="D124" s="322">
        <v>0</v>
      </c>
      <c r="E124" s="322">
        <v>98</v>
      </c>
      <c r="F124" s="322">
        <v>83</v>
      </c>
      <c r="G124" s="322">
        <v>0</v>
      </c>
      <c r="H124" s="322">
        <v>0</v>
      </c>
      <c r="I124" s="304"/>
      <c r="J124" s="133"/>
      <c r="K124" s="133"/>
      <c r="L124" s="230"/>
      <c r="M124" s="187"/>
      <c r="N124" s="272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 thickBot="1">
      <c r="A125" s="208" t="s">
        <v>13</v>
      </c>
      <c r="B125" s="209"/>
      <c r="C125" s="210"/>
      <c r="D125" s="323">
        <f>D123+D124</f>
        <v>0</v>
      </c>
      <c r="E125" s="323">
        <f>E123+E124</f>
        <v>98</v>
      </c>
      <c r="F125" s="323">
        <f>F123+F124</f>
        <v>83</v>
      </c>
      <c r="G125" s="323">
        <f>G123+G124</f>
        <v>0</v>
      </c>
      <c r="H125" s="323">
        <f>H123+H124</f>
        <v>0</v>
      </c>
      <c r="I125" s="299"/>
      <c r="J125" s="129"/>
      <c r="K125" s="129"/>
      <c r="L125" s="212"/>
      <c r="M125" s="187"/>
      <c r="N125" s="272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>
      <c r="A126" s="234"/>
      <c r="B126" s="214"/>
      <c r="C126" s="215"/>
      <c r="D126" s="151"/>
      <c r="E126" s="151"/>
      <c r="F126" s="151"/>
      <c r="G126" s="151"/>
      <c r="H126" s="151"/>
      <c r="I126" s="300"/>
      <c r="J126" s="130"/>
      <c r="K126" s="130"/>
      <c r="L126" s="130"/>
      <c r="M126" s="187"/>
      <c r="N126" s="272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>
      <c r="A127" s="216" t="s">
        <v>117</v>
      </c>
      <c r="B127" s="217"/>
      <c r="C127" s="217"/>
      <c r="D127" s="131"/>
      <c r="E127" s="131"/>
      <c r="F127" s="131"/>
      <c r="G127" s="131"/>
      <c r="H127" s="131"/>
      <c r="I127" s="301"/>
      <c r="J127" s="131"/>
      <c r="K127" s="131"/>
      <c r="L127" s="131"/>
      <c r="M127" s="187"/>
      <c r="N127" s="272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 thickBot="1">
      <c r="A128" s="219"/>
      <c r="B128" s="217"/>
      <c r="C128" s="220"/>
      <c r="D128" s="131"/>
      <c r="E128" s="131"/>
      <c r="F128" s="131"/>
      <c r="G128" s="131"/>
      <c r="H128" s="131"/>
      <c r="I128" s="302"/>
      <c r="J128" s="132"/>
      <c r="K128" s="132"/>
      <c r="L128" s="131"/>
      <c r="M128" s="187"/>
      <c r="N128" s="272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 thickBot="1">
      <c r="A129" s="174" t="s">
        <v>0</v>
      </c>
      <c r="B129" s="175" t="s">
        <v>1</v>
      </c>
      <c r="C129" s="175" t="s">
        <v>2</v>
      </c>
      <c r="D129" s="378" t="s">
        <v>29</v>
      </c>
      <c r="E129" s="378" t="s">
        <v>17</v>
      </c>
      <c r="F129" s="378" t="s">
        <v>30</v>
      </c>
      <c r="G129" s="378" t="s">
        <v>19</v>
      </c>
      <c r="H129" s="378" t="s">
        <v>7</v>
      </c>
      <c r="I129" s="303" t="s">
        <v>8</v>
      </c>
      <c r="J129" s="378" t="s">
        <v>9</v>
      </c>
      <c r="K129" s="378"/>
      <c r="L129" s="379" t="s">
        <v>10</v>
      </c>
      <c r="M129" s="187"/>
      <c r="N129" s="272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>
      <c r="A130" s="170"/>
      <c r="B130" s="159"/>
      <c r="C130" s="159"/>
      <c r="D130" s="160"/>
      <c r="E130" s="160"/>
      <c r="F130" s="160"/>
      <c r="G130" s="160"/>
      <c r="H130" s="160"/>
      <c r="I130" s="290"/>
      <c r="J130" s="168"/>
      <c r="K130" s="168"/>
      <c r="L130" s="233"/>
      <c r="M130" s="187"/>
      <c r="N130" s="272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 thickBot="1">
      <c r="A131" s="165"/>
      <c r="B131" s="158"/>
      <c r="C131" s="158"/>
      <c r="D131" s="163"/>
      <c r="E131" s="163"/>
      <c r="F131" s="163"/>
      <c r="G131" s="163"/>
      <c r="H131" s="163"/>
      <c r="I131" s="292"/>
      <c r="J131" s="164"/>
      <c r="K131" s="164"/>
      <c r="L131" s="235"/>
      <c r="M131" s="187"/>
      <c r="N131" s="272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>
      <c r="A132" s="198" t="s">
        <v>20</v>
      </c>
      <c r="B132" s="200"/>
      <c r="C132" s="200"/>
      <c r="D132" s="225">
        <f>SUM(D130:D131)</f>
        <v>0</v>
      </c>
      <c r="E132" s="225">
        <f>SUM(E130:E131)</f>
        <v>0</v>
      </c>
      <c r="F132" s="225">
        <f>SUM(F130:F131)</f>
        <v>0</v>
      </c>
      <c r="G132" s="225">
        <f>SUM(G130:G131)</f>
        <v>0</v>
      </c>
      <c r="H132" s="225">
        <f>SUM(H130:H131)</f>
        <v>0</v>
      </c>
      <c r="I132" s="297"/>
      <c r="J132" s="34"/>
      <c r="K132" s="34"/>
      <c r="L132" s="226"/>
      <c r="M132" s="187"/>
      <c r="N132" s="272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>
      <c r="A133" s="227" t="s">
        <v>12</v>
      </c>
      <c r="B133" s="115"/>
      <c r="C133" s="115"/>
      <c r="D133" s="229">
        <v>0</v>
      </c>
      <c r="E133" s="229">
        <v>0</v>
      </c>
      <c r="F133" s="229">
        <v>0</v>
      </c>
      <c r="G133" s="229">
        <v>0</v>
      </c>
      <c r="H133" s="229">
        <v>0</v>
      </c>
      <c r="I133" s="304"/>
      <c r="J133" s="133"/>
      <c r="K133" s="133"/>
      <c r="L133" s="230"/>
      <c r="M133" s="187"/>
      <c r="N133" s="272"/>
      <c r="O133" s="156"/>
      <c r="P133" s="188"/>
      <c r="Q133" s="188"/>
      <c r="R133" s="152"/>
      <c r="S133" s="152"/>
      <c r="T133" s="152"/>
      <c r="U133" s="151"/>
      <c r="V133" s="151"/>
    </row>
    <row r="134" spans="1:22" ht="20.100000000000001" customHeight="1" thickBot="1">
      <c r="A134" s="208" t="s">
        <v>13</v>
      </c>
      <c r="B134" s="210"/>
      <c r="C134" s="210"/>
      <c r="D134" s="231">
        <f>SUM(D132:D133)</f>
        <v>0</v>
      </c>
      <c r="E134" s="231">
        <f>SUM(E132:E133)</f>
        <v>0</v>
      </c>
      <c r="F134" s="231">
        <f>SUM(F132:F133)</f>
        <v>0</v>
      </c>
      <c r="G134" s="231">
        <f>SUM(G132:G133)</f>
        <v>0</v>
      </c>
      <c r="H134" s="231">
        <f>SUM(H132:H133)</f>
        <v>0</v>
      </c>
      <c r="I134" s="299"/>
      <c r="J134" s="129"/>
      <c r="K134" s="129"/>
      <c r="L134" s="236"/>
      <c r="M134" s="187"/>
      <c r="N134" s="272"/>
      <c r="O134" s="156"/>
      <c r="P134" s="188"/>
      <c r="Q134" s="188"/>
      <c r="R134" s="152"/>
      <c r="S134" s="152"/>
      <c r="T134" s="152"/>
      <c r="U134" s="151"/>
      <c r="V134" s="151"/>
    </row>
    <row r="135" spans="1:22" ht="20.100000000000001" customHeight="1">
      <c r="A135" s="213"/>
      <c r="B135" s="214"/>
      <c r="C135" s="215"/>
      <c r="D135" s="151"/>
      <c r="E135" s="151"/>
      <c r="F135" s="151"/>
      <c r="G135" s="151"/>
      <c r="H135" s="151"/>
      <c r="I135" s="300"/>
      <c r="J135" s="130"/>
      <c r="K135" s="130"/>
      <c r="L135" s="130"/>
      <c r="M135" s="187"/>
      <c r="N135" s="272"/>
      <c r="O135" s="156"/>
      <c r="P135" s="188"/>
      <c r="Q135" s="188"/>
      <c r="R135" s="152"/>
      <c r="S135" s="152"/>
      <c r="T135" s="152"/>
      <c r="U135" s="151"/>
      <c r="V135" s="151"/>
    </row>
    <row r="136" spans="1:22" ht="20.100000000000001" customHeight="1">
      <c r="A136" s="216" t="s">
        <v>31</v>
      </c>
      <c r="B136" s="217"/>
      <c r="C136" s="217"/>
      <c r="D136" s="131"/>
      <c r="E136" s="131"/>
      <c r="F136" s="131"/>
      <c r="G136" s="131"/>
      <c r="H136" s="131"/>
      <c r="I136" s="301"/>
      <c r="J136" s="131"/>
      <c r="K136" s="131"/>
      <c r="L136" s="131"/>
      <c r="M136" s="187"/>
      <c r="O136" s="156"/>
      <c r="P136" s="188"/>
      <c r="Q136" s="188"/>
      <c r="R136" s="152"/>
      <c r="S136" s="152"/>
      <c r="T136" s="152"/>
      <c r="U136" s="151"/>
      <c r="V136" s="151"/>
    </row>
    <row r="137" spans="1:22" ht="20.100000000000001" customHeight="1">
      <c r="A137" s="216" t="s">
        <v>32</v>
      </c>
      <c r="B137" s="217"/>
      <c r="C137" s="217"/>
      <c r="D137" s="131"/>
      <c r="E137" s="131"/>
      <c r="F137" s="131"/>
      <c r="G137" s="131"/>
      <c r="H137" s="131"/>
      <c r="I137" s="301"/>
      <c r="J137" s="131"/>
      <c r="K137" s="131"/>
      <c r="L137" s="131"/>
      <c r="M137" s="187"/>
      <c r="O137" s="156"/>
      <c r="P137" s="188"/>
      <c r="Q137" s="188"/>
      <c r="R137" s="152"/>
      <c r="S137" s="152"/>
      <c r="T137" s="152"/>
      <c r="U137" s="151"/>
      <c r="V137" s="151"/>
    </row>
    <row r="138" spans="1:22" ht="20.100000000000001" customHeight="1" thickBot="1">
      <c r="A138" s="219"/>
      <c r="B138" s="217"/>
      <c r="C138" s="220"/>
      <c r="D138" s="131"/>
      <c r="E138" s="131"/>
      <c r="F138" s="131"/>
      <c r="G138" s="131"/>
      <c r="H138" s="131"/>
      <c r="I138" s="302"/>
      <c r="J138" s="132"/>
      <c r="K138" s="132"/>
      <c r="L138" s="131"/>
      <c r="M138" s="187"/>
      <c r="O138" s="156"/>
      <c r="P138" s="188"/>
      <c r="Q138" s="188"/>
      <c r="R138" s="152"/>
      <c r="S138" s="152"/>
      <c r="T138" s="152"/>
      <c r="U138" s="151"/>
      <c r="V138" s="151"/>
    </row>
    <row r="139" spans="1:22" ht="20.100000000000001" customHeight="1" thickBot="1">
      <c r="A139" s="174" t="s">
        <v>0</v>
      </c>
      <c r="B139" s="175" t="s">
        <v>1</v>
      </c>
      <c r="C139" s="175" t="s">
        <v>2</v>
      </c>
      <c r="D139" s="378" t="s">
        <v>33</v>
      </c>
      <c r="E139" s="378" t="s">
        <v>34</v>
      </c>
      <c r="F139" s="378" t="s">
        <v>35</v>
      </c>
      <c r="G139" s="378" t="s">
        <v>36</v>
      </c>
      <c r="H139" s="378" t="s">
        <v>133</v>
      </c>
      <c r="I139" s="303" t="s">
        <v>8</v>
      </c>
      <c r="J139" s="378" t="s">
        <v>9</v>
      </c>
      <c r="K139" s="378"/>
      <c r="L139" s="379" t="s">
        <v>10</v>
      </c>
      <c r="M139" s="187"/>
      <c r="O139" s="156"/>
      <c r="P139" s="188"/>
      <c r="Q139" s="188"/>
      <c r="R139" s="152"/>
      <c r="S139" s="152"/>
      <c r="T139" s="152"/>
      <c r="U139" s="151"/>
      <c r="V139" s="151"/>
    </row>
    <row r="140" spans="1:22" ht="20.100000000000001" customHeight="1">
      <c r="A140" s="171"/>
      <c r="B140" s="161"/>
      <c r="C140" s="161"/>
      <c r="D140" s="162"/>
      <c r="E140" s="162"/>
      <c r="F140" s="162"/>
      <c r="G140" s="162"/>
      <c r="H140" s="162"/>
      <c r="I140" s="306"/>
      <c r="J140" s="169"/>
      <c r="K140" s="194"/>
      <c r="L140" s="237"/>
      <c r="M140" s="187"/>
      <c r="O140" s="156"/>
      <c r="P140" s="188"/>
      <c r="Q140" s="188"/>
      <c r="R140" s="152"/>
      <c r="S140" s="152"/>
      <c r="T140" s="152"/>
      <c r="U140" s="151"/>
      <c r="V140" s="151"/>
    </row>
    <row r="141" spans="1:22" ht="20.100000000000001" customHeight="1" thickBot="1">
      <c r="A141" s="171"/>
      <c r="B141" s="161"/>
      <c r="C141" s="161"/>
      <c r="D141" s="162"/>
      <c r="E141" s="162"/>
      <c r="F141" s="162"/>
      <c r="G141" s="162"/>
      <c r="H141" s="162"/>
      <c r="I141" s="306"/>
      <c r="J141" s="169"/>
      <c r="K141" s="194"/>
      <c r="L141" s="237"/>
      <c r="M141" s="187"/>
      <c r="O141" s="156"/>
      <c r="P141" s="188"/>
      <c r="Q141" s="188"/>
      <c r="R141" s="152"/>
      <c r="S141" s="152"/>
      <c r="T141" s="152"/>
      <c r="U141" s="151"/>
      <c r="V141" s="151"/>
    </row>
    <row r="142" spans="1:22" ht="20.100000000000001" customHeight="1">
      <c r="A142" s="238" t="s">
        <v>20</v>
      </c>
      <c r="B142" s="239"/>
      <c r="C142" s="239"/>
      <c r="D142" s="240">
        <f>SUM(D140:D141)</f>
        <v>0</v>
      </c>
      <c r="E142" s="240">
        <f>SUM(E140:E141)</f>
        <v>0</v>
      </c>
      <c r="F142" s="240">
        <f>SUM(F140:F141)</f>
        <v>0</v>
      </c>
      <c r="G142" s="240">
        <f>SUM(G140:G141)</f>
        <v>0</v>
      </c>
      <c r="H142" s="240">
        <f>SUM(H140:H141)</f>
        <v>0</v>
      </c>
      <c r="I142" s="307"/>
      <c r="J142" s="35"/>
      <c r="K142" s="35"/>
      <c r="L142" s="241"/>
      <c r="M142" s="187"/>
      <c r="O142" s="156"/>
      <c r="P142" s="188"/>
      <c r="Q142" s="188"/>
      <c r="R142" s="152"/>
      <c r="S142" s="152"/>
      <c r="T142" s="152"/>
      <c r="U142" s="151"/>
      <c r="V142" s="151"/>
    </row>
    <row r="143" spans="1:22" ht="20.100000000000001" customHeight="1">
      <c r="A143" s="242" t="s">
        <v>12</v>
      </c>
      <c r="B143" s="243"/>
      <c r="C143" s="243"/>
      <c r="D143" s="244">
        <v>0</v>
      </c>
      <c r="E143" s="244">
        <v>0</v>
      </c>
      <c r="F143" s="244">
        <v>0</v>
      </c>
      <c r="G143" s="244">
        <v>0</v>
      </c>
      <c r="H143" s="244">
        <v>0</v>
      </c>
      <c r="I143" s="308"/>
      <c r="J143" s="135"/>
      <c r="K143" s="135"/>
      <c r="L143" s="245"/>
      <c r="M143" s="187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 thickBot="1">
      <c r="A144" s="246" t="s">
        <v>13</v>
      </c>
      <c r="B144" s="247"/>
      <c r="C144" s="247"/>
      <c r="D144" s="248">
        <f>D142+D143</f>
        <v>0</v>
      </c>
      <c r="E144" s="248">
        <f>E142+E143</f>
        <v>0</v>
      </c>
      <c r="F144" s="248">
        <f>F142+F143</f>
        <v>0</v>
      </c>
      <c r="G144" s="248">
        <f>G142+G143</f>
        <v>0</v>
      </c>
      <c r="H144" s="248">
        <f>H142+H143</f>
        <v>0</v>
      </c>
      <c r="I144" s="309"/>
      <c r="J144" s="136"/>
      <c r="K144" s="136"/>
      <c r="L144" s="249"/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:22" ht="20.100000000000001" customHeight="1">
      <c r="A145" s="250"/>
      <c r="B145" s="42"/>
      <c r="C145" s="124"/>
      <c r="D145" s="1"/>
      <c r="E145" s="1"/>
      <c r="F145" s="1"/>
      <c r="G145" s="1"/>
      <c r="H145" s="1"/>
      <c r="I145" s="310"/>
      <c r="J145" s="43"/>
      <c r="K145" s="43"/>
      <c r="L145" s="43"/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:22" ht="20.100000000000001" customHeight="1">
      <c r="A146" s="216" t="s">
        <v>37</v>
      </c>
      <c r="B146" s="217"/>
      <c r="C146" s="217"/>
      <c r="D146" s="131"/>
      <c r="E146" s="131"/>
      <c r="F146" s="131"/>
      <c r="G146" s="131"/>
      <c r="H146" s="131"/>
      <c r="I146" s="301"/>
      <c r="J146" s="131"/>
      <c r="K146" s="131"/>
      <c r="L146" s="131"/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:22" ht="20.100000000000001" customHeight="1">
      <c r="A147" s="216" t="s">
        <v>116</v>
      </c>
      <c r="B147" s="217"/>
      <c r="C147" s="217"/>
      <c r="D147" s="131"/>
      <c r="E147" s="131"/>
      <c r="F147" s="131"/>
      <c r="G147" s="131"/>
      <c r="H147" s="131"/>
      <c r="I147" s="301"/>
      <c r="J147" s="131"/>
      <c r="K147" s="131"/>
      <c r="L147" s="131"/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:22" ht="20.100000000000001" customHeight="1" thickBot="1">
      <c r="A148" s="219"/>
      <c r="B148" s="217"/>
      <c r="C148" s="220"/>
      <c r="D148" s="131"/>
      <c r="E148" s="131"/>
      <c r="F148" s="131"/>
      <c r="G148" s="131"/>
      <c r="H148" s="131"/>
      <c r="I148" s="302"/>
      <c r="J148" s="132"/>
      <c r="K148" s="132"/>
      <c r="L148" s="131"/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 thickBot="1">
      <c r="A149" s="174" t="s">
        <v>0</v>
      </c>
      <c r="B149" s="175" t="s">
        <v>1</v>
      </c>
      <c r="C149" s="175" t="s">
        <v>2</v>
      </c>
      <c r="D149" s="378" t="s">
        <v>33</v>
      </c>
      <c r="E149" s="378" t="s">
        <v>27</v>
      </c>
      <c r="F149" s="378" t="s">
        <v>24</v>
      </c>
      <c r="G149" s="378" t="s">
        <v>25</v>
      </c>
      <c r="H149" s="378" t="s">
        <v>7</v>
      </c>
      <c r="I149" s="303" t="s">
        <v>8</v>
      </c>
      <c r="J149" s="378" t="s">
        <v>9</v>
      </c>
      <c r="K149" s="378"/>
      <c r="L149" s="379" t="s">
        <v>10</v>
      </c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>
      <c r="A150" s="170"/>
      <c r="B150" s="159"/>
      <c r="C150" s="159"/>
      <c r="D150" s="160"/>
      <c r="E150" s="160"/>
      <c r="F150" s="160"/>
      <c r="G150" s="160"/>
      <c r="H150" s="160"/>
      <c r="I150" s="290"/>
      <c r="J150" s="168"/>
      <c r="K150" s="168"/>
      <c r="L150" s="223"/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 thickBot="1">
      <c r="A151" s="171"/>
      <c r="B151" s="161"/>
      <c r="C151" s="161"/>
      <c r="D151" s="162"/>
      <c r="E151" s="162"/>
      <c r="F151" s="162"/>
      <c r="G151" s="162"/>
      <c r="H151" s="162"/>
      <c r="I151" s="291"/>
      <c r="J151" s="169"/>
      <c r="K151" s="169"/>
      <c r="L151" s="224"/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>
      <c r="A152" s="238" t="s">
        <v>20</v>
      </c>
      <c r="B152" s="239"/>
      <c r="C152" s="239"/>
      <c r="D152" s="240">
        <f>SUM(D150:D151)</f>
        <v>0</v>
      </c>
      <c r="E152" s="240">
        <f>SUM(E150:E151)</f>
        <v>0</v>
      </c>
      <c r="F152" s="240">
        <f>SUM(F150:F151)</f>
        <v>0</v>
      </c>
      <c r="G152" s="240">
        <f>SUM(G150:G151)</f>
        <v>0</v>
      </c>
      <c r="H152" s="240">
        <f>SUM(H150:H151)</f>
        <v>0</v>
      </c>
      <c r="I152" s="307"/>
      <c r="J152" s="35"/>
      <c r="K152" s="35"/>
      <c r="L152" s="241"/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>
      <c r="A153" s="242" t="s">
        <v>12</v>
      </c>
      <c r="B153" s="243"/>
      <c r="C153" s="243"/>
      <c r="D153" s="244">
        <v>0</v>
      </c>
      <c r="E153" s="244">
        <v>0</v>
      </c>
      <c r="F153" s="244">
        <v>0</v>
      </c>
      <c r="G153" s="244">
        <v>0</v>
      </c>
      <c r="H153" s="244">
        <v>0</v>
      </c>
      <c r="I153" s="308"/>
      <c r="J153" s="135"/>
      <c r="K153" s="135"/>
      <c r="L153" s="245"/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 thickBot="1">
      <c r="A154" s="246" t="s">
        <v>13</v>
      </c>
      <c r="B154" s="247"/>
      <c r="C154" s="247"/>
      <c r="D154" s="248">
        <f>D152+D153</f>
        <v>0</v>
      </c>
      <c r="E154" s="248">
        <f>E152+E153</f>
        <v>0</v>
      </c>
      <c r="F154" s="248">
        <f>F152+F153</f>
        <v>0</v>
      </c>
      <c r="G154" s="248">
        <f>G152+G153</f>
        <v>0</v>
      </c>
      <c r="H154" s="248">
        <f>H152+H153</f>
        <v>0</v>
      </c>
      <c r="I154" s="309"/>
      <c r="J154" s="136"/>
      <c r="K154" s="136"/>
      <c r="L154" s="249"/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>
      <c r="A155" s="250"/>
      <c r="B155" s="42"/>
      <c r="C155" s="124"/>
      <c r="D155" s="1"/>
      <c r="E155" s="1"/>
      <c r="F155" s="1"/>
      <c r="G155" s="1"/>
      <c r="H155" s="1"/>
      <c r="I155" s="310"/>
      <c r="J155" s="43"/>
      <c r="K155" s="43"/>
      <c r="L155" s="43"/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>
      <c r="A156" s="216" t="s">
        <v>121</v>
      </c>
      <c r="B156" s="217"/>
      <c r="C156" s="217"/>
      <c r="D156" s="131"/>
      <c r="E156" s="131"/>
      <c r="F156" s="131"/>
      <c r="G156" s="131"/>
      <c r="H156" s="131"/>
      <c r="I156" s="301"/>
      <c r="J156" s="131"/>
      <c r="K156" s="131"/>
      <c r="L156" s="131"/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>
      <c r="A157" s="216" t="s">
        <v>123</v>
      </c>
      <c r="B157" s="217"/>
      <c r="C157" s="217"/>
      <c r="D157" s="131"/>
      <c r="E157" s="131"/>
      <c r="F157" s="131"/>
      <c r="G157" s="131"/>
      <c r="H157" s="131"/>
      <c r="I157" s="301"/>
      <c r="J157" s="131"/>
      <c r="K157" s="131"/>
      <c r="L157" s="131"/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 thickBot="1">
      <c r="A158" s="219"/>
      <c r="B158" s="217"/>
      <c r="C158" s="220"/>
      <c r="D158" s="131"/>
      <c r="E158" s="131"/>
      <c r="F158" s="131"/>
      <c r="G158" s="131"/>
      <c r="H158" s="131"/>
      <c r="I158" s="302"/>
      <c r="J158" s="132"/>
      <c r="K158" s="132"/>
      <c r="L158" s="131"/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 thickBot="1">
      <c r="A159" s="174" t="s">
        <v>0</v>
      </c>
      <c r="B159" s="175" t="s">
        <v>1</v>
      </c>
      <c r="C159" s="175" t="s">
        <v>2</v>
      </c>
      <c r="D159" s="378" t="s">
        <v>22</v>
      </c>
      <c r="E159" s="378" t="s">
        <v>27</v>
      </c>
      <c r="F159" s="378" t="s">
        <v>24</v>
      </c>
      <c r="G159" s="378" t="s">
        <v>25</v>
      </c>
      <c r="H159" s="378" t="s">
        <v>7</v>
      </c>
      <c r="I159" s="303" t="s">
        <v>8</v>
      </c>
      <c r="J159" s="378" t="s">
        <v>9</v>
      </c>
      <c r="K159" s="378"/>
      <c r="L159" s="379" t="s">
        <v>10</v>
      </c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>
      <c r="A160" s="171"/>
      <c r="B160" s="161"/>
      <c r="C160" s="161"/>
      <c r="D160" s="251"/>
      <c r="E160" s="162"/>
      <c r="F160" s="251"/>
      <c r="G160" s="251"/>
      <c r="H160" s="251"/>
      <c r="I160" s="291"/>
      <c r="J160" s="169"/>
      <c r="K160" s="169"/>
      <c r="L160" s="224"/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:22" ht="20.100000000000001" customHeight="1" thickBot="1">
      <c r="A161" s="171"/>
      <c r="B161" s="161"/>
      <c r="C161" s="161"/>
      <c r="D161" s="251"/>
      <c r="E161" s="162"/>
      <c r="F161" s="251"/>
      <c r="G161" s="251"/>
      <c r="H161" s="251"/>
      <c r="I161" s="291"/>
      <c r="J161" s="169"/>
      <c r="K161" s="169"/>
      <c r="L161" s="224"/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:22" ht="20.100000000000001" customHeight="1">
      <c r="A162" s="238" t="s">
        <v>20</v>
      </c>
      <c r="B162" s="239"/>
      <c r="C162" s="239"/>
      <c r="D162" s="240">
        <f>SUM(D160:D161)</f>
        <v>0</v>
      </c>
      <c r="E162" s="240">
        <f>SUM(E160:E161)</f>
        <v>0</v>
      </c>
      <c r="F162" s="240">
        <f>SUM(F160:F161)</f>
        <v>0</v>
      </c>
      <c r="G162" s="240">
        <f>SUM(G160:G161)</f>
        <v>0</v>
      </c>
      <c r="H162" s="240">
        <f>SUM(H160:H161)</f>
        <v>0</v>
      </c>
      <c r="I162" s="307"/>
      <c r="J162" s="35"/>
      <c r="K162" s="35"/>
      <c r="L162" s="241"/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:22" ht="20.100000000000001" customHeight="1">
      <c r="A163" s="242" t="s">
        <v>12</v>
      </c>
      <c r="B163" s="243"/>
      <c r="C163" s="243"/>
      <c r="D163" s="244">
        <v>0</v>
      </c>
      <c r="E163" s="244">
        <v>0</v>
      </c>
      <c r="F163" s="244">
        <v>0</v>
      </c>
      <c r="G163" s="244">
        <v>0</v>
      </c>
      <c r="H163" s="244">
        <v>0</v>
      </c>
      <c r="I163" s="308"/>
      <c r="J163" s="135"/>
      <c r="K163" s="135"/>
      <c r="L163" s="245"/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:22" ht="20.100000000000001" customHeight="1" thickBot="1">
      <c r="A164" s="246" t="s">
        <v>13</v>
      </c>
      <c r="B164" s="247"/>
      <c r="C164" s="247"/>
      <c r="D164" s="248">
        <f>D162+D163</f>
        <v>0</v>
      </c>
      <c r="E164" s="248">
        <f>E162+E163</f>
        <v>0</v>
      </c>
      <c r="F164" s="248">
        <f>F162+F163</f>
        <v>0</v>
      </c>
      <c r="G164" s="248">
        <f>G162+G163</f>
        <v>0</v>
      </c>
      <c r="H164" s="248">
        <f>H162+H163</f>
        <v>0</v>
      </c>
      <c r="I164" s="309"/>
      <c r="J164" s="136"/>
      <c r="K164" s="136"/>
      <c r="L164" s="249"/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:22" ht="20.100000000000001" customHeight="1">
      <c r="A165" s="252"/>
      <c r="B165" s="42"/>
      <c r="C165" s="42"/>
      <c r="D165" s="1"/>
      <c r="E165" s="1"/>
      <c r="F165" s="1"/>
      <c r="G165" s="1"/>
      <c r="H165" s="1"/>
      <c r="I165" s="310"/>
      <c r="J165" s="43"/>
      <c r="K165" s="43"/>
      <c r="L165" s="43"/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:22" ht="20.100000000000001" customHeight="1">
      <c r="A166" s="216" t="s">
        <v>38</v>
      </c>
      <c r="B166" s="44"/>
      <c r="C166" s="44"/>
      <c r="D166" s="45"/>
      <c r="E166" s="45"/>
      <c r="F166" s="45"/>
      <c r="G166" s="45"/>
      <c r="H166" s="45"/>
      <c r="I166" s="311"/>
      <c r="J166" s="45"/>
      <c r="K166" s="45"/>
      <c r="L166" s="45"/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:22" ht="20.100000000000001" customHeight="1" thickBot="1">
      <c r="A167" s="213"/>
      <c r="B167" s="214"/>
      <c r="C167" s="215"/>
      <c r="D167" s="151"/>
      <c r="E167" s="151"/>
      <c r="F167" s="151"/>
      <c r="G167" s="151"/>
      <c r="H167" s="151"/>
      <c r="I167" s="300"/>
      <c r="J167" s="130"/>
      <c r="K167" s="130"/>
      <c r="L167" s="130"/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:22" ht="20.100000000000001" customHeight="1" thickBot="1">
      <c r="A168" s="253" t="s">
        <v>0</v>
      </c>
      <c r="B168" s="254" t="s">
        <v>1</v>
      </c>
      <c r="C168" s="254" t="s">
        <v>2</v>
      </c>
      <c r="D168" s="137" t="s">
        <v>3</v>
      </c>
      <c r="E168" s="137" t="s">
        <v>4</v>
      </c>
      <c r="F168" s="137" t="s">
        <v>5</v>
      </c>
      <c r="G168" s="137" t="s">
        <v>6</v>
      </c>
      <c r="H168" s="137" t="s">
        <v>7</v>
      </c>
      <c r="I168" s="312" t="s">
        <v>8</v>
      </c>
      <c r="J168" s="137" t="s">
        <v>9</v>
      </c>
      <c r="K168" s="137"/>
      <c r="L168" s="255" t="s">
        <v>10</v>
      </c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:22" ht="20.100000000000001" customHeight="1">
      <c r="A169" s="256" t="s">
        <v>20</v>
      </c>
      <c r="B169" s="257"/>
      <c r="C169" s="257"/>
      <c r="D169" s="258">
        <f t="shared" ref="D169:H171" si="2">SUM(D93,D104,D123,D132)</f>
        <v>332</v>
      </c>
      <c r="E169" s="258">
        <f t="shared" si="2"/>
        <v>36</v>
      </c>
      <c r="F169" s="258">
        <f t="shared" si="2"/>
        <v>36</v>
      </c>
      <c r="G169" s="258">
        <f t="shared" si="2"/>
        <v>331</v>
      </c>
      <c r="H169" s="258">
        <f t="shared" si="2"/>
        <v>0</v>
      </c>
      <c r="I169" s="313"/>
      <c r="J169" s="36"/>
      <c r="K169" s="36"/>
      <c r="L169" s="259"/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:22" ht="20.100000000000001" customHeight="1">
      <c r="A170" s="260" t="s">
        <v>12</v>
      </c>
      <c r="B170" s="261"/>
      <c r="C170" s="261"/>
      <c r="D170" s="262">
        <f t="shared" si="2"/>
        <v>984</v>
      </c>
      <c r="E170" s="262">
        <f t="shared" si="2"/>
        <v>174</v>
      </c>
      <c r="F170" s="262">
        <f t="shared" si="2"/>
        <v>158</v>
      </c>
      <c r="G170" s="262">
        <f t="shared" si="2"/>
        <v>953</v>
      </c>
      <c r="H170" s="262">
        <f t="shared" si="2"/>
        <v>0</v>
      </c>
      <c r="I170" s="314"/>
      <c r="J170" s="138"/>
      <c r="K170" s="138"/>
      <c r="L170" s="263"/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:22" ht="20.100000000000001" customHeight="1" thickBot="1">
      <c r="A171" s="264" t="s">
        <v>13</v>
      </c>
      <c r="B171" s="265"/>
      <c r="C171" s="265"/>
      <c r="D171" s="266">
        <f t="shared" si="2"/>
        <v>1316</v>
      </c>
      <c r="E171" s="266">
        <f t="shared" si="2"/>
        <v>210</v>
      </c>
      <c r="F171" s="266">
        <f t="shared" si="2"/>
        <v>194</v>
      </c>
      <c r="G171" s="266">
        <f t="shared" si="2"/>
        <v>1284</v>
      </c>
      <c r="H171" s="266">
        <f t="shared" si="2"/>
        <v>0</v>
      </c>
      <c r="I171" s="315"/>
      <c r="J171" s="139"/>
      <c r="K171" s="139"/>
      <c r="L171" s="267"/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:26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:26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:26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:26" ht="20.100000000000001" customHeight="1">
      <c r="M324" s="187"/>
      <c r="O324" s="156"/>
      <c r="P324" s="269"/>
      <c r="Q324" s="269"/>
      <c r="R324" s="154"/>
      <c r="S324" s="154"/>
      <c r="T324" s="152"/>
      <c r="U324" s="151"/>
      <c r="V324" s="151"/>
    </row>
    <row r="325" spans="1:26" ht="20.100000000000001" customHeight="1">
      <c r="M325" s="187"/>
      <c r="O325" s="156"/>
      <c r="P325" s="269"/>
      <c r="Q325" s="269"/>
      <c r="R325" s="154"/>
      <c r="S325" s="154"/>
      <c r="T325" s="152"/>
      <c r="U325" s="151"/>
      <c r="V325" s="151"/>
    </row>
    <row r="326" spans="1:26" ht="20.100000000000001" customHeight="1">
      <c r="M326" s="187"/>
      <c r="N326" s="145"/>
      <c r="O326" s="156"/>
      <c r="P326" s="188"/>
      <c r="Q326" s="188"/>
      <c r="R326" s="152"/>
      <c r="S326" s="152"/>
      <c r="T326" s="152"/>
      <c r="U326" s="151"/>
      <c r="V326" s="151"/>
    </row>
    <row r="327" spans="1:26" ht="20.100000000000001" customHeight="1">
      <c r="M327" s="187"/>
      <c r="N327" s="145"/>
      <c r="O327" s="156"/>
      <c r="P327" s="188"/>
      <c r="Q327" s="188"/>
      <c r="R327" s="152"/>
      <c r="S327" s="152"/>
      <c r="T327" s="152"/>
      <c r="U327" s="151"/>
      <c r="V327" s="151"/>
    </row>
    <row r="328" spans="1:26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:26" s="145" customFormat="1" ht="20.100000000000001" customHeight="1">
      <c r="A329" s="268"/>
      <c r="B329" s="123"/>
      <c r="C329" s="123"/>
      <c r="D329" s="123"/>
      <c r="E329" s="123"/>
      <c r="F329" s="123"/>
      <c r="G329" s="123"/>
      <c r="H329" s="123"/>
      <c r="I329" s="316"/>
      <c r="J329" s="123"/>
      <c r="K329" s="123"/>
      <c r="L329" s="123"/>
      <c r="M329" s="187"/>
      <c r="N329" s="150"/>
      <c r="O329" s="156"/>
      <c r="P329" s="188"/>
      <c r="Q329" s="188"/>
      <c r="R329" s="152"/>
      <c r="S329" s="152"/>
      <c r="T329" s="152"/>
      <c r="U329" s="151"/>
      <c r="V329" s="151"/>
      <c r="W329" s="150"/>
      <c r="X329" s="150"/>
      <c r="Y329" s="150"/>
      <c r="Z329" s="150"/>
    </row>
    <row r="330" spans="1:26" s="145" customFormat="1" ht="20.100000000000001" customHeight="1">
      <c r="A330" s="268"/>
      <c r="B330" s="123"/>
      <c r="C330" s="123"/>
      <c r="D330" s="123"/>
      <c r="E330" s="123"/>
      <c r="F330" s="123"/>
      <c r="G330" s="123"/>
      <c r="H330" s="123"/>
      <c r="I330" s="316"/>
      <c r="J330" s="123"/>
      <c r="K330" s="123"/>
      <c r="L330" s="123"/>
      <c r="M330" s="187"/>
      <c r="N330" s="150"/>
      <c r="O330" s="156"/>
      <c r="P330" s="188"/>
      <c r="Q330" s="188"/>
      <c r="R330" s="152"/>
      <c r="S330" s="152"/>
      <c r="T330" s="154"/>
      <c r="U330" s="55"/>
      <c r="V330" s="55"/>
      <c r="Y330" s="150"/>
    </row>
    <row r="331" spans="1:26" ht="20.100000000000001" customHeight="1">
      <c r="M331" s="187"/>
      <c r="O331" s="156"/>
      <c r="P331" s="188"/>
      <c r="Q331" s="188"/>
      <c r="R331" s="152"/>
      <c r="S331" s="152"/>
      <c r="T331" s="154"/>
      <c r="U331" s="55"/>
      <c r="V331" s="55"/>
      <c r="W331" s="145"/>
      <c r="X331" s="145"/>
      <c r="Y331" s="145"/>
      <c r="Z331" s="145"/>
    </row>
    <row r="332" spans="1:26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  <c r="X332" s="145"/>
      <c r="Y332" s="145"/>
    </row>
    <row r="333" spans="1:26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  <c r="X333" s="145"/>
      <c r="Y333" s="145"/>
    </row>
    <row r="334" spans="1:26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  <c r="X334" s="145"/>
      <c r="Y334" s="145"/>
    </row>
    <row r="335" spans="1:26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  <c r="X335" s="145"/>
      <c r="Y335" s="145"/>
    </row>
    <row r="336" spans="1:26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  <c r="X336" s="145"/>
      <c r="Y336" s="145"/>
    </row>
    <row r="337" spans="13:25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  <c r="X337" s="145"/>
      <c r="Y337" s="145"/>
    </row>
    <row r="338" spans="13:25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  <c r="X338" s="145"/>
      <c r="Y338" s="145"/>
    </row>
    <row r="339" spans="13:25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  <c r="Y339" s="145"/>
    </row>
    <row r="340" spans="13:25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5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5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5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5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5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5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5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5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5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5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5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5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2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2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2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2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2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P375" s="38"/>
      <c r="Q375" s="38"/>
      <c r="R375" s="38"/>
      <c r="S375" s="38"/>
      <c r="T375" s="152"/>
      <c r="U375" s="151"/>
      <c r="V375" s="151"/>
    </row>
    <row r="376" spans="13:22" ht="20.100000000000001" customHeight="1">
      <c r="M376" s="187"/>
      <c r="P376" s="38"/>
      <c r="Q376" s="38"/>
      <c r="R376" s="38"/>
      <c r="S376" s="38"/>
      <c r="T376" s="152"/>
      <c r="U376" s="151"/>
      <c r="V376" s="151"/>
    </row>
    <row r="377" spans="13:22" ht="20.100000000000001" customHeight="1">
      <c r="M377" s="187"/>
      <c r="P377" s="38"/>
      <c r="Q377" s="38"/>
      <c r="R377" s="38"/>
      <c r="S377" s="38"/>
      <c r="T377" s="152"/>
      <c r="U377" s="151"/>
      <c r="V377" s="151"/>
    </row>
    <row r="378" spans="13:22" ht="20.100000000000001" customHeight="1">
      <c r="M378" s="187"/>
      <c r="P378" s="38"/>
      <c r="Q378" s="38"/>
      <c r="R378" s="38"/>
      <c r="S378" s="38"/>
      <c r="T378" s="152"/>
      <c r="U378" s="151"/>
      <c r="V378" s="151"/>
    </row>
    <row r="379" spans="13:22" ht="20.100000000000001" customHeight="1">
      <c r="M379" s="187"/>
      <c r="P379" s="38"/>
      <c r="Q379" s="38"/>
      <c r="R379" s="38"/>
      <c r="S379" s="38"/>
      <c r="T379" s="152"/>
      <c r="U379" s="151"/>
      <c r="V379" s="151"/>
    </row>
    <row r="380" spans="13:22" ht="20.100000000000001" customHeight="1">
      <c r="M380" s="187"/>
      <c r="P380" s="38"/>
      <c r="Q380" s="38"/>
      <c r="R380" s="38"/>
      <c r="S380" s="38"/>
      <c r="T380" s="152"/>
      <c r="U380" s="151"/>
      <c r="V380" s="151"/>
    </row>
    <row r="381" spans="13:22" ht="20.100000000000001" customHeight="1">
      <c r="M381" s="187"/>
      <c r="P381" s="38"/>
      <c r="Q381" s="38"/>
      <c r="R381" s="38"/>
      <c r="S381" s="38"/>
      <c r="T381" s="38"/>
    </row>
    <row r="382" spans="13:22" ht="20.100000000000001" customHeight="1">
      <c r="M382" s="187"/>
      <c r="P382" s="38"/>
      <c r="Q382" s="38"/>
      <c r="R382" s="38"/>
      <c r="S382" s="38"/>
      <c r="T382" s="38"/>
    </row>
    <row r="383" spans="13:22" ht="20.100000000000001" customHeight="1">
      <c r="M383" s="187"/>
      <c r="P383" s="38"/>
      <c r="Q383" s="38"/>
      <c r="R383" s="38"/>
      <c r="S383" s="38"/>
      <c r="T383" s="38"/>
    </row>
    <row r="384" spans="13:22" ht="20.100000000000001" customHeight="1">
      <c r="M384" s="187"/>
      <c r="P384" s="38"/>
      <c r="Q384" s="38"/>
      <c r="R384" s="38"/>
      <c r="S384" s="38"/>
      <c r="T384" s="38"/>
    </row>
    <row r="385" spans="13:20" ht="20.100000000000001" customHeight="1">
      <c r="M385" s="187"/>
      <c r="P385" s="38"/>
      <c r="Q385" s="38"/>
      <c r="R385" s="38"/>
      <c r="S385" s="38"/>
      <c r="T385" s="38"/>
    </row>
    <row r="386" spans="13:20" ht="20.100000000000001" customHeight="1">
      <c r="M386" s="187"/>
      <c r="P386" s="38"/>
      <c r="Q386" s="38"/>
      <c r="R386" s="38"/>
      <c r="S386" s="38"/>
      <c r="T386" s="38"/>
    </row>
    <row r="387" spans="13:20" ht="20.100000000000001" customHeight="1">
      <c r="M387" s="187"/>
      <c r="P387" s="38"/>
      <c r="Q387" s="38"/>
      <c r="R387" s="38"/>
      <c r="S387" s="38"/>
      <c r="T387" s="38"/>
    </row>
    <row r="388" spans="13:20" ht="20.100000000000001" customHeight="1">
      <c r="M388" s="187"/>
      <c r="P388" s="38"/>
      <c r="Q388" s="38"/>
      <c r="R388" s="38"/>
      <c r="S388" s="38"/>
      <c r="T388" s="38"/>
    </row>
    <row r="389" spans="13:20" ht="20.100000000000001" customHeight="1">
      <c r="M389" s="187"/>
      <c r="P389" s="38"/>
      <c r="Q389" s="38"/>
      <c r="R389" s="38"/>
      <c r="S389" s="38"/>
      <c r="T389" s="38"/>
    </row>
    <row r="390" spans="13:20" ht="20.100000000000001" customHeight="1">
      <c r="M390" s="187"/>
      <c r="P390" s="38"/>
      <c r="Q390" s="38"/>
      <c r="R390" s="38"/>
      <c r="S390" s="38"/>
      <c r="T390" s="38"/>
    </row>
    <row r="391" spans="13:20" ht="20.100000000000001" customHeight="1">
      <c r="M391" s="187"/>
      <c r="P391" s="38"/>
      <c r="Q391" s="38"/>
      <c r="R391" s="38"/>
      <c r="S391" s="38"/>
      <c r="T391" s="38"/>
    </row>
    <row r="392" spans="13:20" ht="20.100000000000001" customHeight="1">
      <c r="M392" s="187"/>
      <c r="P392" s="38"/>
      <c r="Q392" s="38"/>
      <c r="R392" s="38"/>
      <c r="S392" s="38"/>
      <c r="T392" s="38"/>
    </row>
    <row r="393" spans="13:20" ht="20.100000000000001" customHeight="1">
      <c r="M393" s="187"/>
      <c r="P393" s="38"/>
      <c r="Q393" s="38"/>
      <c r="R393" s="38"/>
      <c r="S393" s="38"/>
      <c r="T393" s="38"/>
    </row>
    <row r="394" spans="13:20" ht="20.100000000000001" customHeight="1">
      <c r="M394" s="187"/>
      <c r="P394" s="38"/>
      <c r="Q394" s="38"/>
      <c r="R394" s="38"/>
      <c r="S394" s="38"/>
      <c r="T394" s="38"/>
    </row>
    <row r="395" spans="13:20" ht="20.100000000000001" customHeight="1">
      <c r="M395" s="187"/>
      <c r="P395" s="38"/>
      <c r="Q395" s="38"/>
      <c r="R395" s="38"/>
      <c r="S395" s="38"/>
      <c r="T395" s="38"/>
    </row>
    <row r="396" spans="13:20" ht="20.100000000000001" customHeight="1">
      <c r="M396" s="187"/>
      <c r="P396" s="38"/>
      <c r="Q396" s="38"/>
      <c r="R396" s="38"/>
      <c r="S396" s="38"/>
      <c r="T396" s="38"/>
    </row>
    <row r="397" spans="13:20" ht="20.100000000000001" customHeight="1">
      <c r="M397" s="187"/>
      <c r="P397" s="38"/>
      <c r="Q397" s="38"/>
      <c r="R397" s="38"/>
      <c r="S397" s="38"/>
      <c r="T397" s="38"/>
    </row>
    <row r="398" spans="13:20" ht="20.100000000000001" customHeight="1">
      <c r="M398" s="187"/>
      <c r="P398" s="38"/>
      <c r="Q398" s="38"/>
      <c r="R398" s="38"/>
      <c r="S398" s="38"/>
      <c r="T398" s="38"/>
    </row>
    <row r="399" spans="13:20" ht="20.100000000000001" customHeight="1">
      <c r="M399" s="187"/>
      <c r="P399" s="38"/>
      <c r="Q399" s="38"/>
      <c r="R399" s="38"/>
      <c r="S399" s="38"/>
      <c r="T399" s="38"/>
    </row>
    <row r="400" spans="13:20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T508" s="38"/>
    </row>
    <row r="509" spans="13:20" ht="20.100000000000001" customHeight="1">
      <c r="M509" s="150"/>
      <c r="T509" s="38"/>
    </row>
    <row r="510" spans="13:20" ht="20.100000000000001" customHeight="1">
      <c r="M510" s="150"/>
      <c r="T510" s="38"/>
    </row>
    <row r="511" spans="13:20" ht="20.100000000000001" customHeight="1">
      <c r="M511" s="150"/>
      <c r="T511" s="38"/>
    </row>
    <row r="512" spans="13:20" ht="20.100000000000001" customHeight="1">
      <c r="M512" s="150"/>
      <c r="T512" s="38"/>
    </row>
    <row r="513" spans="13:22" ht="20.100000000000001" customHeight="1">
      <c r="M513" s="150"/>
      <c r="T513" s="38"/>
    </row>
    <row r="514" spans="13:22" ht="20.100000000000001" customHeight="1">
      <c r="M514" s="150"/>
      <c r="U514" s="151"/>
      <c r="V514" s="151"/>
    </row>
    <row r="515" spans="13:22" ht="20.100000000000001" customHeight="1">
      <c r="M515" s="150"/>
      <c r="U515" s="151"/>
      <c r="V515" s="151"/>
    </row>
    <row r="516" spans="13:22" ht="20.100000000000001" customHeight="1">
      <c r="M516" s="150"/>
      <c r="U516" s="151"/>
      <c r="V516" s="151"/>
    </row>
    <row r="517" spans="13:22" ht="20.100000000000001" customHeight="1">
      <c r="M517" s="150"/>
      <c r="U517" s="151"/>
      <c r="V517" s="151"/>
    </row>
    <row r="518" spans="13:22" ht="20.100000000000001" customHeight="1">
      <c r="M518" s="150"/>
      <c r="U518" s="151"/>
      <c r="V518" s="151"/>
    </row>
    <row r="519" spans="13:22" ht="20.100000000000001" customHeight="1">
      <c r="M519" s="150"/>
      <c r="U519" s="151"/>
      <c r="V519" s="151"/>
    </row>
    <row r="520" spans="13:22" ht="20.100000000000001" customHeight="1">
      <c r="M520" s="150"/>
      <c r="U520" s="151"/>
      <c r="V520" s="151"/>
    </row>
    <row r="521" spans="13:22" ht="20.100000000000001" customHeight="1">
      <c r="M521" s="150"/>
      <c r="U521" s="151"/>
      <c r="V521" s="151"/>
    </row>
    <row r="522" spans="13:22" ht="20.100000000000001" customHeight="1">
      <c r="M522" s="150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U523" s="151"/>
      <c r="V523" s="151"/>
    </row>
    <row r="524" spans="13:22" ht="20.100000000000001" customHeight="1">
      <c r="M524" s="150"/>
      <c r="O524" s="155"/>
      <c r="P524" s="154"/>
      <c r="Q524" s="152"/>
      <c r="R524" s="152"/>
      <c r="S524" s="152"/>
      <c r="U524" s="151"/>
      <c r="V524" s="151"/>
    </row>
    <row r="525" spans="13:22" ht="20.100000000000001" customHeight="1">
      <c r="M525" s="150"/>
      <c r="O525" s="155"/>
      <c r="P525" s="154"/>
      <c r="Q525" s="152"/>
      <c r="R525" s="152"/>
      <c r="S525" s="152"/>
      <c r="U525" s="151"/>
      <c r="V525" s="151"/>
    </row>
    <row r="526" spans="13:22" ht="20.100000000000001" customHeight="1">
      <c r="M526" s="150"/>
      <c r="O526" s="155"/>
      <c r="P526" s="154"/>
      <c r="Q526" s="152"/>
      <c r="R526" s="152"/>
      <c r="S526" s="152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4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4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4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4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4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4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4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4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4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4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:28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:28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:28" ht="20.100000000000001" customHeight="1">
      <c r="M755" s="156"/>
      <c r="S755" s="152"/>
      <c r="T755" s="153"/>
      <c r="U755" s="151"/>
      <c r="V755" s="151"/>
    </row>
    <row r="756" spans="1:28" ht="20.100000000000001" customHeight="1">
      <c r="M756" s="156"/>
      <c r="T756" s="153"/>
      <c r="U756" s="151"/>
      <c r="V756" s="151"/>
    </row>
    <row r="757" spans="1:28" ht="20.100000000000001" customHeight="1">
      <c r="M757" s="156"/>
      <c r="T757" s="153"/>
      <c r="U757" s="151"/>
      <c r="V757" s="151"/>
    </row>
    <row r="758" spans="1:28" ht="20.100000000000001" customHeight="1">
      <c r="M758" s="156"/>
      <c r="T758" s="153"/>
      <c r="U758" s="151"/>
      <c r="V758" s="151"/>
    </row>
    <row r="759" spans="1:28" ht="20.100000000000001" customHeight="1">
      <c r="M759" s="156"/>
      <c r="T759" s="153"/>
      <c r="U759" s="151"/>
      <c r="V759" s="151"/>
    </row>
    <row r="760" spans="1:28" ht="20.100000000000001" customHeight="1">
      <c r="M760" s="156"/>
      <c r="T760" s="153"/>
      <c r="V760" s="151"/>
    </row>
    <row r="761" spans="1:28" ht="20.100000000000001" customHeight="1">
      <c r="M761" s="156"/>
      <c r="O761" s="145"/>
      <c r="P761" s="145"/>
      <c r="Q761" s="145"/>
      <c r="R761" s="145"/>
      <c r="T761" s="153"/>
      <c r="V761" s="151"/>
    </row>
    <row r="762" spans="1:28" ht="20.100000000000001" customHeight="1">
      <c r="M762" s="156"/>
      <c r="O762" s="145"/>
      <c r="P762" s="145"/>
      <c r="Q762" s="145"/>
      <c r="R762" s="145"/>
      <c r="V762" s="151"/>
    </row>
    <row r="763" spans="1:28" ht="20.100000000000001" customHeight="1">
      <c r="M763" s="156"/>
      <c r="O763" s="172"/>
      <c r="P763" s="173"/>
      <c r="Q763" s="173"/>
      <c r="R763" s="145"/>
      <c r="V763" s="151"/>
      <c r="AA763" s="102"/>
      <c r="AB763" s="102"/>
    </row>
    <row r="764" spans="1:28" s="102" customFormat="1" ht="20.100000000000001" customHeight="1">
      <c r="A764" s="268"/>
      <c r="B764" s="123"/>
      <c r="C764" s="123"/>
      <c r="D764" s="123"/>
      <c r="E764" s="123"/>
      <c r="F764" s="123"/>
      <c r="G764" s="123"/>
      <c r="H764" s="123"/>
      <c r="I764" s="316"/>
      <c r="J764" s="123"/>
      <c r="K764" s="123"/>
      <c r="L764" s="123"/>
      <c r="M764" s="156"/>
      <c r="N764" s="150"/>
      <c r="O764" s="172"/>
      <c r="P764" s="173"/>
      <c r="Q764" s="173"/>
      <c r="R764" s="145"/>
      <c r="S764" s="150"/>
      <c r="T764" s="150"/>
      <c r="U764" s="150"/>
      <c r="V764" s="151"/>
      <c r="W764" s="150"/>
      <c r="X764" s="150"/>
      <c r="Y764" s="150"/>
      <c r="Z764" s="150"/>
    </row>
    <row r="765" spans="1:28" s="102" customFormat="1" ht="20.100000000000001" customHeight="1">
      <c r="A765" s="268"/>
      <c r="B765" s="123"/>
      <c r="C765" s="123"/>
      <c r="D765" s="123"/>
      <c r="E765" s="123"/>
      <c r="F765" s="123"/>
      <c r="G765" s="123"/>
      <c r="H765" s="123"/>
      <c r="I765" s="316"/>
      <c r="J765" s="123"/>
      <c r="K765" s="123"/>
      <c r="L765" s="123"/>
      <c r="M765" s="156"/>
      <c r="N765" s="150"/>
      <c r="O765" s="172"/>
      <c r="P765" s="173"/>
      <c r="Q765" s="173"/>
      <c r="R765" s="145"/>
      <c r="S765" s="150"/>
      <c r="T765" s="150"/>
      <c r="U765" s="150"/>
      <c r="V765" s="151"/>
      <c r="W765" s="150"/>
      <c r="X765" s="150"/>
      <c r="Y765" s="150"/>
      <c r="Z765" s="150"/>
    </row>
    <row r="766" spans="1:28" s="102" customFormat="1" ht="20.100000000000001" customHeight="1">
      <c r="A766" s="268"/>
      <c r="B766" s="123"/>
      <c r="C766" s="123"/>
      <c r="D766" s="123"/>
      <c r="E766" s="123"/>
      <c r="F766" s="123"/>
      <c r="G766" s="123"/>
      <c r="H766" s="123"/>
      <c r="I766" s="316"/>
      <c r="J766" s="123"/>
      <c r="K766" s="123"/>
      <c r="L766" s="123"/>
      <c r="M766" s="156"/>
      <c r="N766" s="150"/>
      <c r="O766" s="172"/>
      <c r="P766" s="173"/>
      <c r="Q766" s="173"/>
      <c r="R766" s="145"/>
      <c r="S766" s="150"/>
      <c r="T766" s="150"/>
      <c r="U766" s="150"/>
      <c r="V766" s="151"/>
      <c r="W766" s="150"/>
      <c r="X766" s="150"/>
      <c r="Y766" s="150"/>
      <c r="Z766" s="150"/>
    </row>
    <row r="767" spans="1:28" s="102" customFormat="1" ht="20.100000000000001" customHeight="1">
      <c r="A767" s="268"/>
      <c r="B767" s="123"/>
      <c r="C767" s="123"/>
      <c r="D767" s="123"/>
      <c r="E767" s="123"/>
      <c r="F767" s="123"/>
      <c r="G767" s="123"/>
      <c r="H767" s="123"/>
      <c r="I767" s="316"/>
      <c r="J767" s="123"/>
      <c r="K767" s="123"/>
      <c r="L767" s="123"/>
      <c r="M767" s="156"/>
      <c r="N767" s="145"/>
      <c r="O767" s="172"/>
      <c r="P767" s="173"/>
      <c r="Q767" s="173"/>
      <c r="R767" s="145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68"/>
      <c r="B768" s="123"/>
      <c r="C768" s="123"/>
      <c r="D768" s="123"/>
      <c r="E768" s="123"/>
      <c r="F768" s="123"/>
      <c r="G768" s="123"/>
      <c r="H768" s="123"/>
      <c r="I768" s="316"/>
      <c r="J768" s="123"/>
      <c r="K768" s="123"/>
      <c r="L768" s="123"/>
      <c r="M768" s="156"/>
      <c r="N768" s="145"/>
      <c r="O768" s="172"/>
      <c r="P768" s="173"/>
      <c r="Q768" s="173"/>
      <c r="R768" s="145"/>
      <c r="S768" s="150"/>
      <c r="T768" s="150"/>
      <c r="U768" s="150"/>
      <c r="V768" s="150"/>
      <c r="W768" s="150"/>
      <c r="X768" s="150"/>
      <c r="Y768" s="150"/>
      <c r="Z768" s="150"/>
    </row>
    <row r="769" spans="1:28" s="102" customFormat="1" ht="20.100000000000001" customHeight="1">
      <c r="A769" s="268"/>
      <c r="B769" s="123"/>
      <c r="C769" s="123"/>
      <c r="D769" s="123"/>
      <c r="E769" s="123"/>
      <c r="F769" s="123"/>
      <c r="G769" s="123"/>
      <c r="H769" s="123"/>
      <c r="I769" s="316"/>
      <c r="J769" s="123"/>
      <c r="K769" s="123"/>
      <c r="L769" s="123"/>
      <c r="M769" s="156"/>
      <c r="N769" s="172"/>
      <c r="O769" s="172"/>
      <c r="P769" s="173"/>
      <c r="Q769" s="173"/>
      <c r="R769" s="145"/>
      <c r="S769" s="150"/>
      <c r="T769" s="150"/>
      <c r="U769" s="150"/>
      <c r="V769" s="150"/>
      <c r="W769" s="150"/>
      <c r="X769" s="150"/>
      <c r="Y769" s="150"/>
      <c r="Z769" s="150"/>
    </row>
    <row r="770" spans="1:28" s="102" customFormat="1" ht="20.100000000000001" customHeight="1">
      <c r="A770" s="268"/>
      <c r="B770" s="123"/>
      <c r="C770" s="123"/>
      <c r="D770" s="123"/>
      <c r="E770" s="123"/>
      <c r="F770" s="123"/>
      <c r="G770" s="123"/>
      <c r="H770" s="123"/>
      <c r="I770" s="316"/>
      <c r="J770" s="123"/>
      <c r="K770" s="123"/>
      <c r="L770" s="123"/>
      <c r="M770" s="156"/>
      <c r="N770" s="172"/>
      <c r="O770" s="145"/>
      <c r="P770" s="145"/>
      <c r="Q770" s="145"/>
      <c r="R770" s="145"/>
      <c r="S770" s="150"/>
      <c r="T770" s="150"/>
      <c r="U770" s="150"/>
      <c r="V770" s="150"/>
      <c r="W770" s="150"/>
      <c r="X770" s="150"/>
      <c r="Y770" s="150"/>
      <c r="Z770" s="150"/>
    </row>
    <row r="771" spans="1:28" s="102" customFormat="1" ht="20.100000000000001" customHeight="1">
      <c r="A771" s="268"/>
      <c r="B771" s="123"/>
      <c r="C771" s="123"/>
      <c r="D771" s="123"/>
      <c r="E771" s="123"/>
      <c r="F771" s="123"/>
      <c r="G771" s="123"/>
      <c r="H771" s="123"/>
      <c r="I771" s="316"/>
      <c r="J771" s="123"/>
      <c r="K771" s="123"/>
      <c r="L771" s="123"/>
      <c r="M771" s="156"/>
      <c r="N771" s="172"/>
      <c r="O771" s="145"/>
      <c r="P771" s="145"/>
      <c r="Q771" s="145"/>
      <c r="R771" s="145"/>
      <c r="S771" s="150"/>
      <c r="T771" s="150"/>
      <c r="U771" s="150"/>
      <c r="V771" s="150"/>
      <c r="W771" s="150"/>
      <c r="X771" s="150"/>
      <c r="Y771" s="150"/>
      <c r="Z771" s="150"/>
    </row>
    <row r="772" spans="1:28" s="102" customFormat="1" ht="20.100000000000001" customHeight="1">
      <c r="A772" s="268"/>
      <c r="B772" s="123"/>
      <c r="C772" s="123"/>
      <c r="D772" s="123"/>
      <c r="E772" s="123"/>
      <c r="F772" s="123"/>
      <c r="G772" s="123"/>
      <c r="H772" s="123"/>
      <c r="I772" s="316"/>
      <c r="J772" s="123"/>
      <c r="K772" s="123"/>
      <c r="L772" s="123"/>
      <c r="M772" s="156"/>
      <c r="N772" s="172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8" s="102" customFormat="1" ht="20.100000000000001" customHeight="1">
      <c r="A773" s="268"/>
      <c r="B773" s="123"/>
      <c r="C773" s="123"/>
      <c r="D773" s="123"/>
      <c r="E773" s="123"/>
      <c r="F773" s="123"/>
      <c r="G773" s="123"/>
      <c r="H773" s="123"/>
      <c r="I773" s="316"/>
      <c r="J773" s="123"/>
      <c r="K773" s="123"/>
      <c r="L773" s="123"/>
      <c r="M773" s="156"/>
      <c r="N773" s="172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8" s="102" customFormat="1" ht="20.100000000000001" customHeight="1">
      <c r="A774" s="268"/>
      <c r="B774" s="123"/>
      <c r="C774" s="123"/>
      <c r="D774" s="123"/>
      <c r="E774" s="123"/>
      <c r="F774" s="123"/>
      <c r="G774" s="123"/>
      <c r="H774" s="123"/>
      <c r="I774" s="316"/>
      <c r="J774" s="123"/>
      <c r="K774" s="123"/>
      <c r="L774" s="123"/>
      <c r="M774" s="156"/>
      <c r="N774" s="172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  <c r="AA774" s="150"/>
      <c r="AB774" s="150"/>
    </row>
    <row r="775" spans="1:28" ht="20.100000000000001" customHeight="1">
      <c r="M775" s="156"/>
      <c r="N775" s="172"/>
      <c r="AA775" s="102"/>
      <c r="AB775" s="102"/>
    </row>
    <row r="776" spans="1:28" s="102" customFormat="1" ht="20.100000000000001" customHeight="1">
      <c r="A776" s="268"/>
      <c r="B776" s="123"/>
      <c r="C776" s="123"/>
      <c r="D776" s="123"/>
      <c r="E776" s="123"/>
      <c r="F776" s="123"/>
      <c r="G776" s="123"/>
      <c r="H776" s="123"/>
      <c r="I776" s="316"/>
      <c r="J776" s="123"/>
      <c r="K776" s="123"/>
      <c r="L776" s="123"/>
      <c r="M776" s="156"/>
      <c r="N776" s="145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68"/>
      <c r="B777" s="123"/>
      <c r="C777" s="123"/>
      <c r="D777" s="123"/>
      <c r="E777" s="123"/>
      <c r="F777" s="123"/>
      <c r="G777" s="123"/>
      <c r="H777" s="123"/>
      <c r="I777" s="316"/>
      <c r="J777" s="123"/>
      <c r="K777" s="123"/>
      <c r="L777" s="123"/>
      <c r="M777" s="156"/>
      <c r="N777" s="145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8"/>
      <c r="B778" s="123"/>
      <c r="C778" s="123"/>
      <c r="D778" s="123"/>
      <c r="E778" s="123"/>
      <c r="F778" s="123"/>
      <c r="G778" s="123"/>
      <c r="H778" s="123"/>
      <c r="I778" s="316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8"/>
      <c r="B779" s="123"/>
      <c r="C779" s="123"/>
      <c r="D779" s="123"/>
      <c r="E779" s="123"/>
      <c r="F779" s="123"/>
      <c r="G779" s="123"/>
      <c r="H779" s="123"/>
      <c r="I779" s="316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8"/>
      <c r="B780" s="123"/>
      <c r="C780" s="123"/>
      <c r="D780" s="123"/>
      <c r="E780" s="123"/>
      <c r="F780" s="123"/>
      <c r="G780" s="123"/>
      <c r="H780" s="123"/>
      <c r="I780" s="316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68"/>
      <c r="B781" s="123"/>
      <c r="C781" s="123"/>
      <c r="D781" s="123"/>
      <c r="E781" s="123"/>
      <c r="F781" s="123"/>
      <c r="G781" s="123"/>
      <c r="H781" s="123"/>
      <c r="I781" s="316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8"/>
      <c r="B782" s="123"/>
      <c r="C782" s="123"/>
      <c r="D782" s="123"/>
      <c r="E782" s="123"/>
      <c r="F782" s="123"/>
      <c r="G782" s="123"/>
      <c r="H782" s="123"/>
      <c r="I782" s="316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8"/>
      <c r="B783" s="123"/>
      <c r="C783" s="123"/>
      <c r="D783" s="123"/>
      <c r="E783" s="123"/>
      <c r="F783" s="123"/>
      <c r="G783" s="123"/>
      <c r="H783" s="123"/>
      <c r="I783" s="316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8"/>
      <c r="B784" s="123"/>
      <c r="C784" s="123"/>
      <c r="D784" s="123"/>
      <c r="E784" s="123"/>
      <c r="F784" s="123"/>
      <c r="G784" s="123"/>
      <c r="H784" s="123"/>
      <c r="I784" s="316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8"/>
      <c r="B785" s="123"/>
      <c r="C785" s="123"/>
      <c r="D785" s="123"/>
      <c r="E785" s="123"/>
      <c r="F785" s="123"/>
      <c r="G785" s="123"/>
      <c r="H785" s="123"/>
      <c r="I785" s="316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8"/>
      <c r="B786" s="123"/>
      <c r="C786" s="123"/>
      <c r="D786" s="123"/>
      <c r="E786" s="123"/>
      <c r="F786" s="123"/>
      <c r="G786" s="123"/>
      <c r="H786" s="123"/>
      <c r="I786" s="316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8"/>
      <c r="B787" s="123"/>
      <c r="C787" s="123"/>
      <c r="D787" s="123"/>
      <c r="E787" s="123"/>
      <c r="F787" s="123"/>
      <c r="G787" s="123"/>
      <c r="H787" s="123"/>
      <c r="I787" s="316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8"/>
      <c r="B788" s="123"/>
      <c r="C788" s="123"/>
      <c r="D788" s="123"/>
      <c r="E788" s="123"/>
      <c r="F788" s="123"/>
      <c r="G788" s="123"/>
      <c r="H788" s="123"/>
      <c r="I788" s="316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8"/>
      <c r="B789" s="123"/>
      <c r="C789" s="123"/>
      <c r="D789" s="123"/>
      <c r="E789" s="123"/>
      <c r="F789" s="123"/>
      <c r="G789" s="123"/>
      <c r="H789" s="123"/>
      <c r="I789" s="316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8"/>
      <c r="B790" s="123"/>
      <c r="C790" s="123"/>
      <c r="D790" s="123"/>
      <c r="E790" s="123"/>
      <c r="F790" s="123"/>
      <c r="G790" s="123"/>
      <c r="H790" s="123"/>
      <c r="I790" s="316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8"/>
      <c r="B791" s="123"/>
      <c r="C791" s="123"/>
      <c r="D791" s="123"/>
      <c r="E791" s="123"/>
      <c r="F791" s="123"/>
      <c r="G791" s="123"/>
      <c r="H791" s="123"/>
      <c r="I791" s="316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8"/>
      <c r="B792" s="123"/>
      <c r="C792" s="123"/>
      <c r="D792" s="123"/>
      <c r="E792" s="123"/>
      <c r="F792" s="123"/>
      <c r="G792" s="123"/>
      <c r="H792" s="123"/>
      <c r="I792" s="316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8"/>
      <c r="B793" s="123"/>
      <c r="C793" s="123"/>
      <c r="D793" s="123"/>
      <c r="E793" s="123"/>
      <c r="F793" s="123"/>
      <c r="G793" s="123"/>
      <c r="H793" s="123"/>
      <c r="I793" s="316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8"/>
      <c r="B794" s="123"/>
      <c r="C794" s="123"/>
      <c r="D794" s="123"/>
      <c r="E794" s="123"/>
      <c r="F794" s="123"/>
      <c r="G794" s="123"/>
      <c r="H794" s="123"/>
      <c r="I794" s="316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8"/>
      <c r="B795" s="123"/>
      <c r="C795" s="123"/>
      <c r="D795" s="123"/>
      <c r="E795" s="123"/>
      <c r="F795" s="123"/>
      <c r="G795" s="123"/>
      <c r="H795" s="123"/>
      <c r="I795" s="316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8"/>
      <c r="B796" s="123"/>
      <c r="C796" s="123"/>
      <c r="D796" s="123"/>
      <c r="E796" s="123"/>
      <c r="F796" s="123"/>
      <c r="G796" s="123"/>
      <c r="H796" s="123"/>
      <c r="I796" s="316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8"/>
      <c r="B797" s="123"/>
      <c r="C797" s="123"/>
      <c r="D797" s="123"/>
      <c r="E797" s="123"/>
      <c r="F797" s="123"/>
      <c r="G797" s="123"/>
      <c r="H797" s="123"/>
      <c r="I797" s="316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8"/>
      <c r="B798" s="123"/>
      <c r="C798" s="123"/>
      <c r="D798" s="123"/>
      <c r="E798" s="123"/>
      <c r="F798" s="123"/>
      <c r="G798" s="123"/>
      <c r="H798" s="123"/>
      <c r="I798" s="316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8"/>
      <c r="B799" s="123"/>
      <c r="C799" s="123"/>
      <c r="D799" s="123"/>
      <c r="E799" s="123"/>
      <c r="F799" s="123"/>
      <c r="G799" s="123"/>
      <c r="H799" s="123"/>
      <c r="I799" s="316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8"/>
      <c r="B800" s="123"/>
      <c r="C800" s="123"/>
      <c r="D800" s="123"/>
      <c r="E800" s="123"/>
      <c r="F800" s="123"/>
      <c r="G800" s="123"/>
      <c r="H800" s="123"/>
      <c r="I800" s="316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68"/>
      <c r="B801" s="123"/>
      <c r="C801" s="123"/>
      <c r="D801" s="123"/>
      <c r="E801" s="123"/>
      <c r="F801" s="123"/>
      <c r="G801" s="123"/>
      <c r="H801" s="123"/>
      <c r="I801" s="316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68"/>
      <c r="B802" s="123"/>
      <c r="C802" s="123"/>
      <c r="D802" s="123"/>
      <c r="E802" s="123"/>
      <c r="F802" s="123"/>
      <c r="G802" s="123"/>
      <c r="H802" s="123"/>
      <c r="I802" s="316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68"/>
      <c r="B803" s="123"/>
      <c r="C803" s="123"/>
      <c r="D803" s="123"/>
      <c r="E803" s="123"/>
      <c r="F803" s="123"/>
      <c r="G803" s="123"/>
      <c r="H803" s="123"/>
      <c r="I803" s="316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8"/>
      <c r="B804" s="123"/>
      <c r="C804" s="123"/>
      <c r="D804" s="123"/>
      <c r="E804" s="123"/>
      <c r="F804" s="123"/>
      <c r="G804" s="123"/>
      <c r="H804" s="123"/>
      <c r="I804" s="316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68"/>
      <c r="B805" s="123"/>
      <c r="C805" s="123"/>
      <c r="D805" s="123"/>
      <c r="E805" s="123"/>
      <c r="F805" s="123"/>
      <c r="G805" s="123"/>
      <c r="H805" s="123"/>
      <c r="I805" s="31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68"/>
      <c r="B806" s="123"/>
      <c r="C806" s="123"/>
      <c r="D806" s="123"/>
      <c r="E806" s="123"/>
      <c r="F806" s="123"/>
      <c r="G806" s="123"/>
      <c r="H806" s="123"/>
      <c r="I806" s="31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68"/>
      <c r="B807" s="123"/>
      <c r="C807" s="123"/>
      <c r="D807" s="123"/>
      <c r="E807" s="123"/>
      <c r="F807" s="123"/>
      <c r="G807" s="123"/>
      <c r="H807" s="123"/>
      <c r="I807" s="316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68"/>
      <c r="B808" s="123"/>
      <c r="C808" s="123"/>
      <c r="D808" s="123"/>
      <c r="E808" s="123"/>
      <c r="F808" s="123"/>
      <c r="G808" s="123"/>
      <c r="H808" s="123"/>
      <c r="I808" s="316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68"/>
      <c r="B809" s="123"/>
      <c r="C809" s="123"/>
      <c r="D809" s="123"/>
      <c r="E809" s="123"/>
      <c r="F809" s="123"/>
      <c r="G809" s="123"/>
      <c r="H809" s="123"/>
      <c r="I809" s="316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68"/>
      <c r="B810" s="123"/>
      <c r="C810" s="123"/>
      <c r="D810" s="123"/>
      <c r="E810" s="123"/>
      <c r="F810" s="123"/>
      <c r="G810" s="123"/>
      <c r="H810" s="123"/>
      <c r="I810" s="316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68"/>
      <c r="B811" s="123"/>
      <c r="C811" s="123"/>
      <c r="D811" s="123"/>
      <c r="E811" s="123"/>
      <c r="F811" s="123"/>
      <c r="G811" s="123"/>
      <c r="H811" s="123"/>
      <c r="I811" s="31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68"/>
      <c r="B812" s="123"/>
      <c r="C812" s="123"/>
      <c r="D812" s="123"/>
      <c r="E812" s="123"/>
      <c r="F812" s="123"/>
      <c r="G812" s="123"/>
      <c r="H812" s="123"/>
      <c r="I812" s="31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68"/>
      <c r="B813" s="123"/>
      <c r="C813" s="123"/>
      <c r="D813" s="123"/>
      <c r="E813" s="123"/>
      <c r="F813" s="123"/>
      <c r="G813" s="123"/>
      <c r="H813" s="123"/>
      <c r="I813" s="31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68"/>
      <c r="B814" s="123"/>
      <c r="C814" s="123"/>
      <c r="D814" s="123"/>
      <c r="E814" s="123"/>
      <c r="F814" s="123"/>
      <c r="G814" s="123"/>
      <c r="H814" s="123"/>
      <c r="I814" s="316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68"/>
      <c r="B815" s="123"/>
      <c r="C815" s="123"/>
      <c r="D815" s="123"/>
      <c r="E815" s="123"/>
      <c r="F815" s="123"/>
      <c r="G815" s="123"/>
      <c r="H815" s="123"/>
      <c r="I815" s="316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  <c r="AA815" s="150"/>
      <c r="AB815" s="150"/>
    </row>
    <row r="818" spans="1:28" ht="20.100000000000001" customHeight="1">
      <c r="AA818" s="102"/>
      <c r="AB818" s="102"/>
    </row>
    <row r="819" spans="1:28" s="102" customFormat="1" ht="20.100000000000001" customHeight="1">
      <c r="A819" s="268"/>
      <c r="B819" s="123"/>
      <c r="C819" s="123"/>
      <c r="D819" s="123"/>
      <c r="E819" s="123"/>
      <c r="F819" s="123"/>
      <c r="G819" s="123"/>
      <c r="H819" s="123"/>
      <c r="I819" s="316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8"/>
      <c r="B820" s="123"/>
      <c r="C820" s="123"/>
      <c r="D820" s="123"/>
      <c r="E820" s="123"/>
      <c r="F820" s="123"/>
      <c r="G820" s="123"/>
      <c r="H820" s="123"/>
      <c r="I820" s="316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8"/>
      <c r="B821" s="123"/>
      <c r="C821" s="123"/>
      <c r="D821" s="123"/>
      <c r="E821" s="123"/>
      <c r="F821" s="123"/>
      <c r="G821" s="123"/>
      <c r="H821" s="123"/>
      <c r="I821" s="316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8"/>
      <c r="B822" s="123"/>
      <c r="C822" s="123"/>
      <c r="D822" s="123"/>
      <c r="E822" s="123"/>
      <c r="F822" s="123"/>
      <c r="G822" s="123"/>
      <c r="H822" s="123"/>
      <c r="I822" s="316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8"/>
      <c r="B823" s="123"/>
      <c r="C823" s="123"/>
      <c r="D823" s="123"/>
      <c r="E823" s="123"/>
      <c r="F823" s="123"/>
      <c r="G823" s="123"/>
      <c r="H823" s="123"/>
      <c r="I823" s="316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8"/>
      <c r="B824" s="123"/>
      <c r="C824" s="123"/>
      <c r="D824" s="123"/>
      <c r="E824" s="123"/>
      <c r="F824" s="123"/>
      <c r="G824" s="123"/>
      <c r="H824" s="123"/>
      <c r="I824" s="316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8"/>
      <c r="B825" s="123"/>
      <c r="C825" s="123"/>
      <c r="D825" s="123"/>
      <c r="E825" s="123"/>
      <c r="F825" s="123"/>
      <c r="G825" s="123"/>
      <c r="H825" s="123"/>
      <c r="I825" s="316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8"/>
      <c r="B826" s="123"/>
      <c r="C826" s="123"/>
      <c r="D826" s="123"/>
      <c r="E826" s="123"/>
      <c r="F826" s="123"/>
      <c r="G826" s="123"/>
      <c r="H826" s="123"/>
      <c r="I826" s="316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8"/>
      <c r="B827" s="123"/>
      <c r="C827" s="123"/>
      <c r="D827" s="123"/>
      <c r="E827" s="123"/>
      <c r="F827" s="123"/>
      <c r="G827" s="123"/>
      <c r="H827" s="123"/>
      <c r="I827" s="316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  <c r="AA827" s="150"/>
      <c r="AB827" s="150"/>
    </row>
  </sheetData>
  <autoFilter ref="A3:V705"/>
  <mergeCells count="10">
    <mergeCell ref="V35:V36"/>
    <mergeCell ref="K101:L101"/>
    <mergeCell ref="K111:L111"/>
    <mergeCell ref="K120:L120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30:H131 D150:H151 E121:H122 D160:H161 D112:H113 D102:H103 D4:H90 D92:H92">
    <cfRule type="cellIs" dxfId="398" priority="12" operator="greaterThan">
      <formula>0</formula>
    </cfRule>
  </conditionalFormatting>
  <conditionalFormatting sqref="D130:H131 D150:H151 D160:H161 D112:H113">
    <cfRule type="cellIs" dxfId="397" priority="10" operator="greaterThan">
      <formula>0</formula>
    </cfRule>
    <cfRule type="expression" dxfId="396" priority="11">
      <formula>"&gt;0"</formula>
    </cfRule>
  </conditionalFormatting>
  <conditionalFormatting sqref="D140:H141">
    <cfRule type="cellIs" dxfId="395" priority="2" operator="greaterThan">
      <formula>0</formula>
    </cfRule>
    <cfRule type="cellIs" dxfId="394" priority="3" operator="greaterThan">
      <formula>0</formula>
    </cfRule>
    <cfRule type="expression" dxfId="393" priority="7">
      <formula>"&gt;=1"</formula>
    </cfRule>
    <cfRule type="cellIs" dxfId="392" priority="8" operator="greaterThan">
      <formula>1</formula>
    </cfRule>
    <cfRule type="cellIs" dxfId="391" priority="9" operator="greaterThan">
      <formula>1</formula>
    </cfRule>
  </conditionalFormatting>
  <conditionalFormatting sqref="P763:Q769">
    <cfRule type="expression" dxfId="390" priority="4">
      <formula>"&gt;=1"</formula>
    </cfRule>
    <cfRule type="cellIs" dxfId="389" priority="5" operator="greaterThan">
      <formula>1</formula>
    </cfRule>
    <cfRule type="cellIs" dxfId="388" priority="6" operator="greaterThan">
      <formula>1</formula>
    </cfRule>
  </conditionalFormatting>
  <conditionalFormatting sqref="D91:H91">
    <cfRule type="cellIs" dxfId="387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27"/>
  <sheetViews>
    <sheetView zoomScaleNormal="100" workbookViewId="0">
      <pane ySplit="3" topLeftCell="A4" activePane="bottomLeft" state="frozen"/>
      <selection activeCell="A4" sqref="A4:J71"/>
      <selection pane="bottomLeft" activeCell="D23" sqref="D23"/>
    </sheetView>
  </sheetViews>
  <sheetFormatPr defaultRowHeight="20.100000000000001" customHeight="1"/>
  <cols>
    <col min="1" max="1" width="10.125" style="268" customWidth="1"/>
    <col min="2" max="2" width="18.625" style="123" customWidth="1"/>
    <col min="3" max="3" width="11.625" style="123" customWidth="1"/>
    <col min="4" max="8" width="8.125" style="123" customWidth="1"/>
    <col min="9" max="9" width="8.875" style="31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3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383" t="s">
        <v>3</v>
      </c>
      <c r="E3" s="383" t="s">
        <v>4</v>
      </c>
      <c r="F3" s="383" t="s">
        <v>5</v>
      </c>
      <c r="G3" s="383" t="s">
        <v>6</v>
      </c>
      <c r="H3" s="383" t="s">
        <v>119</v>
      </c>
      <c r="I3" s="295" t="s">
        <v>8</v>
      </c>
      <c r="J3" s="383" t="s">
        <v>9</v>
      </c>
      <c r="K3" s="466" t="s">
        <v>10</v>
      </c>
      <c r="L3" s="467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8">
        <v>44506</v>
      </c>
      <c r="B4" s="326" t="s">
        <v>867</v>
      </c>
      <c r="C4" s="327" t="s">
        <v>868</v>
      </c>
      <c r="D4" s="328">
        <v>80</v>
      </c>
      <c r="E4" s="328">
        <v>0</v>
      </c>
      <c r="F4" s="328">
        <v>0</v>
      </c>
      <c r="G4" s="328">
        <v>25</v>
      </c>
      <c r="H4" s="328">
        <v>0</v>
      </c>
      <c r="I4" s="329" t="s">
        <v>887</v>
      </c>
      <c r="J4" s="330" t="s">
        <v>888</v>
      </c>
      <c r="K4" s="330" t="s">
        <v>886</v>
      </c>
      <c r="L4" s="331"/>
      <c r="M4" s="101"/>
      <c r="O4" s="111" t="s">
        <v>93</v>
      </c>
      <c r="P4" s="112"/>
      <c r="Q4" s="32">
        <f t="shared" ref="Q4:U6" si="0">D82</f>
        <v>80</v>
      </c>
      <c r="R4" s="32">
        <f t="shared" si="0"/>
        <v>0</v>
      </c>
      <c r="S4" s="32">
        <f t="shared" si="0"/>
        <v>0</v>
      </c>
      <c r="T4" s="32">
        <f t="shared" si="0"/>
        <v>25</v>
      </c>
      <c r="U4" s="32">
        <f t="shared" si="0"/>
        <v>0</v>
      </c>
      <c r="V4" s="113"/>
    </row>
    <row r="5" spans="1:22" ht="20.100000000000001" customHeight="1" thickBot="1">
      <c r="A5" s="325"/>
      <c r="B5" s="332"/>
      <c r="C5" s="333"/>
      <c r="D5" s="334">
        <v>0</v>
      </c>
      <c r="E5" s="334">
        <v>0</v>
      </c>
      <c r="F5" s="334">
        <v>0</v>
      </c>
      <c r="G5" s="334">
        <v>0</v>
      </c>
      <c r="H5" s="334">
        <v>0</v>
      </c>
      <c r="I5" s="335"/>
      <c r="J5" s="336"/>
      <c r="K5" s="336"/>
      <c r="L5" s="337"/>
      <c r="M5" s="156"/>
      <c r="O5" s="114" t="s">
        <v>49</v>
      </c>
      <c r="P5" s="115"/>
      <c r="Q5" s="33">
        <f t="shared" si="0"/>
        <v>1316</v>
      </c>
      <c r="R5" s="33">
        <f t="shared" si="0"/>
        <v>210</v>
      </c>
      <c r="S5" s="33">
        <f t="shared" si="0"/>
        <v>194</v>
      </c>
      <c r="T5" s="33">
        <f t="shared" si="0"/>
        <v>1284</v>
      </c>
      <c r="U5" s="33">
        <f t="shared" si="0"/>
        <v>0</v>
      </c>
      <c r="V5" s="116"/>
    </row>
    <row r="6" spans="1:22" ht="20.100000000000001" customHeight="1" thickBot="1">
      <c r="A6" s="198" t="s">
        <v>11</v>
      </c>
      <c r="B6" s="199"/>
      <c r="C6" s="200"/>
      <c r="D6" s="201">
        <f>SUM(D4:D5)</f>
        <v>80</v>
      </c>
      <c r="E6" s="201">
        <f>SUM(E4:E5)</f>
        <v>0</v>
      </c>
      <c r="F6" s="201">
        <f>SUM(F4:F5)</f>
        <v>0</v>
      </c>
      <c r="G6" s="201">
        <f>SUM(G4:G5)</f>
        <v>25</v>
      </c>
      <c r="H6" s="201">
        <f>SUM(H4:H5)</f>
        <v>0</v>
      </c>
      <c r="I6" s="297"/>
      <c r="J6" s="149"/>
      <c r="K6" s="149"/>
      <c r="L6" s="202"/>
      <c r="M6" s="156"/>
      <c r="O6" s="46" t="s">
        <v>50</v>
      </c>
      <c r="P6" s="47"/>
      <c r="Q6" s="2">
        <f t="shared" si="0"/>
        <v>1396</v>
      </c>
      <c r="R6" s="2">
        <f t="shared" si="0"/>
        <v>210</v>
      </c>
      <c r="S6" s="2">
        <f t="shared" si="0"/>
        <v>194</v>
      </c>
      <c r="T6" s="2">
        <f t="shared" si="0"/>
        <v>1309</v>
      </c>
      <c r="U6" s="2">
        <f t="shared" si="0"/>
        <v>0</v>
      </c>
      <c r="V6" s="48"/>
    </row>
    <row r="7" spans="1:22" ht="20.100000000000001" customHeight="1" thickTop="1">
      <c r="A7" s="203" t="s">
        <v>12</v>
      </c>
      <c r="B7" s="204"/>
      <c r="C7" s="205"/>
      <c r="D7" s="206">
        <v>1314</v>
      </c>
      <c r="E7" s="206">
        <v>0</v>
      </c>
      <c r="F7" s="206">
        <v>0</v>
      </c>
      <c r="G7" s="206">
        <v>1284</v>
      </c>
      <c r="H7" s="206">
        <v>0</v>
      </c>
      <c r="I7" s="298"/>
      <c r="J7" s="128"/>
      <c r="K7" s="128"/>
      <c r="L7" s="207"/>
      <c r="M7" s="156"/>
      <c r="O7" s="49" t="s">
        <v>51</v>
      </c>
      <c r="P7" s="50"/>
      <c r="Q7" s="3">
        <f>D29</f>
        <v>1</v>
      </c>
      <c r="R7" s="3">
        <f>E29</f>
        <v>0</v>
      </c>
      <c r="S7" s="3">
        <f>F29</f>
        <v>0</v>
      </c>
      <c r="T7" s="3">
        <f>G29</f>
        <v>1</v>
      </c>
      <c r="U7" s="3">
        <f>H29</f>
        <v>0</v>
      </c>
      <c r="V7" s="51"/>
    </row>
    <row r="8" spans="1:22" ht="20.100000000000001" customHeight="1" thickBot="1">
      <c r="A8" s="208" t="s">
        <v>13</v>
      </c>
      <c r="B8" s="209"/>
      <c r="C8" s="210"/>
      <c r="D8" s="211">
        <f>D6+D7</f>
        <v>1394</v>
      </c>
      <c r="E8" s="211">
        <f>E6+E7</f>
        <v>0</v>
      </c>
      <c r="F8" s="211">
        <f>F6+F7</f>
        <v>0</v>
      </c>
      <c r="G8" s="211">
        <f>G6+G7</f>
        <v>1309</v>
      </c>
      <c r="H8" s="211">
        <f>H6+H7</f>
        <v>0</v>
      </c>
      <c r="I8" s="299"/>
      <c r="J8" s="129"/>
      <c r="K8" s="129"/>
      <c r="L8" s="212"/>
      <c r="M8" s="156"/>
      <c r="O8" s="52" t="s">
        <v>94</v>
      </c>
      <c r="P8" s="53"/>
      <c r="Q8" s="4">
        <f>SUM(Q6:Q7)</f>
        <v>1397</v>
      </c>
      <c r="R8" s="4">
        <f>SUM(R6:R7)</f>
        <v>210</v>
      </c>
      <c r="S8" s="4">
        <f>SUM(S6:S7)</f>
        <v>194</v>
      </c>
      <c r="T8" s="4">
        <f>SUM(T6:T7)</f>
        <v>1310</v>
      </c>
      <c r="U8" s="4">
        <f>SUM(U6:U7)</f>
        <v>0</v>
      </c>
      <c r="V8" s="54"/>
    </row>
    <row r="9" spans="1:22" ht="20.100000000000001" customHeight="1">
      <c r="A9" s="213" t="s">
        <v>14</v>
      </c>
      <c r="B9" s="214" t="e">
        <f t="array" ref="B9">SUM(1/COUNTIF(B4:B5,B4:B5))</f>
        <v>#DIV/0!</v>
      </c>
      <c r="C9" s="215"/>
      <c r="D9" s="151"/>
      <c r="E9" s="151"/>
      <c r="F9" s="151"/>
      <c r="G9" s="151"/>
      <c r="H9" s="151"/>
      <c r="I9" s="300"/>
      <c r="J9" s="130"/>
      <c r="K9" s="130"/>
      <c r="L9" s="134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213"/>
      <c r="B10" s="214"/>
      <c r="C10" s="215"/>
      <c r="D10" s="151"/>
      <c r="E10" s="151"/>
      <c r="F10" s="151"/>
      <c r="G10" s="151"/>
      <c r="H10" s="151"/>
      <c r="I10" s="300"/>
      <c r="J10" s="130"/>
      <c r="K10" s="39"/>
      <c r="L10" s="39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216" t="s">
        <v>15</v>
      </c>
      <c r="B11" s="217"/>
      <c r="C11" s="217"/>
      <c r="D11" s="131"/>
      <c r="E11" s="131"/>
      <c r="F11" s="131"/>
      <c r="G11" s="131"/>
      <c r="H11" s="131"/>
      <c r="I11" s="301"/>
      <c r="J11" s="131"/>
      <c r="K11" s="148"/>
      <c r="L11" s="14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218" t="s">
        <v>130</v>
      </c>
      <c r="B12" s="217"/>
      <c r="C12" s="217"/>
      <c r="D12" s="131"/>
      <c r="E12" s="131"/>
      <c r="F12" s="131"/>
      <c r="G12" s="131"/>
      <c r="H12" s="131"/>
      <c r="I12" s="301"/>
      <c r="J12" s="131"/>
      <c r="K12" s="131"/>
      <c r="L12" s="148"/>
      <c r="M12" s="156"/>
      <c r="O12" s="468" t="s">
        <v>53</v>
      </c>
      <c r="P12" s="466"/>
      <c r="Q12" s="117">
        <f>T12+V12</f>
        <v>80</v>
      </c>
      <c r="R12" s="57"/>
      <c r="S12" s="58" t="s">
        <v>39</v>
      </c>
      <c r="T12" s="59">
        <f>SUM(P14:V14,P17:V17,P20:V20,P23:V23,P26:V26,V29,U29,T29)</f>
        <v>80</v>
      </c>
      <c r="U12" s="60" t="s">
        <v>40</v>
      </c>
      <c r="V12" s="61">
        <f>SUM(P29:S29)</f>
        <v>0</v>
      </c>
    </row>
    <row r="13" spans="1:22" ht="20.100000000000001" customHeight="1" thickBot="1">
      <c r="A13" s="219"/>
      <c r="B13" s="217"/>
      <c r="C13" s="220"/>
      <c r="D13" s="131"/>
      <c r="E13" s="131"/>
      <c r="F13" s="131"/>
      <c r="G13" s="131"/>
      <c r="H13" s="131"/>
      <c r="I13" s="302"/>
      <c r="J13" s="132"/>
      <c r="K13" s="132"/>
      <c r="L13" s="221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174" t="s">
        <v>0</v>
      </c>
      <c r="B14" s="175" t="s">
        <v>1</v>
      </c>
      <c r="C14" s="175" t="s">
        <v>2</v>
      </c>
      <c r="D14" s="381" t="s">
        <v>16</v>
      </c>
      <c r="E14" s="222" t="s">
        <v>27</v>
      </c>
      <c r="F14" s="381" t="s">
        <v>18</v>
      </c>
      <c r="G14" s="381" t="s">
        <v>19</v>
      </c>
      <c r="H14" s="381" t="s">
        <v>119</v>
      </c>
      <c r="I14" s="303" t="s">
        <v>8</v>
      </c>
      <c r="J14" s="381" t="s">
        <v>9</v>
      </c>
      <c r="K14" s="464" t="s">
        <v>10</v>
      </c>
      <c r="L14" s="465"/>
      <c r="M14" s="156"/>
      <c r="O14" s="118" t="s">
        <v>22</v>
      </c>
      <c r="P14" s="119">
        <f t="shared" ref="P14:V14" si="1">SUMIF($C$4:$C$5,P13,$D$4:$D$5)+SUMIF($C$15:$C$16,P13,$D$15:$D$16)+SUMIF($C$34:$C$35,P13,$D$34:$D$35)</f>
        <v>0</v>
      </c>
      <c r="Q14" s="119">
        <f t="shared" si="1"/>
        <v>0</v>
      </c>
      <c r="R14" s="119">
        <f t="shared" si="1"/>
        <v>0</v>
      </c>
      <c r="S14" s="119">
        <f t="shared" si="1"/>
        <v>0</v>
      </c>
      <c r="T14" s="119">
        <f t="shared" si="1"/>
        <v>80</v>
      </c>
      <c r="U14" s="119">
        <f t="shared" si="1"/>
        <v>0</v>
      </c>
      <c r="V14" s="120">
        <f t="shared" si="1"/>
        <v>0</v>
      </c>
    </row>
    <row r="15" spans="1:22" ht="20.100000000000001" customHeight="1">
      <c r="A15" s="318"/>
      <c r="B15" s="326"/>
      <c r="C15" s="327"/>
      <c r="D15" s="328"/>
      <c r="E15" s="328"/>
      <c r="F15" s="328"/>
      <c r="G15" s="328"/>
      <c r="H15" s="328"/>
      <c r="I15" s="329"/>
      <c r="J15" s="330"/>
      <c r="K15" s="330"/>
      <c r="L15" s="331"/>
      <c r="M15" s="156"/>
      <c r="O15" s="65" t="s">
        <v>25</v>
      </c>
      <c r="P15" s="66">
        <f t="shared" ref="P15:V15" si="2">SUMIF($C$4:$C$5,P13,$G$4:$G$5)+SUMIF($C$15:$C$16,P13,$G$15:$G$16)+SUMIF($C$34:$C$35,P13,$G$34:$G$35)</f>
        <v>0</v>
      </c>
      <c r="Q15" s="66">
        <f t="shared" si="2"/>
        <v>0</v>
      </c>
      <c r="R15" s="66">
        <f t="shared" si="2"/>
        <v>0</v>
      </c>
      <c r="S15" s="66">
        <f t="shared" si="2"/>
        <v>0</v>
      </c>
      <c r="T15" s="66">
        <f t="shared" si="2"/>
        <v>25</v>
      </c>
      <c r="U15" s="66">
        <f t="shared" si="2"/>
        <v>0</v>
      </c>
      <c r="V15" s="67">
        <f t="shared" si="2"/>
        <v>0</v>
      </c>
    </row>
    <row r="16" spans="1:22" ht="20.100000000000001" customHeight="1" thickBot="1">
      <c r="A16" s="324"/>
      <c r="B16" s="338"/>
      <c r="C16" s="339"/>
      <c r="D16" s="340"/>
      <c r="E16" s="340"/>
      <c r="F16" s="340"/>
      <c r="G16" s="340"/>
      <c r="H16" s="340"/>
      <c r="I16" s="341"/>
      <c r="J16" s="342"/>
      <c r="K16" s="342"/>
      <c r="L16" s="343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198" t="s">
        <v>20</v>
      </c>
      <c r="B17" s="199"/>
      <c r="C17" s="200"/>
      <c r="D17" s="225">
        <f>SUM(D15:D16)</f>
        <v>0</v>
      </c>
      <c r="E17" s="225">
        <f>SUM(E15:E16)</f>
        <v>0</v>
      </c>
      <c r="F17" s="225">
        <f>SUM(F15:F16)</f>
        <v>0</v>
      </c>
      <c r="G17" s="225">
        <f>SUM(G15:G16)</f>
        <v>0</v>
      </c>
      <c r="H17" s="225">
        <f>SUM(H15:H16)</f>
        <v>0</v>
      </c>
      <c r="I17" s="297"/>
      <c r="J17" s="34"/>
      <c r="K17" s="34"/>
      <c r="L17" s="226"/>
      <c r="M17" s="156"/>
      <c r="O17" s="121" t="s">
        <v>22</v>
      </c>
      <c r="P17" s="119">
        <f t="shared" ref="P17:V17" si="3">SUMIF($C$4:$C$5,P16,$D$4:$D$5)+SUMIF($C$15:$C$16,P16,$D$15:$D$16)+SUMIF($C$34:$C$35,P16,$D$34:$D$35)</f>
        <v>0</v>
      </c>
      <c r="Q17" s="119">
        <f t="shared" si="3"/>
        <v>0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227" t="s">
        <v>12</v>
      </c>
      <c r="B18" s="228"/>
      <c r="C18" s="115"/>
      <c r="D18" s="229">
        <v>2</v>
      </c>
      <c r="E18" s="229">
        <v>112</v>
      </c>
      <c r="F18" s="229">
        <v>111</v>
      </c>
      <c r="G18" s="229">
        <v>0</v>
      </c>
      <c r="H18" s="229">
        <v>0</v>
      </c>
      <c r="I18" s="304"/>
      <c r="J18" s="133"/>
      <c r="K18" s="133"/>
      <c r="L18" s="230"/>
      <c r="M18" s="156"/>
      <c r="O18" s="72" t="s">
        <v>25</v>
      </c>
      <c r="P18" s="73">
        <f t="shared" ref="P18:V18" si="4">SUMIF($C$4:$C$5,P16,$G$4:$G$5)+SUMIF($C$15:$C$16,P16,$G$15:$G$16)+SUMIF($C$34:$C$35,P16,$G$34:$G$35)</f>
        <v>0</v>
      </c>
      <c r="Q18" s="73">
        <f t="shared" si="4"/>
        <v>0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208" t="s">
        <v>13</v>
      </c>
      <c r="B19" s="209"/>
      <c r="C19" s="210"/>
      <c r="D19" s="231">
        <f>SUM(D17:D18)</f>
        <v>2</v>
      </c>
      <c r="E19" s="231">
        <f t="shared" ref="E19:H19" si="5">SUM(E17:E18)</f>
        <v>112</v>
      </c>
      <c r="F19" s="231">
        <f t="shared" si="5"/>
        <v>111</v>
      </c>
      <c r="G19" s="231">
        <f t="shared" si="5"/>
        <v>0</v>
      </c>
      <c r="H19" s="231">
        <f t="shared" si="5"/>
        <v>0</v>
      </c>
      <c r="I19" s="299"/>
      <c r="J19" s="129"/>
      <c r="K19" s="129"/>
      <c r="L19" s="212"/>
      <c r="M19" s="156"/>
      <c r="O19" s="75"/>
      <c r="P19" s="124" t="s">
        <v>41</v>
      </c>
      <c r="Q19" s="76" t="s">
        <v>554</v>
      </c>
      <c r="R19" s="76" t="s">
        <v>42</v>
      </c>
      <c r="S19" s="76" t="s">
        <v>134</v>
      </c>
      <c r="T19" s="43" t="s">
        <v>43</v>
      </c>
      <c r="U19" s="76" t="s">
        <v>109</v>
      </c>
      <c r="V19" s="77" t="s">
        <v>136</v>
      </c>
    </row>
    <row r="20" spans="1:22" ht="20.100000000000001" customHeight="1">
      <c r="A20" s="213"/>
      <c r="B20" s="214"/>
      <c r="C20" s="232"/>
      <c r="D20" s="151"/>
      <c r="E20" s="151"/>
      <c r="F20" s="151"/>
      <c r="G20" s="151"/>
      <c r="H20" s="151"/>
      <c r="I20" s="300"/>
      <c r="J20" s="130"/>
      <c r="K20" s="130"/>
      <c r="L20" s="130"/>
      <c r="M20" s="156" t="s">
        <v>126</v>
      </c>
      <c r="O20" s="121" t="s">
        <v>22</v>
      </c>
      <c r="P20" s="119">
        <f t="shared" ref="P20:V20" si="6">SUMIF($C$4:$C$5,P19,$D$4:$D$5)+SUMIF($C$15:$C$16,P19,$D$15:$D$16)+SUMIF($C$34:$C$35,P19,$D$34:$D$35)</f>
        <v>0</v>
      </c>
      <c r="Q20" s="119">
        <f t="shared" si="6"/>
        <v>0</v>
      </c>
      <c r="R20" s="119">
        <f t="shared" si="6"/>
        <v>0</v>
      </c>
      <c r="S20" s="119">
        <f t="shared" si="6"/>
        <v>0</v>
      </c>
      <c r="T20" s="119">
        <f t="shared" si="6"/>
        <v>0</v>
      </c>
      <c r="U20" s="119">
        <f t="shared" si="6"/>
        <v>0</v>
      </c>
      <c r="V20" s="120">
        <f t="shared" si="6"/>
        <v>0</v>
      </c>
    </row>
    <row r="21" spans="1:22" ht="20.100000000000001" customHeight="1">
      <c r="A21" s="216" t="s">
        <v>21</v>
      </c>
      <c r="B21" s="217"/>
      <c r="C21" s="217"/>
      <c r="D21" s="131"/>
      <c r="E21" s="131"/>
      <c r="F21" s="131"/>
      <c r="G21" s="131"/>
      <c r="H21" s="131"/>
      <c r="I21" s="301"/>
      <c r="J21" s="131"/>
      <c r="K21" s="131"/>
      <c r="L21" s="131"/>
      <c r="M21" s="156"/>
      <c r="O21" s="78" t="s">
        <v>25</v>
      </c>
      <c r="P21" s="79">
        <f t="shared" ref="P21:V21" si="7">SUMIF($C$4:$C$5,P19,$G$4:$G$5)+SUMIF($C$15:$C$16,P19,$G$15:$G$16)+SUMIF($C$34:$C$35,P19,$G$34:$G$35)</f>
        <v>0</v>
      </c>
      <c r="Q21" s="79">
        <f t="shared" si="7"/>
        <v>0</v>
      </c>
      <c r="R21" s="79">
        <f t="shared" si="7"/>
        <v>0</v>
      </c>
      <c r="S21" s="79">
        <f t="shared" si="7"/>
        <v>0</v>
      </c>
      <c r="T21" s="79">
        <f t="shared" si="7"/>
        <v>0</v>
      </c>
      <c r="U21" s="79">
        <f t="shared" si="7"/>
        <v>0</v>
      </c>
      <c r="V21" s="80">
        <f t="shared" si="7"/>
        <v>0</v>
      </c>
    </row>
    <row r="22" spans="1:22" ht="20.100000000000001" customHeight="1">
      <c r="A22" s="216" t="s">
        <v>124</v>
      </c>
      <c r="B22" s="217"/>
      <c r="C22" s="217"/>
      <c r="D22" s="131"/>
      <c r="E22" s="131"/>
      <c r="F22" s="131"/>
      <c r="G22" s="131"/>
      <c r="H22" s="131"/>
      <c r="I22" s="301"/>
      <c r="J22" s="131"/>
      <c r="K22" s="131"/>
      <c r="L22" s="131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219"/>
      <c r="B23" s="217"/>
      <c r="C23" s="220"/>
      <c r="D23" s="131"/>
      <c r="E23" s="131"/>
      <c r="F23" s="131"/>
      <c r="G23" s="131"/>
      <c r="H23" s="131"/>
      <c r="I23" s="302"/>
      <c r="J23" s="132"/>
      <c r="K23" s="132"/>
      <c r="L23" s="221"/>
      <c r="M23" s="156"/>
      <c r="O23" s="121" t="s">
        <v>22</v>
      </c>
      <c r="P23" s="119">
        <f t="shared" ref="P23:V23" si="8">SUMIF($C$4:$C$5,P22,$D$4:$D$5)+SUMIF($C$15:$C$16,P22,$D$15:$D$16)+SUMIF($C$34:$C$35,P22,$D$34:$D$35)</f>
        <v>0</v>
      </c>
      <c r="Q23" s="119">
        <f t="shared" si="8"/>
        <v>0</v>
      </c>
      <c r="R23" s="119">
        <f t="shared" si="8"/>
        <v>0</v>
      </c>
      <c r="S23" s="119">
        <f t="shared" si="8"/>
        <v>0</v>
      </c>
      <c r="T23" s="119">
        <f t="shared" si="8"/>
        <v>0</v>
      </c>
      <c r="U23" s="119">
        <f t="shared" si="8"/>
        <v>0</v>
      </c>
      <c r="V23" s="120">
        <f t="shared" si="8"/>
        <v>0</v>
      </c>
    </row>
    <row r="24" spans="1:22" ht="20.100000000000001" customHeight="1" thickBot="1">
      <c r="A24" s="174" t="s">
        <v>0</v>
      </c>
      <c r="B24" s="175" t="s">
        <v>1</v>
      </c>
      <c r="C24" s="175" t="s">
        <v>2</v>
      </c>
      <c r="D24" s="381" t="s">
        <v>22</v>
      </c>
      <c r="E24" s="381" t="s">
        <v>23</v>
      </c>
      <c r="F24" s="381" t="s">
        <v>24</v>
      </c>
      <c r="G24" s="381" t="s">
        <v>25</v>
      </c>
      <c r="H24" s="381" t="s">
        <v>7</v>
      </c>
      <c r="I24" s="303" t="s">
        <v>8</v>
      </c>
      <c r="J24" s="381" t="s">
        <v>9</v>
      </c>
      <c r="K24" s="464" t="s">
        <v>10</v>
      </c>
      <c r="L24" s="465"/>
      <c r="M24" s="156"/>
      <c r="O24" s="72" t="s">
        <v>25</v>
      </c>
      <c r="P24" s="73">
        <f t="shared" ref="P24:V24" si="9">SUMIF($C$4:$C$5,P22,$G$4:$G$5)+SUMIF($C$15:$C$16,P22,$G$15:$G$16)+SUMIF($C$34:$C$35,P22,$G$34:$G$35)</f>
        <v>0</v>
      </c>
      <c r="Q24" s="73">
        <f t="shared" si="9"/>
        <v>0</v>
      </c>
      <c r="R24" s="73">
        <f t="shared" si="9"/>
        <v>0</v>
      </c>
      <c r="S24" s="73">
        <f t="shared" si="9"/>
        <v>0</v>
      </c>
      <c r="T24" s="73">
        <f t="shared" si="9"/>
        <v>0</v>
      </c>
      <c r="U24" s="73">
        <f t="shared" si="9"/>
        <v>0</v>
      </c>
      <c r="V24" s="74">
        <f t="shared" si="9"/>
        <v>0</v>
      </c>
    </row>
    <row r="25" spans="1:22" ht="20.100000000000001" customHeight="1">
      <c r="A25" s="171"/>
      <c r="B25" s="143"/>
      <c r="C25" s="161"/>
      <c r="D25" s="162"/>
      <c r="E25" s="162"/>
      <c r="F25" s="162"/>
      <c r="G25" s="162"/>
      <c r="H25" s="162"/>
      <c r="I25" s="291"/>
      <c r="J25" s="169"/>
      <c r="K25" s="169"/>
      <c r="L25" s="144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128</v>
      </c>
      <c r="U25" s="76" t="s">
        <v>129</v>
      </c>
      <c r="V25" s="77" t="s">
        <v>46</v>
      </c>
    </row>
    <row r="26" spans="1:22" ht="20.100000000000001" customHeight="1" thickBot="1">
      <c r="A26" s="171"/>
      <c r="B26" s="143"/>
      <c r="C26" s="161"/>
      <c r="D26" s="162"/>
      <c r="E26" s="162"/>
      <c r="F26" s="162"/>
      <c r="G26" s="162"/>
      <c r="H26" s="162"/>
      <c r="I26" s="291"/>
      <c r="J26" s="169"/>
      <c r="K26" s="169"/>
      <c r="L26" s="144"/>
      <c r="M26" s="156"/>
      <c r="O26" s="121" t="s">
        <v>22</v>
      </c>
      <c r="P26" s="119">
        <f t="shared" ref="P26:V26" si="10">SUMIF($C$4:$C$5,P25,$D$4:$D$5)+SUMIF($C$15:$C$16,P25,$D$15:$D$16)+SUMIF($C$34:$C$35,P25,$D$34:$D$35)</f>
        <v>0</v>
      </c>
      <c r="Q26" s="119">
        <f t="shared" si="10"/>
        <v>0</v>
      </c>
      <c r="R26" s="119">
        <f t="shared" si="10"/>
        <v>0</v>
      </c>
      <c r="S26" s="119">
        <f t="shared" si="10"/>
        <v>0</v>
      </c>
      <c r="T26" s="119">
        <f t="shared" si="10"/>
        <v>0</v>
      </c>
      <c r="U26" s="119">
        <f t="shared" si="10"/>
        <v>0</v>
      </c>
      <c r="V26" s="120">
        <f t="shared" si="10"/>
        <v>0</v>
      </c>
    </row>
    <row r="27" spans="1:22" ht="20.100000000000001" customHeight="1">
      <c r="A27" s="198" t="s">
        <v>20</v>
      </c>
      <c r="B27" s="199"/>
      <c r="C27" s="200"/>
      <c r="D27" s="225">
        <f>SUM(D25:D26)</f>
        <v>0</v>
      </c>
      <c r="E27" s="225">
        <f>SUM(E25:E26)</f>
        <v>0</v>
      </c>
      <c r="F27" s="225">
        <f>SUM(F25:F26)</f>
        <v>0</v>
      </c>
      <c r="G27" s="225">
        <f>SUM(G25:G26)</f>
        <v>0</v>
      </c>
      <c r="H27" s="225">
        <f>SUM(H25:H26)</f>
        <v>0</v>
      </c>
      <c r="I27" s="297"/>
      <c r="J27" s="34"/>
      <c r="K27" s="34"/>
      <c r="L27" s="226"/>
      <c r="M27" s="156"/>
      <c r="O27" s="78" t="s">
        <v>25</v>
      </c>
      <c r="P27" s="83">
        <f t="shared" ref="P27:V27" si="11">SUMIF($C$4:$C$5,P25,$G$4:$G$5)+SUMIF($C$15:$C$16,P25,$G$15:$G$16)+SUMIF($C$34:$C$35,P25,$G$34:$G$35)</f>
        <v>0</v>
      </c>
      <c r="Q27" s="83">
        <f t="shared" si="11"/>
        <v>0</v>
      </c>
      <c r="R27" s="83">
        <f t="shared" si="11"/>
        <v>0</v>
      </c>
      <c r="S27" s="83">
        <f t="shared" si="11"/>
        <v>0</v>
      </c>
      <c r="T27" s="83">
        <f t="shared" si="11"/>
        <v>0</v>
      </c>
      <c r="U27" s="83">
        <f t="shared" si="11"/>
        <v>0</v>
      </c>
      <c r="V27" s="84">
        <f t="shared" si="11"/>
        <v>0</v>
      </c>
    </row>
    <row r="28" spans="1:22" ht="20.100000000000001" customHeight="1">
      <c r="A28" s="227" t="s">
        <v>12</v>
      </c>
      <c r="B28" s="228"/>
      <c r="C28" s="115"/>
      <c r="D28" s="229">
        <v>1</v>
      </c>
      <c r="E28" s="229">
        <v>0</v>
      </c>
      <c r="F28" s="229">
        <v>0</v>
      </c>
      <c r="G28" s="229">
        <v>1</v>
      </c>
      <c r="H28" s="229">
        <v>0</v>
      </c>
      <c r="I28" s="304"/>
      <c r="J28" s="133"/>
      <c r="K28" s="133"/>
      <c r="L28" s="230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 thickBot="1">
      <c r="A29" s="208" t="s">
        <v>13</v>
      </c>
      <c r="B29" s="209"/>
      <c r="C29" s="210"/>
      <c r="D29" s="231">
        <f>SUM(D27:D28)</f>
        <v>1</v>
      </c>
      <c r="E29" s="231">
        <f>SUM(E27:E28)</f>
        <v>0</v>
      </c>
      <c r="F29" s="231">
        <f>SUM(F27:F28)</f>
        <v>0</v>
      </c>
      <c r="G29" s="231">
        <f>SUM(G27:G28)</f>
        <v>1</v>
      </c>
      <c r="H29" s="231">
        <f>SUM(H27:H28)</f>
        <v>0</v>
      </c>
      <c r="I29" s="299"/>
      <c r="J29" s="129"/>
      <c r="K29" s="129"/>
      <c r="L29" s="212"/>
      <c r="M29" s="156"/>
      <c r="O29" s="121" t="s">
        <v>22</v>
      </c>
      <c r="P29" s="119">
        <f t="shared" ref="P29:V29" si="12">SUMIF($C$4:$C$5,P28,$D$4:$D$5)+SUMIF($C$15:$C$16,P28,$D$15:$D$16)+SUMIF($C$34:$C$35,P28,$D$34:$D$35)</f>
        <v>0</v>
      </c>
      <c r="Q29" s="119">
        <f t="shared" si="12"/>
        <v>0</v>
      </c>
      <c r="R29" s="119">
        <f t="shared" si="12"/>
        <v>0</v>
      </c>
      <c r="S29" s="119">
        <f t="shared" si="12"/>
        <v>0</v>
      </c>
      <c r="T29" s="119">
        <f t="shared" si="12"/>
        <v>0</v>
      </c>
      <c r="U29" s="119">
        <f t="shared" si="12"/>
        <v>0</v>
      </c>
      <c r="V29" s="120">
        <f t="shared" si="12"/>
        <v>0</v>
      </c>
    </row>
    <row r="30" spans="1:22" ht="20.100000000000001" customHeight="1" thickBot="1">
      <c r="A30" s="213"/>
      <c r="B30" s="214"/>
      <c r="C30" s="232"/>
      <c r="D30" s="151"/>
      <c r="E30" s="151"/>
      <c r="F30" s="151"/>
      <c r="G30" s="151"/>
      <c r="H30" s="151"/>
      <c r="I30" s="300"/>
      <c r="J30" s="130"/>
      <c r="K30" s="130"/>
      <c r="L30" s="130"/>
      <c r="M30" s="156"/>
      <c r="O30" s="85" t="s">
        <v>25</v>
      </c>
      <c r="P30" s="86">
        <f t="shared" ref="P30:V30" si="13">SUMIF($C$4:$C$5,P28,$G$4:$G$5)+SUMIF($C$15:$C$16,P28,$G$15:$G$16)+SUMIF($C$34:$C$35,P28,$G$34:$G$35)</f>
        <v>0</v>
      </c>
      <c r="Q30" s="86">
        <f t="shared" si="13"/>
        <v>0</v>
      </c>
      <c r="R30" s="86">
        <f t="shared" si="13"/>
        <v>0</v>
      </c>
      <c r="S30" s="86">
        <f t="shared" si="13"/>
        <v>0</v>
      </c>
      <c r="T30" s="86">
        <f t="shared" si="13"/>
        <v>0</v>
      </c>
      <c r="U30" s="86">
        <f t="shared" si="13"/>
        <v>0</v>
      </c>
      <c r="V30" s="87">
        <f t="shared" si="13"/>
        <v>0</v>
      </c>
    </row>
    <row r="31" spans="1:22" ht="20.100000000000001" customHeight="1" thickBot="1">
      <c r="A31" s="216" t="s">
        <v>120</v>
      </c>
      <c r="B31" s="217"/>
      <c r="C31" s="217"/>
      <c r="D31" s="131"/>
      <c r="E31" s="131"/>
      <c r="F31" s="131"/>
      <c r="G31" s="131"/>
      <c r="H31" s="131"/>
      <c r="I31" s="301"/>
      <c r="J31" s="131"/>
      <c r="K31" s="131"/>
      <c r="L31" s="131"/>
      <c r="M31" s="156"/>
      <c r="O31" s="151"/>
      <c r="P31" s="151"/>
      <c r="Q31" s="151"/>
      <c r="R31" s="151"/>
      <c r="S31" s="151"/>
      <c r="T31" s="469" t="s">
        <v>79</v>
      </c>
      <c r="U31" s="470"/>
      <c r="V31" s="122">
        <f>SUM(P15:V15,P18:V18,P21:V21,P24:V24,P27:V27,P30:V30)</f>
        <v>25</v>
      </c>
    </row>
    <row r="32" spans="1:22" ht="20.100000000000001" customHeight="1" thickTop="1" thickBot="1">
      <c r="A32" s="219"/>
      <c r="B32" s="217"/>
      <c r="C32" s="220"/>
      <c r="D32" s="131"/>
      <c r="E32" s="131"/>
      <c r="F32" s="131"/>
      <c r="G32" s="131"/>
      <c r="H32" s="131"/>
      <c r="I32" s="302"/>
      <c r="J32" s="132"/>
      <c r="K32" s="132"/>
      <c r="L32" s="131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 thickBot="1">
      <c r="A33" s="174" t="s">
        <v>0</v>
      </c>
      <c r="B33" s="175" t="s">
        <v>1</v>
      </c>
      <c r="C33" s="175" t="s">
        <v>2</v>
      </c>
      <c r="D33" s="381" t="s">
        <v>26</v>
      </c>
      <c r="E33" s="381" t="s">
        <v>27</v>
      </c>
      <c r="F33" s="381" t="s">
        <v>28</v>
      </c>
      <c r="G33" s="381" t="s">
        <v>25</v>
      </c>
      <c r="H33" s="381" t="s">
        <v>22</v>
      </c>
      <c r="I33" s="303" t="s">
        <v>8</v>
      </c>
      <c r="J33" s="381" t="s">
        <v>9</v>
      </c>
      <c r="K33" s="464" t="s">
        <v>10</v>
      </c>
      <c r="L33" s="465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170"/>
      <c r="B34" s="159"/>
      <c r="C34" s="159"/>
      <c r="D34" s="319"/>
      <c r="E34" s="319"/>
      <c r="F34" s="319"/>
      <c r="G34" s="319"/>
      <c r="H34" s="319"/>
      <c r="I34" s="305"/>
      <c r="J34" s="134"/>
      <c r="K34" s="134"/>
      <c r="L34" s="289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171"/>
      <c r="B35" s="161"/>
      <c r="C35" s="161"/>
      <c r="D35" s="320"/>
      <c r="E35" s="320"/>
      <c r="F35" s="320"/>
      <c r="G35" s="320"/>
      <c r="H35" s="320"/>
      <c r="I35" s="306"/>
      <c r="J35" s="39"/>
      <c r="K35" s="39"/>
      <c r="L35" s="176"/>
      <c r="M35" s="156"/>
      <c r="N35" s="270"/>
      <c r="O35" s="471"/>
      <c r="P35" s="89" t="s">
        <v>81</v>
      </c>
      <c r="Q35" s="89"/>
      <c r="R35" s="89" t="s">
        <v>82</v>
      </c>
      <c r="S35" s="89"/>
      <c r="T35" s="473" t="s">
        <v>83</v>
      </c>
      <c r="U35" s="475" t="s">
        <v>84</v>
      </c>
      <c r="V35" s="462" t="s">
        <v>85</v>
      </c>
    </row>
    <row r="36" spans="1:24" ht="20.100000000000001" customHeight="1">
      <c r="A36" s="198" t="s">
        <v>20</v>
      </c>
      <c r="B36" s="199"/>
      <c r="C36" s="200"/>
      <c r="D36" s="321">
        <f>SUM(D34:D35)</f>
        <v>0</v>
      </c>
      <c r="E36" s="321">
        <f>SUM(E34:E35)</f>
        <v>0</v>
      </c>
      <c r="F36" s="321">
        <f>SUM(F34:F35)</f>
        <v>0</v>
      </c>
      <c r="G36" s="321">
        <f>SUM(G34:G35)</f>
        <v>0</v>
      </c>
      <c r="H36" s="321">
        <f>SUM(H34:H35)</f>
        <v>0</v>
      </c>
      <c r="I36" s="297"/>
      <c r="J36" s="34"/>
      <c r="K36" s="34"/>
      <c r="L36" s="226"/>
      <c r="M36" s="104"/>
      <c r="N36" s="105"/>
      <c r="O36" s="472"/>
      <c r="P36" s="90" t="s">
        <v>86</v>
      </c>
      <c r="Q36" s="90" t="s">
        <v>87</v>
      </c>
      <c r="R36" s="90" t="s">
        <v>86</v>
      </c>
      <c r="S36" s="90" t="s">
        <v>87</v>
      </c>
      <c r="T36" s="474"/>
      <c r="U36" s="476"/>
      <c r="V36" s="463"/>
    </row>
    <row r="37" spans="1:24" ht="20.100000000000001" customHeight="1">
      <c r="A37" s="227" t="s">
        <v>12</v>
      </c>
      <c r="B37" s="228"/>
      <c r="C37" s="115"/>
      <c r="D37" s="322">
        <v>0</v>
      </c>
      <c r="E37" s="322">
        <v>98</v>
      </c>
      <c r="F37" s="322">
        <v>83</v>
      </c>
      <c r="G37" s="322">
        <v>0</v>
      </c>
      <c r="H37" s="322">
        <v>0</v>
      </c>
      <c r="I37" s="304"/>
      <c r="J37" s="133"/>
      <c r="K37" s="133"/>
      <c r="L37" s="230"/>
      <c r="M37" s="344"/>
      <c r="N37" s="186"/>
      <c r="O37" s="345">
        <v>6396</v>
      </c>
      <c r="P37" s="346">
        <v>0</v>
      </c>
      <c r="Q37" s="346">
        <v>0</v>
      </c>
      <c r="R37" s="346">
        <v>0</v>
      </c>
      <c r="S37" s="346">
        <v>0</v>
      </c>
      <c r="T37" s="347">
        <f>SUM(P37:S37)</f>
        <v>0</v>
      </c>
      <c r="U37" s="348"/>
      <c r="V37" s="349"/>
    </row>
    <row r="38" spans="1:24" s="123" customFormat="1" ht="20.100000000000001" customHeight="1" thickBot="1">
      <c r="A38" s="208" t="s">
        <v>13</v>
      </c>
      <c r="B38" s="209"/>
      <c r="C38" s="210"/>
      <c r="D38" s="323">
        <f>D36+D37</f>
        <v>0</v>
      </c>
      <c r="E38" s="323">
        <f>E36+E37</f>
        <v>98</v>
      </c>
      <c r="F38" s="323">
        <f>F36+F37</f>
        <v>83</v>
      </c>
      <c r="G38" s="323">
        <f>G36+G37</f>
        <v>0</v>
      </c>
      <c r="H38" s="323">
        <f>H36+H37</f>
        <v>0</v>
      </c>
      <c r="I38" s="299"/>
      <c r="J38" s="129"/>
      <c r="K38" s="129"/>
      <c r="L38" s="212"/>
      <c r="M38" s="344"/>
      <c r="N38" s="186"/>
      <c r="O38" s="345" t="s">
        <v>145</v>
      </c>
      <c r="P38" s="346">
        <v>0</v>
      </c>
      <c r="Q38" s="346">
        <v>0</v>
      </c>
      <c r="R38" s="346">
        <v>0</v>
      </c>
      <c r="S38" s="346">
        <v>0</v>
      </c>
      <c r="T38" s="347">
        <f t="shared" ref="T38:T43" si="14">SUM(P38:S38)</f>
        <v>0</v>
      </c>
      <c r="U38" s="350"/>
      <c r="V38" s="351"/>
      <c r="W38" s="270"/>
    </row>
    <row r="39" spans="1:24" ht="20.100000000000001" customHeight="1">
      <c r="A39" s="234"/>
      <c r="B39" s="214"/>
      <c r="C39" s="215"/>
      <c r="D39" s="151"/>
      <c r="E39" s="151"/>
      <c r="F39" s="151"/>
      <c r="G39" s="151"/>
      <c r="H39" s="151"/>
      <c r="I39" s="300"/>
      <c r="J39" s="130"/>
      <c r="K39" s="130"/>
      <c r="L39" s="130"/>
      <c r="M39" s="344" t="s">
        <v>869</v>
      </c>
      <c r="N39" s="186">
        <v>0.46388888888888885</v>
      </c>
      <c r="O39" s="345" t="s">
        <v>144</v>
      </c>
      <c r="P39" s="346">
        <v>25</v>
      </c>
      <c r="Q39" s="346">
        <v>80</v>
      </c>
      <c r="R39" s="346">
        <v>0</v>
      </c>
      <c r="S39" s="346">
        <v>0</v>
      </c>
      <c r="T39" s="347">
        <f t="shared" si="14"/>
        <v>105</v>
      </c>
      <c r="U39" s="350"/>
      <c r="V39" s="351">
        <v>1</v>
      </c>
      <c r="X39" s="106"/>
    </row>
    <row r="40" spans="1:24" ht="20.100000000000001" customHeight="1">
      <c r="A40" s="216" t="s">
        <v>117</v>
      </c>
      <c r="B40" s="217"/>
      <c r="C40" s="217"/>
      <c r="D40" s="131"/>
      <c r="E40" s="131"/>
      <c r="F40" s="131"/>
      <c r="G40" s="131"/>
      <c r="H40" s="131"/>
      <c r="I40" s="301"/>
      <c r="J40" s="131"/>
      <c r="K40" s="131"/>
      <c r="L40" s="131"/>
      <c r="M40" s="344"/>
      <c r="N40" s="186"/>
      <c r="O40" s="345" t="s">
        <v>142</v>
      </c>
      <c r="P40" s="346">
        <v>0</v>
      </c>
      <c r="Q40" s="346">
        <v>0</v>
      </c>
      <c r="R40" s="346">
        <v>0</v>
      </c>
      <c r="S40" s="346">
        <v>0</v>
      </c>
      <c r="T40" s="347">
        <f t="shared" si="14"/>
        <v>0</v>
      </c>
      <c r="U40" s="352"/>
      <c r="V40" s="351"/>
      <c r="W40" s="106"/>
      <c r="X40" s="106"/>
    </row>
    <row r="41" spans="1:24" ht="20.100000000000001" customHeight="1" thickBot="1">
      <c r="A41" s="219"/>
      <c r="B41" s="217"/>
      <c r="C41" s="220"/>
      <c r="D41" s="131"/>
      <c r="E41" s="131"/>
      <c r="F41" s="131"/>
      <c r="G41" s="131"/>
      <c r="H41" s="131"/>
      <c r="I41" s="302"/>
      <c r="J41" s="132"/>
      <c r="K41" s="132"/>
      <c r="L41" s="131"/>
      <c r="M41" s="344"/>
      <c r="N41" s="186"/>
      <c r="O41" s="345" t="s">
        <v>146</v>
      </c>
      <c r="P41" s="346">
        <v>0</v>
      </c>
      <c r="Q41" s="346">
        <v>0</v>
      </c>
      <c r="R41" s="346">
        <v>0</v>
      </c>
      <c r="S41" s="346">
        <v>0</v>
      </c>
      <c r="T41" s="347">
        <f t="shared" si="14"/>
        <v>0</v>
      </c>
      <c r="U41" s="352"/>
      <c r="V41" s="351"/>
      <c r="W41" s="106"/>
    </row>
    <row r="42" spans="1:24" ht="20.100000000000001" customHeight="1" thickBot="1">
      <c r="A42" s="174" t="s">
        <v>0</v>
      </c>
      <c r="B42" s="175" t="s">
        <v>1</v>
      </c>
      <c r="C42" s="175" t="s">
        <v>2</v>
      </c>
      <c r="D42" s="381" t="s">
        <v>29</v>
      </c>
      <c r="E42" s="381" t="s">
        <v>17</v>
      </c>
      <c r="F42" s="381" t="s">
        <v>30</v>
      </c>
      <c r="G42" s="381" t="s">
        <v>19</v>
      </c>
      <c r="H42" s="381" t="s">
        <v>7</v>
      </c>
      <c r="I42" s="303" t="s">
        <v>8</v>
      </c>
      <c r="J42" s="381" t="s">
        <v>9</v>
      </c>
      <c r="K42" s="381"/>
      <c r="L42" s="382" t="s">
        <v>10</v>
      </c>
      <c r="M42" s="344"/>
      <c r="N42" s="186"/>
      <c r="O42" s="345" t="s">
        <v>148</v>
      </c>
      <c r="P42" s="346">
        <v>0</v>
      </c>
      <c r="Q42" s="346">
        <v>0</v>
      </c>
      <c r="R42" s="346">
        <v>0</v>
      </c>
      <c r="S42" s="346">
        <v>0</v>
      </c>
      <c r="T42" s="347">
        <f t="shared" si="14"/>
        <v>0</v>
      </c>
      <c r="U42" s="352"/>
      <c r="V42" s="351"/>
      <c r="W42" s="106"/>
    </row>
    <row r="43" spans="1:24" ht="20.100000000000001" customHeight="1" thickBot="1">
      <c r="A43" s="170"/>
      <c r="B43" s="159"/>
      <c r="C43" s="159"/>
      <c r="D43" s="160"/>
      <c r="E43" s="160"/>
      <c r="F43" s="160"/>
      <c r="G43" s="160"/>
      <c r="H43" s="160"/>
      <c r="I43" s="290"/>
      <c r="J43" s="168"/>
      <c r="K43" s="168"/>
      <c r="L43" s="233"/>
      <c r="M43" s="344"/>
      <c r="N43" s="186"/>
      <c r="O43" s="345" t="s">
        <v>147</v>
      </c>
      <c r="P43" s="346">
        <v>0</v>
      </c>
      <c r="Q43" s="346">
        <v>0</v>
      </c>
      <c r="R43" s="346">
        <v>0</v>
      </c>
      <c r="S43" s="346">
        <v>0</v>
      </c>
      <c r="T43" s="347">
        <f t="shared" si="14"/>
        <v>0</v>
      </c>
      <c r="U43" s="350"/>
      <c r="V43" s="351"/>
    </row>
    <row r="44" spans="1:24" ht="20.100000000000001" customHeight="1" thickTop="1" thickBot="1">
      <c r="A44" s="165"/>
      <c r="B44" s="158"/>
      <c r="C44" s="158"/>
      <c r="D44" s="163"/>
      <c r="E44" s="163"/>
      <c r="F44" s="163"/>
      <c r="G44" s="163"/>
      <c r="H44" s="163"/>
      <c r="I44" s="292"/>
      <c r="J44" s="164"/>
      <c r="K44" s="164"/>
      <c r="L44" s="235"/>
      <c r="M44" s="344"/>
      <c r="N44" s="186"/>
      <c r="O44" s="181" t="s">
        <v>125</v>
      </c>
      <c r="P44" s="182">
        <f>SUM(P37:P43)</f>
        <v>25</v>
      </c>
      <c r="Q44" s="182">
        <f>SUM(Q37:Q43)</f>
        <v>80</v>
      </c>
      <c r="R44" s="182">
        <f>SUM(R37:R43)</f>
        <v>0</v>
      </c>
      <c r="S44" s="182">
        <f>SUM(S37:S43)</f>
        <v>0</v>
      </c>
      <c r="T44" s="182">
        <f>SUM(T37:T43)</f>
        <v>105</v>
      </c>
      <c r="U44" s="183"/>
      <c r="V44" s="184"/>
    </row>
    <row r="45" spans="1:24" ht="20.100000000000001" customHeight="1">
      <c r="A45" s="198" t="s">
        <v>20</v>
      </c>
      <c r="B45" s="200"/>
      <c r="C45" s="200"/>
      <c r="D45" s="225">
        <f>SUM(D43:D44)</f>
        <v>0</v>
      </c>
      <c r="E45" s="225">
        <f>SUM(E43:E44)</f>
        <v>0</v>
      </c>
      <c r="F45" s="225">
        <f>SUM(F43:F44)</f>
        <v>0</v>
      </c>
      <c r="G45" s="225">
        <f>SUM(G43:G44)</f>
        <v>0</v>
      </c>
      <c r="H45" s="225">
        <f>SUM(H43:H44)</f>
        <v>0</v>
      </c>
      <c r="I45" s="297"/>
      <c r="J45" s="34"/>
      <c r="K45" s="34"/>
      <c r="L45" s="226"/>
      <c r="M45" s="344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</row>
    <row r="46" spans="1:24" ht="20.100000000000001" customHeight="1">
      <c r="A46" s="227" t="s">
        <v>12</v>
      </c>
      <c r="B46" s="115"/>
      <c r="C46" s="115"/>
      <c r="D46" s="229">
        <v>0</v>
      </c>
      <c r="E46" s="229">
        <v>0</v>
      </c>
      <c r="F46" s="229">
        <v>0</v>
      </c>
      <c r="G46" s="229">
        <v>0</v>
      </c>
      <c r="H46" s="229">
        <v>0</v>
      </c>
      <c r="I46" s="304"/>
      <c r="J46" s="133"/>
      <c r="K46" s="133"/>
      <c r="L46" s="230"/>
      <c r="M46" s="344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4" ht="20.100000000000001" customHeight="1" thickBot="1">
      <c r="A47" s="208" t="s">
        <v>13</v>
      </c>
      <c r="B47" s="210"/>
      <c r="C47" s="210"/>
      <c r="D47" s="231">
        <f>SUM(D45:D46)</f>
        <v>0</v>
      </c>
      <c r="E47" s="231">
        <f>SUM(E45:E46)</f>
        <v>0</v>
      </c>
      <c r="F47" s="231">
        <f>SUM(F45:F46)</f>
        <v>0</v>
      </c>
      <c r="G47" s="231">
        <f>SUM(G45:G46)</f>
        <v>0</v>
      </c>
      <c r="H47" s="231">
        <f>SUM(H45:H46)</f>
        <v>0</v>
      </c>
      <c r="I47" s="299"/>
      <c r="J47" s="129"/>
      <c r="K47" s="129"/>
      <c r="L47" s="236"/>
      <c r="M47" s="344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4" ht="20.100000000000001" customHeight="1" thickBot="1">
      <c r="A48" s="213"/>
      <c r="B48" s="214"/>
      <c r="C48" s="215"/>
      <c r="D48" s="151"/>
      <c r="E48" s="151"/>
      <c r="F48" s="151"/>
      <c r="G48" s="151"/>
      <c r="H48" s="151"/>
      <c r="I48" s="300"/>
      <c r="J48" s="130"/>
      <c r="K48" s="130"/>
      <c r="L48" s="130"/>
      <c r="M48" s="344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216" t="s">
        <v>31</v>
      </c>
      <c r="B49" s="217"/>
      <c r="C49" s="217"/>
      <c r="D49" s="131"/>
      <c r="E49" s="131"/>
      <c r="F49" s="131"/>
      <c r="G49" s="131"/>
      <c r="H49" s="131"/>
      <c r="I49" s="301"/>
      <c r="J49" s="131"/>
      <c r="K49" s="131"/>
      <c r="L49" s="131"/>
      <c r="M49" s="344"/>
      <c r="N49" s="10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216" t="s">
        <v>32</v>
      </c>
      <c r="B50" s="217"/>
      <c r="C50" s="217"/>
      <c r="D50" s="131"/>
      <c r="E50" s="131"/>
      <c r="F50" s="131"/>
      <c r="G50" s="131"/>
      <c r="H50" s="131"/>
      <c r="I50" s="301"/>
      <c r="J50" s="131"/>
      <c r="K50" s="131"/>
      <c r="L50" s="131"/>
      <c r="M50" s="187"/>
      <c r="N50" s="106"/>
      <c r="O50" s="94" t="s">
        <v>89</v>
      </c>
      <c r="P50" s="96">
        <f>P44+P49</f>
        <v>25</v>
      </c>
      <c r="Q50" s="95">
        <f>Q44+Q49</f>
        <v>80</v>
      </c>
      <c r="R50" s="96">
        <f>R44+R49</f>
        <v>0</v>
      </c>
      <c r="S50" s="95">
        <f>S44+S49</f>
        <v>0</v>
      </c>
      <c r="T50" s="96">
        <f>T44+T49</f>
        <v>105</v>
      </c>
      <c r="U50" s="97">
        <f>SUM(U44:U45)</f>
        <v>0</v>
      </c>
      <c r="V50" s="98"/>
    </row>
    <row r="51" spans="1:22" ht="20.100000000000001" customHeight="1" thickBot="1">
      <c r="A51" s="219"/>
      <c r="B51" s="217"/>
      <c r="C51" s="220"/>
      <c r="D51" s="131"/>
      <c r="E51" s="131"/>
      <c r="F51" s="131"/>
      <c r="G51" s="131"/>
      <c r="H51" s="131"/>
      <c r="I51" s="302"/>
      <c r="J51" s="132"/>
      <c r="K51" s="132"/>
      <c r="L51" s="131"/>
      <c r="M51" s="187"/>
      <c r="N51" s="106"/>
      <c r="O51" s="169" t="s">
        <v>481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174" t="s">
        <v>0</v>
      </c>
      <c r="B52" s="175" t="s">
        <v>1</v>
      </c>
      <c r="C52" s="175" t="s">
        <v>2</v>
      </c>
      <c r="D52" s="381" t="s">
        <v>33</v>
      </c>
      <c r="E52" s="381" t="s">
        <v>34</v>
      </c>
      <c r="F52" s="381" t="s">
        <v>35</v>
      </c>
      <c r="G52" s="381" t="s">
        <v>36</v>
      </c>
      <c r="H52" s="381" t="s">
        <v>133</v>
      </c>
      <c r="I52" s="303" t="s">
        <v>8</v>
      </c>
      <c r="J52" s="381" t="s">
        <v>9</v>
      </c>
      <c r="K52" s="381"/>
      <c r="L52" s="382" t="s">
        <v>10</v>
      </c>
      <c r="M52" s="187"/>
      <c r="N52" s="272"/>
      <c r="O52" s="156"/>
      <c r="P52" s="188"/>
      <c r="Q52" s="188"/>
      <c r="R52" s="152"/>
      <c r="S52" s="152"/>
      <c r="T52" s="152"/>
      <c r="U52" s="151"/>
      <c r="V52" s="151"/>
    </row>
    <row r="53" spans="1:22" ht="20.100000000000001" customHeight="1">
      <c r="A53" s="171"/>
      <c r="B53" s="161"/>
      <c r="C53" s="161"/>
      <c r="D53" s="162"/>
      <c r="E53" s="162"/>
      <c r="F53" s="162"/>
      <c r="G53" s="162"/>
      <c r="H53" s="162"/>
      <c r="I53" s="306"/>
      <c r="J53" s="169"/>
      <c r="K53" s="194"/>
      <c r="L53" s="237"/>
      <c r="M53" s="187"/>
      <c r="N53" s="272"/>
      <c r="O53" s="156"/>
      <c r="P53" s="188"/>
      <c r="Q53" s="188"/>
      <c r="R53" s="152"/>
      <c r="S53" s="152"/>
      <c r="T53" s="152"/>
      <c r="U53" s="151"/>
      <c r="V53" s="151"/>
    </row>
    <row r="54" spans="1:22" ht="20.100000000000001" customHeight="1" thickBot="1">
      <c r="A54" s="171"/>
      <c r="B54" s="161"/>
      <c r="C54" s="161"/>
      <c r="D54" s="162"/>
      <c r="E54" s="162"/>
      <c r="F54" s="162"/>
      <c r="G54" s="162"/>
      <c r="H54" s="162"/>
      <c r="I54" s="306"/>
      <c r="J54" s="169"/>
      <c r="K54" s="194"/>
      <c r="L54" s="237"/>
      <c r="M54" s="187"/>
      <c r="N54" s="272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>
      <c r="A55" s="238" t="s">
        <v>20</v>
      </c>
      <c r="B55" s="239"/>
      <c r="C55" s="239"/>
      <c r="D55" s="240">
        <f>SUM(D53:D54)</f>
        <v>0</v>
      </c>
      <c r="E55" s="240">
        <f>SUM(E53:E54)</f>
        <v>0</v>
      </c>
      <c r="F55" s="240">
        <f>SUM(F53:F54)</f>
        <v>0</v>
      </c>
      <c r="G55" s="240">
        <f>SUM(G53:G54)</f>
        <v>0</v>
      </c>
      <c r="H55" s="240">
        <f>SUM(H53:H54)</f>
        <v>0</v>
      </c>
      <c r="I55" s="307"/>
      <c r="J55" s="35"/>
      <c r="K55" s="35"/>
      <c r="L55" s="241"/>
      <c r="M55" s="187"/>
      <c r="N55" s="272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>
      <c r="A56" s="242" t="s">
        <v>12</v>
      </c>
      <c r="B56" s="243"/>
      <c r="C56" s="243"/>
      <c r="D56" s="244">
        <v>0</v>
      </c>
      <c r="E56" s="244">
        <v>0</v>
      </c>
      <c r="F56" s="244">
        <v>0</v>
      </c>
      <c r="G56" s="244">
        <v>0</v>
      </c>
      <c r="H56" s="244">
        <v>0</v>
      </c>
      <c r="I56" s="308"/>
      <c r="J56" s="135"/>
      <c r="K56" s="135"/>
      <c r="L56" s="245"/>
      <c r="M56" s="187"/>
      <c r="N56" s="272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 thickBot="1">
      <c r="A57" s="246" t="s">
        <v>13</v>
      </c>
      <c r="B57" s="247"/>
      <c r="C57" s="247"/>
      <c r="D57" s="248">
        <f>D55+D56</f>
        <v>0</v>
      </c>
      <c r="E57" s="248">
        <f>E55+E56</f>
        <v>0</v>
      </c>
      <c r="F57" s="248">
        <f>F55+F56</f>
        <v>0</v>
      </c>
      <c r="G57" s="248">
        <f>G55+G56</f>
        <v>0</v>
      </c>
      <c r="H57" s="248">
        <f>H55+H56</f>
        <v>0</v>
      </c>
      <c r="I57" s="309"/>
      <c r="J57" s="136"/>
      <c r="K57" s="136"/>
      <c r="L57" s="249"/>
      <c r="M57" s="187"/>
      <c r="N57" s="272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250"/>
      <c r="B58" s="42"/>
      <c r="C58" s="124"/>
      <c r="D58" s="1"/>
      <c r="E58" s="1"/>
      <c r="F58" s="1"/>
      <c r="G58" s="1"/>
      <c r="H58" s="1"/>
      <c r="I58" s="310"/>
      <c r="J58" s="43"/>
      <c r="K58" s="43"/>
      <c r="L58" s="43"/>
      <c r="M58" s="187"/>
      <c r="N58" s="272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>
      <c r="A59" s="216" t="s">
        <v>37</v>
      </c>
      <c r="B59" s="217"/>
      <c r="C59" s="217"/>
      <c r="D59" s="131"/>
      <c r="E59" s="131"/>
      <c r="F59" s="131"/>
      <c r="G59" s="131"/>
      <c r="H59" s="131"/>
      <c r="I59" s="301"/>
      <c r="J59" s="131"/>
      <c r="K59" s="131"/>
      <c r="L59" s="131"/>
      <c r="M59" s="187"/>
      <c r="N59" s="272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216" t="s">
        <v>116</v>
      </c>
      <c r="B60" s="217"/>
      <c r="C60" s="217"/>
      <c r="D60" s="131"/>
      <c r="E60" s="131"/>
      <c r="F60" s="131"/>
      <c r="G60" s="131"/>
      <c r="H60" s="131"/>
      <c r="I60" s="301"/>
      <c r="J60" s="131"/>
      <c r="K60" s="131"/>
      <c r="L60" s="131"/>
      <c r="M60" s="187"/>
      <c r="N60" s="272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 thickBot="1">
      <c r="A61" s="219"/>
      <c r="B61" s="217"/>
      <c r="C61" s="220"/>
      <c r="D61" s="131"/>
      <c r="E61" s="131"/>
      <c r="F61" s="131"/>
      <c r="G61" s="131"/>
      <c r="H61" s="131"/>
      <c r="I61" s="302"/>
      <c r="J61" s="132"/>
      <c r="K61" s="132"/>
      <c r="L61" s="131"/>
      <c r="M61" s="187"/>
      <c r="N61" s="272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174" t="s">
        <v>0</v>
      </c>
      <c r="B62" s="175" t="s">
        <v>1</v>
      </c>
      <c r="C62" s="175" t="s">
        <v>2</v>
      </c>
      <c r="D62" s="381" t="s">
        <v>33</v>
      </c>
      <c r="E62" s="381" t="s">
        <v>27</v>
      </c>
      <c r="F62" s="381" t="s">
        <v>24</v>
      </c>
      <c r="G62" s="381" t="s">
        <v>25</v>
      </c>
      <c r="H62" s="381" t="s">
        <v>7</v>
      </c>
      <c r="I62" s="303" t="s">
        <v>8</v>
      </c>
      <c r="J62" s="381" t="s">
        <v>9</v>
      </c>
      <c r="K62" s="381"/>
      <c r="L62" s="382" t="s">
        <v>10</v>
      </c>
      <c r="M62" s="187"/>
      <c r="N62" s="272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170"/>
      <c r="B63" s="159"/>
      <c r="C63" s="159"/>
      <c r="D63" s="160"/>
      <c r="E63" s="160"/>
      <c r="F63" s="160"/>
      <c r="G63" s="160"/>
      <c r="H63" s="160"/>
      <c r="I63" s="290"/>
      <c r="J63" s="168"/>
      <c r="K63" s="168"/>
      <c r="L63" s="223"/>
      <c r="M63" s="187"/>
      <c r="N63" s="272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171"/>
      <c r="B64" s="161"/>
      <c r="C64" s="161"/>
      <c r="D64" s="162"/>
      <c r="E64" s="162"/>
      <c r="F64" s="162"/>
      <c r="G64" s="162"/>
      <c r="H64" s="162"/>
      <c r="I64" s="291"/>
      <c r="J64" s="169"/>
      <c r="K64" s="169"/>
      <c r="L64" s="224"/>
      <c r="M64" s="187"/>
      <c r="N64" s="272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>
      <c r="A65" s="238" t="s">
        <v>20</v>
      </c>
      <c r="B65" s="239"/>
      <c r="C65" s="239"/>
      <c r="D65" s="240">
        <f>SUM(D63:D64)</f>
        <v>0</v>
      </c>
      <c r="E65" s="240">
        <f>SUM(E63:E64)</f>
        <v>0</v>
      </c>
      <c r="F65" s="240">
        <f>SUM(F63:F64)</f>
        <v>0</v>
      </c>
      <c r="G65" s="240">
        <f>SUM(G63:G64)</f>
        <v>0</v>
      </c>
      <c r="H65" s="240">
        <f>SUM(H63:H64)</f>
        <v>0</v>
      </c>
      <c r="I65" s="307"/>
      <c r="J65" s="35"/>
      <c r="K65" s="35"/>
      <c r="L65" s="241"/>
      <c r="M65" s="187"/>
      <c r="N65" s="272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242" t="s">
        <v>12</v>
      </c>
      <c r="B66" s="243"/>
      <c r="C66" s="243"/>
      <c r="D66" s="244">
        <v>0</v>
      </c>
      <c r="E66" s="244">
        <v>0</v>
      </c>
      <c r="F66" s="244">
        <v>0</v>
      </c>
      <c r="G66" s="244">
        <v>0</v>
      </c>
      <c r="H66" s="244">
        <v>0</v>
      </c>
      <c r="I66" s="308"/>
      <c r="J66" s="135"/>
      <c r="K66" s="135"/>
      <c r="L66" s="245"/>
      <c r="M66" s="187"/>
      <c r="N66" s="272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246" t="s">
        <v>13</v>
      </c>
      <c r="B67" s="247"/>
      <c r="C67" s="247"/>
      <c r="D67" s="248">
        <f>D65+D66</f>
        <v>0</v>
      </c>
      <c r="E67" s="248">
        <f>E65+E66</f>
        <v>0</v>
      </c>
      <c r="F67" s="248">
        <f>F65+F66</f>
        <v>0</v>
      </c>
      <c r="G67" s="248">
        <f>G65+G66</f>
        <v>0</v>
      </c>
      <c r="H67" s="248">
        <f>H65+H66</f>
        <v>0</v>
      </c>
      <c r="I67" s="309"/>
      <c r="J67" s="136"/>
      <c r="K67" s="136"/>
      <c r="L67" s="249"/>
      <c r="M67" s="187"/>
      <c r="N67" s="272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250"/>
      <c r="B68" s="42"/>
      <c r="C68" s="124"/>
      <c r="D68" s="1"/>
      <c r="E68" s="1"/>
      <c r="F68" s="1"/>
      <c r="G68" s="1"/>
      <c r="H68" s="1"/>
      <c r="I68" s="310"/>
      <c r="J68" s="43"/>
      <c r="K68" s="43"/>
      <c r="L68" s="43"/>
      <c r="M68" s="187"/>
      <c r="N68" s="272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>
      <c r="A69" s="216" t="s">
        <v>121</v>
      </c>
      <c r="B69" s="217"/>
      <c r="C69" s="217"/>
      <c r="D69" s="131"/>
      <c r="E69" s="131"/>
      <c r="F69" s="131"/>
      <c r="G69" s="131"/>
      <c r="H69" s="131"/>
      <c r="I69" s="301"/>
      <c r="J69" s="131"/>
      <c r="K69" s="131"/>
      <c r="L69" s="131"/>
      <c r="M69" s="187"/>
      <c r="N69" s="272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216" t="s">
        <v>123</v>
      </c>
      <c r="B70" s="217"/>
      <c r="C70" s="217"/>
      <c r="D70" s="131"/>
      <c r="E70" s="131"/>
      <c r="F70" s="131"/>
      <c r="G70" s="131"/>
      <c r="H70" s="131"/>
      <c r="I70" s="301"/>
      <c r="J70" s="131"/>
      <c r="K70" s="131"/>
      <c r="L70" s="131"/>
      <c r="M70" s="187"/>
      <c r="N70" s="272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 thickBot="1">
      <c r="A71" s="219"/>
      <c r="B71" s="217"/>
      <c r="C71" s="220"/>
      <c r="D71" s="131"/>
      <c r="E71" s="131"/>
      <c r="F71" s="131"/>
      <c r="G71" s="131"/>
      <c r="H71" s="131"/>
      <c r="I71" s="302"/>
      <c r="J71" s="132"/>
      <c r="K71" s="132"/>
      <c r="L71" s="131"/>
      <c r="M71" s="187"/>
      <c r="N71" s="272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174" t="s">
        <v>0</v>
      </c>
      <c r="B72" s="175" t="s">
        <v>1</v>
      </c>
      <c r="C72" s="175" t="s">
        <v>2</v>
      </c>
      <c r="D72" s="381" t="s">
        <v>22</v>
      </c>
      <c r="E72" s="381" t="s">
        <v>27</v>
      </c>
      <c r="F72" s="381" t="s">
        <v>24</v>
      </c>
      <c r="G72" s="381" t="s">
        <v>25</v>
      </c>
      <c r="H72" s="381" t="s">
        <v>7</v>
      </c>
      <c r="I72" s="303" t="s">
        <v>8</v>
      </c>
      <c r="J72" s="381" t="s">
        <v>9</v>
      </c>
      <c r="K72" s="381"/>
      <c r="L72" s="382" t="s">
        <v>10</v>
      </c>
      <c r="M72" s="187"/>
      <c r="N72" s="272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171"/>
      <c r="B73" s="161"/>
      <c r="C73" s="161"/>
      <c r="D73" s="251"/>
      <c r="E73" s="162"/>
      <c r="F73" s="251"/>
      <c r="G73" s="251"/>
      <c r="H73" s="251"/>
      <c r="I73" s="291"/>
      <c r="J73" s="169"/>
      <c r="K73" s="169"/>
      <c r="L73" s="224"/>
      <c r="M73" s="187"/>
      <c r="N73" s="272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 thickBot="1">
      <c r="A74" s="171"/>
      <c r="B74" s="161"/>
      <c r="C74" s="161"/>
      <c r="D74" s="251"/>
      <c r="E74" s="162"/>
      <c r="F74" s="251"/>
      <c r="G74" s="251"/>
      <c r="H74" s="251"/>
      <c r="I74" s="291"/>
      <c r="J74" s="169"/>
      <c r="K74" s="169"/>
      <c r="L74" s="224"/>
      <c r="M74" s="187"/>
      <c r="N74" s="272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238" t="s">
        <v>20</v>
      </c>
      <c r="B75" s="239"/>
      <c r="C75" s="239"/>
      <c r="D75" s="240">
        <f>SUM(D73:D74)</f>
        <v>0</v>
      </c>
      <c r="E75" s="240">
        <f>SUM(E73:E74)</f>
        <v>0</v>
      </c>
      <c r="F75" s="240">
        <f>SUM(F73:F74)</f>
        <v>0</v>
      </c>
      <c r="G75" s="240">
        <f>SUM(G73:G74)</f>
        <v>0</v>
      </c>
      <c r="H75" s="240">
        <f>SUM(H73:H74)</f>
        <v>0</v>
      </c>
      <c r="I75" s="307"/>
      <c r="J75" s="35"/>
      <c r="K75" s="35"/>
      <c r="L75" s="241"/>
      <c r="M75" s="187"/>
      <c r="N75" s="272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242" t="s">
        <v>12</v>
      </c>
      <c r="B76" s="243"/>
      <c r="C76" s="243"/>
      <c r="D76" s="244">
        <v>0</v>
      </c>
      <c r="E76" s="244">
        <v>0</v>
      </c>
      <c r="F76" s="244">
        <v>0</v>
      </c>
      <c r="G76" s="244">
        <v>0</v>
      </c>
      <c r="H76" s="244">
        <v>0</v>
      </c>
      <c r="I76" s="308"/>
      <c r="J76" s="135"/>
      <c r="K76" s="135"/>
      <c r="L76" s="245"/>
      <c r="M76" s="187"/>
      <c r="N76" s="272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 thickBot="1">
      <c r="A77" s="246" t="s">
        <v>13</v>
      </c>
      <c r="B77" s="247"/>
      <c r="C77" s="247"/>
      <c r="D77" s="248">
        <f>D75+D76</f>
        <v>0</v>
      </c>
      <c r="E77" s="248">
        <f>E75+E76</f>
        <v>0</v>
      </c>
      <c r="F77" s="248">
        <f>F75+F76</f>
        <v>0</v>
      </c>
      <c r="G77" s="248">
        <f>G75+G76</f>
        <v>0</v>
      </c>
      <c r="H77" s="248">
        <f>H75+H76</f>
        <v>0</v>
      </c>
      <c r="I77" s="309"/>
      <c r="J77" s="136"/>
      <c r="K77" s="136"/>
      <c r="L77" s="249"/>
      <c r="M77" s="187"/>
      <c r="N77" s="272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252"/>
      <c r="B78" s="42"/>
      <c r="C78" s="42"/>
      <c r="D78" s="1"/>
      <c r="E78" s="1"/>
      <c r="F78" s="1"/>
      <c r="G78" s="1"/>
      <c r="H78" s="1"/>
      <c r="I78" s="310"/>
      <c r="J78" s="43"/>
      <c r="K78" s="43"/>
      <c r="L78" s="43"/>
      <c r="M78" s="187"/>
      <c r="N78" s="272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>
      <c r="A79" s="216" t="s">
        <v>38</v>
      </c>
      <c r="B79" s="44"/>
      <c r="C79" s="44"/>
      <c r="D79" s="45"/>
      <c r="E79" s="45"/>
      <c r="F79" s="45"/>
      <c r="G79" s="45"/>
      <c r="H79" s="45"/>
      <c r="I79" s="311"/>
      <c r="J79" s="45"/>
      <c r="K79" s="45"/>
      <c r="L79" s="45"/>
      <c r="M79" s="187"/>
      <c r="N79" s="272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 thickBot="1">
      <c r="A80" s="213"/>
      <c r="B80" s="214"/>
      <c r="C80" s="215"/>
      <c r="D80" s="151"/>
      <c r="E80" s="151"/>
      <c r="F80" s="151"/>
      <c r="G80" s="151"/>
      <c r="H80" s="151"/>
      <c r="I80" s="300"/>
      <c r="J80" s="130"/>
      <c r="K80" s="130"/>
      <c r="L80" s="130"/>
      <c r="M80" s="187"/>
      <c r="N80" s="272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 thickBot="1">
      <c r="A81" s="253" t="s">
        <v>0</v>
      </c>
      <c r="B81" s="254" t="s">
        <v>1</v>
      </c>
      <c r="C81" s="254" t="s">
        <v>2</v>
      </c>
      <c r="D81" s="137" t="s">
        <v>3</v>
      </c>
      <c r="E81" s="137" t="s">
        <v>4</v>
      </c>
      <c r="F81" s="137" t="s">
        <v>5</v>
      </c>
      <c r="G81" s="137" t="s">
        <v>6</v>
      </c>
      <c r="H81" s="137" t="s">
        <v>7</v>
      </c>
      <c r="I81" s="312" t="s">
        <v>8</v>
      </c>
      <c r="J81" s="137" t="s">
        <v>9</v>
      </c>
      <c r="K81" s="137"/>
      <c r="L81" s="255" t="s">
        <v>10</v>
      </c>
      <c r="M81" s="187"/>
      <c r="N81" s="272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>
      <c r="A82" s="256" t="s">
        <v>20</v>
      </c>
      <c r="B82" s="257"/>
      <c r="C82" s="257"/>
      <c r="D82" s="258">
        <f t="shared" ref="D82:H84" si="15">SUM(D6,D17,D36,D45)</f>
        <v>80</v>
      </c>
      <c r="E82" s="258">
        <f t="shared" si="15"/>
        <v>0</v>
      </c>
      <c r="F82" s="258">
        <f t="shared" si="15"/>
        <v>0</v>
      </c>
      <c r="G82" s="258">
        <f t="shared" si="15"/>
        <v>25</v>
      </c>
      <c r="H82" s="258">
        <f t="shared" si="15"/>
        <v>0</v>
      </c>
      <c r="I82" s="313"/>
      <c r="J82" s="36"/>
      <c r="K82" s="36"/>
      <c r="L82" s="259"/>
      <c r="M82" s="187"/>
      <c r="N82" s="272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>
      <c r="A83" s="260" t="s">
        <v>12</v>
      </c>
      <c r="B83" s="261"/>
      <c r="C83" s="261"/>
      <c r="D83" s="262">
        <f t="shared" si="15"/>
        <v>1316</v>
      </c>
      <c r="E83" s="262">
        <f t="shared" si="15"/>
        <v>210</v>
      </c>
      <c r="F83" s="262">
        <f t="shared" si="15"/>
        <v>194</v>
      </c>
      <c r="G83" s="262">
        <f t="shared" si="15"/>
        <v>1284</v>
      </c>
      <c r="H83" s="262">
        <f t="shared" si="15"/>
        <v>0</v>
      </c>
      <c r="I83" s="314"/>
      <c r="J83" s="138"/>
      <c r="K83" s="138"/>
      <c r="L83" s="263"/>
      <c r="M83" s="187"/>
      <c r="N83" s="272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 thickBot="1">
      <c r="A84" s="264" t="s">
        <v>13</v>
      </c>
      <c r="B84" s="265"/>
      <c r="C84" s="265"/>
      <c r="D84" s="266">
        <f t="shared" si="15"/>
        <v>1396</v>
      </c>
      <c r="E84" s="266">
        <f t="shared" si="15"/>
        <v>210</v>
      </c>
      <c r="F84" s="266">
        <f t="shared" si="15"/>
        <v>194</v>
      </c>
      <c r="G84" s="266">
        <f t="shared" si="15"/>
        <v>1309</v>
      </c>
      <c r="H84" s="266">
        <f t="shared" si="15"/>
        <v>0</v>
      </c>
      <c r="I84" s="315"/>
      <c r="J84" s="139"/>
      <c r="K84" s="139"/>
      <c r="L84" s="267"/>
      <c r="M84" s="187"/>
      <c r="N84" s="272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>
      <c r="M85" s="187"/>
      <c r="N85" s="272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>
      <c r="M86" s="187"/>
      <c r="N86" s="272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>
      <c r="M87" s="187"/>
      <c r="N87" s="272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>
      <c r="M88" s="187"/>
      <c r="N88" s="272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>
      <c r="M89" s="187"/>
      <c r="N89" s="272"/>
      <c r="O89" s="156"/>
      <c r="P89" s="188"/>
      <c r="Q89" s="188"/>
      <c r="R89" s="152"/>
      <c r="S89" s="152"/>
      <c r="T89" s="152"/>
      <c r="U89" s="151"/>
      <c r="V89" s="151"/>
    </row>
    <row r="90" spans="1:22" ht="20.100000000000001" customHeight="1">
      <c r="M90" s="187"/>
      <c r="N90" s="272"/>
      <c r="O90" s="156"/>
      <c r="P90" s="188"/>
      <c r="Q90" s="188"/>
      <c r="R90" s="152"/>
      <c r="S90" s="152"/>
      <c r="T90" s="152"/>
      <c r="U90" s="151"/>
      <c r="V90" s="151"/>
    </row>
    <row r="91" spans="1:22" ht="20.100000000000001" customHeight="1">
      <c r="M91" s="187"/>
      <c r="N91" s="272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>
      <c r="M92" s="187"/>
      <c r="N92" s="272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>
      <c r="M93" s="187"/>
      <c r="N93" s="272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>
      <c r="M94" s="187"/>
      <c r="N94" s="272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>
      <c r="M95" s="187"/>
      <c r="N95" s="272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M96" s="187"/>
      <c r="N96" s="272"/>
      <c r="O96" s="156"/>
      <c r="P96" s="188"/>
      <c r="Q96" s="188"/>
      <c r="R96" s="152"/>
      <c r="S96" s="152"/>
      <c r="T96" s="152"/>
      <c r="U96" s="151"/>
      <c r="V96" s="151"/>
    </row>
    <row r="97" spans="13:22" ht="19.5" customHeight="1">
      <c r="M97" s="187"/>
      <c r="N97" s="272"/>
      <c r="O97" s="156"/>
      <c r="P97" s="188"/>
      <c r="Q97" s="188"/>
      <c r="R97" s="152"/>
      <c r="S97" s="152"/>
      <c r="T97" s="152"/>
      <c r="U97" s="151"/>
      <c r="V97" s="151"/>
    </row>
    <row r="98" spans="13:22" ht="19.5" customHeight="1">
      <c r="M98" s="187"/>
      <c r="N98" s="272"/>
      <c r="O98" s="156"/>
      <c r="P98" s="188"/>
      <c r="Q98" s="188"/>
      <c r="R98" s="152"/>
      <c r="S98" s="152"/>
      <c r="T98" s="152"/>
      <c r="U98" s="151"/>
      <c r="V98" s="151"/>
    </row>
    <row r="99" spans="13:22" ht="19.5" customHeight="1">
      <c r="M99" s="187"/>
      <c r="N99" s="272"/>
      <c r="O99" s="156"/>
      <c r="P99" s="188"/>
      <c r="Q99" s="188"/>
      <c r="R99" s="152"/>
      <c r="S99" s="152"/>
      <c r="T99" s="152"/>
      <c r="U99" s="151"/>
      <c r="V99" s="151"/>
    </row>
    <row r="100" spans="13:22" ht="19.5" customHeight="1">
      <c r="M100" s="187"/>
      <c r="N100" s="272"/>
      <c r="O100" s="156"/>
      <c r="P100" s="188"/>
      <c r="Q100" s="188"/>
      <c r="R100" s="152"/>
      <c r="S100" s="152"/>
      <c r="T100" s="152"/>
      <c r="U100" s="151"/>
      <c r="V100" s="151"/>
    </row>
    <row r="101" spans="13:22" ht="19.5" customHeight="1">
      <c r="M101" s="187"/>
      <c r="N101" s="272"/>
      <c r="O101" s="156"/>
      <c r="P101" s="188"/>
      <c r="Q101" s="188"/>
      <c r="R101" s="152"/>
      <c r="S101" s="152"/>
      <c r="T101" s="152"/>
      <c r="U101" s="151"/>
      <c r="V101" s="151"/>
    </row>
    <row r="102" spans="13:22" ht="19.5" customHeight="1">
      <c r="M102" s="187"/>
      <c r="N102" s="272"/>
      <c r="O102" s="156"/>
      <c r="P102" s="188"/>
      <c r="Q102" s="188"/>
      <c r="R102" s="152"/>
      <c r="S102" s="152"/>
      <c r="T102" s="152"/>
      <c r="U102" s="151"/>
      <c r="V102" s="151"/>
    </row>
    <row r="103" spans="13:22" ht="19.5" customHeight="1">
      <c r="M103" s="187"/>
      <c r="N103" s="272"/>
      <c r="O103" s="156"/>
      <c r="P103" s="188"/>
      <c r="Q103" s="188"/>
      <c r="R103" s="152"/>
      <c r="S103" s="152"/>
      <c r="T103" s="152"/>
      <c r="U103" s="151"/>
      <c r="V103" s="151"/>
    </row>
    <row r="104" spans="13:22" ht="19.5" customHeight="1">
      <c r="M104" s="187"/>
      <c r="N104" s="272"/>
      <c r="O104" s="156"/>
      <c r="P104" s="188"/>
      <c r="Q104" s="188"/>
      <c r="R104" s="152"/>
      <c r="S104" s="152"/>
      <c r="T104" s="152"/>
      <c r="U104" s="151"/>
      <c r="V104" s="151"/>
    </row>
    <row r="105" spans="13:22" ht="19.5" customHeight="1">
      <c r="M105" s="187"/>
      <c r="N105" s="272"/>
      <c r="O105" s="156"/>
      <c r="P105" s="188"/>
      <c r="Q105" s="188"/>
      <c r="R105" s="152"/>
      <c r="S105" s="152"/>
      <c r="T105" s="152"/>
      <c r="U105" s="151"/>
      <c r="V105" s="151"/>
    </row>
    <row r="106" spans="13:22" ht="19.5" customHeight="1">
      <c r="M106" s="187"/>
      <c r="N106" s="272"/>
      <c r="O106" s="156"/>
      <c r="P106" s="188"/>
      <c r="Q106" s="188"/>
      <c r="R106" s="152"/>
      <c r="S106" s="152"/>
      <c r="T106" s="152"/>
      <c r="U106" s="151"/>
      <c r="V106" s="151"/>
    </row>
    <row r="107" spans="13:22" ht="19.5" customHeight="1">
      <c r="M107" s="187"/>
      <c r="N107" s="272"/>
      <c r="O107" s="156"/>
      <c r="P107" s="188"/>
      <c r="Q107" s="188"/>
      <c r="R107" s="152"/>
      <c r="S107" s="152"/>
      <c r="T107" s="152"/>
      <c r="U107" s="151"/>
      <c r="V107" s="151"/>
    </row>
    <row r="108" spans="13:22" ht="19.5" customHeight="1">
      <c r="M108" s="187"/>
      <c r="N108" s="272"/>
      <c r="O108" s="156"/>
      <c r="P108" s="188"/>
      <c r="Q108" s="188"/>
      <c r="R108" s="152"/>
      <c r="S108" s="152"/>
      <c r="T108" s="152"/>
      <c r="U108" s="151"/>
      <c r="V108" s="151"/>
    </row>
    <row r="109" spans="13:22" ht="19.5" customHeight="1">
      <c r="M109" s="187"/>
      <c r="N109" s="272"/>
      <c r="O109" s="156"/>
      <c r="P109" s="188"/>
      <c r="Q109" s="188"/>
      <c r="R109" s="152"/>
      <c r="S109" s="152"/>
      <c r="T109" s="152"/>
      <c r="U109" s="151"/>
      <c r="V109" s="151"/>
    </row>
    <row r="110" spans="13:22" ht="19.5" customHeight="1">
      <c r="M110" s="187"/>
      <c r="N110" s="272"/>
      <c r="O110" s="156"/>
      <c r="P110" s="188"/>
      <c r="Q110" s="188"/>
      <c r="R110" s="152"/>
      <c r="S110" s="152"/>
      <c r="T110" s="152"/>
      <c r="U110" s="151"/>
      <c r="V110" s="151"/>
    </row>
    <row r="111" spans="13:22" ht="19.5" customHeight="1">
      <c r="M111" s="187"/>
      <c r="N111" s="272"/>
      <c r="O111" s="156"/>
      <c r="P111" s="188"/>
      <c r="Q111" s="188"/>
      <c r="R111" s="152"/>
      <c r="S111" s="152"/>
      <c r="T111" s="152"/>
      <c r="U111" s="151"/>
      <c r="V111" s="151"/>
    </row>
    <row r="112" spans="13:22" ht="19.5" customHeight="1">
      <c r="M112" s="187"/>
      <c r="N112" s="272"/>
      <c r="O112" s="156"/>
      <c r="P112" s="188"/>
      <c r="Q112" s="188"/>
      <c r="R112" s="152"/>
      <c r="S112" s="152"/>
      <c r="T112" s="152"/>
      <c r="U112" s="151"/>
      <c r="V112" s="151"/>
    </row>
    <row r="113" spans="13:22" ht="19.5" customHeight="1">
      <c r="M113" s="187"/>
      <c r="N113" s="272"/>
      <c r="O113" s="156"/>
      <c r="P113" s="188"/>
      <c r="Q113" s="188"/>
      <c r="R113" s="152"/>
      <c r="S113" s="152"/>
      <c r="T113" s="152"/>
      <c r="U113" s="151"/>
      <c r="V113" s="151"/>
    </row>
    <row r="114" spans="13:22" ht="19.5" customHeight="1">
      <c r="M114" s="187"/>
      <c r="N114" s="272"/>
      <c r="O114" s="156"/>
      <c r="P114" s="188"/>
      <c r="Q114" s="188"/>
      <c r="R114" s="152"/>
      <c r="S114" s="152"/>
      <c r="T114" s="152"/>
      <c r="U114" s="151"/>
      <c r="V114" s="151"/>
    </row>
    <row r="115" spans="13:22" ht="19.5" customHeight="1">
      <c r="M115" s="187"/>
      <c r="N115" s="272"/>
      <c r="O115" s="156"/>
      <c r="P115" s="188"/>
      <c r="Q115" s="188"/>
      <c r="R115" s="152"/>
      <c r="S115" s="152"/>
      <c r="T115" s="152"/>
      <c r="U115" s="151"/>
      <c r="V115" s="151"/>
    </row>
    <row r="116" spans="13:22" ht="19.5" customHeight="1">
      <c r="M116" s="187"/>
      <c r="N116" s="272"/>
      <c r="O116" s="156"/>
      <c r="P116" s="188"/>
      <c r="Q116" s="188"/>
      <c r="R116" s="152"/>
      <c r="S116" s="152"/>
      <c r="T116" s="152"/>
      <c r="U116" s="151"/>
      <c r="V116" s="151"/>
    </row>
    <row r="117" spans="13:22" ht="19.5" customHeight="1">
      <c r="M117" s="187"/>
      <c r="N117" s="272"/>
      <c r="O117" s="156"/>
      <c r="P117" s="188"/>
      <c r="Q117" s="188"/>
      <c r="R117" s="152"/>
      <c r="S117" s="152"/>
      <c r="T117" s="152"/>
      <c r="U117" s="151"/>
      <c r="V117" s="151"/>
    </row>
    <row r="118" spans="13:22" ht="19.5" customHeight="1">
      <c r="M118" s="187"/>
      <c r="N118" s="272"/>
      <c r="O118" s="156"/>
      <c r="P118" s="188"/>
      <c r="Q118" s="188"/>
      <c r="R118" s="152"/>
      <c r="S118" s="152"/>
      <c r="T118" s="152"/>
      <c r="U118" s="151"/>
      <c r="V118" s="151"/>
    </row>
    <row r="119" spans="13:22" ht="19.5" customHeight="1">
      <c r="M119" s="187"/>
      <c r="N119" s="272"/>
      <c r="O119" s="156"/>
      <c r="P119" s="188"/>
      <c r="Q119" s="188"/>
      <c r="R119" s="152"/>
      <c r="S119" s="152"/>
      <c r="T119" s="152"/>
      <c r="U119" s="151"/>
      <c r="V119" s="151"/>
    </row>
    <row r="120" spans="13:22" ht="19.5" customHeight="1">
      <c r="M120" s="187"/>
      <c r="N120" s="272"/>
      <c r="O120" s="156"/>
      <c r="P120" s="188"/>
      <c r="Q120" s="188"/>
      <c r="R120" s="152"/>
      <c r="S120" s="152"/>
      <c r="T120" s="152"/>
      <c r="U120" s="151"/>
      <c r="V120" s="151"/>
    </row>
    <row r="121" spans="13:22" ht="19.5" customHeight="1">
      <c r="M121" s="187"/>
      <c r="N121" s="272"/>
      <c r="O121" s="156"/>
      <c r="P121" s="188"/>
      <c r="Q121" s="188"/>
      <c r="R121" s="152"/>
      <c r="S121" s="152"/>
      <c r="T121" s="152"/>
      <c r="U121" s="151"/>
      <c r="V121" s="151"/>
    </row>
    <row r="122" spans="13:22" ht="19.5" customHeight="1">
      <c r="M122" s="187"/>
      <c r="N122" s="272"/>
      <c r="O122" s="156"/>
      <c r="P122" s="188"/>
      <c r="Q122" s="188"/>
      <c r="R122" s="152"/>
      <c r="S122" s="152"/>
      <c r="T122" s="152"/>
      <c r="U122" s="151"/>
      <c r="V122" s="151"/>
    </row>
    <row r="123" spans="13:22" ht="19.5" customHeight="1">
      <c r="M123" s="187"/>
      <c r="N123" s="272"/>
      <c r="O123" s="156"/>
      <c r="P123" s="188"/>
      <c r="Q123" s="188"/>
      <c r="R123" s="152"/>
      <c r="S123" s="152"/>
      <c r="T123" s="152"/>
      <c r="U123" s="151"/>
      <c r="V123" s="151"/>
    </row>
    <row r="124" spans="13:22" ht="19.5" customHeight="1">
      <c r="M124" s="187"/>
      <c r="N124" s="272"/>
      <c r="O124" s="156"/>
      <c r="P124" s="188"/>
      <c r="Q124" s="188"/>
      <c r="R124" s="152"/>
      <c r="S124" s="152"/>
      <c r="T124" s="152"/>
      <c r="U124" s="151"/>
      <c r="V124" s="151"/>
    </row>
    <row r="125" spans="13:22" ht="19.5" customHeight="1">
      <c r="M125" s="187"/>
      <c r="N125" s="272"/>
      <c r="O125" s="156"/>
      <c r="P125" s="188"/>
      <c r="Q125" s="188"/>
      <c r="R125" s="152"/>
      <c r="S125" s="152"/>
      <c r="T125" s="152"/>
      <c r="U125" s="151"/>
      <c r="V125" s="151"/>
    </row>
    <row r="126" spans="13:22" ht="19.5" customHeight="1">
      <c r="M126" s="187"/>
      <c r="N126" s="272"/>
      <c r="O126" s="156"/>
      <c r="P126" s="188"/>
      <c r="Q126" s="188"/>
      <c r="R126" s="152"/>
      <c r="S126" s="152"/>
      <c r="T126" s="152"/>
      <c r="U126" s="151"/>
      <c r="V126" s="151"/>
    </row>
    <row r="127" spans="13:22" ht="19.5" customHeight="1">
      <c r="M127" s="187"/>
      <c r="N127" s="272"/>
      <c r="O127" s="156"/>
      <c r="P127" s="188"/>
      <c r="Q127" s="188"/>
      <c r="R127" s="152"/>
      <c r="S127" s="152"/>
      <c r="T127" s="152"/>
      <c r="U127" s="151"/>
      <c r="V127" s="151"/>
    </row>
    <row r="128" spans="13:22" ht="19.5" customHeight="1">
      <c r="M128" s="187"/>
      <c r="N128" s="272"/>
      <c r="O128" s="156"/>
      <c r="P128" s="188"/>
      <c r="Q128" s="188"/>
      <c r="R128" s="152"/>
      <c r="S128" s="152"/>
      <c r="T128" s="152"/>
      <c r="U128" s="151"/>
      <c r="V128" s="151"/>
    </row>
    <row r="129" spans="13:22" ht="19.5" customHeight="1">
      <c r="M129" s="187"/>
      <c r="N129" s="272"/>
      <c r="O129" s="156"/>
      <c r="P129" s="188"/>
      <c r="Q129" s="188"/>
      <c r="R129" s="152"/>
      <c r="S129" s="152"/>
      <c r="T129" s="152"/>
      <c r="U129" s="151"/>
      <c r="V129" s="151"/>
    </row>
    <row r="130" spans="13:22" ht="19.5" customHeight="1">
      <c r="M130" s="187"/>
      <c r="N130" s="272"/>
      <c r="O130" s="156"/>
      <c r="P130" s="188"/>
      <c r="Q130" s="188"/>
      <c r="R130" s="152"/>
      <c r="S130" s="152"/>
      <c r="T130" s="152"/>
      <c r="U130" s="151"/>
      <c r="V130" s="151"/>
    </row>
    <row r="131" spans="13:22" ht="19.5" customHeight="1">
      <c r="M131" s="187"/>
      <c r="N131" s="272"/>
      <c r="O131" s="156"/>
      <c r="P131" s="188"/>
      <c r="Q131" s="188"/>
      <c r="R131" s="152"/>
      <c r="S131" s="152"/>
      <c r="T131" s="152"/>
      <c r="U131" s="151"/>
      <c r="V131" s="151"/>
    </row>
    <row r="132" spans="13:22" ht="19.5" customHeight="1">
      <c r="M132" s="187"/>
      <c r="N132" s="272"/>
      <c r="O132" s="156"/>
      <c r="P132" s="188"/>
      <c r="Q132" s="188"/>
      <c r="R132" s="152"/>
      <c r="S132" s="152"/>
      <c r="T132" s="152"/>
      <c r="U132" s="151"/>
      <c r="V132" s="151"/>
    </row>
    <row r="133" spans="13:22" ht="19.5" customHeight="1">
      <c r="M133" s="187"/>
      <c r="N133" s="272"/>
      <c r="O133" s="156"/>
      <c r="P133" s="188"/>
      <c r="Q133" s="188"/>
      <c r="R133" s="152"/>
      <c r="S133" s="152"/>
      <c r="T133" s="152"/>
      <c r="U133" s="151"/>
      <c r="V133" s="151"/>
    </row>
    <row r="134" spans="13:22" ht="20.100000000000001" customHeight="1">
      <c r="M134" s="187"/>
      <c r="N134" s="272"/>
      <c r="O134" s="156"/>
      <c r="P134" s="188"/>
      <c r="Q134" s="188"/>
      <c r="R134" s="152"/>
      <c r="S134" s="152"/>
      <c r="T134" s="152"/>
      <c r="U134" s="151"/>
      <c r="V134" s="151"/>
    </row>
    <row r="135" spans="13:22" ht="20.100000000000001" customHeight="1">
      <c r="M135" s="187"/>
      <c r="O135" s="156"/>
      <c r="P135" s="188"/>
      <c r="Q135" s="188"/>
      <c r="R135" s="152"/>
      <c r="S135" s="152"/>
      <c r="T135" s="152"/>
      <c r="U135" s="151"/>
      <c r="V135" s="151"/>
    </row>
    <row r="136" spans="13:22" ht="20.100000000000001" customHeight="1">
      <c r="M136" s="187"/>
      <c r="O136" s="156"/>
      <c r="P136" s="188"/>
      <c r="Q136" s="188"/>
      <c r="R136" s="152"/>
      <c r="S136" s="152"/>
      <c r="T136" s="152"/>
      <c r="U136" s="151"/>
      <c r="V136" s="151"/>
    </row>
    <row r="137" spans="13:22" ht="20.100000000000001" customHeight="1">
      <c r="M137" s="187"/>
      <c r="O137" s="156"/>
      <c r="P137" s="188"/>
      <c r="Q137" s="188"/>
      <c r="R137" s="152"/>
      <c r="S137" s="152"/>
      <c r="T137" s="152"/>
      <c r="U137" s="151"/>
      <c r="V137" s="151"/>
    </row>
    <row r="138" spans="13:22" ht="20.100000000000001" customHeight="1">
      <c r="M138" s="187"/>
      <c r="O138" s="156"/>
      <c r="P138" s="188"/>
      <c r="Q138" s="188"/>
      <c r="R138" s="152"/>
      <c r="S138" s="152"/>
      <c r="T138" s="152"/>
      <c r="U138" s="151"/>
      <c r="V138" s="151"/>
    </row>
    <row r="139" spans="13:22" ht="20.100000000000001" customHeight="1">
      <c r="M139" s="187"/>
      <c r="O139" s="156"/>
      <c r="P139" s="188"/>
      <c r="Q139" s="188"/>
      <c r="R139" s="152"/>
      <c r="S139" s="152"/>
      <c r="T139" s="152"/>
      <c r="U139" s="151"/>
      <c r="V139" s="151"/>
    </row>
    <row r="140" spans="13:22" ht="20.100000000000001" customHeight="1">
      <c r="M140" s="187"/>
      <c r="O140" s="156"/>
      <c r="P140" s="188"/>
      <c r="Q140" s="188"/>
      <c r="R140" s="152"/>
      <c r="S140" s="152"/>
      <c r="T140" s="152"/>
      <c r="U140" s="151"/>
      <c r="V140" s="151"/>
    </row>
    <row r="141" spans="13:22" ht="20.100000000000001" customHeight="1">
      <c r="M141" s="187"/>
      <c r="O141" s="156"/>
      <c r="P141" s="188"/>
      <c r="Q141" s="188"/>
      <c r="R141" s="152"/>
      <c r="S141" s="152"/>
      <c r="T141" s="152"/>
      <c r="U141" s="151"/>
      <c r="V141" s="151"/>
    </row>
    <row r="142" spans="13:22" ht="20.100000000000001" customHeight="1">
      <c r="M142" s="187"/>
      <c r="O142" s="156"/>
      <c r="P142" s="188"/>
      <c r="Q142" s="188"/>
      <c r="R142" s="152"/>
      <c r="S142" s="152"/>
      <c r="T142" s="152"/>
      <c r="U142" s="151"/>
      <c r="V142" s="151"/>
    </row>
    <row r="143" spans="13:22" ht="20.100000000000001" customHeight="1">
      <c r="M143" s="187"/>
      <c r="O143" s="156"/>
      <c r="P143" s="188"/>
      <c r="Q143" s="188"/>
      <c r="R143" s="152"/>
      <c r="S143" s="152"/>
      <c r="T143" s="152"/>
      <c r="U143" s="151"/>
      <c r="V143" s="151"/>
    </row>
    <row r="144" spans="13:22" ht="20.100000000000001" customHeight="1"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3:22" ht="20.100000000000001" customHeight="1"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3:22" ht="20.100000000000001" customHeight="1"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3:22" ht="20.100000000000001" customHeight="1"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3:22" ht="20.100000000000001" customHeight="1"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3:22" ht="20.100000000000001" customHeight="1"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3:22" ht="20.100000000000001" customHeight="1"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3:22" ht="20.100000000000001" customHeight="1"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3:22" ht="20.100000000000001" customHeight="1"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3:22" ht="20.100000000000001" customHeight="1"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3:22" ht="20.100000000000001" customHeight="1"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3:22" ht="20.100000000000001" customHeight="1"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3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3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3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3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3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:26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:26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:26" ht="20.100000000000001" customHeight="1">
      <c r="M323" s="187"/>
      <c r="O323" s="156"/>
      <c r="P323" s="269"/>
      <c r="Q323" s="269"/>
      <c r="R323" s="154"/>
      <c r="S323" s="154"/>
      <c r="T323" s="152"/>
      <c r="U323" s="151"/>
      <c r="V323" s="151"/>
    </row>
    <row r="324" spans="1:26" ht="20.100000000000001" customHeight="1">
      <c r="M324" s="187"/>
      <c r="O324" s="156"/>
      <c r="P324" s="269"/>
      <c r="Q324" s="269"/>
      <c r="R324" s="154"/>
      <c r="S324" s="154"/>
      <c r="T324" s="152"/>
      <c r="U324" s="151"/>
      <c r="V324" s="151"/>
    </row>
    <row r="325" spans="1:26" ht="20.100000000000001" customHeight="1">
      <c r="M325" s="187"/>
      <c r="N325" s="145"/>
      <c r="O325" s="156"/>
      <c r="P325" s="188"/>
      <c r="Q325" s="188"/>
      <c r="R325" s="152"/>
      <c r="S325" s="152"/>
      <c r="T325" s="152"/>
      <c r="U325" s="151"/>
      <c r="V325" s="151"/>
    </row>
    <row r="326" spans="1:26" ht="20.100000000000001" customHeight="1">
      <c r="M326" s="187"/>
      <c r="N326" s="145"/>
      <c r="O326" s="156"/>
      <c r="P326" s="188"/>
      <c r="Q326" s="188"/>
      <c r="R326" s="152"/>
      <c r="S326" s="152"/>
      <c r="T326" s="152"/>
      <c r="U326" s="151"/>
      <c r="V326" s="151"/>
    </row>
    <row r="327" spans="1:26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:26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:26" s="145" customFormat="1" ht="20.100000000000001" customHeight="1">
      <c r="A329" s="268"/>
      <c r="B329" s="123"/>
      <c r="C329" s="123"/>
      <c r="D329" s="123"/>
      <c r="E329" s="123"/>
      <c r="F329" s="123"/>
      <c r="G329" s="123"/>
      <c r="H329" s="123"/>
      <c r="I329" s="316"/>
      <c r="J329" s="123"/>
      <c r="K329" s="123"/>
      <c r="L329" s="123"/>
      <c r="M329" s="187"/>
      <c r="N329" s="150"/>
      <c r="O329" s="156"/>
      <c r="P329" s="188"/>
      <c r="Q329" s="188"/>
      <c r="R329" s="152"/>
      <c r="S329" s="152"/>
      <c r="T329" s="154"/>
      <c r="U329" s="55"/>
      <c r="V329" s="55"/>
      <c r="Y329" s="150"/>
      <c r="Z329" s="150"/>
    </row>
    <row r="330" spans="1:26" s="145" customFormat="1" ht="20.100000000000001" customHeight="1">
      <c r="A330" s="268"/>
      <c r="B330" s="123"/>
      <c r="C330" s="123"/>
      <c r="D330" s="123"/>
      <c r="E330" s="123"/>
      <c r="F330" s="123"/>
      <c r="G330" s="123"/>
      <c r="H330" s="123"/>
      <c r="I330" s="316"/>
      <c r="J330" s="123"/>
      <c r="K330" s="123"/>
      <c r="L330" s="123"/>
      <c r="M330" s="187"/>
      <c r="N330" s="150"/>
      <c r="O330" s="156"/>
      <c r="P330" s="188"/>
      <c r="Q330" s="188"/>
      <c r="R330" s="152"/>
      <c r="S330" s="152"/>
      <c r="T330" s="154"/>
      <c r="U330" s="55"/>
      <c r="V330" s="55"/>
      <c r="Y330" s="150"/>
    </row>
    <row r="331" spans="1:26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  <c r="X331" s="145"/>
      <c r="Y331" s="145"/>
      <c r="Z331" s="145"/>
    </row>
    <row r="332" spans="1:26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  <c r="X332" s="145"/>
      <c r="Y332" s="145"/>
    </row>
    <row r="333" spans="1:26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  <c r="X333" s="145"/>
      <c r="Y333" s="145"/>
    </row>
    <row r="334" spans="1:26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  <c r="X334" s="145"/>
      <c r="Y334" s="145"/>
    </row>
    <row r="335" spans="1:26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  <c r="X335" s="145"/>
      <c r="Y335" s="145"/>
    </row>
    <row r="336" spans="1:26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  <c r="X336" s="145"/>
      <c r="Y336" s="145"/>
    </row>
    <row r="337" spans="13:25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  <c r="X337" s="145"/>
      <c r="Y337" s="145"/>
    </row>
    <row r="338" spans="13:25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  <c r="Y338" s="145"/>
    </row>
    <row r="339" spans="13:25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  <c r="Y339" s="145"/>
    </row>
    <row r="340" spans="13:25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5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5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5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5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5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5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5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5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5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5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5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5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2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2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2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2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2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P374" s="38"/>
      <c r="Q374" s="38"/>
      <c r="R374" s="38"/>
      <c r="S374" s="38"/>
      <c r="T374" s="152"/>
      <c r="U374" s="151"/>
      <c r="V374" s="151"/>
    </row>
    <row r="375" spans="13:22" ht="20.100000000000001" customHeight="1">
      <c r="M375" s="187"/>
      <c r="P375" s="38"/>
      <c r="Q375" s="38"/>
      <c r="R375" s="38"/>
      <c r="S375" s="38"/>
      <c r="T375" s="152"/>
      <c r="U375" s="151"/>
      <c r="V375" s="151"/>
    </row>
    <row r="376" spans="13:22" ht="20.100000000000001" customHeight="1">
      <c r="M376" s="187"/>
      <c r="P376" s="38"/>
      <c r="Q376" s="38"/>
      <c r="R376" s="38"/>
      <c r="S376" s="38"/>
      <c r="T376" s="152"/>
      <c r="U376" s="151"/>
      <c r="V376" s="151"/>
    </row>
    <row r="377" spans="13:22" ht="20.100000000000001" customHeight="1">
      <c r="M377" s="187"/>
      <c r="P377" s="38"/>
      <c r="Q377" s="38"/>
      <c r="R377" s="38"/>
      <c r="S377" s="38"/>
      <c r="T377" s="152"/>
      <c r="U377" s="151"/>
      <c r="V377" s="151"/>
    </row>
    <row r="378" spans="13:22" ht="20.100000000000001" customHeight="1">
      <c r="M378" s="187"/>
      <c r="P378" s="38"/>
      <c r="Q378" s="38"/>
      <c r="R378" s="38"/>
      <c r="S378" s="38"/>
      <c r="T378" s="152"/>
      <c r="U378" s="151"/>
      <c r="V378" s="151"/>
    </row>
    <row r="379" spans="13:22" ht="20.100000000000001" customHeight="1">
      <c r="M379" s="187"/>
      <c r="P379" s="38"/>
      <c r="Q379" s="38"/>
      <c r="R379" s="38"/>
      <c r="S379" s="38"/>
      <c r="T379" s="152"/>
      <c r="U379" s="151"/>
      <c r="V379" s="151"/>
    </row>
    <row r="380" spans="13:22" ht="20.100000000000001" customHeight="1">
      <c r="M380" s="187"/>
      <c r="P380" s="38"/>
      <c r="Q380" s="38"/>
      <c r="R380" s="38"/>
      <c r="S380" s="38"/>
      <c r="T380" s="38"/>
    </row>
    <row r="381" spans="13:22" ht="20.100000000000001" customHeight="1">
      <c r="M381" s="187"/>
      <c r="P381" s="38"/>
      <c r="Q381" s="38"/>
      <c r="R381" s="38"/>
      <c r="S381" s="38"/>
      <c r="T381" s="38"/>
    </row>
    <row r="382" spans="13:22" ht="20.100000000000001" customHeight="1">
      <c r="M382" s="187"/>
      <c r="P382" s="38"/>
      <c r="Q382" s="38"/>
      <c r="R382" s="38"/>
      <c r="S382" s="38"/>
      <c r="T382" s="38"/>
    </row>
    <row r="383" spans="13:22" ht="20.100000000000001" customHeight="1">
      <c r="M383" s="187"/>
      <c r="P383" s="38"/>
      <c r="Q383" s="38"/>
      <c r="R383" s="38"/>
      <c r="S383" s="38"/>
      <c r="T383" s="38"/>
    </row>
    <row r="384" spans="13:22" ht="20.100000000000001" customHeight="1">
      <c r="M384" s="187"/>
      <c r="P384" s="38"/>
      <c r="Q384" s="38"/>
      <c r="R384" s="38"/>
      <c r="S384" s="38"/>
      <c r="T384" s="38"/>
    </row>
    <row r="385" spans="13:20" ht="20.100000000000001" customHeight="1">
      <c r="M385" s="187"/>
      <c r="P385" s="38"/>
      <c r="Q385" s="38"/>
      <c r="R385" s="38"/>
      <c r="S385" s="38"/>
      <c r="T385" s="38"/>
    </row>
    <row r="386" spans="13:20" ht="20.100000000000001" customHeight="1">
      <c r="M386" s="187"/>
      <c r="P386" s="38"/>
      <c r="Q386" s="38"/>
      <c r="R386" s="38"/>
      <c r="S386" s="38"/>
      <c r="T386" s="38"/>
    </row>
    <row r="387" spans="13:20" ht="20.100000000000001" customHeight="1">
      <c r="M387" s="187"/>
      <c r="P387" s="38"/>
      <c r="Q387" s="38"/>
      <c r="R387" s="38"/>
      <c r="S387" s="38"/>
      <c r="T387" s="38"/>
    </row>
    <row r="388" spans="13:20" ht="20.100000000000001" customHeight="1">
      <c r="M388" s="187"/>
      <c r="P388" s="38"/>
      <c r="Q388" s="38"/>
      <c r="R388" s="38"/>
      <c r="S388" s="38"/>
      <c r="T388" s="38"/>
    </row>
    <row r="389" spans="13:20" ht="20.100000000000001" customHeight="1">
      <c r="M389" s="187"/>
      <c r="P389" s="38"/>
      <c r="Q389" s="38"/>
      <c r="R389" s="38"/>
      <c r="S389" s="38"/>
      <c r="T389" s="38"/>
    </row>
    <row r="390" spans="13:20" ht="20.100000000000001" customHeight="1">
      <c r="M390" s="187"/>
      <c r="P390" s="38"/>
      <c r="Q390" s="38"/>
      <c r="R390" s="38"/>
      <c r="S390" s="38"/>
      <c r="T390" s="38"/>
    </row>
    <row r="391" spans="13:20" ht="20.100000000000001" customHeight="1">
      <c r="M391" s="187"/>
      <c r="P391" s="38"/>
      <c r="Q391" s="38"/>
      <c r="R391" s="38"/>
      <c r="S391" s="38"/>
      <c r="T391" s="38"/>
    </row>
    <row r="392" spans="13:20" ht="20.100000000000001" customHeight="1">
      <c r="M392" s="187"/>
      <c r="P392" s="38"/>
      <c r="Q392" s="38"/>
      <c r="R392" s="38"/>
      <c r="S392" s="38"/>
      <c r="T392" s="38"/>
    </row>
    <row r="393" spans="13:20" ht="20.100000000000001" customHeight="1">
      <c r="M393" s="187"/>
      <c r="P393" s="38"/>
      <c r="Q393" s="38"/>
      <c r="R393" s="38"/>
      <c r="S393" s="38"/>
      <c r="T393" s="38"/>
    </row>
    <row r="394" spans="13:20" ht="20.100000000000001" customHeight="1">
      <c r="M394" s="187"/>
      <c r="P394" s="38"/>
      <c r="Q394" s="38"/>
      <c r="R394" s="38"/>
      <c r="S394" s="38"/>
      <c r="T394" s="38"/>
    </row>
    <row r="395" spans="13:20" ht="20.100000000000001" customHeight="1">
      <c r="M395" s="187"/>
      <c r="P395" s="38"/>
      <c r="Q395" s="38"/>
      <c r="R395" s="38"/>
      <c r="S395" s="38"/>
      <c r="T395" s="38"/>
    </row>
    <row r="396" spans="13:20" ht="20.100000000000001" customHeight="1">
      <c r="M396" s="187"/>
      <c r="P396" s="38"/>
      <c r="Q396" s="38"/>
      <c r="R396" s="38"/>
      <c r="S396" s="38"/>
      <c r="T396" s="38"/>
    </row>
    <row r="397" spans="13:20" ht="20.100000000000001" customHeight="1">
      <c r="M397" s="187"/>
      <c r="P397" s="38"/>
      <c r="Q397" s="38"/>
      <c r="R397" s="38"/>
      <c r="S397" s="38"/>
      <c r="T397" s="38"/>
    </row>
    <row r="398" spans="13:20" ht="20.100000000000001" customHeight="1">
      <c r="M398" s="187"/>
      <c r="P398" s="38"/>
      <c r="Q398" s="38"/>
      <c r="R398" s="38"/>
      <c r="S398" s="38"/>
      <c r="T398" s="38"/>
    </row>
    <row r="399" spans="13:20" ht="20.100000000000001" customHeight="1">
      <c r="M399" s="187"/>
      <c r="P399" s="38"/>
      <c r="Q399" s="38"/>
      <c r="R399" s="38"/>
      <c r="S399" s="38"/>
      <c r="T399" s="38"/>
    </row>
    <row r="400" spans="13:20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T507" s="38"/>
    </row>
    <row r="508" spans="13:20" ht="20.100000000000001" customHeight="1">
      <c r="M508" s="150"/>
      <c r="T508" s="38"/>
    </row>
    <row r="509" spans="13:20" ht="20.100000000000001" customHeight="1">
      <c r="M509" s="150"/>
      <c r="T509" s="38"/>
    </row>
    <row r="510" spans="13:20" ht="20.100000000000001" customHeight="1">
      <c r="M510" s="150"/>
      <c r="T510" s="38"/>
    </row>
    <row r="511" spans="13:20" ht="20.100000000000001" customHeight="1">
      <c r="M511" s="150"/>
      <c r="T511" s="38"/>
    </row>
    <row r="512" spans="13:20" ht="20.100000000000001" customHeight="1">
      <c r="M512" s="150"/>
      <c r="T512" s="38"/>
    </row>
    <row r="513" spans="13:22" ht="20.100000000000001" customHeight="1">
      <c r="M513" s="150"/>
      <c r="U513" s="151"/>
      <c r="V513" s="151"/>
    </row>
    <row r="514" spans="13:22" ht="20.100000000000001" customHeight="1">
      <c r="M514" s="150"/>
      <c r="U514" s="151"/>
      <c r="V514" s="151"/>
    </row>
    <row r="515" spans="13:22" ht="20.100000000000001" customHeight="1">
      <c r="M515" s="150"/>
      <c r="U515" s="151"/>
      <c r="V515" s="151"/>
    </row>
    <row r="516" spans="13:22" ht="20.100000000000001" customHeight="1">
      <c r="M516" s="150"/>
      <c r="U516" s="151"/>
      <c r="V516" s="151"/>
    </row>
    <row r="517" spans="13:22" ht="20.100000000000001" customHeight="1">
      <c r="M517" s="150"/>
      <c r="U517" s="151"/>
      <c r="V517" s="151"/>
    </row>
    <row r="518" spans="13:22" ht="20.100000000000001" customHeight="1">
      <c r="M518" s="150"/>
      <c r="U518" s="151"/>
      <c r="V518" s="151"/>
    </row>
    <row r="519" spans="13:22" ht="20.100000000000001" customHeight="1">
      <c r="M519" s="150"/>
      <c r="U519" s="151"/>
      <c r="V519" s="151"/>
    </row>
    <row r="520" spans="13:22" ht="20.100000000000001" customHeight="1">
      <c r="M520" s="150"/>
      <c r="U520" s="151"/>
      <c r="V520" s="151"/>
    </row>
    <row r="521" spans="13:22" ht="20.100000000000001" customHeight="1">
      <c r="M521" s="150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U523" s="151"/>
      <c r="V523" s="151"/>
    </row>
    <row r="524" spans="13:22" ht="20.100000000000001" customHeight="1">
      <c r="M524" s="150"/>
      <c r="O524" s="155"/>
      <c r="P524" s="154"/>
      <c r="Q524" s="152"/>
      <c r="R524" s="152"/>
      <c r="S524" s="152"/>
      <c r="U524" s="151"/>
      <c r="V524" s="151"/>
    </row>
    <row r="525" spans="13:22" ht="20.100000000000001" customHeight="1">
      <c r="M525" s="150"/>
      <c r="O525" s="155"/>
      <c r="P525" s="154"/>
      <c r="Q525" s="152"/>
      <c r="R525" s="152"/>
      <c r="S525" s="152"/>
      <c r="U525" s="151"/>
      <c r="V525" s="151"/>
    </row>
    <row r="526" spans="13:22" ht="20.100000000000001" customHeight="1">
      <c r="M526" s="150"/>
      <c r="O526" s="155"/>
      <c r="P526" s="154"/>
      <c r="Q526" s="152"/>
      <c r="R526" s="152"/>
      <c r="S526" s="152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4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4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4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4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4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4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4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4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4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4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:28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:28" ht="20.100000000000001" customHeight="1">
      <c r="M754" s="156"/>
      <c r="S754" s="152"/>
      <c r="T754" s="153"/>
      <c r="U754" s="151"/>
      <c r="V754" s="151"/>
    </row>
    <row r="755" spans="1:28" ht="20.100000000000001" customHeight="1">
      <c r="M755" s="156"/>
      <c r="T755" s="153"/>
      <c r="U755" s="151"/>
      <c r="V755" s="151"/>
    </row>
    <row r="756" spans="1:28" ht="20.100000000000001" customHeight="1">
      <c r="M756" s="156"/>
      <c r="T756" s="153"/>
      <c r="U756" s="151"/>
      <c r="V756" s="151"/>
    </row>
    <row r="757" spans="1:28" ht="20.100000000000001" customHeight="1">
      <c r="M757" s="156"/>
      <c r="T757" s="153"/>
      <c r="U757" s="151"/>
      <c r="V757" s="151"/>
    </row>
    <row r="758" spans="1:28" ht="20.100000000000001" customHeight="1">
      <c r="M758" s="156"/>
      <c r="T758" s="153"/>
      <c r="U758" s="151"/>
      <c r="V758" s="151"/>
    </row>
    <row r="759" spans="1:28" ht="20.100000000000001" customHeight="1">
      <c r="M759" s="156"/>
      <c r="T759" s="153"/>
      <c r="V759" s="151"/>
    </row>
    <row r="760" spans="1:28" ht="20.100000000000001" customHeight="1">
      <c r="M760" s="156"/>
      <c r="O760" s="145"/>
      <c r="P760" s="145"/>
      <c r="Q760" s="145"/>
      <c r="R760" s="145"/>
      <c r="T760" s="153"/>
      <c r="V760" s="151"/>
    </row>
    <row r="761" spans="1:28" ht="20.100000000000001" customHeight="1">
      <c r="M761" s="156"/>
      <c r="O761" s="145"/>
      <c r="P761" s="145"/>
      <c r="Q761" s="145"/>
      <c r="R761" s="145"/>
      <c r="V761" s="151"/>
    </row>
    <row r="762" spans="1:28" ht="20.100000000000001" customHeight="1">
      <c r="M762" s="156"/>
      <c r="O762" s="172"/>
      <c r="P762" s="173"/>
      <c r="Q762" s="173"/>
      <c r="R762" s="145"/>
      <c r="V762" s="151"/>
    </row>
    <row r="763" spans="1:28" ht="20.100000000000001" customHeight="1">
      <c r="M763" s="156"/>
      <c r="O763" s="172"/>
      <c r="P763" s="173"/>
      <c r="Q763" s="173"/>
      <c r="R763" s="145"/>
      <c r="V763" s="151"/>
      <c r="AA763" s="102"/>
      <c r="AB763" s="102"/>
    </row>
    <row r="764" spans="1:28" s="102" customFormat="1" ht="20.100000000000001" customHeight="1">
      <c r="A764" s="268"/>
      <c r="B764" s="123"/>
      <c r="C764" s="123"/>
      <c r="D764" s="123"/>
      <c r="E764" s="123"/>
      <c r="F764" s="123"/>
      <c r="G764" s="123"/>
      <c r="H764" s="123"/>
      <c r="I764" s="316"/>
      <c r="J764" s="123"/>
      <c r="K764" s="123"/>
      <c r="L764" s="123"/>
      <c r="M764" s="156"/>
      <c r="N764" s="150"/>
      <c r="O764" s="172"/>
      <c r="P764" s="173"/>
      <c r="Q764" s="173"/>
      <c r="R764" s="145"/>
      <c r="S764" s="150"/>
      <c r="T764" s="150"/>
      <c r="U764" s="150"/>
      <c r="V764" s="151"/>
      <c r="W764" s="150"/>
      <c r="X764" s="150"/>
      <c r="Y764" s="150"/>
      <c r="Z764" s="150"/>
    </row>
    <row r="765" spans="1:28" s="102" customFormat="1" ht="20.100000000000001" customHeight="1">
      <c r="A765" s="268"/>
      <c r="B765" s="123"/>
      <c r="C765" s="123"/>
      <c r="D765" s="123"/>
      <c r="E765" s="123"/>
      <c r="F765" s="123"/>
      <c r="G765" s="123"/>
      <c r="H765" s="123"/>
      <c r="I765" s="316"/>
      <c r="J765" s="123"/>
      <c r="K765" s="123"/>
      <c r="L765" s="123"/>
      <c r="M765" s="156"/>
      <c r="N765" s="150"/>
      <c r="O765" s="172"/>
      <c r="P765" s="173"/>
      <c r="Q765" s="173"/>
      <c r="R765" s="145"/>
      <c r="S765" s="150"/>
      <c r="T765" s="150"/>
      <c r="U765" s="150"/>
      <c r="V765" s="151"/>
      <c r="W765" s="150"/>
      <c r="X765" s="150"/>
      <c r="Y765" s="150"/>
      <c r="Z765" s="150"/>
    </row>
    <row r="766" spans="1:28" s="102" customFormat="1" ht="20.100000000000001" customHeight="1">
      <c r="A766" s="268"/>
      <c r="B766" s="123"/>
      <c r="C766" s="123"/>
      <c r="D766" s="123"/>
      <c r="E766" s="123"/>
      <c r="F766" s="123"/>
      <c r="G766" s="123"/>
      <c r="H766" s="123"/>
      <c r="I766" s="316"/>
      <c r="J766" s="123"/>
      <c r="K766" s="123"/>
      <c r="L766" s="123"/>
      <c r="M766" s="156"/>
      <c r="N766" s="145"/>
      <c r="O766" s="172"/>
      <c r="P766" s="173"/>
      <c r="Q766" s="173"/>
      <c r="R766" s="145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68"/>
      <c r="B767" s="123"/>
      <c r="C767" s="123"/>
      <c r="D767" s="123"/>
      <c r="E767" s="123"/>
      <c r="F767" s="123"/>
      <c r="G767" s="123"/>
      <c r="H767" s="123"/>
      <c r="I767" s="316"/>
      <c r="J767" s="123"/>
      <c r="K767" s="123"/>
      <c r="L767" s="123"/>
      <c r="M767" s="156"/>
      <c r="N767" s="145"/>
      <c r="O767" s="172"/>
      <c r="P767" s="173"/>
      <c r="Q767" s="173"/>
      <c r="R767" s="145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68"/>
      <c r="B768" s="123"/>
      <c r="C768" s="123"/>
      <c r="D768" s="123"/>
      <c r="E768" s="123"/>
      <c r="F768" s="123"/>
      <c r="G768" s="123"/>
      <c r="H768" s="123"/>
      <c r="I768" s="316"/>
      <c r="J768" s="123"/>
      <c r="K768" s="123"/>
      <c r="L768" s="123"/>
      <c r="M768" s="156"/>
      <c r="N768" s="172"/>
      <c r="O768" s="172"/>
      <c r="P768" s="173"/>
      <c r="Q768" s="173"/>
      <c r="R768" s="145"/>
      <c r="S768" s="150"/>
      <c r="T768" s="150"/>
      <c r="U768" s="150"/>
      <c r="V768" s="150"/>
      <c r="W768" s="150"/>
      <c r="X768" s="150"/>
      <c r="Y768" s="150"/>
      <c r="Z768" s="150"/>
    </row>
    <row r="769" spans="1:28" s="102" customFormat="1" ht="20.100000000000001" customHeight="1">
      <c r="A769" s="268"/>
      <c r="B769" s="123"/>
      <c r="C769" s="123"/>
      <c r="D769" s="123"/>
      <c r="E769" s="123"/>
      <c r="F769" s="123"/>
      <c r="G769" s="123"/>
      <c r="H769" s="123"/>
      <c r="I769" s="316"/>
      <c r="J769" s="123"/>
      <c r="K769" s="123"/>
      <c r="L769" s="123"/>
      <c r="M769" s="156"/>
      <c r="N769" s="172"/>
      <c r="O769" s="145"/>
      <c r="P769" s="145"/>
      <c r="Q769" s="145"/>
      <c r="R769" s="145"/>
      <c r="S769" s="150"/>
      <c r="T769" s="150"/>
      <c r="U769" s="150"/>
      <c r="V769" s="150"/>
      <c r="W769" s="150"/>
      <c r="X769" s="150"/>
      <c r="Y769" s="150"/>
      <c r="Z769" s="150"/>
    </row>
    <row r="770" spans="1:28" s="102" customFormat="1" ht="20.100000000000001" customHeight="1">
      <c r="A770" s="268"/>
      <c r="B770" s="123"/>
      <c r="C770" s="123"/>
      <c r="D770" s="123"/>
      <c r="E770" s="123"/>
      <c r="F770" s="123"/>
      <c r="G770" s="123"/>
      <c r="H770" s="123"/>
      <c r="I770" s="316"/>
      <c r="J770" s="123"/>
      <c r="K770" s="123"/>
      <c r="L770" s="123"/>
      <c r="M770" s="156"/>
      <c r="N770" s="172"/>
      <c r="O770" s="145"/>
      <c r="P770" s="145"/>
      <c r="Q770" s="145"/>
      <c r="R770" s="145"/>
      <c r="S770" s="150"/>
      <c r="T770" s="150"/>
      <c r="U770" s="150"/>
      <c r="V770" s="150"/>
      <c r="W770" s="150"/>
      <c r="X770" s="150"/>
      <c r="Y770" s="150"/>
      <c r="Z770" s="150"/>
    </row>
    <row r="771" spans="1:28" s="102" customFormat="1" ht="20.100000000000001" customHeight="1">
      <c r="A771" s="268"/>
      <c r="B771" s="123"/>
      <c r="C771" s="123"/>
      <c r="D771" s="123"/>
      <c r="E771" s="123"/>
      <c r="F771" s="123"/>
      <c r="G771" s="123"/>
      <c r="H771" s="123"/>
      <c r="I771" s="316"/>
      <c r="J771" s="123"/>
      <c r="K771" s="123"/>
      <c r="L771" s="123"/>
      <c r="M771" s="156"/>
      <c r="N771" s="172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8" s="102" customFormat="1" ht="20.100000000000001" customHeight="1">
      <c r="A772" s="268"/>
      <c r="B772" s="123"/>
      <c r="C772" s="123"/>
      <c r="D772" s="123"/>
      <c r="E772" s="123"/>
      <c r="F772" s="123"/>
      <c r="G772" s="123"/>
      <c r="H772" s="123"/>
      <c r="I772" s="316"/>
      <c r="J772" s="123"/>
      <c r="K772" s="123"/>
      <c r="L772" s="123"/>
      <c r="M772" s="156"/>
      <c r="N772" s="172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8" s="102" customFormat="1" ht="20.100000000000001" customHeight="1">
      <c r="A773" s="268"/>
      <c r="B773" s="123"/>
      <c r="C773" s="123"/>
      <c r="D773" s="123"/>
      <c r="E773" s="123"/>
      <c r="F773" s="123"/>
      <c r="G773" s="123"/>
      <c r="H773" s="123"/>
      <c r="I773" s="316"/>
      <c r="J773" s="123"/>
      <c r="K773" s="123"/>
      <c r="L773" s="123"/>
      <c r="M773" s="156"/>
      <c r="N773" s="172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8" s="102" customFormat="1" ht="20.100000000000001" customHeight="1">
      <c r="A774" s="268"/>
      <c r="B774" s="123"/>
      <c r="C774" s="123"/>
      <c r="D774" s="123"/>
      <c r="E774" s="123"/>
      <c r="F774" s="123"/>
      <c r="G774" s="123"/>
      <c r="H774" s="123"/>
      <c r="I774" s="316"/>
      <c r="J774" s="123"/>
      <c r="K774" s="123"/>
      <c r="L774" s="123"/>
      <c r="M774" s="156"/>
      <c r="N774" s="172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  <c r="AA774" s="150"/>
      <c r="AB774" s="150"/>
    </row>
    <row r="775" spans="1:28" ht="20.100000000000001" customHeight="1">
      <c r="M775" s="156"/>
      <c r="N775" s="145"/>
      <c r="AA775" s="102"/>
      <c r="AB775" s="102"/>
    </row>
    <row r="776" spans="1:28" s="102" customFormat="1" ht="20.100000000000001" customHeight="1">
      <c r="A776" s="268"/>
      <c r="B776" s="123"/>
      <c r="C776" s="123"/>
      <c r="D776" s="123"/>
      <c r="E776" s="123"/>
      <c r="F776" s="123"/>
      <c r="G776" s="123"/>
      <c r="H776" s="123"/>
      <c r="I776" s="316"/>
      <c r="J776" s="123"/>
      <c r="K776" s="123"/>
      <c r="L776" s="123"/>
      <c r="M776" s="156"/>
      <c r="N776" s="145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68"/>
      <c r="B777" s="123"/>
      <c r="C777" s="123"/>
      <c r="D777" s="123"/>
      <c r="E777" s="123"/>
      <c r="F777" s="123"/>
      <c r="G777" s="123"/>
      <c r="H777" s="123"/>
      <c r="I777" s="316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8"/>
      <c r="B778" s="123"/>
      <c r="C778" s="123"/>
      <c r="D778" s="123"/>
      <c r="E778" s="123"/>
      <c r="F778" s="123"/>
      <c r="G778" s="123"/>
      <c r="H778" s="123"/>
      <c r="I778" s="316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8"/>
      <c r="B779" s="123"/>
      <c r="C779" s="123"/>
      <c r="D779" s="123"/>
      <c r="E779" s="123"/>
      <c r="F779" s="123"/>
      <c r="G779" s="123"/>
      <c r="H779" s="123"/>
      <c r="I779" s="316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8"/>
      <c r="B780" s="123"/>
      <c r="C780" s="123"/>
      <c r="D780" s="123"/>
      <c r="E780" s="123"/>
      <c r="F780" s="123"/>
      <c r="G780" s="123"/>
      <c r="H780" s="123"/>
      <c r="I780" s="316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68"/>
      <c r="B781" s="123"/>
      <c r="C781" s="123"/>
      <c r="D781" s="123"/>
      <c r="E781" s="123"/>
      <c r="F781" s="123"/>
      <c r="G781" s="123"/>
      <c r="H781" s="123"/>
      <c r="I781" s="316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8"/>
      <c r="B782" s="123"/>
      <c r="C782" s="123"/>
      <c r="D782" s="123"/>
      <c r="E782" s="123"/>
      <c r="F782" s="123"/>
      <c r="G782" s="123"/>
      <c r="H782" s="123"/>
      <c r="I782" s="316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8"/>
      <c r="B783" s="123"/>
      <c r="C783" s="123"/>
      <c r="D783" s="123"/>
      <c r="E783" s="123"/>
      <c r="F783" s="123"/>
      <c r="G783" s="123"/>
      <c r="H783" s="123"/>
      <c r="I783" s="316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8"/>
      <c r="B784" s="123"/>
      <c r="C784" s="123"/>
      <c r="D784" s="123"/>
      <c r="E784" s="123"/>
      <c r="F784" s="123"/>
      <c r="G784" s="123"/>
      <c r="H784" s="123"/>
      <c r="I784" s="316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8"/>
      <c r="B785" s="123"/>
      <c r="C785" s="123"/>
      <c r="D785" s="123"/>
      <c r="E785" s="123"/>
      <c r="F785" s="123"/>
      <c r="G785" s="123"/>
      <c r="H785" s="123"/>
      <c r="I785" s="316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8"/>
      <c r="B786" s="123"/>
      <c r="C786" s="123"/>
      <c r="D786" s="123"/>
      <c r="E786" s="123"/>
      <c r="F786" s="123"/>
      <c r="G786" s="123"/>
      <c r="H786" s="123"/>
      <c r="I786" s="316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8"/>
      <c r="B787" s="123"/>
      <c r="C787" s="123"/>
      <c r="D787" s="123"/>
      <c r="E787" s="123"/>
      <c r="F787" s="123"/>
      <c r="G787" s="123"/>
      <c r="H787" s="123"/>
      <c r="I787" s="316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8"/>
      <c r="B788" s="123"/>
      <c r="C788" s="123"/>
      <c r="D788" s="123"/>
      <c r="E788" s="123"/>
      <c r="F788" s="123"/>
      <c r="G788" s="123"/>
      <c r="H788" s="123"/>
      <c r="I788" s="316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8"/>
      <c r="B789" s="123"/>
      <c r="C789" s="123"/>
      <c r="D789" s="123"/>
      <c r="E789" s="123"/>
      <c r="F789" s="123"/>
      <c r="G789" s="123"/>
      <c r="H789" s="123"/>
      <c r="I789" s="316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8"/>
      <c r="B790" s="123"/>
      <c r="C790" s="123"/>
      <c r="D790" s="123"/>
      <c r="E790" s="123"/>
      <c r="F790" s="123"/>
      <c r="G790" s="123"/>
      <c r="H790" s="123"/>
      <c r="I790" s="316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8"/>
      <c r="B791" s="123"/>
      <c r="C791" s="123"/>
      <c r="D791" s="123"/>
      <c r="E791" s="123"/>
      <c r="F791" s="123"/>
      <c r="G791" s="123"/>
      <c r="H791" s="123"/>
      <c r="I791" s="316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8"/>
      <c r="B792" s="123"/>
      <c r="C792" s="123"/>
      <c r="D792" s="123"/>
      <c r="E792" s="123"/>
      <c r="F792" s="123"/>
      <c r="G792" s="123"/>
      <c r="H792" s="123"/>
      <c r="I792" s="316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8"/>
      <c r="B793" s="123"/>
      <c r="C793" s="123"/>
      <c r="D793" s="123"/>
      <c r="E793" s="123"/>
      <c r="F793" s="123"/>
      <c r="G793" s="123"/>
      <c r="H793" s="123"/>
      <c r="I793" s="316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8"/>
      <c r="B794" s="123"/>
      <c r="C794" s="123"/>
      <c r="D794" s="123"/>
      <c r="E794" s="123"/>
      <c r="F794" s="123"/>
      <c r="G794" s="123"/>
      <c r="H794" s="123"/>
      <c r="I794" s="316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8"/>
      <c r="B795" s="123"/>
      <c r="C795" s="123"/>
      <c r="D795" s="123"/>
      <c r="E795" s="123"/>
      <c r="F795" s="123"/>
      <c r="G795" s="123"/>
      <c r="H795" s="123"/>
      <c r="I795" s="316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8"/>
      <c r="B796" s="123"/>
      <c r="C796" s="123"/>
      <c r="D796" s="123"/>
      <c r="E796" s="123"/>
      <c r="F796" s="123"/>
      <c r="G796" s="123"/>
      <c r="H796" s="123"/>
      <c r="I796" s="316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8"/>
      <c r="B797" s="123"/>
      <c r="C797" s="123"/>
      <c r="D797" s="123"/>
      <c r="E797" s="123"/>
      <c r="F797" s="123"/>
      <c r="G797" s="123"/>
      <c r="H797" s="123"/>
      <c r="I797" s="316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8"/>
      <c r="B798" s="123"/>
      <c r="C798" s="123"/>
      <c r="D798" s="123"/>
      <c r="E798" s="123"/>
      <c r="F798" s="123"/>
      <c r="G798" s="123"/>
      <c r="H798" s="123"/>
      <c r="I798" s="316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8"/>
      <c r="B799" s="123"/>
      <c r="C799" s="123"/>
      <c r="D799" s="123"/>
      <c r="E799" s="123"/>
      <c r="F799" s="123"/>
      <c r="G799" s="123"/>
      <c r="H799" s="123"/>
      <c r="I799" s="316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8"/>
      <c r="B800" s="123"/>
      <c r="C800" s="123"/>
      <c r="D800" s="123"/>
      <c r="E800" s="123"/>
      <c r="F800" s="123"/>
      <c r="G800" s="123"/>
      <c r="H800" s="123"/>
      <c r="I800" s="316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68"/>
      <c r="B801" s="123"/>
      <c r="C801" s="123"/>
      <c r="D801" s="123"/>
      <c r="E801" s="123"/>
      <c r="F801" s="123"/>
      <c r="G801" s="123"/>
      <c r="H801" s="123"/>
      <c r="I801" s="316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68"/>
      <c r="B802" s="123"/>
      <c r="C802" s="123"/>
      <c r="D802" s="123"/>
      <c r="E802" s="123"/>
      <c r="F802" s="123"/>
      <c r="G802" s="123"/>
      <c r="H802" s="123"/>
      <c r="I802" s="316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68"/>
      <c r="B803" s="123"/>
      <c r="C803" s="123"/>
      <c r="D803" s="123"/>
      <c r="E803" s="123"/>
      <c r="F803" s="123"/>
      <c r="G803" s="123"/>
      <c r="H803" s="123"/>
      <c r="I803" s="316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8"/>
      <c r="B804" s="123"/>
      <c r="C804" s="123"/>
      <c r="D804" s="123"/>
      <c r="E804" s="123"/>
      <c r="F804" s="123"/>
      <c r="G804" s="123"/>
      <c r="H804" s="123"/>
      <c r="I804" s="316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68"/>
      <c r="B805" s="123"/>
      <c r="C805" s="123"/>
      <c r="D805" s="123"/>
      <c r="E805" s="123"/>
      <c r="F805" s="123"/>
      <c r="G805" s="123"/>
      <c r="H805" s="123"/>
      <c r="I805" s="31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68"/>
      <c r="B806" s="123"/>
      <c r="C806" s="123"/>
      <c r="D806" s="123"/>
      <c r="E806" s="123"/>
      <c r="F806" s="123"/>
      <c r="G806" s="123"/>
      <c r="H806" s="123"/>
      <c r="I806" s="31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68"/>
      <c r="B807" s="123"/>
      <c r="C807" s="123"/>
      <c r="D807" s="123"/>
      <c r="E807" s="123"/>
      <c r="F807" s="123"/>
      <c r="G807" s="123"/>
      <c r="H807" s="123"/>
      <c r="I807" s="316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68"/>
      <c r="B808" s="123"/>
      <c r="C808" s="123"/>
      <c r="D808" s="123"/>
      <c r="E808" s="123"/>
      <c r="F808" s="123"/>
      <c r="G808" s="123"/>
      <c r="H808" s="123"/>
      <c r="I808" s="316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68"/>
      <c r="B809" s="123"/>
      <c r="C809" s="123"/>
      <c r="D809" s="123"/>
      <c r="E809" s="123"/>
      <c r="F809" s="123"/>
      <c r="G809" s="123"/>
      <c r="H809" s="123"/>
      <c r="I809" s="316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68"/>
      <c r="B810" s="123"/>
      <c r="C810" s="123"/>
      <c r="D810" s="123"/>
      <c r="E810" s="123"/>
      <c r="F810" s="123"/>
      <c r="G810" s="123"/>
      <c r="H810" s="123"/>
      <c r="I810" s="316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68"/>
      <c r="B811" s="123"/>
      <c r="C811" s="123"/>
      <c r="D811" s="123"/>
      <c r="E811" s="123"/>
      <c r="F811" s="123"/>
      <c r="G811" s="123"/>
      <c r="H811" s="123"/>
      <c r="I811" s="31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68"/>
      <c r="B812" s="123"/>
      <c r="C812" s="123"/>
      <c r="D812" s="123"/>
      <c r="E812" s="123"/>
      <c r="F812" s="123"/>
      <c r="G812" s="123"/>
      <c r="H812" s="123"/>
      <c r="I812" s="31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68"/>
      <c r="B813" s="123"/>
      <c r="C813" s="123"/>
      <c r="D813" s="123"/>
      <c r="E813" s="123"/>
      <c r="F813" s="123"/>
      <c r="G813" s="123"/>
      <c r="H813" s="123"/>
      <c r="I813" s="31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68"/>
      <c r="B814" s="123"/>
      <c r="C814" s="123"/>
      <c r="D814" s="123"/>
      <c r="E814" s="123"/>
      <c r="F814" s="123"/>
      <c r="G814" s="123"/>
      <c r="H814" s="123"/>
      <c r="I814" s="316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68"/>
      <c r="B815" s="123"/>
      <c r="C815" s="123"/>
      <c r="D815" s="123"/>
      <c r="E815" s="123"/>
      <c r="F815" s="123"/>
      <c r="G815" s="123"/>
      <c r="H815" s="123"/>
      <c r="I815" s="316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  <c r="AA815" s="150"/>
      <c r="AB815" s="150"/>
    </row>
    <row r="818" spans="1:28" ht="20.100000000000001" customHeight="1">
      <c r="AA818" s="102"/>
      <c r="AB818" s="102"/>
    </row>
    <row r="819" spans="1:28" s="102" customFormat="1" ht="20.100000000000001" customHeight="1">
      <c r="A819" s="268"/>
      <c r="B819" s="123"/>
      <c r="C819" s="123"/>
      <c r="D819" s="123"/>
      <c r="E819" s="123"/>
      <c r="F819" s="123"/>
      <c r="G819" s="123"/>
      <c r="H819" s="123"/>
      <c r="I819" s="316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8"/>
      <c r="B820" s="123"/>
      <c r="C820" s="123"/>
      <c r="D820" s="123"/>
      <c r="E820" s="123"/>
      <c r="F820" s="123"/>
      <c r="G820" s="123"/>
      <c r="H820" s="123"/>
      <c r="I820" s="316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8"/>
      <c r="B821" s="123"/>
      <c r="C821" s="123"/>
      <c r="D821" s="123"/>
      <c r="E821" s="123"/>
      <c r="F821" s="123"/>
      <c r="G821" s="123"/>
      <c r="H821" s="123"/>
      <c r="I821" s="316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8"/>
      <c r="B822" s="123"/>
      <c r="C822" s="123"/>
      <c r="D822" s="123"/>
      <c r="E822" s="123"/>
      <c r="F822" s="123"/>
      <c r="G822" s="123"/>
      <c r="H822" s="123"/>
      <c r="I822" s="316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8"/>
      <c r="B823" s="123"/>
      <c r="C823" s="123"/>
      <c r="D823" s="123"/>
      <c r="E823" s="123"/>
      <c r="F823" s="123"/>
      <c r="G823" s="123"/>
      <c r="H823" s="123"/>
      <c r="I823" s="316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8"/>
      <c r="B824" s="123"/>
      <c r="C824" s="123"/>
      <c r="D824" s="123"/>
      <c r="E824" s="123"/>
      <c r="F824" s="123"/>
      <c r="G824" s="123"/>
      <c r="H824" s="123"/>
      <c r="I824" s="316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8"/>
      <c r="B825" s="123"/>
      <c r="C825" s="123"/>
      <c r="D825" s="123"/>
      <c r="E825" s="123"/>
      <c r="F825" s="123"/>
      <c r="G825" s="123"/>
      <c r="H825" s="123"/>
      <c r="I825" s="316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8"/>
      <c r="B826" s="123"/>
      <c r="C826" s="123"/>
      <c r="D826" s="123"/>
      <c r="E826" s="123"/>
      <c r="F826" s="123"/>
      <c r="G826" s="123"/>
      <c r="H826" s="123"/>
      <c r="I826" s="316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8"/>
      <c r="B827" s="123"/>
      <c r="C827" s="123"/>
      <c r="D827" s="123"/>
      <c r="E827" s="123"/>
      <c r="F827" s="123"/>
      <c r="G827" s="123"/>
      <c r="H827" s="123"/>
      <c r="I827" s="316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  <c r="AA827" s="150"/>
      <c r="AB827" s="150"/>
    </row>
  </sheetData>
  <autoFilter ref="A3:V705"/>
  <mergeCells count="10">
    <mergeCell ref="V35:V36"/>
    <mergeCell ref="K14:L14"/>
    <mergeCell ref="K24:L24"/>
    <mergeCell ref="K33:L33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43:H44 D63:H64 E34:H35 D73:H74 D4:H5 D25:H26 D15:H16">
    <cfRule type="cellIs" dxfId="386" priority="11" operator="greaterThan">
      <formula>0</formula>
    </cfRule>
  </conditionalFormatting>
  <conditionalFormatting sqref="D43:H44 D63:H64 D73:H74 D25:H26">
    <cfRule type="cellIs" dxfId="385" priority="9" operator="greaterThan">
      <formula>0</formula>
    </cfRule>
    <cfRule type="expression" dxfId="384" priority="10">
      <formula>"&gt;0"</formula>
    </cfRule>
  </conditionalFormatting>
  <conditionalFormatting sqref="D53:H54">
    <cfRule type="cellIs" dxfId="383" priority="1" operator="greaterThan">
      <formula>0</formula>
    </cfRule>
    <cfRule type="cellIs" dxfId="382" priority="2" operator="greaterThan">
      <formula>0</formula>
    </cfRule>
    <cfRule type="expression" dxfId="381" priority="6">
      <formula>"&gt;=1"</formula>
    </cfRule>
    <cfRule type="cellIs" dxfId="380" priority="7" operator="greaterThan">
      <formula>1</formula>
    </cfRule>
    <cfRule type="cellIs" dxfId="379" priority="8" operator="greaterThan">
      <formula>1</formula>
    </cfRule>
  </conditionalFormatting>
  <conditionalFormatting sqref="P762:Q768">
    <cfRule type="expression" dxfId="378" priority="3">
      <formula>"&gt;=1"</formula>
    </cfRule>
    <cfRule type="cellIs" dxfId="377" priority="4" operator="greaterThan">
      <formula>1</formula>
    </cfRule>
    <cfRule type="cellIs" dxfId="376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S24"/>
  <sheetViews>
    <sheetView workbookViewId="0">
      <selection activeCell="K13" sqref="K13"/>
    </sheetView>
  </sheetViews>
  <sheetFormatPr defaultRowHeight="20.100000000000001" customHeight="1"/>
  <cols>
    <col min="1" max="16384" width="9" style="150"/>
  </cols>
  <sheetData>
    <row r="2" spans="2:19" ht="20.100000000000001" customHeight="1">
      <c r="B2" s="6" t="s">
        <v>95</v>
      </c>
      <c r="C2" s="7"/>
      <c r="D2" s="8"/>
      <c r="E2" s="8"/>
      <c r="F2" s="8"/>
      <c r="G2" s="8"/>
      <c r="H2" s="8"/>
      <c r="I2" s="8"/>
      <c r="J2" s="9"/>
      <c r="K2" s="9"/>
      <c r="L2" s="6" t="s">
        <v>96</v>
      </c>
      <c r="M2" s="7"/>
      <c r="N2" s="8"/>
      <c r="O2" s="8"/>
      <c r="P2" s="8"/>
      <c r="Q2" s="8"/>
      <c r="R2" s="8"/>
      <c r="S2" s="8"/>
    </row>
    <row r="3" spans="2:19" ht="20.100000000000001" customHeight="1">
      <c r="B3" s="8" t="s">
        <v>149</v>
      </c>
      <c r="C3" s="7"/>
      <c r="D3" s="8"/>
      <c r="E3" s="8"/>
      <c r="F3" s="8"/>
      <c r="G3" s="8"/>
      <c r="H3" s="8"/>
      <c r="I3" s="8"/>
      <c r="J3" s="9" t="s">
        <v>126</v>
      </c>
      <c r="K3" s="9"/>
      <c r="L3" s="8" t="s">
        <v>150</v>
      </c>
      <c r="M3" s="7"/>
      <c r="N3" s="8"/>
      <c r="O3" s="8"/>
      <c r="P3" s="8"/>
      <c r="Q3" s="8"/>
      <c r="R3" s="8"/>
      <c r="S3" s="8"/>
    </row>
    <row r="4" spans="2:19" ht="20.100000000000001" customHeight="1" thickBot="1">
      <c r="B4" s="100"/>
      <c r="C4" s="41"/>
      <c r="D4" s="8"/>
      <c r="E4" s="8"/>
      <c r="F4" s="8"/>
      <c r="G4" s="8"/>
      <c r="H4" s="8"/>
      <c r="I4" s="8"/>
      <c r="J4" s="9"/>
      <c r="K4" s="8"/>
      <c r="L4" s="100" t="s">
        <v>139</v>
      </c>
      <c r="M4" s="41"/>
      <c r="N4" s="8"/>
      <c r="O4" s="8"/>
      <c r="P4" s="8"/>
      <c r="Q4" s="8"/>
      <c r="R4" s="8"/>
      <c r="S4" s="8"/>
    </row>
    <row r="5" spans="2:19" ht="20.100000000000001" customHeight="1" thickBot="1">
      <c r="B5" s="10" t="s">
        <v>48</v>
      </c>
      <c r="C5" s="11">
        <f>G5+I5</f>
        <v>1396</v>
      </c>
      <c r="D5" s="12"/>
      <c r="E5" s="13"/>
      <c r="F5" s="14" t="s">
        <v>39</v>
      </c>
      <c r="G5" s="15">
        <f>SUM(C7:I7,C10:I10,C13:I13,C16:I16,C19,E19:I19,I22,H22,D19,G22)</f>
        <v>1287</v>
      </c>
      <c r="H5" s="60" t="s">
        <v>40</v>
      </c>
      <c r="I5" s="16">
        <f>SUM(C22:F22)</f>
        <v>109</v>
      </c>
      <c r="J5" s="17"/>
      <c r="K5" s="43"/>
      <c r="L5" s="10" t="s">
        <v>48</v>
      </c>
      <c r="M5" s="191">
        <f>SUM(Q5,S5)</f>
        <v>1396</v>
      </c>
      <c r="N5" s="12"/>
      <c r="O5" s="13"/>
      <c r="P5" s="14" t="s">
        <v>39</v>
      </c>
      <c r="Q5" s="192">
        <f>SUM(M7:S7,M10:S10,M13:S13,M16:S16,M19,O19:S19,S22,R22,N19,Q22)</f>
        <v>1287</v>
      </c>
      <c r="R5" s="60" t="s">
        <v>40</v>
      </c>
      <c r="S5" s="193">
        <f>SUM(M22:P22)</f>
        <v>109</v>
      </c>
    </row>
    <row r="6" spans="2:19" ht="20.100000000000001" customHeight="1">
      <c r="B6" s="62" t="s">
        <v>54</v>
      </c>
      <c r="C6" s="63" t="s">
        <v>55</v>
      </c>
      <c r="D6" s="63" t="s">
        <v>56</v>
      </c>
      <c r="E6" s="63" t="s">
        <v>57</v>
      </c>
      <c r="F6" s="63" t="s">
        <v>58</v>
      </c>
      <c r="G6" s="63" t="s">
        <v>59</v>
      </c>
      <c r="H6" s="63" t="s">
        <v>60</v>
      </c>
      <c r="I6" s="64" t="s">
        <v>61</v>
      </c>
      <c r="J6" s="76"/>
      <c r="K6" s="76"/>
      <c r="L6" s="62" t="s">
        <v>54</v>
      </c>
      <c r="M6" s="63" t="s">
        <v>55</v>
      </c>
      <c r="N6" s="63" t="s">
        <v>56</v>
      </c>
      <c r="O6" s="63" t="s">
        <v>57</v>
      </c>
      <c r="P6" s="63" t="s">
        <v>58</v>
      </c>
      <c r="Q6" s="63" t="s">
        <v>59</v>
      </c>
      <c r="R6" s="63" t="s">
        <v>60</v>
      </c>
      <c r="S6" s="64" t="s">
        <v>61</v>
      </c>
    </row>
    <row r="7" spans="2:19" ht="20.100000000000001" customHeight="1">
      <c r="B7" s="118" t="s">
        <v>22</v>
      </c>
      <c r="C7" s="119">
        <f>SUM('11.01'!P14,'11.02'!P14,'11.03'!P14,'11.04'!P14,'11.05'!P14,'11.06'!P14)</f>
        <v>117</v>
      </c>
      <c r="D7" s="119">
        <f>SUM('11.01'!Q14,'11.02'!Q14,'11.03'!Q14,'11.04'!Q14,'11.05'!Q14,'11.06'!Q14)</f>
        <v>18</v>
      </c>
      <c r="E7" s="119">
        <f>SUM('11.01'!R14,'11.02'!R14,'11.03'!R14,'11.04'!R14,'11.05'!R14,'11.06'!R14)</f>
        <v>108</v>
      </c>
      <c r="F7" s="119">
        <f>SUM('11.01'!S14,'11.02'!S14,'11.03'!S14,'11.04'!S14,'11.05'!S14,'11.06'!S14)</f>
        <v>8</v>
      </c>
      <c r="G7" s="119">
        <f>SUM('11.01'!T14,'11.02'!T14,'11.03'!T14,'11.04'!T14,'11.05'!T14,'11.06'!T14)</f>
        <v>240</v>
      </c>
      <c r="H7" s="119">
        <f>SUM('11.01'!U14,'11.02'!U14,'11.03'!U14,'11.04'!U14,'11.05'!U14,'11.06'!U14)</f>
        <v>10</v>
      </c>
      <c r="I7" s="120">
        <f>SUM('11.01'!V14,'11.02'!V14,'11.03'!V14,'11.04'!V14,'11.05'!V14,'11.06'!V14)</f>
        <v>9</v>
      </c>
      <c r="J7" s="18"/>
      <c r="K7" s="19"/>
      <c r="L7" s="118" t="s">
        <v>22</v>
      </c>
      <c r="M7" s="119">
        <f>SUM('11.01'!P14,'11.02'!P14,'11.03'!P14,'11.04'!P14,'11.05'!P14,'11.06'!P14)</f>
        <v>117</v>
      </c>
      <c r="N7" s="119">
        <f>SUM('11.01'!Q14,'11.02'!Q14,'11.03'!Q14,'11.04'!Q14,'11.05'!Q14,'11.06'!Q14)</f>
        <v>18</v>
      </c>
      <c r="O7" s="119">
        <f>SUM('11.01'!R14,'11.02'!R14,'11.03'!R14,'11.04'!R14,'11.05'!R14,'11.06'!R14)</f>
        <v>108</v>
      </c>
      <c r="P7" s="119">
        <f>SUM('11.01'!S14,'11.02'!S14,'11.03'!S14,'11.04'!S14,'11.05'!S14,'11.06'!S14)</f>
        <v>8</v>
      </c>
      <c r="Q7" s="119">
        <f>SUM('11.01'!T14,'11.02'!T14,'11.03'!T14,'11.04'!T14,'11.05'!T14,'11.06'!T14)</f>
        <v>240</v>
      </c>
      <c r="R7" s="119">
        <f>SUM('11.01'!U14,'11.02'!U14,'11.03'!U14,'11.04'!U14,'11.05'!U14,'11.06'!U14)</f>
        <v>10</v>
      </c>
      <c r="S7" s="120">
        <f>SUM('11.01'!V14,'11.02'!V14,'11.03'!V14,'11.04'!V14,'11.05'!V14,'11.06'!V14)</f>
        <v>9</v>
      </c>
    </row>
    <row r="8" spans="2:19" ht="20.100000000000001" customHeight="1">
      <c r="B8" s="65" t="s">
        <v>25</v>
      </c>
      <c r="C8" s="1">
        <f>SUM('11.01'!P15,'11.02'!P15,'11.03'!P15,'11.04'!P15,'11.05'!P15,'11.06'!P15)</f>
        <v>119</v>
      </c>
      <c r="D8" s="1">
        <f>SUM('11.01'!Q15,'11.02'!Q15,'11.03'!Q15,'11.04'!Q15,'11.05'!Q15,'11.06'!Q15)</f>
        <v>17</v>
      </c>
      <c r="E8" s="1">
        <f>SUM('11.01'!R15,'11.02'!R15,'11.03'!R15,'11.04'!R15,'11.05'!R15,'11.06'!R15)</f>
        <v>112</v>
      </c>
      <c r="F8" s="1">
        <f>SUM('11.01'!S15,'11.02'!S15,'11.03'!S15,'11.04'!S15,'11.05'!S15,'11.06'!S15)</f>
        <v>2</v>
      </c>
      <c r="G8" s="1">
        <f>SUM('11.01'!T15,'11.02'!T15,'11.03'!T15,'11.04'!T15,'11.05'!T15,'11.06'!T15)</f>
        <v>155</v>
      </c>
      <c r="H8" s="1">
        <f>SUM('11.01'!U15,'11.02'!U15,'11.03'!U15,'11.04'!U15,'11.05'!U15,'11.06'!U15)</f>
        <v>10</v>
      </c>
      <c r="I8" s="20">
        <f>SUM('11.01'!V15,'11.02'!V15,'11.03'!V15,'11.04'!V15,'11.05'!V15,'11.06'!V15)</f>
        <v>3</v>
      </c>
      <c r="J8" s="21"/>
      <c r="K8" s="19"/>
      <c r="L8" s="65" t="s">
        <v>25</v>
      </c>
      <c r="M8" s="1">
        <f>SUM('11.01'!P15,'11.02'!P15,'11.03'!P15,'11.04'!P15,'11.05'!P15,'11.06'!P15)</f>
        <v>119</v>
      </c>
      <c r="N8" s="1">
        <f>SUM('11.01'!Q15,'11.02'!Q15,'11.03'!Q15,'11.04'!Q15,'11.05'!Q15,'11.06'!Q15)</f>
        <v>17</v>
      </c>
      <c r="O8" s="1">
        <f>SUM('11.01'!R15,'11.02'!R15,'11.03'!R15,'11.04'!R15,'11.05'!R15,'11.06'!R15)</f>
        <v>112</v>
      </c>
      <c r="P8" s="1">
        <f>SUM('11.01'!S15,'11.02'!S15,'11.03'!S15,'11.04'!S15,'11.05'!S15,'11.06'!S15)</f>
        <v>2</v>
      </c>
      <c r="Q8" s="1">
        <f>SUM('11.01'!T15,'11.02'!T15,'11.03'!T15,'11.04'!T15,'11.05'!T15,'11.06'!T15)</f>
        <v>155</v>
      </c>
      <c r="R8" s="1">
        <f>SUM('11.01'!U15,'11.02'!U15,'11.03'!U15,'11.04'!U15,'11.05'!U15,'11.06'!U15)</f>
        <v>10</v>
      </c>
      <c r="S8" s="20">
        <f>SUM('11.01'!V15,'11.02'!V15,'11.03'!V15,'11.04'!V15,'11.05'!V15,'11.06'!V15)</f>
        <v>3</v>
      </c>
    </row>
    <row r="9" spans="2:19" ht="20.100000000000001" customHeight="1">
      <c r="B9" s="68"/>
      <c r="C9" s="69" t="s">
        <v>62</v>
      </c>
      <c r="D9" s="69" t="s">
        <v>63</v>
      </c>
      <c r="E9" s="69" t="s">
        <v>64</v>
      </c>
      <c r="F9" s="69" t="s">
        <v>97</v>
      </c>
      <c r="G9" s="69" t="s">
        <v>98</v>
      </c>
      <c r="H9" s="70" t="s">
        <v>66</v>
      </c>
      <c r="I9" s="71" t="s">
        <v>67</v>
      </c>
      <c r="J9" s="76"/>
      <c r="K9" s="76"/>
      <c r="L9" s="68"/>
      <c r="M9" s="69" t="s">
        <v>62</v>
      </c>
      <c r="N9" s="69" t="s">
        <v>63</v>
      </c>
      <c r="O9" s="69" t="s">
        <v>64</v>
      </c>
      <c r="P9" s="69" t="s">
        <v>97</v>
      </c>
      <c r="Q9" s="69" t="s">
        <v>98</v>
      </c>
      <c r="R9" s="70" t="s">
        <v>66</v>
      </c>
      <c r="S9" s="71" t="s">
        <v>67</v>
      </c>
    </row>
    <row r="10" spans="2:19" ht="20.100000000000001" customHeight="1">
      <c r="B10" s="121" t="s">
        <v>22</v>
      </c>
      <c r="C10" s="119">
        <f>SUM('11.01'!P17,'11.02'!P17,'11.03'!P17,'11.04'!P17,'11.05'!P17,'11.06'!P17)</f>
        <v>554</v>
      </c>
      <c r="D10" s="119">
        <f>SUM('11.01'!Q17,'11.02'!Q17,'11.03'!Q17,'11.04'!Q17,'11.05'!Q17,'11.06'!Q17)</f>
        <v>19</v>
      </c>
      <c r="E10" s="119">
        <f>SUM('11.01'!R17,'11.02'!R17,'11.03'!R17,'11.04'!R17,'11.05'!R17,'11.06'!R17)</f>
        <v>15</v>
      </c>
      <c r="F10" s="119">
        <f>SUM('11.01'!S17,'11.02'!S17,'11.03'!S17,'11.04'!S17,'11.05'!S17,'11.06'!S17)</f>
        <v>0</v>
      </c>
      <c r="G10" s="119">
        <f>SUM('11.01'!T17,'11.02'!T17,'11.03'!T17,'11.04'!T17,'11.05'!T17,'11.06'!T17)</f>
        <v>0</v>
      </c>
      <c r="H10" s="119">
        <f>SUM('11.01'!U17,'11.02'!U17,'11.03'!U17,'11.04'!U17,'11.05'!U17,'11.06'!U17)</f>
        <v>8</v>
      </c>
      <c r="I10" s="120">
        <f>SUM('11.01'!V17,'11.02'!V17,'11.03'!V17,'11.04'!V17,'11.05'!V17,'11.06'!V17)</f>
        <v>0</v>
      </c>
      <c r="J10" s="18"/>
      <c r="K10" s="19"/>
      <c r="L10" s="121" t="s">
        <v>22</v>
      </c>
      <c r="M10" s="119">
        <f>SUM('11.01'!P17,'11.02'!P17,'11.03'!P17,'11.04'!P17,'11.05'!P17,'11.06'!P17)</f>
        <v>554</v>
      </c>
      <c r="N10" s="119">
        <f>SUM('11.01'!Q17,'11.02'!Q17,'11.03'!Q17,'11.04'!Q17,'11.05'!Q17,'11.06'!Q17)</f>
        <v>19</v>
      </c>
      <c r="O10" s="119">
        <f>SUM('11.01'!R17,'11.02'!R17,'11.03'!R17,'11.04'!R17,'11.05'!R17,'11.06'!R17)</f>
        <v>15</v>
      </c>
      <c r="P10" s="119">
        <f>SUM('11.01'!S17,'11.02'!S17,'11.03'!S17,'11.04'!S17,'11.05'!S17,'11.06'!S17)</f>
        <v>0</v>
      </c>
      <c r="Q10" s="119">
        <f>SUM('11.01'!T17,'11.02'!T17,'11.03'!T17,'11.04'!T17,'11.05'!T17,'11.06'!T17)</f>
        <v>0</v>
      </c>
      <c r="R10" s="119">
        <f>SUM('11.01'!U17,'11.02'!U17,'11.03'!U17,'11.04'!U17,'11.05'!U17,'11.06'!U17)</f>
        <v>8</v>
      </c>
      <c r="S10" s="120">
        <f>SUM('11.01'!V17,'11.02'!V17,'11.03'!V17,'11.04'!V17,'11.05'!V17,'11.06'!V17)</f>
        <v>0</v>
      </c>
    </row>
    <row r="11" spans="2:19" ht="20.100000000000001" customHeight="1">
      <c r="B11" s="72" t="s">
        <v>25</v>
      </c>
      <c r="C11" s="22">
        <f>SUM('11.01'!P18,'11.02'!P18,'11.03'!P18,'11.04'!P18,'11.05'!P18,'11.06'!P18)</f>
        <v>549</v>
      </c>
      <c r="D11" s="22">
        <f>SUM('11.01'!Q18,'11.02'!Q18,'11.03'!Q18,'11.04'!Q18,'11.05'!Q18,'11.06'!Q18)</f>
        <v>20</v>
      </c>
      <c r="E11" s="22">
        <f>SUM('11.01'!R18,'11.02'!R18,'11.03'!R18,'11.04'!R18,'11.05'!R18,'11.06'!R18)</f>
        <v>16</v>
      </c>
      <c r="F11" s="22">
        <f>SUM('11.01'!S18,'11.02'!S18,'11.03'!S18,'11.04'!S18,'11.05'!S18,'11.06'!S18)</f>
        <v>0</v>
      </c>
      <c r="G11" s="22">
        <f>SUM('11.01'!T18,'11.02'!T18,'11.03'!T18,'11.04'!T18,'11.05'!T18,'11.06'!T18)</f>
        <v>0</v>
      </c>
      <c r="H11" s="22">
        <f>SUM('11.01'!U18,'11.02'!U18,'11.03'!U18,'11.04'!U18,'11.05'!U18,'11.06'!U18)</f>
        <v>4</v>
      </c>
      <c r="I11" s="23">
        <f>SUM('11.01'!V18,'11.02'!V18,'11.03'!V18,'11.04'!V18,'11.05'!V18,'11.06'!V18)</f>
        <v>0</v>
      </c>
      <c r="J11" s="21"/>
      <c r="K11" s="19"/>
      <c r="L11" s="78" t="s">
        <v>25</v>
      </c>
      <c r="M11" s="1">
        <f>SUM('11.01'!P18,'11.02'!P18,'11.03'!P18,'11.04'!P18,'11.05'!P18,'11.06'!P18)</f>
        <v>549</v>
      </c>
      <c r="N11" s="1">
        <f>SUM('11.01'!Q18,'11.02'!Q18,'11.03'!Q18,'11.04'!Q18,'11.05'!Q18,'11.06'!Q18)</f>
        <v>20</v>
      </c>
      <c r="O11" s="1">
        <f>SUM('11.01'!R18,'11.02'!R18,'11.03'!R18,'11.04'!R18,'11.05'!R18,'11.06'!R18)</f>
        <v>16</v>
      </c>
      <c r="P11" s="1">
        <f>SUM('11.01'!S18,'11.02'!S18,'11.03'!S18,'11.04'!S18,'11.05'!S18,'11.06'!S18)</f>
        <v>0</v>
      </c>
      <c r="Q11" s="1">
        <f>SUM('11.01'!T18,'11.02'!T18,'11.03'!T18,'11.04'!T18,'11.05'!T18,'11.06'!T18)</f>
        <v>0</v>
      </c>
      <c r="R11" s="1">
        <f>SUM('11.01'!U18,'11.02'!U18,'11.03'!U18,'11.04'!U18,'11.05'!U18,'11.06'!U18)</f>
        <v>4</v>
      </c>
      <c r="S11" s="20">
        <f>SUM('11.01'!V18,'11.02'!V18,'11.03'!V18,'11.04'!V18,'11.05'!V18,'11.06'!V18)</f>
        <v>0</v>
      </c>
    </row>
    <row r="12" spans="2:19" ht="20.100000000000001" customHeight="1">
      <c r="B12" s="178"/>
      <c r="C12" s="76" t="s">
        <v>99</v>
      </c>
      <c r="D12" s="76" t="s">
        <v>598</v>
      </c>
      <c r="E12" s="76" t="s">
        <v>100</v>
      </c>
      <c r="F12" s="76" t="s">
        <v>135</v>
      </c>
      <c r="G12" s="43" t="s">
        <v>101</v>
      </c>
      <c r="H12" s="76" t="s">
        <v>109</v>
      </c>
      <c r="I12" s="77" t="s">
        <v>136</v>
      </c>
      <c r="J12" s="43"/>
      <c r="K12" s="43"/>
      <c r="L12" s="81"/>
      <c r="M12" s="69" t="s">
        <v>99</v>
      </c>
      <c r="N12" s="69" t="s">
        <v>598</v>
      </c>
      <c r="O12" s="69" t="s">
        <v>100</v>
      </c>
      <c r="P12" s="69" t="s">
        <v>135</v>
      </c>
      <c r="Q12" s="70" t="s">
        <v>101</v>
      </c>
      <c r="R12" s="69" t="s">
        <v>109</v>
      </c>
      <c r="S12" s="71" t="s">
        <v>136</v>
      </c>
    </row>
    <row r="13" spans="2:19" ht="20.100000000000001" customHeight="1">
      <c r="B13" s="121" t="s">
        <v>22</v>
      </c>
      <c r="C13" s="119">
        <f>SUM('11.01'!P20,'11.02'!P20,'11.03'!P20,'11.04'!P20,'11.05'!P20,'11.06'!P20)</f>
        <v>29</v>
      </c>
      <c r="D13" s="119">
        <f>SUM('11.01'!Q20,'11.02'!Q20,'11.03'!Q20,'11.04'!Q20,'11.05'!Q20,'11.06'!Q20)</f>
        <v>0</v>
      </c>
      <c r="E13" s="119">
        <f>SUM('11.01'!R20,'11.02'!R20,'11.03'!R20,'11.04'!R20,'11.05'!R20,'11.06'!R20)</f>
        <v>90</v>
      </c>
      <c r="F13" s="119">
        <f>SUM('11.01'!S20,'11.02'!S20,'11.03'!S20,'11.04'!S20,'11.05'!S20,'11.06'!S20)</f>
        <v>0</v>
      </c>
      <c r="G13" s="119">
        <f>SUM('11.01'!T20,'11.02'!T20,'11.03'!T20,'11.04'!T20,'11.05'!T20,'11.06'!T20)</f>
        <v>3</v>
      </c>
      <c r="H13" s="119">
        <f>SUM('11.01'!U20,'11.02'!U20,'11.03'!U20,'11.04'!U20,'11.05'!U20,'11.06'!U20)</f>
        <v>0</v>
      </c>
      <c r="I13" s="120">
        <f>SUM('11.01'!V20,'11.02'!V20,'11.03'!V20,'11.04'!V20,'11.05'!V20,'11.06'!V20)</f>
        <v>0</v>
      </c>
      <c r="J13" s="18"/>
      <c r="K13" s="19"/>
      <c r="L13" s="121" t="s">
        <v>22</v>
      </c>
      <c r="M13" s="119">
        <f>SUM('11.01'!P20,'11.02'!P20,'11.03'!P20,'11.04'!P20,'11.05'!P20,'11.06'!P20)</f>
        <v>29</v>
      </c>
      <c r="N13" s="119">
        <f>SUM('11.01'!Q20,'11.02'!Q20,'11.03'!Q20,'11.04'!Q20,'11.05'!Q20,'11.06'!Q20)</f>
        <v>0</v>
      </c>
      <c r="O13" s="119">
        <f>SUM('11.01'!R20,'11.02'!R20,'11.03'!R20,'11.04'!R20,'11.05'!R20,'11.06'!R20)</f>
        <v>90</v>
      </c>
      <c r="P13" s="119">
        <f>SUM('11.01'!S20,'11.02'!S20,'11.03'!S20,'11.04'!S20,'11.05'!S20,'11.06'!S20)</f>
        <v>0</v>
      </c>
      <c r="Q13" s="119">
        <f>SUM('11.01'!T20,'11.02'!T20,'11.03'!T20,'11.04'!T20,'11.05'!T20,'11.06'!T20)</f>
        <v>3</v>
      </c>
      <c r="R13" s="119">
        <f>SUM('11.01'!U20,'11.02'!U20,'11.03'!U20,'11.04'!U20,'11.05'!U20,'11.06'!U20)</f>
        <v>0</v>
      </c>
      <c r="S13" s="120">
        <f>SUM('11.01'!V20,'11.02'!V20,'11.03'!V20,'11.04'!V20,'11.05'!V20,'11.06'!V20)</f>
        <v>0</v>
      </c>
    </row>
    <row r="14" spans="2:19" ht="20.100000000000001" customHeight="1">
      <c r="B14" s="78" t="s">
        <v>25</v>
      </c>
      <c r="C14" s="1">
        <f>SUM('11.01'!P21,'11.02'!P21,'11.03'!P21,'11.04'!P21,'11.05'!P21,'11.06'!P21)</f>
        <v>27</v>
      </c>
      <c r="D14" s="1">
        <f>SUM('11.01'!Q21,'11.02'!Q21,'11.03'!Q21,'11.04'!Q21,'11.05'!Q21,'11.06'!Q21)</f>
        <v>1</v>
      </c>
      <c r="E14" s="1">
        <f>SUM('11.01'!R21,'11.02'!R21,'11.03'!R21,'11.04'!R21,'11.05'!R21,'11.06'!R21)</f>
        <v>91</v>
      </c>
      <c r="F14" s="1">
        <f>SUM('11.01'!S21,'11.02'!S21,'11.03'!S21,'11.04'!S21,'11.05'!S21,'11.06'!S21)</f>
        <v>0</v>
      </c>
      <c r="G14" s="1">
        <f>SUM('11.01'!T21,'11.02'!T21,'11.03'!T21,'11.04'!T21,'11.05'!T21,'11.06'!T21)</f>
        <v>3</v>
      </c>
      <c r="H14" s="1">
        <f>SUM('11.01'!U21,'11.02'!U21,'11.03'!U21,'11.04'!U21,'11.05'!U21,'11.06'!U21)</f>
        <v>0</v>
      </c>
      <c r="I14" s="20">
        <f>SUM('11.01'!V21,'11.02'!V21,'11.03'!V21,'11.04'!V21,'11.05'!V21,'11.06'!V21)</f>
        <v>0</v>
      </c>
      <c r="J14" s="21"/>
      <c r="K14" s="19"/>
      <c r="L14" s="78" t="s">
        <v>25</v>
      </c>
      <c r="M14" s="1">
        <f>SUM('11.01'!P21,'11.02'!P21,'11.03'!P21,'11.04'!P21,'11.05'!P21,'11.06'!P21)</f>
        <v>27</v>
      </c>
      <c r="N14" s="1">
        <f>SUM('11.01'!Q21,'11.02'!Q21,'11.03'!Q21,'11.04'!Q21,'11.05'!Q21,'11.06'!Q21)</f>
        <v>1</v>
      </c>
      <c r="O14" s="1">
        <f>SUM('11.01'!R21,'11.02'!R21,'11.03'!R21,'11.04'!R21,'11.05'!R21,'11.06'!R21)</f>
        <v>91</v>
      </c>
      <c r="P14" s="1">
        <f>SUM('11.01'!S21,'11.02'!S21,'11.03'!S21,'11.04'!S21,'11.05'!S21,'11.06'!S21)</f>
        <v>0</v>
      </c>
      <c r="Q14" s="1">
        <f>SUM('11.01'!T21,'11.02'!T21,'11.03'!T21,'11.04'!T21,'11.05'!T21,'11.06'!T21)</f>
        <v>3</v>
      </c>
      <c r="R14" s="1">
        <f>SUM('11.01'!U21,'11.02'!U21,'11.03'!U21,'11.04'!U21,'11.05'!U21,'11.06'!U21)</f>
        <v>0</v>
      </c>
      <c r="S14" s="20">
        <f>SUM('11.01'!V21,'11.02'!V21,'11.03'!V21,'11.04'!V21,'11.05'!V21,'11.06'!V21)</f>
        <v>0</v>
      </c>
    </row>
    <row r="15" spans="2:19" ht="20.100000000000001" customHeight="1">
      <c r="B15" s="81"/>
      <c r="C15" s="69" t="s">
        <v>68</v>
      </c>
      <c r="D15" s="69" t="s">
        <v>69</v>
      </c>
      <c r="E15" s="69" t="s">
        <v>70</v>
      </c>
      <c r="F15" s="69" t="s">
        <v>71</v>
      </c>
      <c r="G15" s="69" t="s">
        <v>102</v>
      </c>
      <c r="H15" s="69" t="s">
        <v>73</v>
      </c>
      <c r="I15" s="71" t="s">
        <v>74</v>
      </c>
      <c r="J15" s="24"/>
      <c r="K15" s="76"/>
      <c r="L15" s="81"/>
      <c r="M15" s="69" t="s">
        <v>68</v>
      </c>
      <c r="N15" s="69" t="s">
        <v>69</v>
      </c>
      <c r="O15" s="69" t="s">
        <v>70</v>
      </c>
      <c r="P15" s="69" t="s">
        <v>71</v>
      </c>
      <c r="Q15" s="69" t="s">
        <v>102</v>
      </c>
      <c r="R15" s="69" t="s">
        <v>73</v>
      </c>
      <c r="S15" s="71" t="s">
        <v>74</v>
      </c>
    </row>
    <row r="16" spans="2:19" ht="20.100000000000001" customHeight="1">
      <c r="B16" s="121" t="s">
        <v>22</v>
      </c>
      <c r="C16" s="119">
        <f>SUM('11.01'!P23,'11.02'!P23,'11.03'!P23,'11.04'!P23,'11.05'!P23,'11.06'!P23)</f>
        <v>0</v>
      </c>
      <c r="D16" s="119">
        <f>SUM('11.01'!Q23,'11.02'!Q23,'11.03'!Q23,'11.04'!Q23,'11.05'!Q23,'11.06'!Q23)</f>
        <v>13</v>
      </c>
      <c r="E16" s="119">
        <f>SUM('11.01'!R23,'11.02'!R23,'11.03'!R23,'11.04'!R23,'11.05'!R23,'11.06'!R23)</f>
        <v>26</v>
      </c>
      <c r="F16" s="119">
        <f>SUM('11.01'!S23,'11.02'!S23,'11.03'!S23,'11.04'!S23,'11.05'!S23,'11.06'!S23)</f>
        <v>0</v>
      </c>
      <c r="G16" s="119">
        <f>SUM('11.01'!T23,'11.02'!T23,'11.03'!T23,'11.04'!T23,'11.05'!T23,'11.06'!T23)</f>
        <v>0</v>
      </c>
      <c r="H16" s="119">
        <f>SUM('11.01'!U23,'11.02'!U23,'11.03'!U23,'11.04'!U23,'11.05'!U23,'11.06'!U23)</f>
        <v>7</v>
      </c>
      <c r="I16" s="120">
        <f>SUM('11.01'!V23,'11.02'!V23,'11.03'!V23,'11.04'!V23,'11.05'!V23,'11.06'!V23)</f>
        <v>0</v>
      </c>
      <c r="J16" s="18"/>
      <c r="K16" s="19"/>
      <c r="L16" s="121" t="s">
        <v>22</v>
      </c>
      <c r="M16" s="119">
        <f>SUM('11.01'!P23,'11.02'!P23,'11.03'!P23,'11.04'!P23,'11.05'!P23,'11.06'!P23)</f>
        <v>0</v>
      </c>
      <c r="N16" s="119">
        <f>SUM('11.01'!Q23,'11.02'!Q23,'11.03'!Q23,'11.04'!Q23,'11.05'!Q23,'11.06'!Q23)</f>
        <v>13</v>
      </c>
      <c r="O16" s="119">
        <f>SUM('11.01'!R23,'11.02'!R23,'11.03'!R23,'11.04'!R23,'11.05'!R23,'11.06'!R23)</f>
        <v>26</v>
      </c>
      <c r="P16" s="119">
        <f>SUM('11.01'!S23,'11.02'!S23,'11.03'!S23,'11.04'!S23,'11.05'!S23,'11.06'!S23)</f>
        <v>0</v>
      </c>
      <c r="Q16" s="119">
        <f>SUM('11.01'!T23,'11.02'!T23,'11.03'!T23,'11.04'!T23,'11.05'!T23,'11.06'!T23)</f>
        <v>0</v>
      </c>
      <c r="R16" s="119">
        <f>SUM('11.01'!U23,'11.02'!U23,'11.03'!U23,'11.04'!U23,'11.05'!U23,'11.06'!U23)</f>
        <v>7</v>
      </c>
      <c r="S16" s="120">
        <f>SUM('11.01'!V23,'11.02'!V23,'11.03'!V23,'11.04'!V23,'11.05'!V23,'11.06'!V23)</f>
        <v>0</v>
      </c>
    </row>
    <row r="17" spans="2:19" ht="20.100000000000001" customHeight="1">
      <c r="B17" s="78" t="s">
        <v>25</v>
      </c>
      <c r="C17" s="1">
        <f>SUM('11.01'!P24,'11.02'!P24,'11.03'!P24,'11.04'!P24,'11.05'!P24,'11.06'!P24)</f>
        <v>0</v>
      </c>
      <c r="D17" s="1">
        <f>SUM('11.01'!Q24,'11.02'!Q24,'11.03'!Q24,'11.04'!Q24,'11.05'!Q24,'11.06'!Q24)</f>
        <v>12</v>
      </c>
      <c r="E17" s="1">
        <f>SUM('11.01'!R24,'11.02'!R24,'11.03'!R24,'11.04'!R24,'11.05'!R24,'11.06'!R24)</f>
        <v>27</v>
      </c>
      <c r="F17" s="1">
        <f>SUM('11.01'!S24,'11.02'!S24,'11.03'!S24,'11.04'!S24,'11.05'!S24,'11.06'!S24)</f>
        <v>0</v>
      </c>
      <c r="G17" s="1">
        <f>SUM('11.01'!T24,'11.02'!T24,'11.03'!T24,'11.04'!T24,'11.05'!T24,'11.06'!T24)</f>
        <v>0</v>
      </c>
      <c r="H17" s="1">
        <f>SUM('11.01'!U24,'11.02'!U24,'11.03'!U24,'11.04'!U24,'11.05'!U24,'11.06'!U24)</f>
        <v>12</v>
      </c>
      <c r="I17" s="20">
        <f>SUM('11.01'!V24,'11.02'!V24,'11.03'!V24,'11.04'!V24,'11.05'!V24,'11.06'!V24)</f>
        <v>0</v>
      </c>
      <c r="J17" s="21"/>
      <c r="K17" s="19"/>
      <c r="L17" s="72" t="s">
        <v>25</v>
      </c>
      <c r="M17" s="22">
        <f>SUM('11.01'!P24,'11.02'!P24,'11.03'!P24,'11.04'!P24,'11.05'!P24,'11.06'!P24)</f>
        <v>0</v>
      </c>
      <c r="N17" s="22">
        <f>SUM('11.01'!Q24,'11.02'!Q24,'11.03'!Q24,'11.04'!Q24,'11.05'!Q24,'11.06'!Q24)</f>
        <v>12</v>
      </c>
      <c r="O17" s="22">
        <f>SUM('11.01'!R24,'11.02'!R24,'11.03'!R24,'11.04'!R24,'11.05'!R24,'11.06'!R24)</f>
        <v>27</v>
      </c>
      <c r="P17" s="22">
        <f>SUM('11.01'!S24,'11.02'!S24,'11.03'!S24,'11.04'!S24,'11.05'!S24,'11.06'!S24)</f>
        <v>0</v>
      </c>
      <c r="Q17" s="22">
        <f>SUM('11.01'!T24,'11.02'!T24,'11.03'!T24,'11.04'!T24,'11.05'!T24,'11.06'!T24)</f>
        <v>0</v>
      </c>
      <c r="R17" s="22">
        <f>SUM('11.01'!U24,'11.02'!U24,'11.03'!U24,'11.04'!U24,'11.05'!U24,'11.06'!U24)</f>
        <v>12</v>
      </c>
      <c r="S17" s="23">
        <f>SUM('11.01'!V24,'11.02'!V24,'11.03'!V24,'11.04'!V24,'11.05'!V24,'11.06'!V24)</f>
        <v>0</v>
      </c>
    </row>
    <row r="18" spans="2:19" ht="20.100000000000001" customHeight="1">
      <c r="B18" s="81"/>
      <c r="C18" s="69" t="s">
        <v>103</v>
      </c>
      <c r="D18" s="69" t="s">
        <v>45</v>
      </c>
      <c r="E18" s="69" t="s">
        <v>77</v>
      </c>
      <c r="F18" s="69" t="s">
        <v>78</v>
      </c>
      <c r="G18" s="69" t="s">
        <v>128</v>
      </c>
      <c r="H18" s="69" t="s">
        <v>129</v>
      </c>
      <c r="I18" s="71" t="s">
        <v>46</v>
      </c>
      <c r="J18" s="76"/>
      <c r="K18" s="25"/>
      <c r="L18" s="178"/>
      <c r="M18" s="76" t="s">
        <v>104</v>
      </c>
      <c r="N18" s="76" t="s">
        <v>45</v>
      </c>
      <c r="O18" s="76" t="s">
        <v>77</v>
      </c>
      <c r="P18" s="76" t="s">
        <v>78</v>
      </c>
      <c r="Q18" s="76" t="s">
        <v>128</v>
      </c>
      <c r="R18" s="76" t="s">
        <v>129</v>
      </c>
      <c r="S18" s="77" t="s">
        <v>46</v>
      </c>
    </row>
    <row r="19" spans="2:19" ht="20.100000000000001" customHeight="1">
      <c r="B19" s="121" t="s">
        <v>22</v>
      </c>
      <c r="C19" s="119">
        <f>SUM('11.01'!P26,'11.02'!P26,'11.03'!P26,'11.04'!P26,'11.05'!P26,'11.06'!P26)</f>
        <v>12</v>
      </c>
      <c r="D19" s="119">
        <f>SUM('11.01'!Q26,'11.02'!Q26,'11.03'!Q26,'11.04'!Q26,'11.05'!Q26,'11.06'!Q26)</f>
        <v>0</v>
      </c>
      <c r="E19" s="119">
        <f>SUM('11.01'!R26,'11.02'!R26,'11.03'!R26,'11.04'!R26,'11.05'!R26,'11.06'!R26)</f>
        <v>0</v>
      </c>
      <c r="F19" s="119">
        <f>SUM('11.01'!S26,'11.02'!S26,'11.03'!S26,'11.04'!S26,'11.05'!S26,'11.06'!S26)</f>
        <v>0</v>
      </c>
      <c r="G19" s="119">
        <f>SUM('11.01'!T26,'11.02'!T26,'11.03'!T26,'11.04'!T26,'11.05'!T26,'11.06'!T26)</f>
        <v>0</v>
      </c>
      <c r="H19" s="119">
        <f>SUM('11.01'!U26,'11.02'!U26,'11.03'!U26,'11.04'!U26,'11.05'!U26,'11.06'!U26)</f>
        <v>1</v>
      </c>
      <c r="I19" s="120">
        <f>SUM('11.01'!V26,'11.02'!V26,'11.03'!V26,'11.04'!V26,'11.05'!V26,'11.06'!V26)</f>
        <v>0</v>
      </c>
      <c r="J19" s="26"/>
      <c r="K19" s="25"/>
      <c r="L19" s="121" t="s">
        <v>22</v>
      </c>
      <c r="M19" s="119">
        <f>SUM('11.01'!P26,'11.02'!P26,'11.03'!P26,'11.04'!P26,'11.05'!P26,'11.06'!P26)</f>
        <v>12</v>
      </c>
      <c r="N19" s="119">
        <f>SUM('11.01'!Q26,'11.02'!Q26,'11.03'!Q26,'11.04'!Q26,'11.05'!Q26,'11.06'!Q26)</f>
        <v>0</v>
      </c>
      <c r="O19" s="119">
        <f>SUM('11.01'!R26,'11.02'!R26,'11.03'!R26,'11.04'!R26,'11.05'!R26,'11.06'!R26)</f>
        <v>0</v>
      </c>
      <c r="P19" s="119">
        <f>SUM('11.01'!S26,'11.02'!S26,'11.03'!S26,'11.04'!S26,'11.05'!S26,'11.06'!S26)</f>
        <v>0</v>
      </c>
      <c r="Q19" s="119">
        <f>SUM('11.01'!T26,'11.02'!T26,'11.03'!T26,'11.04'!T26,'11.05'!T26,'11.06'!T26)</f>
        <v>0</v>
      </c>
      <c r="R19" s="119">
        <f>SUM('11.01'!U26,'11.02'!U26,'11.03'!U26,'11.04'!U26,'11.05'!U26,'11.06'!U26)</f>
        <v>1</v>
      </c>
      <c r="S19" s="120">
        <f>SUM('11.01'!V26,'11.02'!V26,'11.03'!V26,'11.04'!V26,'11.05'!V26,'11.06'!V26)</f>
        <v>0</v>
      </c>
    </row>
    <row r="20" spans="2:19" ht="20.100000000000001" customHeight="1">
      <c r="B20" s="72" t="s">
        <v>25</v>
      </c>
      <c r="C20" s="22">
        <f>SUM('11.01'!P27,'11.02'!P27,'11.03'!P27,'11.04'!P27,'11.05'!P27,'11.06'!P27)</f>
        <v>13</v>
      </c>
      <c r="D20" s="22">
        <f>SUM('11.01'!Q27,'11.02'!Q27,'11.03'!Q27,'11.04'!Q27,'11.05'!Q27,'11.06'!Q27)</f>
        <v>0</v>
      </c>
      <c r="E20" s="22">
        <f>SUM('11.01'!R27,'11.02'!R27,'11.03'!R27,'11.04'!R27,'11.05'!R27,'11.06'!R27)</f>
        <v>0</v>
      </c>
      <c r="F20" s="22">
        <f>SUM('11.01'!S27,'11.02'!S27,'11.03'!S27,'11.04'!S27,'11.05'!S27,'11.06'!S27)</f>
        <v>0</v>
      </c>
      <c r="G20" s="22">
        <f>SUM('11.01'!T27,'11.02'!T27,'11.03'!T27,'11.04'!T27,'11.05'!T27,'11.06'!T27)</f>
        <v>0</v>
      </c>
      <c r="H20" s="22">
        <f>SUM('11.01'!U27,'11.02'!U27,'11.03'!U27,'11.04'!U27,'11.05'!U27,'11.06'!U27)</f>
        <v>2</v>
      </c>
      <c r="I20" s="23">
        <f>SUM('11.01'!V27,'11.02'!V27,'11.03'!V27,'11.04'!V27,'11.05'!V27,'11.06'!V27)</f>
        <v>0</v>
      </c>
      <c r="J20" s="27"/>
      <c r="K20" s="25"/>
      <c r="L20" s="78" t="s">
        <v>25</v>
      </c>
      <c r="M20" s="1">
        <f>SUM('11.01'!P27,'11.02'!P27,'11.03'!P27,'11.04'!P27,'11.05'!P27,'11.06'!P27)</f>
        <v>13</v>
      </c>
      <c r="N20" s="1">
        <f>SUM('11.01'!Q27,'11.02'!Q27,'11.03'!Q27,'11.04'!Q27,'11.05'!Q27,'11.06'!Q27)</f>
        <v>0</v>
      </c>
      <c r="O20" s="1">
        <f>SUM('11.01'!R27,'11.02'!R27,'11.03'!R27,'11.04'!R27,'11.05'!R27,'11.06'!R27)</f>
        <v>0</v>
      </c>
      <c r="P20" s="1">
        <f>SUM('11.01'!S27,'11.02'!S27,'11.03'!S27,'11.04'!S27,'11.05'!S27,'11.06'!S27)</f>
        <v>0</v>
      </c>
      <c r="Q20" s="1">
        <f>SUM('11.01'!T27,'11.02'!T27,'11.03'!T27,'11.04'!T27,'11.05'!T27,'11.06'!T27)</f>
        <v>0</v>
      </c>
      <c r="R20" s="1">
        <f>SUM('11.01'!U27,'11.02'!U27,'11.03'!U27,'11.04'!U27,'11.05'!U27,'11.06'!U27)</f>
        <v>2</v>
      </c>
      <c r="S20" s="20">
        <f>SUM('11.01'!V27,'11.02'!V27,'11.03'!V27,'11.04'!V27,'11.05'!V27,'11.06'!V27)</f>
        <v>0</v>
      </c>
    </row>
    <row r="21" spans="2:19" ht="20.100000000000001" customHeight="1">
      <c r="B21" s="81"/>
      <c r="C21" s="69" t="s">
        <v>105</v>
      </c>
      <c r="D21" s="69" t="s">
        <v>106</v>
      </c>
      <c r="E21" s="69" t="s">
        <v>107</v>
      </c>
      <c r="F21" s="69" t="s">
        <v>47</v>
      </c>
      <c r="G21" s="69" t="s">
        <v>110</v>
      </c>
      <c r="H21" s="69" t="s">
        <v>111</v>
      </c>
      <c r="I21" s="71" t="s">
        <v>122</v>
      </c>
      <c r="J21" s="28"/>
      <c r="K21" s="29"/>
      <c r="L21" s="81"/>
      <c r="M21" s="69" t="s">
        <v>105</v>
      </c>
      <c r="N21" s="69" t="s">
        <v>106</v>
      </c>
      <c r="O21" s="69" t="s">
        <v>107</v>
      </c>
      <c r="P21" s="69" t="s">
        <v>47</v>
      </c>
      <c r="Q21" s="69" t="s">
        <v>110</v>
      </c>
      <c r="R21" s="69" t="s">
        <v>111</v>
      </c>
      <c r="S21" s="71" t="s">
        <v>122</v>
      </c>
    </row>
    <row r="22" spans="2:19" ht="20.100000000000001" customHeight="1">
      <c r="B22" s="121" t="s">
        <v>22</v>
      </c>
      <c r="C22" s="119">
        <f>SUM('11.01'!P29,'11.02'!P29,'11.03'!P29,'11.04'!P29,'11.05'!P29,'11.06'!P29)</f>
        <v>73</v>
      </c>
      <c r="D22" s="119">
        <f>SUM('11.01'!Q29,'11.02'!Q29,'11.03'!Q29,'11.04'!Q29,'11.05'!Q29,'11.06'!Q29)</f>
        <v>26</v>
      </c>
      <c r="E22" s="119">
        <f>SUM('11.01'!R29,'11.02'!R29,'11.03'!R29,'11.04'!R29,'11.05'!R29,'11.06'!R29)</f>
        <v>9</v>
      </c>
      <c r="F22" s="119">
        <f>SUM('11.01'!S29,'11.02'!S29,'11.03'!S29,'11.04'!S29,'11.05'!S29,'11.06'!S29)</f>
        <v>1</v>
      </c>
      <c r="G22" s="119">
        <f>SUM('11.01'!T29,'11.02'!T29,'11.03'!T29,'11.04'!T29,'11.05'!T29,'11.06'!T29)</f>
        <v>0</v>
      </c>
      <c r="H22" s="119">
        <f>SUM('11.01'!U29,'11.02'!U29,'11.03'!U29,'11.04'!U29,'11.05'!U29,'11.06'!U29)</f>
        <v>0</v>
      </c>
      <c r="I22" s="120">
        <f>SUM('11.01'!V29,'11.02'!V29,'11.03'!V29,'11.04'!V29,'11.05'!V29,'11.06'!V29)</f>
        <v>0</v>
      </c>
      <c r="J22" s="29"/>
      <c r="K22" s="29"/>
      <c r="L22" s="121" t="s">
        <v>22</v>
      </c>
      <c r="M22" s="119">
        <f>SUM('11.01'!P29,'11.02'!P29,'11.03'!P29,'11.04'!P29,'11.05'!P29,'11.06'!P29)</f>
        <v>73</v>
      </c>
      <c r="N22" s="119">
        <f>SUM('11.01'!Q29,'11.02'!Q29,'11.03'!Q29,'11.04'!Q29,'11.05'!Q29,'11.06'!Q29)</f>
        <v>26</v>
      </c>
      <c r="O22" s="119">
        <f>SUM('11.01'!R29,'11.02'!R29,'11.03'!R29,'11.04'!R29,'11.05'!R29,'11.06'!R29)</f>
        <v>9</v>
      </c>
      <c r="P22" s="119">
        <f>SUM('11.01'!S29,'11.02'!S29,'11.03'!S29,'11.04'!S29,'11.05'!S29,'11.06'!S29)</f>
        <v>1</v>
      </c>
      <c r="Q22" s="119">
        <f>SUM('11.01'!T29,'11.02'!T29,'11.03'!T29,'11.04'!T29,'11.05'!T29,'11.06'!T29)</f>
        <v>0</v>
      </c>
      <c r="R22" s="119">
        <f>SUM('11.01'!U29,'11.02'!U29,'11.03'!U29,'11.04'!U29,'11.05'!U29,'11.06'!U29)</f>
        <v>0</v>
      </c>
      <c r="S22" s="120">
        <f>SUM('11.01'!V29,'11.02'!V29,'11.03'!V29,'11.04'!V29,'11.05'!V29,'11.06'!V29)</f>
        <v>0</v>
      </c>
    </row>
    <row r="23" spans="2:19" ht="20.100000000000001" customHeight="1" thickBot="1">
      <c r="B23" s="85" t="s">
        <v>25</v>
      </c>
      <c r="C23" s="30">
        <f>SUM('11.01'!P30,'11.02'!P30,'11.03'!P30,'11.04'!P30,'11.05'!P30,'11.06'!P30)</f>
        <v>70</v>
      </c>
      <c r="D23" s="30">
        <f>SUM('11.01'!Q30,'11.02'!Q30,'11.03'!Q30,'11.04'!Q30,'11.05'!Q30,'11.06'!Q30)</f>
        <v>35</v>
      </c>
      <c r="E23" s="30">
        <f>SUM('11.01'!R30,'11.02'!R30,'11.03'!R30,'11.04'!R30,'11.05'!R30,'11.06'!R30)</f>
        <v>8</v>
      </c>
      <c r="F23" s="30">
        <f>SUM('11.01'!S30,'11.02'!S30,'11.03'!S30,'11.04'!S30,'11.05'!S30,'11.06'!S30)</f>
        <v>1</v>
      </c>
      <c r="G23" s="30">
        <f>SUM('11.01'!T30,'11.02'!T30,'11.03'!T30,'11.04'!T30,'11.05'!T30,'11.06'!T30)</f>
        <v>0</v>
      </c>
      <c r="H23" s="30">
        <f>SUM('11.01'!U30,'11.02'!U30,'11.03'!U30,'11.04'!U30,'11.05'!U30,'11.06'!U30)</f>
        <v>0</v>
      </c>
      <c r="I23" s="31">
        <f>SUM('11.01'!V30,'11.02'!V30,'11.03'!V30,'11.04'!V30,'11.05'!V30,'11.06'!V30)</f>
        <v>0</v>
      </c>
      <c r="J23" s="29"/>
      <c r="K23" s="29"/>
      <c r="L23" s="85" t="s">
        <v>25</v>
      </c>
      <c r="M23" s="30">
        <f>SUM('11.01'!P30,'11.02'!P30,'11.03'!P30,'11.04'!P30,'11.05'!P30,'11.06'!P30)</f>
        <v>70</v>
      </c>
      <c r="N23" s="30">
        <f>SUM('11.01'!Q30,'11.02'!Q30,'11.03'!Q30,'11.04'!Q30,'11.05'!Q30,'11.06'!Q30)</f>
        <v>35</v>
      </c>
      <c r="O23" s="30">
        <f>SUM('11.01'!R30,'11.02'!R30,'11.03'!R30,'11.04'!R30,'11.05'!R30,'11.06'!R30)</f>
        <v>8</v>
      </c>
      <c r="P23" s="30">
        <f>SUM('11.01'!S30,'11.02'!S30,'11.03'!S30,'11.04'!S30,'11.05'!S30,'11.06'!S30)</f>
        <v>1</v>
      </c>
      <c r="Q23" s="30">
        <f>SUM('11.01'!T30,'11.02'!T30,'11.03'!T30,'11.04'!T30,'11.05'!T30,'11.06'!T30)</f>
        <v>0</v>
      </c>
      <c r="R23" s="30">
        <f>SUM('11.01'!U30,'11.02'!U30,'11.03'!U30,'11.04'!U30,'11.05'!U30,'11.06'!U30)</f>
        <v>0</v>
      </c>
      <c r="S23" s="31">
        <f>SUM('11.01'!V30,'11.02'!V30,'11.03'!V30,'11.04'!V30,'11.05'!V30,'11.06'!V30)</f>
        <v>0</v>
      </c>
    </row>
    <row r="24" spans="2:19" ht="20.100000000000001" customHeight="1" thickBot="1">
      <c r="B24" s="100"/>
      <c r="C24" s="100"/>
      <c r="D24" s="100"/>
      <c r="E24" s="100"/>
      <c r="F24" s="100"/>
      <c r="G24" s="477" t="s">
        <v>79</v>
      </c>
      <c r="H24" s="478"/>
      <c r="I24" s="317">
        <f>SUM(C8:I8,C11:I11,C14:I14,C17:I17,C20:I20,C23:I23)</f>
        <v>1309</v>
      </c>
      <c r="J24" s="29"/>
      <c r="K24" s="29"/>
      <c r="L24" s="100"/>
      <c r="M24" s="100"/>
      <c r="N24" s="100"/>
      <c r="O24" s="100"/>
      <c r="P24" s="100"/>
      <c r="Q24" s="479" t="s">
        <v>79</v>
      </c>
      <c r="R24" s="480"/>
      <c r="S24" s="271">
        <f>SUM(M8:S8,M11:S11,M14:S14,M17:S17,M20:S20,M23:S23)</f>
        <v>1309</v>
      </c>
    </row>
  </sheetData>
  <mergeCells count="2">
    <mergeCell ref="G24:H24"/>
    <mergeCell ref="Q24:R24"/>
  </mergeCells>
  <phoneticPr fontId="3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27"/>
  <sheetViews>
    <sheetView zoomScaleNormal="100" workbookViewId="0">
      <pane ySplit="3" topLeftCell="A58" activePane="bottomLeft" state="frozen"/>
      <selection activeCell="A4" sqref="A4:J71"/>
      <selection pane="bottomLeft" activeCell="A78" sqref="A78:L79"/>
    </sheetView>
  </sheetViews>
  <sheetFormatPr defaultRowHeight="20.100000000000001" customHeight="1"/>
  <cols>
    <col min="1" max="1" width="10.125" style="268" customWidth="1"/>
    <col min="2" max="2" width="18.625" style="123" customWidth="1"/>
    <col min="3" max="3" width="11.625" style="123" customWidth="1"/>
    <col min="4" max="8" width="8.125" style="123" customWidth="1"/>
    <col min="9" max="9" width="8.875" style="31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3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386" t="s">
        <v>3</v>
      </c>
      <c r="E3" s="386" t="s">
        <v>4</v>
      </c>
      <c r="F3" s="386" t="s">
        <v>5</v>
      </c>
      <c r="G3" s="386" t="s">
        <v>6</v>
      </c>
      <c r="H3" s="386" t="s">
        <v>119</v>
      </c>
      <c r="I3" s="295" t="s">
        <v>8</v>
      </c>
      <c r="J3" s="386" t="s">
        <v>9</v>
      </c>
      <c r="K3" s="466" t="s">
        <v>10</v>
      </c>
      <c r="L3" s="467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9">
        <v>44508</v>
      </c>
      <c r="B4" s="360" t="s">
        <v>871</v>
      </c>
      <c r="C4" s="361" t="s">
        <v>872</v>
      </c>
      <c r="D4" s="362">
        <v>2</v>
      </c>
      <c r="E4" s="362">
        <v>0</v>
      </c>
      <c r="F4" s="362">
        <v>0</v>
      </c>
      <c r="G4" s="362">
        <v>2</v>
      </c>
      <c r="H4" s="362">
        <v>0</v>
      </c>
      <c r="I4" s="363" t="s">
        <v>875</v>
      </c>
      <c r="J4" s="364" t="s">
        <v>877</v>
      </c>
      <c r="K4" s="364" t="s">
        <v>878</v>
      </c>
      <c r="L4" s="365"/>
      <c r="M4" s="101"/>
      <c r="O4" s="111" t="s">
        <v>93</v>
      </c>
      <c r="P4" s="112"/>
      <c r="Q4" s="32">
        <f>D154</f>
        <v>241</v>
      </c>
      <c r="R4" s="32">
        <f>E154</f>
        <v>125</v>
      </c>
      <c r="S4" s="32">
        <f>F154</f>
        <v>120</v>
      </c>
      <c r="T4" s="32">
        <f>G154</f>
        <v>281</v>
      </c>
      <c r="U4" s="32">
        <f>H154</f>
        <v>0</v>
      </c>
      <c r="V4" s="113"/>
    </row>
    <row r="5" spans="1:22" ht="20.100000000000001" customHeight="1" thickBot="1">
      <c r="A5" s="359">
        <v>44508</v>
      </c>
      <c r="B5" s="360" t="s">
        <v>873</v>
      </c>
      <c r="C5" s="361" t="s">
        <v>874</v>
      </c>
      <c r="D5" s="362">
        <v>4</v>
      </c>
      <c r="E5" s="362">
        <v>0</v>
      </c>
      <c r="F5" s="362">
        <v>0</v>
      </c>
      <c r="G5" s="362">
        <v>4</v>
      </c>
      <c r="H5" s="362">
        <v>0</v>
      </c>
      <c r="I5" s="363" t="s">
        <v>876</v>
      </c>
      <c r="J5" s="364" t="s">
        <v>877</v>
      </c>
      <c r="K5" s="364" t="s">
        <v>879</v>
      </c>
      <c r="L5" s="365"/>
      <c r="M5" s="156"/>
      <c r="O5" s="114" t="s">
        <v>49</v>
      </c>
      <c r="P5" s="115"/>
      <c r="Q5" s="33">
        <f>D155</f>
        <v>1396</v>
      </c>
      <c r="R5" s="33">
        <f>E155</f>
        <v>210</v>
      </c>
      <c r="S5" s="33">
        <f>F155</f>
        <v>194</v>
      </c>
      <c r="T5" s="33">
        <f>G155</f>
        <v>1309</v>
      </c>
      <c r="U5" s="33">
        <f>H155</f>
        <v>0</v>
      </c>
      <c r="V5" s="116"/>
    </row>
    <row r="6" spans="1:22" ht="20.100000000000001" customHeight="1" thickBot="1">
      <c r="A6" s="359">
        <v>44508</v>
      </c>
      <c r="B6" s="360" t="s">
        <v>882</v>
      </c>
      <c r="C6" s="361" t="s">
        <v>883</v>
      </c>
      <c r="D6" s="362">
        <v>0</v>
      </c>
      <c r="E6" s="362">
        <v>0</v>
      </c>
      <c r="F6" s="362">
        <v>0</v>
      </c>
      <c r="G6" s="362">
        <v>35</v>
      </c>
      <c r="H6" s="362">
        <v>0</v>
      </c>
      <c r="I6" s="363" t="s">
        <v>884</v>
      </c>
      <c r="J6" s="364" t="s">
        <v>885</v>
      </c>
      <c r="K6" s="367" t="s">
        <v>886</v>
      </c>
      <c r="L6" s="365"/>
      <c r="M6" s="156"/>
      <c r="O6" s="46" t="s">
        <v>50</v>
      </c>
      <c r="P6" s="47"/>
      <c r="Q6" s="2">
        <f>D156</f>
        <v>1637</v>
      </c>
      <c r="R6" s="2">
        <f>E156</f>
        <v>335</v>
      </c>
      <c r="S6" s="2">
        <f>F156</f>
        <v>314</v>
      </c>
      <c r="T6" s="2">
        <f>G156</f>
        <v>1590</v>
      </c>
      <c r="U6" s="2">
        <f>H156</f>
        <v>0</v>
      </c>
      <c r="V6" s="48"/>
    </row>
    <row r="7" spans="1:22" ht="20.100000000000001" customHeight="1" thickTop="1">
      <c r="A7" s="318">
        <v>44508</v>
      </c>
      <c r="B7" s="326" t="s">
        <v>889</v>
      </c>
      <c r="C7" s="327" t="s">
        <v>890</v>
      </c>
      <c r="D7" s="328">
        <v>1</v>
      </c>
      <c r="E7" s="328">
        <v>0</v>
      </c>
      <c r="F7" s="328">
        <v>0</v>
      </c>
      <c r="G7" s="328">
        <v>0</v>
      </c>
      <c r="H7" s="328">
        <v>0</v>
      </c>
      <c r="I7" s="329" t="s">
        <v>907</v>
      </c>
      <c r="J7" s="330" t="s">
        <v>910</v>
      </c>
      <c r="K7" s="330" t="s">
        <v>912</v>
      </c>
      <c r="L7" s="331"/>
      <c r="M7" s="156"/>
      <c r="O7" s="49" t="s">
        <v>51</v>
      </c>
      <c r="P7" s="50"/>
      <c r="Q7" s="3">
        <f>D101</f>
        <v>38</v>
      </c>
      <c r="R7" s="3">
        <f>E101</f>
        <v>0</v>
      </c>
      <c r="S7" s="3">
        <f>F101</f>
        <v>0</v>
      </c>
      <c r="T7" s="3">
        <f>G101</f>
        <v>42</v>
      </c>
      <c r="U7" s="3">
        <f>H101</f>
        <v>0</v>
      </c>
      <c r="V7" s="51"/>
    </row>
    <row r="8" spans="1:22" ht="20.100000000000001" customHeight="1" thickBot="1">
      <c r="A8" s="325">
        <v>44508</v>
      </c>
      <c r="B8" s="332" t="s">
        <v>889</v>
      </c>
      <c r="C8" s="333" t="s">
        <v>891</v>
      </c>
      <c r="D8" s="334">
        <v>5</v>
      </c>
      <c r="E8" s="334">
        <v>0</v>
      </c>
      <c r="F8" s="334">
        <v>0</v>
      </c>
      <c r="G8" s="334">
        <v>5</v>
      </c>
      <c r="H8" s="334">
        <v>0</v>
      </c>
      <c r="I8" s="335" t="s">
        <v>907</v>
      </c>
      <c r="J8" s="336" t="s">
        <v>910</v>
      </c>
      <c r="K8" s="336" t="s">
        <v>913</v>
      </c>
      <c r="L8" s="337"/>
      <c r="M8" s="156"/>
      <c r="O8" s="52" t="s">
        <v>94</v>
      </c>
      <c r="P8" s="53"/>
      <c r="Q8" s="4">
        <f>SUM(Q6:Q7)</f>
        <v>1675</v>
      </c>
      <c r="R8" s="4">
        <f>SUM(R6:R7)</f>
        <v>335</v>
      </c>
      <c r="S8" s="4">
        <f>SUM(S6:S7)</f>
        <v>314</v>
      </c>
      <c r="T8" s="4">
        <f>SUM(T6:T7)</f>
        <v>1632</v>
      </c>
      <c r="U8" s="4">
        <f>SUM(U6:U7)</f>
        <v>0</v>
      </c>
      <c r="V8" s="54"/>
    </row>
    <row r="9" spans="1:22" ht="20.100000000000001" customHeight="1" thickTop="1" thickBot="1">
      <c r="A9" s="324">
        <v>44508</v>
      </c>
      <c r="B9" s="338" t="s">
        <v>889</v>
      </c>
      <c r="C9" s="339" t="s">
        <v>892</v>
      </c>
      <c r="D9" s="340">
        <v>1</v>
      </c>
      <c r="E9" s="340">
        <v>0</v>
      </c>
      <c r="F9" s="340">
        <v>0</v>
      </c>
      <c r="G9" s="340">
        <v>1</v>
      </c>
      <c r="H9" s="340">
        <v>0</v>
      </c>
      <c r="I9" s="341" t="s">
        <v>908</v>
      </c>
      <c r="J9" s="342" t="s">
        <v>910</v>
      </c>
      <c r="K9" s="342" t="s">
        <v>914</v>
      </c>
      <c r="L9" s="343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59">
        <v>44508</v>
      </c>
      <c r="B10" s="360" t="s">
        <v>1003</v>
      </c>
      <c r="C10" s="361" t="s">
        <v>891</v>
      </c>
      <c r="D10" s="362">
        <v>5</v>
      </c>
      <c r="E10" s="362">
        <v>0</v>
      </c>
      <c r="F10" s="362">
        <v>0</v>
      </c>
      <c r="G10" s="362">
        <v>5</v>
      </c>
      <c r="H10" s="362">
        <v>0</v>
      </c>
      <c r="I10" s="363" t="s">
        <v>907</v>
      </c>
      <c r="J10" s="364" t="s">
        <v>910</v>
      </c>
      <c r="K10" s="364" t="s">
        <v>915</v>
      </c>
      <c r="L10" s="365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9">
        <v>44508</v>
      </c>
      <c r="B11" s="360" t="s">
        <v>893</v>
      </c>
      <c r="C11" s="361" t="s">
        <v>894</v>
      </c>
      <c r="D11" s="362">
        <v>11</v>
      </c>
      <c r="E11" s="362">
        <v>0</v>
      </c>
      <c r="F11" s="362">
        <v>0</v>
      </c>
      <c r="G11" s="362">
        <v>11</v>
      </c>
      <c r="H11" s="362">
        <v>0</v>
      </c>
      <c r="I11" s="363" t="s">
        <v>907</v>
      </c>
      <c r="J11" s="364" t="s">
        <v>911</v>
      </c>
      <c r="K11" s="364" t="s">
        <v>915</v>
      </c>
      <c r="L11" s="36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59">
        <v>44508</v>
      </c>
      <c r="B12" s="360" t="s">
        <v>895</v>
      </c>
      <c r="C12" s="361" t="s">
        <v>896</v>
      </c>
      <c r="D12" s="362">
        <v>2</v>
      </c>
      <c r="E12" s="362">
        <v>0</v>
      </c>
      <c r="F12" s="362">
        <v>0</v>
      </c>
      <c r="G12" s="362">
        <v>2</v>
      </c>
      <c r="H12" s="362">
        <v>0</v>
      </c>
      <c r="I12" s="363" t="s">
        <v>907</v>
      </c>
      <c r="J12" s="364" t="s">
        <v>910</v>
      </c>
      <c r="K12" s="364" t="s">
        <v>912</v>
      </c>
      <c r="L12" s="365"/>
      <c r="M12" s="156"/>
      <c r="O12" s="468" t="s">
        <v>53</v>
      </c>
      <c r="P12" s="466"/>
      <c r="Q12" s="117">
        <f>T12+V12</f>
        <v>241</v>
      </c>
      <c r="R12" s="57"/>
      <c r="S12" s="58" t="s">
        <v>39</v>
      </c>
      <c r="T12" s="59">
        <f>SUM(P14:V14,P17:V17,P20:V20,P23:V23,P26:V26,V29,U29,T29)</f>
        <v>223</v>
      </c>
      <c r="U12" s="60" t="s">
        <v>40</v>
      </c>
      <c r="V12" s="61">
        <f>SUM(P29:S29)</f>
        <v>18</v>
      </c>
    </row>
    <row r="13" spans="1:22" ht="20.100000000000001" customHeight="1">
      <c r="A13" s="318">
        <v>44508</v>
      </c>
      <c r="B13" s="326" t="s">
        <v>897</v>
      </c>
      <c r="C13" s="327" t="s">
        <v>898</v>
      </c>
      <c r="D13" s="328">
        <v>4</v>
      </c>
      <c r="E13" s="328">
        <v>0</v>
      </c>
      <c r="F13" s="328">
        <v>0</v>
      </c>
      <c r="G13" s="328">
        <v>0</v>
      </c>
      <c r="H13" s="328">
        <v>0</v>
      </c>
      <c r="I13" s="329" t="s">
        <v>907</v>
      </c>
      <c r="J13" s="330" t="s">
        <v>910</v>
      </c>
      <c r="K13" s="330" t="s">
        <v>916</v>
      </c>
      <c r="L13" s="331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25">
        <v>44508</v>
      </c>
      <c r="B14" s="332" t="s">
        <v>897</v>
      </c>
      <c r="C14" s="333" t="s">
        <v>899</v>
      </c>
      <c r="D14" s="334">
        <v>2</v>
      </c>
      <c r="E14" s="334">
        <v>0</v>
      </c>
      <c r="F14" s="334">
        <v>0</v>
      </c>
      <c r="G14" s="334">
        <v>0</v>
      </c>
      <c r="H14" s="334">
        <v>0</v>
      </c>
      <c r="I14" s="335" t="s">
        <v>907</v>
      </c>
      <c r="J14" s="336" t="s">
        <v>910</v>
      </c>
      <c r="K14" s="336" t="s">
        <v>912</v>
      </c>
      <c r="L14" s="337"/>
      <c r="M14" s="156"/>
      <c r="O14" s="118" t="s">
        <v>22</v>
      </c>
      <c r="P14" s="119">
        <f>SUMIF($C$4:$C$68,P13,$D$4:$D$68)+SUMIF($C$78:$C$79,P13,$D$78:$D$79)+SUMIF($C$106:$C$107,P13,$D$106:$D$107)</f>
        <v>31</v>
      </c>
      <c r="Q14" s="119">
        <f>SUMIF($C$4:$C$68,Q13,$D$4:$D$68)+SUMIF($C$78:$C$79,Q13,$D$78:$D$79)+SUMIF($C$106:$C$107,Q13,$D$106:$D$107)</f>
        <v>2</v>
      </c>
      <c r="R14" s="119">
        <f>SUMIF($C$4:$C$68,R13,$D$4:$D$68)+SUMIF($C$78:$C$79,R13,$D$78:$D$79)+SUMIF($C$106:$C$107,R13,$D$106:$D$107)</f>
        <v>39</v>
      </c>
      <c r="S14" s="119">
        <f>SUMIF($C$4:$C$68,S13,$D$4:$D$68)+SUMIF($C$78:$C$79,S13,$D$78:$D$79)+SUMIF($C$106:$C$107,S13,$D$106:$D$107)</f>
        <v>0</v>
      </c>
      <c r="T14" s="119">
        <f>SUMIF($C$4:$C$68,T13,$D$4:$D$68)+SUMIF($C$78:$C$79,T13,$D$78:$D$79)+SUMIF($C$106:$C$107,T13,$D$106:$D$107)</f>
        <v>21</v>
      </c>
      <c r="U14" s="119">
        <f>SUMIF($C$4:$C$68,U13,$D$4:$D$68)+SUMIF($C$78:$C$79,U13,$D$78:$D$79)+SUMIF($C$106:$C$107,U13,$D$106:$D$107)</f>
        <v>0</v>
      </c>
      <c r="V14" s="120">
        <f>SUMIF($C$4:$C$68,V13,$D$4:$D$68)+SUMIF($C$78:$C$79,V13,$D$78:$D$79)+SUMIF($C$106:$C$107,V13,$D$106:$D$107)</f>
        <v>4</v>
      </c>
    </row>
    <row r="15" spans="1:22" ht="20.100000000000001" customHeight="1">
      <c r="A15" s="325">
        <v>44508</v>
      </c>
      <c r="B15" s="332" t="s">
        <v>897</v>
      </c>
      <c r="C15" s="333" t="s">
        <v>900</v>
      </c>
      <c r="D15" s="334">
        <v>1</v>
      </c>
      <c r="E15" s="334">
        <v>0</v>
      </c>
      <c r="F15" s="334">
        <v>0</v>
      </c>
      <c r="G15" s="334">
        <v>3</v>
      </c>
      <c r="H15" s="334">
        <v>0</v>
      </c>
      <c r="I15" s="335" t="s">
        <v>908</v>
      </c>
      <c r="J15" s="336" t="s">
        <v>910</v>
      </c>
      <c r="K15" s="336" t="s">
        <v>915</v>
      </c>
      <c r="L15" s="337"/>
      <c r="M15" s="156"/>
      <c r="O15" s="65" t="s">
        <v>25</v>
      </c>
      <c r="P15" s="66">
        <f>SUMIF($C$4:$C$68,P13,$G$4:$G$68)+SUMIF($C$78:$C$79,P13,$G$78:$G$79)+SUMIF($C$106:$C$107,P13,$G$106:$G$107)</f>
        <v>27</v>
      </c>
      <c r="Q15" s="66">
        <f>SUMIF($C$4:$C$68,Q13,$G$4:$G$68)+SUMIF($C$78:$C$79,Q13,$G$78:$G$79)+SUMIF($C$106:$C$107,Q13,$G$106:$G$107)</f>
        <v>0</v>
      </c>
      <c r="R15" s="66">
        <f>SUMIF($C$4:$C$68,R13,$G$4:$G$68)+SUMIF($C$78:$C$79,R13,$G$78:$G$79)+SUMIF($C$106:$C$107,R13,$G$106:$G$107)</f>
        <v>41</v>
      </c>
      <c r="S15" s="66">
        <f>SUMIF($C$4:$C$68,S13,$G$4:$G$68)+SUMIF($C$78:$C$79,S13,$G$78:$G$79)+SUMIF($C$106:$C$107,S13,$G$106:$G$107)</f>
        <v>0</v>
      </c>
      <c r="T15" s="66">
        <f>SUMIF($C$4:$C$68,T13,$G$4:$G$68)+SUMIF($C$78:$C$79,T13,$G$78:$G$79)+SUMIF($C$106:$C$107,T13,$G$106:$G$107)</f>
        <v>65</v>
      </c>
      <c r="U15" s="66">
        <f>SUMIF($C$4:$C$68,U13,$G$4:$G$68)+SUMIF($C$78:$C$79,U13,$G$78:$G$79)+SUMIF($C$106:$C$107,U13,$G$106:$G$107)</f>
        <v>0</v>
      </c>
      <c r="V15" s="67">
        <f>SUMIF($C$4:$C$68,V13,$G$4:$G$68)+SUMIF($C$78:$C$79,V13,$G$78:$G$79)+SUMIF($C$106:$C$107,V13,$G$106:$G$107)</f>
        <v>4</v>
      </c>
    </row>
    <row r="16" spans="1:22" ht="20.100000000000001" customHeight="1" thickBot="1">
      <c r="A16" s="324">
        <v>44508</v>
      </c>
      <c r="B16" s="338" t="s">
        <v>897</v>
      </c>
      <c r="C16" s="339" t="s">
        <v>901</v>
      </c>
      <c r="D16" s="340">
        <v>2</v>
      </c>
      <c r="E16" s="340">
        <v>0</v>
      </c>
      <c r="F16" s="340">
        <v>0</v>
      </c>
      <c r="G16" s="340">
        <v>0</v>
      </c>
      <c r="H16" s="340">
        <v>0</v>
      </c>
      <c r="I16" s="341" t="s">
        <v>907</v>
      </c>
      <c r="J16" s="342" t="s">
        <v>910</v>
      </c>
      <c r="K16" s="342" t="s">
        <v>915</v>
      </c>
      <c r="L16" s="343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18">
        <v>44508</v>
      </c>
      <c r="B17" s="326" t="s">
        <v>902</v>
      </c>
      <c r="C17" s="327" t="s">
        <v>903</v>
      </c>
      <c r="D17" s="328">
        <v>5</v>
      </c>
      <c r="E17" s="328">
        <v>0</v>
      </c>
      <c r="F17" s="328">
        <v>0</v>
      </c>
      <c r="G17" s="328">
        <v>5</v>
      </c>
      <c r="H17" s="328">
        <v>0</v>
      </c>
      <c r="I17" s="329" t="s">
        <v>907</v>
      </c>
      <c r="J17" s="330" t="s">
        <v>911</v>
      </c>
      <c r="K17" s="330" t="s">
        <v>916</v>
      </c>
      <c r="L17" s="331"/>
      <c r="M17" s="156"/>
      <c r="O17" s="121" t="s">
        <v>22</v>
      </c>
      <c r="P17" s="119">
        <f>SUMIF($C$4:$C$68,P16,$D$4:$D$68)+SUMIF($C$78:$C$79,P16,$D$78:$D$79)+SUMIF($C$106:$C$107,P16,$D$106:$D$107)</f>
        <v>82</v>
      </c>
      <c r="Q17" s="119">
        <f>SUMIF($C$4:$C$68,Q16,$D$4:$D$68)+SUMIF($C$78:$C$79,Q16,$D$78:$D$79)+SUMIF($C$106:$C$107,Q16,$D$106:$D$107)</f>
        <v>1</v>
      </c>
      <c r="R17" s="119">
        <f>SUMIF($C$4:$C$68,R16,$D$4:$D$68)+SUMIF($C$78:$C$79,R16,$D$78:$D$79)+SUMIF($C$106:$C$107,R16,$D$106:$D$107)</f>
        <v>0</v>
      </c>
      <c r="S17" s="119">
        <f>SUMIF($C$4:$C$68,S16,$D$4:$D$68)+SUMIF($C$78:$C$79,S16,$D$78:$D$79)+SUMIF($C$106:$C$107,S16,$D$106:$D$107)</f>
        <v>0</v>
      </c>
      <c r="T17" s="119">
        <f>SUMIF($C$4:$C$68,T16,$D$4:$D$68)+SUMIF($C$78:$C$79,T16,$D$78:$D$79)+SUMIF($C$106:$C$107,T16,$D$106:$D$107)</f>
        <v>0</v>
      </c>
      <c r="U17" s="119">
        <f>SUMIF($C$4:$C$68,U16,$D$4:$D$68)+SUMIF($C$78:$C$79,U16,$D$78:$D$79)+SUMIF($C$106:$C$107,U16,$D$106:$D$107)</f>
        <v>0</v>
      </c>
      <c r="V17" s="120">
        <f>SUMIF($C$4:$C$68,V16,$D$4:$D$68)+SUMIF($C$78:$C$79,V16,$D$78:$D$79)+SUMIF($C$106:$C$107,V16,$D$106:$D$107)</f>
        <v>0</v>
      </c>
    </row>
    <row r="18" spans="1:22" ht="20.100000000000001" customHeight="1" thickBot="1">
      <c r="A18" s="324">
        <v>44508</v>
      </c>
      <c r="B18" s="338" t="s">
        <v>902</v>
      </c>
      <c r="C18" s="339" t="s">
        <v>904</v>
      </c>
      <c r="D18" s="340">
        <v>1</v>
      </c>
      <c r="E18" s="340">
        <v>0</v>
      </c>
      <c r="F18" s="340">
        <v>0</v>
      </c>
      <c r="G18" s="340">
        <v>1</v>
      </c>
      <c r="H18" s="340">
        <v>0</v>
      </c>
      <c r="I18" s="341" t="s">
        <v>907</v>
      </c>
      <c r="J18" s="342" t="s">
        <v>910</v>
      </c>
      <c r="K18" s="342" t="s">
        <v>916</v>
      </c>
      <c r="L18" s="343"/>
      <c r="M18" s="156"/>
      <c r="O18" s="72" t="s">
        <v>25</v>
      </c>
      <c r="P18" s="73">
        <f>SUMIF($C$4:$C$68,P16,$G$4:$G$68)+SUMIF($C$78:$C$79,P16,$G$78:$G$79)+SUMIF($C$106:$C$107,P16,$G$106:$G$107)</f>
        <v>79</v>
      </c>
      <c r="Q18" s="73">
        <f>SUMIF($C$4:$C$68,Q16,$G$4:$G$68)+SUMIF($C$78:$C$79,Q16,$G$78:$G$79)+SUMIF($C$106:$C$107,Q16,$G$106:$G$107)</f>
        <v>1</v>
      </c>
      <c r="R18" s="73">
        <f>SUMIF($C$4:$C$68,R16,$G$4:$G$68)+SUMIF($C$78:$C$79,R16,$G$78:$G$79)+SUMIF($C$106:$C$107,R16,$G$106:$G$107)</f>
        <v>0</v>
      </c>
      <c r="S18" s="73">
        <f>SUMIF($C$4:$C$68,S16,$G$4:$G$68)+SUMIF($C$78:$C$79,S16,$G$78:$G$79)+SUMIF($C$106:$C$107,S16,$G$106:$G$107)</f>
        <v>0</v>
      </c>
      <c r="T18" s="73">
        <f>SUMIF($C$4:$C$68,T16,$G$4:$G$68)+SUMIF($C$78:$C$79,T16,$G$78:$G$79)+SUMIF($C$106:$C$107,T16,$G$106:$G$107)</f>
        <v>0</v>
      </c>
      <c r="U18" s="73">
        <f>SUMIF($C$4:$C$68,U16,$G$4:$G$68)+SUMIF($C$78:$C$79,U16,$G$78:$G$79)+SUMIF($C$106:$C$107,U16,$G$106:$G$107)</f>
        <v>0</v>
      </c>
      <c r="V18" s="74">
        <f>SUMIF($C$4:$C$68,V16,$G$4:$G$68)+SUMIF($C$78:$C$79,V16,$G$78:$G$79)+SUMIF($C$106:$C$107,V16,$G$106:$G$107)</f>
        <v>0</v>
      </c>
    </row>
    <row r="19" spans="1:22" ht="20.100000000000001" customHeight="1">
      <c r="A19" s="318">
        <v>44508</v>
      </c>
      <c r="B19" s="326" t="s">
        <v>905</v>
      </c>
      <c r="C19" s="327" t="s">
        <v>906</v>
      </c>
      <c r="D19" s="328">
        <v>0</v>
      </c>
      <c r="E19" s="328">
        <v>0</v>
      </c>
      <c r="F19" s="328">
        <v>0</v>
      </c>
      <c r="G19" s="328">
        <v>1</v>
      </c>
      <c r="H19" s="328">
        <v>0</v>
      </c>
      <c r="I19" s="329" t="s">
        <v>907</v>
      </c>
      <c r="J19" s="330" t="s">
        <v>910</v>
      </c>
      <c r="K19" s="330" t="s">
        <v>912</v>
      </c>
      <c r="L19" s="331"/>
      <c r="M19" s="156"/>
      <c r="O19" s="75"/>
      <c r="P19" s="124" t="s">
        <v>41</v>
      </c>
      <c r="Q19" s="76" t="s">
        <v>554</v>
      </c>
      <c r="R19" s="76" t="s">
        <v>42</v>
      </c>
      <c r="S19" s="76" t="s">
        <v>134</v>
      </c>
      <c r="T19" s="43" t="s">
        <v>43</v>
      </c>
      <c r="U19" s="76" t="s">
        <v>109</v>
      </c>
      <c r="V19" s="77" t="s">
        <v>136</v>
      </c>
    </row>
    <row r="20" spans="1:22" ht="20.100000000000001" customHeight="1" thickBot="1">
      <c r="A20" s="324">
        <v>44508</v>
      </c>
      <c r="B20" s="338" t="s">
        <v>905</v>
      </c>
      <c r="C20" s="339" t="s">
        <v>904</v>
      </c>
      <c r="D20" s="340">
        <v>1</v>
      </c>
      <c r="E20" s="340">
        <v>0</v>
      </c>
      <c r="F20" s="340">
        <v>0</v>
      </c>
      <c r="G20" s="340">
        <v>1</v>
      </c>
      <c r="H20" s="340">
        <v>0</v>
      </c>
      <c r="I20" s="341" t="s">
        <v>909</v>
      </c>
      <c r="J20" s="342" t="s">
        <v>911</v>
      </c>
      <c r="K20" s="342" t="s">
        <v>913</v>
      </c>
      <c r="L20" s="343"/>
      <c r="M20" s="156" t="s">
        <v>126</v>
      </c>
      <c r="O20" s="121" t="s">
        <v>22</v>
      </c>
      <c r="P20" s="119">
        <f>SUMIF($C$4:$C$68,P19,$D$4:$D$68)+SUMIF($C$78:$C$79,P19,$D$78:$D$79)+SUMIF($C$106:$C$107,P19,$D$106:$D$107)</f>
        <v>15</v>
      </c>
      <c r="Q20" s="119">
        <f>SUMIF($C$4:$C$68,Q19,$D$4:$D$68)+SUMIF($C$78:$C$79,Q19,$D$78:$D$79)+SUMIF($C$106:$C$107,Q19,$D$106:$D$107)</f>
        <v>0</v>
      </c>
      <c r="R20" s="119">
        <f>SUMIF($C$4:$C$68,R19,$D$4:$D$68)+SUMIF($C$78:$C$79,R19,$D$78:$D$79)+SUMIF($C$106:$C$107,R19,$D$106:$D$107)</f>
        <v>25</v>
      </c>
      <c r="S20" s="119">
        <f>SUMIF($C$4:$C$68,S19,$D$4:$D$68)+SUMIF($C$78:$C$79,S19,$D$78:$D$79)+SUMIF($C$106:$C$107,S19,$D$106:$D$107)</f>
        <v>0</v>
      </c>
      <c r="T20" s="119">
        <f>SUMIF($C$4:$C$68,T19,$D$4:$D$68)+SUMIF($C$78:$C$79,T19,$D$78:$D$79)+SUMIF($C$106:$C$107,T19,$D$106:$D$107)</f>
        <v>0</v>
      </c>
      <c r="U20" s="119">
        <f>SUMIF($C$4:$C$68,U19,$D$4:$D$68)+SUMIF($C$78:$C$79,U19,$D$78:$D$79)+SUMIF($C$106:$C$107,U19,$D$106:$D$107)</f>
        <v>0</v>
      </c>
      <c r="V20" s="120">
        <f>SUMIF($C$4:$C$68,V19,$D$4:$D$68)+SUMIF($C$78:$C$79,V19,$D$78:$D$79)+SUMIF($C$106:$C$107,V19,$D$106:$D$107)</f>
        <v>0</v>
      </c>
    </row>
    <row r="21" spans="1:22" ht="20.100000000000001" customHeight="1" thickBot="1">
      <c r="A21" s="359">
        <v>44508</v>
      </c>
      <c r="B21" s="360" t="s">
        <v>918</v>
      </c>
      <c r="C21" s="361" t="s">
        <v>919</v>
      </c>
      <c r="D21" s="362">
        <v>1</v>
      </c>
      <c r="E21" s="362">
        <v>0</v>
      </c>
      <c r="F21" s="362">
        <v>0</v>
      </c>
      <c r="G21" s="362">
        <v>1</v>
      </c>
      <c r="H21" s="362">
        <v>0</v>
      </c>
      <c r="I21" s="363" t="s">
        <v>930</v>
      </c>
      <c r="J21" s="364" t="s">
        <v>932</v>
      </c>
      <c r="K21" s="367" t="s">
        <v>934</v>
      </c>
      <c r="L21" s="365"/>
      <c r="M21" s="156"/>
      <c r="O21" s="78" t="s">
        <v>25</v>
      </c>
      <c r="P21" s="79">
        <f>SUMIF($C$4:$C$68,P19,$G$4:$G$68)+SUMIF($C$78:$C$79,P19,$G$78:$G$79)+SUMIF($C$106:$C$107,P19,$G$106:$G$107)</f>
        <v>15</v>
      </c>
      <c r="Q21" s="79">
        <f>SUMIF($C$4:$C$68,Q19,$G$4:$G$68)+SUMIF($C$78:$C$79,Q19,$G$78:$G$79)+SUMIF($C$106:$C$107,Q19,$G$106:$G$107)</f>
        <v>0</v>
      </c>
      <c r="R21" s="79">
        <f>SUMIF($C$4:$C$68,R19,$G$4:$G$68)+SUMIF($C$78:$C$79,R19,$G$78:$G$79)+SUMIF($C$106:$C$107,R19,$G$106:$G$107)</f>
        <v>31</v>
      </c>
      <c r="S21" s="79">
        <f>SUMIF($C$4:$C$68,S19,$G$4:$G$68)+SUMIF($C$78:$C$79,S19,$G$78:$G$79)+SUMIF($C$106:$C$107,S19,$G$106:$G$107)</f>
        <v>0</v>
      </c>
      <c r="T21" s="79">
        <f>SUMIF($C$4:$C$68,T19,$G$4:$G$68)+SUMIF($C$78:$C$79,T19,$G$78:$G$79)+SUMIF($C$106:$C$107,T19,$G$106:$G$107)</f>
        <v>1</v>
      </c>
      <c r="U21" s="79">
        <f>SUMIF($C$4:$C$68,U19,$G$4:$G$68)+SUMIF($C$78:$C$79,U19,$G$78:$G$79)+SUMIF($C$106:$C$107,U19,$G$106:$G$107)</f>
        <v>0</v>
      </c>
      <c r="V21" s="80">
        <f>SUMIF($C$4:$C$68,V19,$G$4:$G$68)+SUMIF($C$78:$C$79,V19,$G$78:$G$79)+SUMIF($C$106:$C$107,V19,$G$106:$G$107)</f>
        <v>0</v>
      </c>
    </row>
    <row r="22" spans="1:22" ht="20.100000000000001" customHeight="1">
      <c r="A22" s="318">
        <v>44508</v>
      </c>
      <c r="B22" s="326" t="s">
        <v>920</v>
      </c>
      <c r="C22" s="327" t="s">
        <v>921</v>
      </c>
      <c r="D22" s="328">
        <v>1</v>
      </c>
      <c r="E22" s="328">
        <v>0</v>
      </c>
      <c r="F22" s="328">
        <v>0</v>
      </c>
      <c r="G22" s="328">
        <v>1</v>
      </c>
      <c r="H22" s="328">
        <v>0</v>
      </c>
      <c r="I22" s="329" t="s">
        <v>931</v>
      </c>
      <c r="J22" s="330" t="s">
        <v>933</v>
      </c>
      <c r="K22" s="368" t="s">
        <v>935</v>
      </c>
      <c r="L22" s="331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25">
        <v>44508</v>
      </c>
      <c r="B23" s="332" t="s">
        <v>920</v>
      </c>
      <c r="C23" s="333" t="s">
        <v>922</v>
      </c>
      <c r="D23" s="334">
        <v>2</v>
      </c>
      <c r="E23" s="334">
        <v>0</v>
      </c>
      <c r="F23" s="334">
        <v>0</v>
      </c>
      <c r="G23" s="334">
        <v>2</v>
      </c>
      <c r="H23" s="334">
        <v>0</v>
      </c>
      <c r="I23" s="335" t="s">
        <v>930</v>
      </c>
      <c r="J23" s="336" t="s">
        <v>933</v>
      </c>
      <c r="K23" s="370" t="s">
        <v>934</v>
      </c>
      <c r="L23" s="337"/>
      <c r="M23" s="156"/>
      <c r="O23" s="121" t="s">
        <v>22</v>
      </c>
      <c r="P23" s="119">
        <f>SUMIF($C$4:$C$68,P22,$D$4:$D$68)+SUMIF($C$78:$C$79,P22,$D$78:$D$79)+SUMIF($C$106:$C$107,P22,$D$106:$D$107)</f>
        <v>0</v>
      </c>
      <c r="Q23" s="119">
        <f>SUMIF($C$4:$C$68,Q22,$D$4:$D$68)+SUMIF($C$78:$C$79,Q22,$D$78:$D$79)+SUMIF($C$106:$C$107,Q22,$D$106:$D$107)</f>
        <v>0</v>
      </c>
      <c r="R23" s="119">
        <f>SUMIF($C$4:$C$68,R22,$D$4:$D$68)+SUMIF($C$78:$C$79,R22,$D$78:$D$79)+SUMIF($C$106:$C$107,R22,$D$106:$D$107)</f>
        <v>0</v>
      </c>
      <c r="S23" s="119">
        <f>SUMIF($C$4:$C$68,S22,$D$4:$D$68)+SUMIF($C$78:$C$79,S22,$D$78:$D$79)+SUMIF($C$106:$C$107,S22,$D$106:$D$107)</f>
        <v>0</v>
      </c>
      <c r="T23" s="119">
        <f>SUMIF($C$4:$C$68,T22,$D$4:$D$68)+SUMIF($C$78:$C$79,T22,$D$78:$D$79)+SUMIF($C$106:$C$107,T22,$D$106:$D$107)</f>
        <v>0</v>
      </c>
      <c r="U23" s="119">
        <f>SUMIF($C$4:$C$68,U22,$D$4:$D$68)+SUMIF($C$78:$C$79,U22,$D$78:$D$79)+SUMIF($C$106:$C$107,U22,$D$106:$D$107)</f>
        <v>3</v>
      </c>
      <c r="V23" s="120">
        <f>SUMIF($C$4:$C$68,V22,$D$4:$D$68)+SUMIF($C$78:$C$79,V22,$D$78:$D$79)+SUMIF($C$106:$C$107,V22,$D$106:$D$107)</f>
        <v>0</v>
      </c>
    </row>
    <row r="24" spans="1:22" ht="20.100000000000001" customHeight="1" thickBot="1">
      <c r="A24" s="324">
        <v>44508</v>
      </c>
      <c r="B24" s="338" t="s">
        <v>920</v>
      </c>
      <c r="C24" s="339" t="s">
        <v>904</v>
      </c>
      <c r="D24" s="340">
        <v>1</v>
      </c>
      <c r="E24" s="340">
        <v>0</v>
      </c>
      <c r="F24" s="340">
        <v>0</v>
      </c>
      <c r="G24" s="340">
        <v>1</v>
      </c>
      <c r="H24" s="340">
        <v>0</v>
      </c>
      <c r="I24" s="341" t="s">
        <v>930</v>
      </c>
      <c r="J24" s="342" t="s">
        <v>933</v>
      </c>
      <c r="K24" s="369" t="s">
        <v>934</v>
      </c>
      <c r="L24" s="343"/>
      <c r="M24" s="156"/>
      <c r="O24" s="72" t="s">
        <v>25</v>
      </c>
      <c r="P24" s="73">
        <f>SUMIF($C$4:$C$68,P22,$G$4:$G$68)+SUMIF($C$78:$C$79,P22,$G$78:$G$79)+SUMIF($C$106:$C$107,P22,$G$106:$G$107)</f>
        <v>0</v>
      </c>
      <c r="Q24" s="73">
        <f>SUMIF($C$4:$C$68,Q22,$G$4:$G$68)+SUMIF($C$78:$C$79,Q22,$G$78:$G$79)+SUMIF($C$106:$C$107,Q22,$G$106:$G$107)</f>
        <v>0</v>
      </c>
      <c r="R24" s="73">
        <f>SUMIF($C$4:$C$68,R22,$G$4:$G$68)+SUMIF($C$78:$C$79,R22,$G$78:$G$79)+SUMIF($C$106:$C$107,R22,$G$106:$G$107)</f>
        <v>0</v>
      </c>
      <c r="S24" s="73">
        <f>SUMIF($C$4:$C$68,S22,$G$4:$G$68)+SUMIF($C$78:$C$79,S22,$G$78:$G$79)+SUMIF($C$106:$C$107,S22,$G$106:$G$107)</f>
        <v>0</v>
      </c>
      <c r="T24" s="73">
        <f>SUMIF($C$4:$C$68,T22,$G$4:$G$68)+SUMIF($C$78:$C$79,T22,$G$78:$G$79)+SUMIF($C$106:$C$107,T22,$G$106:$G$107)</f>
        <v>0</v>
      </c>
      <c r="U24" s="73">
        <f>SUMIF($C$4:$C$68,U22,$G$4:$G$68)+SUMIF($C$78:$C$79,U22,$G$78:$G$79)+SUMIF($C$106:$C$107,U22,$G$106:$G$107)</f>
        <v>0</v>
      </c>
      <c r="V24" s="74">
        <f>SUMIF($C$4:$C$68,V22,$G$4:$G$68)+SUMIF($C$78:$C$79,V22,$G$78:$G$79)+SUMIF($C$106:$C$107,V22,$G$106:$G$107)</f>
        <v>0</v>
      </c>
    </row>
    <row r="25" spans="1:22" ht="20.100000000000001" customHeight="1" thickBot="1">
      <c r="A25" s="359">
        <v>44508</v>
      </c>
      <c r="B25" s="360" t="s">
        <v>923</v>
      </c>
      <c r="C25" s="361" t="s">
        <v>922</v>
      </c>
      <c r="D25" s="362">
        <v>3</v>
      </c>
      <c r="E25" s="362">
        <v>0</v>
      </c>
      <c r="F25" s="362">
        <v>0</v>
      </c>
      <c r="G25" s="362">
        <v>3</v>
      </c>
      <c r="H25" s="362">
        <v>0</v>
      </c>
      <c r="I25" s="363" t="s">
        <v>930</v>
      </c>
      <c r="J25" s="364" t="s">
        <v>933</v>
      </c>
      <c r="K25" s="367" t="s">
        <v>935</v>
      </c>
      <c r="L25" s="365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128</v>
      </c>
      <c r="U25" s="76" t="s">
        <v>129</v>
      </c>
      <c r="V25" s="77" t="s">
        <v>46</v>
      </c>
    </row>
    <row r="26" spans="1:22" ht="20.100000000000001" customHeight="1">
      <c r="A26" s="318">
        <v>44508</v>
      </c>
      <c r="B26" s="326" t="s">
        <v>924</v>
      </c>
      <c r="C26" s="327" t="s">
        <v>925</v>
      </c>
      <c r="D26" s="328">
        <v>1</v>
      </c>
      <c r="E26" s="328">
        <v>0</v>
      </c>
      <c r="F26" s="328">
        <v>0</v>
      </c>
      <c r="G26" s="328">
        <v>1</v>
      </c>
      <c r="H26" s="328">
        <v>0</v>
      </c>
      <c r="I26" s="329" t="s">
        <v>930</v>
      </c>
      <c r="J26" s="330" t="s">
        <v>933</v>
      </c>
      <c r="K26" s="368" t="s">
        <v>934</v>
      </c>
      <c r="L26" s="331"/>
      <c r="M26" s="156"/>
      <c r="O26" s="121" t="s">
        <v>22</v>
      </c>
      <c r="P26" s="119">
        <f>SUMIF($C$4:$C$68,P25,$D$4:$D$68)+SUMIF($C$78:$C$79,P25,$D$78:$D$79)+SUMIF($C$106:$C$107,P25,$D$106:$D$107)</f>
        <v>0</v>
      </c>
      <c r="Q26" s="119">
        <f>SUMIF($C$4:$C$68,Q25,$D$4:$D$68)+SUMIF($C$78:$C$79,Q25,$D$78:$D$79)+SUMIF($C$106:$C$107,Q25,$D$106:$D$107)</f>
        <v>0</v>
      </c>
      <c r="R26" s="119">
        <f>SUMIF($C$4:$C$68,R25,$D$4:$D$68)+SUMIF($C$78:$C$79,R25,$D$78:$D$79)+SUMIF($C$106:$C$107,R25,$D$106:$D$107)</f>
        <v>0</v>
      </c>
      <c r="S26" s="119">
        <f>SUMIF($C$4:$C$68,S25,$D$4:$D$68)+SUMIF($C$78:$C$79,S25,$D$78:$D$79)+SUMIF($C$106:$C$107,S25,$D$106:$D$107)</f>
        <v>0</v>
      </c>
      <c r="T26" s="119">
        <f>SUMIF($C$4:$C$68,T25,$D$4:$D$68)+SUMIF($C$78:$C$79,T25,$D$78:$D$79)+SUMIF($C$106:$C$107,T25,$D$106:$D$107)</f>
        <v>0</v>
      </c>
      <c r="U26" s="119">
        <f>SUMIF($C$4:$C$68,U25,$D$4:$D$68)+SUMIF($C$78:$C$79,U25,$D$78:$D$79)+SUMIF($C$106:$C$107,U25,$D$106:$D$107)</f>
        <v>0</v>
      </c>
      <c r="V26" s="120">
        <f>SUMIF($C$4:$C$68,V25,$D$4:$D$68)+SUMIF($C$78:$C$79,V25,$D$78:$D$79)+SUMIF($C$106:$C$107,V25,$D$106:$D$107)</f>
        <v>0</v>
      </c>
    </row>
    <row r="27" spans="1:22" ht="20.100000000000001" customHeight="1" thickBot="1">
      <c r="A27" s="324">
        <v>44508</v>
      </c>
      <c r="B27" s="338" t="s">
        <v>924</v>
      </c>
      <c r="C27" s="339" t="s">
        <v>891</v>
      </c>
      <c r="D27" s="340">
        <v>4</v>
      </c>
      <c r="E27" s="340">
        <v>0</v>
      </c>
      <c r="F27" s="340">
        <v>0</v>
      </c>
      <c r="G27" s="340">
        <v>4</v>
      </c>
      <c r="H27" s="340">
        <v>0</v>
      </c>
      <c r="I27" s="341" t="s">
        <v>931</v>
      </c>
      <c r="J27" s="342" t="s">
        <v>933</v>
      </c>
      <c r="K27" s="369" t="s">
        <v>934</v>
      </c>
      <c r="L27" s="343"/>
      <c r="M27" s="156"/>
      <c r="O27" s="78" t="s">
        <v>25</v>
      </c>
      <c r="P27" s="83">
        <f>SUMIF($C$4:$C$68,P25,$G$4:$G$68)+SUMIF($C$78:$C$79,P25,$G$78:$G$79)+SUMIF($C$106:$C$107,P25,$G$106:$G$107)</f>
        <v>0</v>
      </c>
      <c r="Q27" s="83">
        <f>SUMIF($C$4:$C$68,Q25,$G$4:$G$68)+SUMIF($C$78:$C$79,Q25,$G$78:$G$79)+SUMIF($C$106:$C$107,Q25,$G$106:$G$107)</f>
        <v>0</v>
      </c>
      <c r="R27" s="83">
        <f>SUMIF($C$4:$C$68,R25,$G$4:$G$68)+SUMIF($C$78:$C$79,R25,$G$78:$G$79)+SUMIF($C$106:$C$107,R25,$G$106:$G$107)</f>
        <v>0</v>
      </c>
      <c r="S27" s="83">
        <f>SUMIF($C$4:$C$68,S25,$G$4:$G$68)+SUMIF($C$78:$C$79,S25,$G$78:$G$79)+SUMIF($C$106:$C$107,S25,$G$106:$G$107)</f>
        <v>0</v>
      </c>
      <c r="T27" s="83">
        <f>SUMIF($C$4:$C$68,T25,$G$4:$G$68)+SUMIF($C$78:$C$79,T25,$G$78:$G$79)+SUMIF($C$106:$C$107,T25,$G$106:$G$107)</f>
        <v>0</v>
      </c>
      <c r="U27" s="83">
        <f>SUMIF($C$4:$C$68,U25,$G$4:$G$68)+SUMIF($C$78:$C$79,U25,$G$78:$G$79)+SUMIF($C$106:$C$107,U25,$G$106:$G$107)</f>
        <v>0</v>
      </c>
      <c r="V27" s="84">
        <f>SUMIF($C$4:$C$68,V25,$G$4:$G$68)+SUMIF($C$78:$C$79,V25,$G$78:$G$79)+SUMIF($C$106:$C$107,V25,$G$106:$G$107)</f>
        <v>0</v>
      </c>
    </row>
    <row r="28" spans="1:22" ht="20.100000000000001" customHeight="1">
      <c r="A28" s="318">
        <v>44508</v>
      </c>
      <c r="B28" s="326" t="s">
        <v>926</v>
      </c>
      <c r="C28" s="327" t="s">
        <v>927</v>
      </c>
      <c r="D28" s="328">
        <v>4</v>
      </c>
      <c r="E28" s="328">
        <v>0</v>
      </c>
      <c r="F28" s="328">
        <v>0</v>
      </c>
      <c r="G28" s="328">
        <v>4</v>
      </c>
      <c r="H28" s="328">
        <v>0</v>
      </c>
      <c r="I28" s="329" t="s">
        <v>931</v>
      </c>
      <c r="J28" s="330" t="s">
        <v>933</v>
      </c>
      <c r="K28" s="368" t="s">
        <v>934</v>
      </c>
      <c r="L28" s="331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 thickBot="1">
      <c r="A29" s="324">
        <v>44508</v>
      </c>
      <c r="B29" s="338" t="s">
        <v>926</v>
      </c>
      <c r="C29" s="339" t="s">
        <v>891</v>
      </c>
      <c r="D29" s="340">
        <v>2</v>
      </c>
      <c r="E29" s="340">
        <v>0</v>
      </c>
      <c r="F29" s="340">
        <v>0</v>
      </c>
      <c r="G29" s="340">
        <v>2</v>
      </c>
      <c r="H29" s="340">
        <v>0</v>
      </c>
      <c r="I29" s="341" t="s">
        <v>930</v>
      </c>
      <c r="J29" s="342" t="s">
        <v>933</v>
      </c>
      <c r="K29" s="369" t="s">
        <v>935</v>
      </c>
      <c r="L29" s="343"/>
      <c r="M29" s="156"/>
      <c r="O29" s="121" t="s">
        <v>22</v>
      </c>
      <c r="P29" s="119">
        <f>SUMIF($C$4:$C$68,P28,$D$4:$D$68)+SUMIF($C$78:$C$79,P28,$D$78:$D$79)+SUMIF($C$106:$C$107,P28,$D$106:$D$107)</f>
        <v>10</v>
      </c>
      <c r="Q29" s="119">
        <f>SUMIF($C$4:$C$68,Q28,$D$4:$D$68)+SUMIF($C$78:$C$79,Q28,$D$78:$D$79)+SUMIF($C$106:$C$107,Q28,$D$106:$D$107)</f>
        <v>5</v>
      </c>
      <c r="R29" s="119">
        <f>SUMIF($C$4:$C$68,R28,$D$4:$D$68)+SUMIF($C$78:$C$79,R28,$D$78:$D$79)+SUMIF($C$106:$C$107,R28,$D$106:$D$107)</f>
        <v>2</v>
      </c>
      <c r="S29" s="119">
        <f>SUMIF($C$4:$C$68,S28,$D$4:$D$68)+SUMIF($C$78:$C$79,S28,$D$78:$D$79)+SUMIF($C$106:$C$107,S28,$D$106:$D$107)</f>
        <v>1</v>
      </c>
      <c r="T29" s="119">
        <f>SUMIF($C$4:$C$68,T28,$D$4:$D$68)+SUMIF($C$78:$C$79,T28,$D$78:$D$79)+SUMIF($C$106:$C$107,T28,$D$106:$D$107)</f>
        <v>0</v>
      </c>
      <c r="U29" s="119">
        <f>SUMIF($C$4:$C$68,U28,$D$4:$D$68)+SUMIF($C$78:$C$79,U28,$D$78:$D$79)+SUMIF($C$106:$C$107,U28,$D$106:$D$107)</f>
        <v>0</v>
      </c>
      <c r="V29" s="120">
        <f>SUMIF($C$4:$C$68,V28,$D$4:$D$68)+SUMIF($C$78:$C$79,V28,$D$78:$D$79)+SUMIF($C$106:$C$107,V28,$D$106:$D$107)</f>
        <v>0</v>
      </c>
    </row>
    <row r="30" spans="1:22" ht="20.100000000000001" customHeight="1" thickBot="1">
      <c r="A30" s="359">
        <v>44508</v>
      </c>
      <c r="B30" s="360" t="s">
        <v>928</v>
      </c>
      <c r="C30" s="361" t="s">
        <v>891</v>
      </c>
      <c r="D30" s="362">
        <v>3</v>
      </c>
      <c r="E30" s="362">
        <v>0</v>
      </c>
      <c r="F30" s="362">
        <v>0</v>
      </c>
      <c r="G30" s="362">
        <v>3</v>
      </c>
      <c r="H30" s="362">
        <v>0</v>
      </c>
      <c r="I30" s="363" t="s">
        <v>930</v>
      </c>
      <c r="J30" s="364" t="s">
        <v>932</v>
      </c>
      <c r="K30" s="367" t="s">
        <v>934</v>
      </c>
      <c r="L30" s="365"/>
      <c r="M30" s="156"/>
      <c r="O30" s="85" t="s">
        <v>25</v>
      </c>
      <c r="P30" s="86">
        <f>SUMIF($C$4:$C$68,P28,$G$4:$G$68)+SUMIF($C$78:$C$79,P28,$G$78:$G$79)+SUMIF($C$106:$C$107,P28,$G$106:$G$107)</f>
        <v>9</v>
      </c>
      <c r="Q30" s="86">
        <f>SUMIF($C$4:$C$68,Q28,$G$4:$G$68)+SUMIF($C$78:$C$79,Q28,$G$78:$G$79)+SUMIF($C$106:$C$107,Q28,$G$106:$G$107)</f>
        <v>5</v>
      </c>
      <c r="R30" s="86">
        <f>SUMIF($C$4:$C$68,R28,$G$4:$G$68)+SUMIF($C$78:$C$79,R28,$G$78:$G$79)+SUMIF($C$106:$C$107,R28,$G$106:$G$107)</f>
        <v>2</v>
      </c>
      <c r="S30" s="86">
        <f>SUMIF($C$4:$C$68,S28,$G$4:$G$68)+SUMIF($C$78:$C$79,S28,$G$78:$G$79)+SUMIF($C$106:$C$107,S28,$G$106:$G$107)</f>
        <v>1</v>
      </c>
      <c r="T30" s="86">
        <f>SUMIF($C$4:$C$68,T28,$G$4:$G$68)+SUMIF($C$78:$C$79,T28,$G$78:$G$79)+SUMIF($C$106:$C$107,T28,$G$106:$G$107)</f>
        <v>0</v>
      </c>
      <c r="U30" s="86">
        <f>SUMIF($C$4:$C$68,U28,$G$4:$G$68)+SUMIF($C$78:$C$79,U28,$G$78:$G$79)+SUMIF($C$106:$C$107,U28,$G$106:$G$107)</f>
        <v>0</v>
      </c>
      <c r="V30" s="87">
        <f>SUMIF($C$4:$C$68,V28,$G$4:$G$68)+SUMIF($C$78:$C$79,V28,$G$78:$G$79)+SUMIF($C$106:$C$107,V28,$G$106:$G$107)</f>
        <v>0</v>
      </c>
    </row>
    <row r="31" spans="1:22" ht="20.100000000000001" customHeight="1" thickBot="1">
      <c r="A31" s="318">
        <v>44508</v>
      </c>
      <c r="B31" s="326" t="s">
        <v>929</v>
      </c>
      <c r="C31" s="327" t="s">
        <v>927</v>
      </c>
      <c r="D31" s="328">
        <v>3</v>
      </c>
      <c r="E31" s="328">
        <v>0</v>
      </c>
      <c r="F31" s="328">
        <v>0</v>
      </c>
      <c r="G31" s="328">
        <v>3</v>
      </c>
      <c r="H31" s="328">
        <v>0</v>
      </c>
      <c r="I31" s="329" t="s">
        <v>930</v>
      </c>
      <c r="J31" s="330" t="s">
        <v>933</v>
      </c>
      <c r="K31" s="368" t="s">
        <v>934</v>
      </c>
      <c r="L31" s="331"/>
      <c r="M31" s="156"/>
      <c r="O31" s="151"/>
      <c r="P31" s="151"/>
      <c r="Q31" s="151"/>
      <c r="R31" s="151"/>
      <c r="S31" s="151"/>
      <c r="T31" s="469" t="s">
        <v>79</v>
      </c>
      <c r="U31" s="470"/>
      <c r="V31" s="122">
        <f>SUM(P15:V15,P18:V18,P21:V21,P24:V24,P27:V27,P30:V30)</f>
        <v>281</v>
      </c>
    </row>
    <row r="32" spans="1:22" ht="20.100000000000001" customHeight="1" thickTop="1" thickBot="1">
      <c r="A32" s="324">
        <v>44508</v>
      </c>
      <c r="B32" s="338" t="s">
        <v>929</v>
      </c>
      <c r="C32" s="339" t="s">
        <v>891</v>
      </c>
      <c r="D32" s="340">
        <v>3</v>
      </c>
      <c r="E32" s="340">
        <v>0</v>
      </c>
      <c r="F32" s="340">
        <v>0</v>
      </c>
      <c r="G32" s="340">
        <v>3</v>
      </c>
      <c r="H32" s="340">
        <v>0</v>
      </c>
      <c r="I32" s="341" t="s">
        <v>931</v>
      </c>
      <c r="J32" s="342" t="s">
        <v>933</v>
      </c>
      <c r="K32" s="369" t="s">
        <v>934</v>
      </c>
      <c r="L32" s="343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 thickBot="1">
      <c r="A33" s="359">
        <v>44508</v>
      </c>
      <c r="B33" s="360" t="s">
        <v>937</v>
      </c>
      <c r="C33" s="361" t="s">
        <v>938</v>
      </c>
      <c r="D33" s="362">
        <v>4</v>
      </c>
      <c r="E33" s="362">
        <v>0</v>
      </c>
      <c r="F33" s="362">
        <v>0</v>
      </c>
      <c r="G33" s="362">
        <v>4</v>
      </c>
      <c r="H33" s="362">
        <v>0</v>
      </c>
      <c r="I33" s="363" t="s">
        <v>948</v>
      </c>
      <c r="J33" s="364" t="s">
        <v>951</v>
      </c>
      <c r="K33" s="364" t="s">
        <v>953</v>
      </c>
      <c r="L33" s="365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59">
        <v>44508</v>
      </c>
      <c r="B34" s="360" t="s">
        <v>939</v>
      </c>
      <c r="C34" s="361" t="s">
        <v>940</v>
      </c>
      <c r="D34" s="362">
        <v>1</v>
      </c>
      <c r="E34" s="362">
        <v>0</v>
      </c>
      <c r="F34" s="362">
        <v>0</v>
      </c>
      <c r="G34" s="362">
        <v>1</v>
      </c>
      <c r="H34" s="362">
        <v>0</v>
      </c>
      <c r="I34" s="363" t="s">
        <v>949</v>
      </c>
      <c r="J34" s="364" t="s">
        <v>952</v>
      </c>
      <c r="K34" s="364" t="s">
        <v>954</v>
      </c>
      <c r="L34" s="365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>
      <c r="A35" s="318">
        <v>44508</v>
      </c>
      <c r="B35" s="326" t="s">
        <v>941</v>
      </c>
      <c r="C35" s="327" t="s">
        <v>41</v>
      </c>
      <c r="D35" s="328">
        <v>9</v>
      </c>
      <c r="E35" s="328">
        <v>0</v>
      </c>
      <c r="F35" s="328">
        <v>0</v>
      </c>
      <c r="G35" s="328">
        <v>9</v>
      </c>
      <c r="H35" s="328">
        <v>0</v>
      </c>
      <c r="I35" s="329" t="s">
        <v>948</v>
      </c>
      <c r="J35" s="330" t="s">
        <v>951</v>
      </c>
      <c r="K35" s="330" t="s">
        <v>953</v>
      </c>
      <c r="L35" s="331"/>
      <c r="M35" s="156"/>
      <c r="N35" s="270"/>
      <c r="O35" s="471"/>
      <c r="P35" s="89" t="s">
        <v>81</v>
      </c>
      <c r="Q35" s="89"/>
      <c r="R35" s="89" t="s">
        <v>82</v>
      </c>
      <c r="S35" s="89"/>
      <c r="T35" s="473" t="s">
        <v>83</v>
      </c>
      <c r="U35" s="475" t="s">
        <v>84</v>
      </c>
      <c r="V35" s="462" t="s">
        <v>85</v>
      </c>
    </row>
    <row r="36" spans="1:24" ht="20.100000000000001" customHeight="1" thickBot="1">
      <c r="A36" s="324">
        <v>44508</v>
      </c>
      <c r="B36" s="338" t="s">
        <v>941</v>
      </c>
      <c r="C36" s="339" t="s">
        <v>904</v>
      </c>
      <c r="D36" s="340">
        <v>1</v>
      </c>
      <c r="E36" s="340">
        <v>0</v>
      </c>
      <c r="F36" s="340">
        <v>0</v>
      </c>
      <c r="G36" s="340">
        <v>1</v>
      </c>
      <c r="H36" s="340">
        <v>0</v>
      </c>
      <c r="I36" s="341" t="s">
        <v>949</v>
      </c>
      <c r="J36" s="342" t="s">
        <v>951</v>
      </c>
      <c r="K36" s="342" t="s">
        <v>954</v>
      </c>
      <c r="L36" s="343"/>
      <c r="M36" s="104"/>
      <c r="N36" s="105"/>
      <c r="O36" s="472"/>
      <c r="P36" s="90" t="s">
        <v>86</v>
      </c>
      <c r="Q36" s="90" t="s">
        <v>87</v>
      </c>
      <c r="R36" s="90" t="s">
        <v>86</v>
      </c>
      <c r="S36" s="90" t="s">
        <v>87</v>
      </c>
      <c r="T36" s="474"/>
      <c r="U36" s="476"/>
      <c r="V36" s="463"/>
    </row>
    <row r="37" spans="1:24" ht="20.100000000000001" customHeight="1" thickBot="1">
      <c r="A37" s="359">
        <v>44508</v>
      </c>
      <c r="B37" s="360" t="s">
        <v>941</v>
      </c>
      <c r="C37" s="361" t="s">
        <v>41</v>
      </c>
      <c r="D37" s="362">
        <v>6</v>
      </c>
      <c r="E37" s="362">
        <v>0</v>
      </c>
      <c r="F37" s="362">
        <v>0</v>
      </c>
      <c r="G37" s="362">
        <v>6</v>
      </c>
      <c r="H37" s="362">
        <v>0</v>
      </c>
      <c r="I37" s="363" t="s">
        <v>949</v>
      </c>
      <c r="J37" s="364" t="s">
        <v>951</v>
      </c>
      <c r="K37" s="364" t="s">
        <v>955</v>
      </c>
      <c r="L37" s="365"/>
      <c r="M37" s="344" t="s">
        <v>917</v>
      </c>
      <c r="N37" s="186">
        <v>0.52500000000000002</v>
      </c>
      <c r="O37" s="345">
        <v>6396</v>
      </c>
      <c r="P37" s="346">
        <v>32</v>
      </c>
      <c r="Q37" s="346">
        <v>38</v>
      </c>
      <c r="R37" s="346">
        <v>3</v>
      </c>
      <c r="S37" s="346">
        <v>3</v>
      </c>
      <c r="T37" s="347">
        <f>SUM(P37:S37)</f>
        <v>76</v>
      </c>
      <c r="U37" s="348"/>
      <c r="V37" s="349">
        <v>7</v>
      </c>
    </row>
    <row r="38" spans="1:24" s="123" customFormat="1" ht="20.100000000000001" customHeight="1">
      <c r="A38" s="318">
        <v>44508</v>
      </c>
      <c r="B38" s="326" t="s">
        <v>944</v>
      </c>
      <c r="C38" s="327" t="s">
        <v>946</v>
      </c>
      <c r="D38" s="328">
        <v>1</v>
      </c>
      <c r="E38" s="328">
        <v>0</v>
      </c>
      <c r="F38" s="328">
        <v>0</v>
      </c>
      <c r="G38" s="328">
        <v>0</v>
      </c>
      <c r="H38" s="328">
        <v>0</v>
      </c>
      <c r="I38" s="329" t="s">
        <v>948</v>
      </c>
      <c r="J38" s="330" t="s">
        <v>951</v>
      </c>
      <c r="K38" s="330" t="s">
        <v>955</v>
      </c>
      <c r="L38" s="331"/>
      <c r="M38" s="344" t="s">
        <v>936</v>
      </c>
      <c r="N38" s="186">
        <v>0.54166666666666663</v>
      </c>
      <c r="O38" s="345" t="s">
        <v>145</v>
      </c>
      <c r="P38" s="346">
        <v>26</v>
      </c>
      <c r="Q38" s="346">
        <v>26</v>
      </c>
      <c r="R38" s="346">
        <v>2</v>
      </c>
      <c r="S38" s="346">
        <v>2</v>
      </c>
      <c r="T38" s="347">
        <f t="shared" ref="T38:T43" si="0">SUM(P38:S38)</f>
        <v>56</v>
      </c>
      <c r="U38" s="350"/>
      <c r="V38" s="351">
        <v>7</v>
      </c>
      <c r="W38" s="270"/>
    </row>
    <row r="39" spans="1:24" ht="20.100000000000001" customHeight="1" thickBot="1">
      <c r="A39" s="324">
        <v>44508</v>
      </c>
      <c r="B39" s="338" t="s">
        <v>945</v>
      </c>
      <c r="C39" s="339" t="s">
        <v>947</v>
      </c>
      <c r="D39" s="340">
        <v>2</v>
      </c>
      <c r="E39" s="340">
        <v>0</v>
      </c>
      <c r="F39" s="340">
        <v>0</v>
      </c>
      <c r="G39" s="340">
        <v>2</v>
      </c>
      <c r="H39" s="340">
        <v>0</v>
      </c>
      <c r="I39" s="341" t="s">
        <v>950</v>
      </c>
      <c r="J39" s="342" t="s">
        <v>952</v>
      </c>
      <c r="K39" s="342" t="s">
        <v>954</v>
      </c>
      <c r="L39" s="343"/>
      <c r="M39" s="344" t="s">
        <v>992</v>
      </c>
      <c r="N39" s="186">
        <v>0.59861111111111109</v>
      </c>
      <c r="O39" s="345" t="s">
        <v>144</v>
      </c>
      <c r="P39" s="346">
        <v>66</v>
      </c>
      <c r="Q39" s="346">
        <v>57</v>
      </c>
      <c r="R39" s="346">
        <v>3</v>
      </c>
      <c r="S39" s="346">
        <v>3</v>
      </c>
      <c r="T39" s="347">
        <f t="shared" si="0"/>
        <v>129</v>
      </c>
      <c r="U39" s="350"/>
      <c r="V39" s="351">
        <v>6</v>
      </c>
      <c r="X39" s="106"/>
    </row>
    <row r="40" spans="1:24" ht="20.100000000000001" customHeight="1" thickBot="1">
      <c r="A40" s="359">
        <v>44508</v>
      </c>
      <c r="B40" s="360" t="s">
        <v>942</v>
      </c>
      <c r="C40" s="361" t="s">
        <v>938</v>
      </c>
      <c r="D40" s="362">
        <v>2</v>
      </c>
      <c r="E40" s="362">
        <v>0</v>
      </c>
      <c r="F40" s="362">
        <v>0</v>
      </c>
      <c r="G40" s="362">
        <v>2</v>
      </c>
      <c r="H40" s="362">
        <v>0</v>
      </c>
      <c r="I40" s="363" t="s">
        <v>949</v>
      </c>
      <c r="J40" s="364" t="s">
        <v>952</v>
      </c>
      <c r="K40" s="364" t="s">
        <v>953</v>
      </c>
      <c r="L40" s="365"/>
      <c r="M40" s="344" t="s">
        <v>970</v>
      </c>
      <c r="N40" s="186">
        <v>0.58333333333333337</v>
      </c>
      <c r="O40" s="345" t="s">
        <v>142</v>
      </c>
      <c r="P40" s="346">
        <v>56</v>
      </c>
      <c r="Q40" s="346">
        <v>56</v>
      </c>
      <c r="R40" s="346">
        <v>3</v>
      </c>
      <c r="S40" s="346">
        <v>3</v>
      </c>
      <c r="T40" s="347">
        <f t="shared" si="0"/>
        <v>118</v>
      </c>
      <c r="U40" s="352"/>
      <c r="V40" s="351">
        <v>6</v>
      </c>
      <c r="W40" s="106"/>
      <c r="X40" s="106"/>
    </row>
    <row r="41" spans="1:24" ht="20.100000000000001" customHeight="1">
      <c r="A41" s="318">
        <v>44508</v>
      </c>
      <c r="B41" s="326" t="s">
        <v>943</v>
      </c>
      <c r="C41" s="327" t="s">
        <v>938</v>
      </c>
      <c r="D41" s="328">
        <v>6</v>
      </c>
      <c r="E41" s="328">
        <v>0</v>
      </c>
      <c r="F41" s="328">
        <v>0</v>
      </c>
      <c r="G41" s="328">
        <v>6</v>
      </c>
      <c r="H41" s="328">
        <v>0</v>
      </c>
      <c r="I41" s="329" t="s">
        <v>949</v>
      </c>
      <c r="J41" s="330" t="s">
        <v>951</v>
      </c>
      <c r="K41" s="330" t="s">
        <v>954</v>
      </c>
      <c r="L41" s="331"/>
      <c r="M41" s="344" t="s">
        <v>956</v>
      </c>
      <c r="N41" s="186">
        <v>0.57638888888888895</v>
      </c>
      <c r="O41" s="345" t="s">
        <v>146</v>
      </c>
      <c r="P41" s="346">
        <v>30</v>
      </c>
      <c r="Q41" s="346">
        <v>33</v>
      </c>
      <c r="R41" s="346">
        <v>3</v>
      </c>
      <c r="S41" s="346">
        <v>4</v>
      </c>
      <c r="T41" s="347">
        <f t="shared" si="0"/>
        <v>70</v>
      </c>
      <c r="U41" s="352"/>
      <c r="V41" s="351">
        <v>5</v>
      </c>
      <c r="W41" s="106"/>
    </row>
    <row r="42" spans="1:24" ht="20.100000000000001" customHeight="1" thickBot="1">
      <c r="A42" s="324">
        <v>44508</v>
      </c>
      <c r="B42" s="338" t="s">
        <v>943</v>
      </c>
      <c r="C42" s="339" t="s">
        <v>891</v>
      </c>
      <c r="D42" s="340">
        <v>5</v>
      </c>
      <c r="E42" s="340">
        <v>0</v>
      </c>
      <c r="F42" s="340">
        <v>0</v>
      </c>
      <c r="G42" s="340">
        <v>2</v>
      </c>
      <c r="H42" s="340">
        <v>0</v>
      </c>
      <c r="I42" s="341" t="s">
        <v>950</v>
      </c>
      <c r="J42" s="342" t="s">
        <v>952</v>
      </c>
      <c r="K42" s="342" t="s">
        <v>954</v>
      </c>
      <c r="L42" s="343"/>
      <c r="M42" s="344" t="s">
        <v>881</v>
      </c>
      <c r="N42" s="186">
        <v>0.42499999999999999</v>
      </c>
      <c r="O42" s="345" t="s">
        <v>148</v>
      </c>
      <c r="P42" s="346">
        <v>35</v>
      </c>
      <c r="Q42" s="346">
        <v>0</v>
      </c>
      <c r="R42" s="346">
        <v>0</v>
      </c>
      <c r="S42" s="346">
        <v>0</v>
      </c>
      <c r="T42" s="347">
        <f t="shared" si="0"/>
        <v>35</v>
      </c>
      <c r="U42" s="352"/>
      <c r="V42" s="351">
        <v>1</v>
      </c>
      <c r="W42" s="106"/>
    </row>
    <row r="43" spans="1:24" ht="20.100000000000001" customHeight="1" thickBot="1">
      <c r="A43" s="318">
        <v>44508</v>
      </c>
      <c r="B43" s="326" t="s">
        <v>957</v>
      </c>
      <c r="C43" s="327" t="s">
        <v>891</v>
      </c>
      <c r="D43" s="328">
        <v>5</v>
      </c>
      <c r="E43" s="328">
        <v>0</v>
      </c>
      <c r="F43" s="328">
        <v>0</v>
      </c>
      <c r="G43" s="328">
        <v>5</v>
      </c>
      <c r="H43" s="328">
        <v>0</v>
      </c>
      <c r="I43" s="329" t="s">
        <v>967</v>
      </c>
      <c r="J43" s="330" t="s">
        <v>969</v>
      </c>
      <c r="K43" s="368" t="s">
        <v>973</v>
      </c>
      <c r="L43" s="331"/>
      <c r="M43" s="344" t="s">
        <v>880</v>
      </c>
      <c r="N43" s="186">
        <v>0.43055555555555558</v>
      </c>
      <c r="O43" s="345" t="s">
        <v>147</v>
      </c>
      <c r="P43" s="346">
        <v>4</v>
      </c>
      <c r="Q43" s="346">
        <v>4</v>
      </c>
      <c r="R43" s="346">
        <v>2</v>
      </c>
      <c r="S43" s="346">
        <v>2</v>
      </c>
      <c r="T43" s="347">
        <f t="shared" si="0"/>
        <v>12</v>
      </c>
      <c r="U43" s="350"/>
      <c r="V43" s="351">
        <v>2</v>
      </c>
    </row>
    <row r="44" spans="1:24" ht="20.100000000000001" customHeight="1" thickTop="1" thickBot="1">
      <c r="A44" s="324">
        <v>44508</v>
      </c>
      <c r="B44" s="338" t="s">
        <v>957</v>
      </c>
      <c r="C44" s="339" t="s">
        <v>958</v>
      </c>
      <c r="D44" s="340">
        <v>4</v>
      </c>
      <c r="E44" s="340">
        <v>0</v>
      </c>
      <c r="F44" s="340">
        <v>0</v>
      </c>
      <c r="G44" s="340">
        <v>4</v>
      </c>
      <c r="H44" s="340">
        <v>0</v>
      </c>
      <c r="I44" s="341" t="s">
        <v>967</v>
      </c>
      <c r="J44" s="342" t="s">
        <v>970</v>
      </c>
      <c r="K44" s="369" t="s">
        <v>973</v>
      </c>
      <c r="L44" s="343"/>
      <c r="M44" s="344"/>
      <c r="N44" s="186"/>
      <c r="O44" s="181" t="s">
        <v>125</v>
      </c>
      <c r="P44" s="182">
        <f>SUM(P37:P43)</f>
        <v>249</v>
      </c>
      <c r="Q44" s="182">
        <f>SUM(Q37:Q43)</f>
        <v>214</v>
      </c>
      <c r="R44" s="182">
        <f>SUM(R37:R43)</f>
        <v>16</v>
      </c>
      <c r="S44" s="182">
        <f>SUM(S37:S43)</f>
        <v>17</v>
      </c>
      <c r="T44" s="182">
        <f>SUM(T37:T43)</f>
        <v>496</v>
      </c>
      <c r="U44" s="183"/>
      <c r="V44" s="184"/>
    </row>
    <row r="45" spans="1:24" ht="20.100000000000001" customHeight="1">
      <c r="A45" s="318">
        <v>44508</v>
      </c>
      <c r="B45" s="326" t="s">
        <v>959</v>
      </c>
      <c r="C45" s="327" t="s">
        <v>960</v>
      </c>
      <c r="D45" s="328">
        <v>5</v>
      </c>
      <c r="E45" s="328">
        <v>0</v>
      </c>
      <c r="F45" s="328">
        <v>0</v>
      </c>
      <c r="G45" s="328">
        <v>5</v>
      </c>
      <c r="H45" s="328">
        <v>0</v>
      </c>
      <c r="I45" s="329" t="s">
        <v>967</v>
      </c>
      <c r="J45" s="330" t="s">
        <v>971</v>
      </c>
      <c r="K45" s="368" t="s">
        <v>973</v>
      </c>
      <c r="L45" s="331"/>
      <c r="M45" s="344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</row>
    <row r="46" spans="1:24" ht="20.100000000000001" customHeight="1" thickBot="1">
      <c r="A46" s="324">
        <v>44508</v>
      </c>
      <c r="B46" s="338" t="s">
        <v>959</v>
      </c>
      <c r="C46" s="339" t="s">
        <v>904</v>
      </c>
      <c r="D46" s="340">
        <v>3</v>
      </c>
      <c r="E46" s="340">
        <v>0</v>
      </c>
      <c r="F46" s="340">
        <v>0</v>
      </c>
      <c r="G46" s="340">
        <v>3</v>
      </c>
      <c r="H46" s="340">
        <v>0</v>
      </c>
      <c r="I46" s="341" t="s">
        <v>967</v>
      </c>
      <c r="J46" s="342" t="s">
        <v>971</v>
      </c>
      <c r="K46" s="369" t="s">
        <v>973</v>
      </c>
      <c r="L46" s="343"/>
      <c r="M46" s="344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4" ht="20.100000000000001" customHeight="1">
      <c r="A47" s="318">
        <v>44508</v>
      </c>
      <c r="B47" s="326" t="s">
        <v>961</v>
      </c>
      <c r="C47" s="327" t="s">
        <v>927</v>
      </c>
      <c r="D47" s="328">
        <v>1</v>
      </c>
      <c r="E47" s="328">
        <v>0</v>
      </c>
      <c r="F47" s="328">
        <v>0</v>
      </c>
      <c r="G47" s="328">
        <v>1</v>
      </c>
      <c r="H47" s="328">
        <v>0</v>
      </c>
      <c r="I47" s="329" t="s">
        <v>967</v>
      </c>
      <c r="J47" s="330" t="s">
        <v>972</v>
      </c>
      <c r="K47" s="368" t="s">
        <v>974</v>
      </c>
      <c r="L47" s="331"/>
      <c r="M47" s="344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4" ht="20.100000000000001" customHeight="1" thickBot="1">
      <c r="A48" s="324">
        <v>44508</v>
      </c>
      <c r="B48" s="338" t="s">
        <v>961</v>
      </c>
      <c r="C48" s="339" t="s">
        <v>962</v>
      </c>
      <c r="D48" s="340">
        <v>3</v>
      </c>
      <c r="E48" s="340">
        <v>0</v>
      </c>
      <c r="F48" s="340">
        <v>0</v>
      </c>
      <c r="G48" s="340">
        <v>3</v>
      </c>
      <c r="H48" s="340">
        <v>0</v>
      </c>
      <c r="I48" s="341" t="s">
        <v>967</v>
      </c>
      <c r="J48" s="342" t="s">
        <v>972</v>
      </c>
      <c r="K48" s="369" t="s">
        <v>974</v>
      </c>
      <c r="L48" s="343"/>
      <c r="M48" s="344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25">
        <v>44508</v>
      </c>
      <c r="B49" s="332" t="s">
        <v>963</v>
      </c>
      <c r="C49" s="333" t="s">
        <v>927</v>
      </c>
      <c r="D49" s="334">
        <v>1</v>
      </c>
      <c r="E49" s="334">
        <v>0</v>
      </c>
      <c r="F49" s="334">
        <v>0</v>
      </c>
      <c r="G49" s="334">
        <v>1</v>
      </c>
      <c r="H49" s="334">
        <v>0</v>
      </c>
      <c r="I49" s="335" t="s">
        <v>967</v>
      </c>
      <c r="J49" s="336" t="s">
        <v>972</v>
      </c>
      <c r="K49" s="370" t="s">
        <v>975</v>
      </c>
      <c r="L49" s="337"/>
      <c r="M49" s="344"/>
      <c r="N49" s="10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25">
        <v>44508</v>
      </c>
      <c r="B50" s="332" t="s">
        <v>963</v>
      </c>
      <c r="C50" s="333" t="s">
        <v>891</v>
      </c>
      <c r="D50" s="334">
        <v>8</v>
      </c>
      <c r="E50" s="334">
        <v>0</v>
      </c>
      <c r="F50" s="334">
        <v>0</v>
      </c>
      <c r="G50" s="334">
        <v>8</v>
      </c>
      <c r="H50" s="334">
        <v>0</v>
      </c>
      <c r="I50" s="335" t="s">
        <v>968</v>
      </c>
      <c r="J50" s="336" t="s">
        <v>972</v>
      </c>
      <c r="K50" s="370" t="s">
        <v>976</v>
      </c>
      <c r="L50" s="337"/>
      <c r="M50" s="187"/>
      <c r="N50" s="106"/>
      <c r="O50" s="94" t="s">
        <v>89</v>
      </c>
      <c r="P50" s="96">
        <f>P44+P49</f>
        <v>249</v>
      </c>
      <c r="Q50" s="95">
        <f>Q44+Q49</f>
        <v>214</v>
      </c>
      <c r="R50" s="96">
        <f>R44+R49</f>
        <v>16</v>
      </c>
      <c r="S50" s="95">
        <f>S44+S49</f>
        <v>17</v>
      </c>
      <c r="T50" s="96">
        <f>T44+T49</f>
        <v>496</v>
      </c>
      <c r="U50" s="97">
        <f>SUM(U44:U45)</f>
        <v>0</v>
      </c>
      <c r="V50" s="98"/>
    </row>
    <row r="51" spans="1:22" ht="20.100000000000001" customHeight="1">
      <c r="A51" s="318">
        <v>44508</v>
      </c>
      <c r="B51" s="326" t="s">
        <v>964</v>
      </c>
      <c r="C51" s="327" t="s">
        <v>891</v>
      </c>
      <c r="D51" s="328">
        <v>14</v>
      </c>
      <c r="E51" s="328">
        <v>0</v>
      </c>
      <c r="F51" s="328">
        <v>0</v>
      </c>
      <c r="G51" s="328">
        <v>14</v>
      </c>
      <c r="H51" s="328">
        <v>0</v>
      </c>
      <c r="I51" s="329" t="s">
        <v>967</v>
      </c>
      <c r="J51" s="330" t="s">
        <v>972</v>
      </c>
      <c r="K51" s="368" t="s">
        <v>973</v>
      </c>
      <c r="L51" s="331"/>
      <c r="M51" s="187"/>
      <c r="N51" s="106"/>
      <c r="O51" s="169" t="s">
        <v>481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324">
        <v>44508</v>
      </c>
      <c r="B52" s="338" t="s">
        <v>964</v>
      </c>
      <c r="C52" s="339" t="s">
        <v>958</v>
      </c>
      <c r="D52" s="340">
        <v>11</v>
      </c>
      <c r="E52" s="340">
        <v>0</v>
      </c>
      <c r="F52" s="340">
        <v>0</v>
      </c>
      <c r="G52" s="340">
        <v>11</v>
      </c>
      <c r="H52" s="340">
        <v>0</v>
      </c>
      <c r="I52" s="341" t="s">
        <v>967</v>
      </c>
      <c r="J52" s="342" t="s">
        <v>972</v>
      </c>
      <c r="K52" s="369" t="s">
        <v>973</v>
      </c>
      <c r="L52" s="343"/>
      <c r="M52" s="187"/>
      <c r="N52" s="272"/>
      <c r="O52" s="156"/>
      <c r="P52" s="188"/>
      <c r="Q52" s="188"/>
      <c r="R52" s="152"/>
      <c r="S52" s="152"/>
      <c r="T52" s="152"/>
      <c r="U52" s="151"/>
      <c r="V52" s="151"/>
    </row>
    <row r="53" spans="1:22" ht="20.100000000000001" customHeight="1" thickBot="1">
      <c r="A53" s="359">
        <v>44508</v>
      </c>
      <c r="B53" s="360" t="s">
        <v>965</v>
      </c>
      <c r="C53" s="361" t="s">
        <v>966</v>
      </c>
      <c r="D53" s="362">
        <v>4</v>
      </c>
      <c r="E53" s="362">
        <v>0</v>
      </c>
      <c r="F53" s="362">
        <v>0</v>
      </c>
      <c r="G53" s="362">
        <v>4</v>
      </c>
      <c r="H53" s="362">
        <v>0</v>
      </c>
      <c r="I53" s="363" t="s">
        <v>967</v>
      </c>
      <c r="J53" s="364" t="s">
        <v>972</v>
      </c>
      <c r="K53" s="367" t="s">
        <v>975</v>
      </c>
      <c r="L53" s="365"/>
      <c r="M53" s="187"/>
      <c r="N53" s="272"/>
      <c r="O53" s="156"/>
      <c r="P53" s="188"/>
      <c r="Q53" s="188"/>
      <c r="R53" s="152"/>
      <c r="S53" s="152"/>
      <c r="T53" s="152"/>
      <c r="U53" s="151"/>
      <c r="V53" s="151"/>
    </row>
    <row r="54" spans="1:22" ht="20.100000000000001" customHeight="1">
      <c r="A54" s="318">
        <v>44508</v>
      </c>
      <c r="B54" s="326" t="s">
        <v>977</v>
      </c>
      <c r="C54" s="327" t="s">
        <v>927</v>
      </c>
      <c r="D54" s="328">
        <v>2</v>
      </c>
      <c r="E54" s="328">
        <v>0</v>
      </c>
      <c r="F54" s="328">
        <v>0</v>
      </c>
      <c r="G54" s="328">
        <v>2</v>
      </c>
      <c r="H54" s="328">
        <v>0</v>
      </c>
      <c r="I54" s="329" t="s">
        <v>989</v>
      </c>
      <c r="J54" s="330" t="s">
        <v>991</v>
      </c>
      <c r="K54" s="330" t="s">
        <v>993</v>
      </c>
      <c r="L54" s="331"/>
      <c r="M54" s="187"/>
      <c r="N54" s="272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 thickBot="1">
      <c r="A55" s="324">
        <v>44508</v>
      </c>
      <c r="B55" s="338" t="s">
        <v>977</v>
      </c>
      <c r="C55" s="339" t="s">
        <v>978</v>
      </c>
      <c r="D55" s="340">
        <v>3</v>
      </c>
      <c r="E55" s="340">
        <v>0</v>
      </c>
      <c r="F55" s="340">
        <v>0</v>
      </c>
      <c r="G55" s="340">
        <v>3</v>
      </c>
      <c r="H55" s="340">
        <v>0</v>
      </c>
      <c r="I55" s="341" t="s">
        <v>989</v>
      </c>
      <c r="J55" s="342" t="s">
        <v>991</v>
      </c>
      <c r="K55" s="342" t="s">
        <v>993</v>
      </c>
      <c r="L55" s="343"/>
      <c r="M55" s="187"/>
      <c r="N55" s="272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>
      <c r="A56" s="318">
        <v>44508</v>
      </c>
      <c r="B56" s="326" t="s">
        <v>979</v>
      </c>
      <c r="C56" s="327" t="s">
        <v>927</v>
      </c>
      <c r="D56" s="328">
        <v>4</v>
      </c>
      <c r="E56" s="328">
        <v>0</v>
      </c>
      <c r="F56" s="328">
        <v>0</v>
      </c>
      <c r="G56" s="328">
        <v>4</v>
      </c>
      <c r="H56" s="328">
        <v>0</v>
      </c>
      <c r="I56" s="329" t="s">
        <v>989</v>
      </c>
      <c r="J56" s="330" t="s">
        <v>991</v>
      </c>
      <c r="K56" s="330" t="s">
        <v>993</v>
      </c>
      <c r="L56" s="331"/>
      <c r="M56" s="187"/>
      <c r="N56" s="272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 thickBot="1">
      <c r="A57" s="324">
        <v>44508</v>
      </c>
      <c r="B57" s="338" t="s">
        <v>979</v>
      </c>
      <c r="C57" s="339" t="s">
        <v>891</v>
      </c>
      <c r="D57" s="340">
        <v>8</v>
      </c>
      <c r="E57" s="340">
        <v>0</v>
      </c>
      <c r="F57" s="340">
        <v>0</v>
      </c>
      <c r="G57" s="340">
        <v>8</v>
      </c>
      <c r="H57" s="340">
        <v>0</v>
      </c>
      <c r="I57" s="341" t="s">
        <v>887</v>
      </c>
      <c r="J57" s="342" t="s">
        <v>992</v>
      </c>
      <c r="K57" s="342" t="s">
        <v>993</v>
      </c>
      <c r="L57" s="343"/>
      <c r="M57" s="187"/>
      <c r="N57" s="272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318">
        <v>44508</v>
      </c>
      <c r="B58" s="326" t="s">
        <v>980</v>
      </c>
      <c r="C58" s="327" t="s">
        <v>981</v>
      </c>
      <c r="D58" s="328">
        <v>21</v>
      </c>
      <c r="E58" s="328">
        <v>0</v>
      </c>
      <c r="F58" s="328">
        <v>0</v>
      </c>
      <c r="G58" s="328">
        <v>30</v>
      </c>
      <c r="H58" s="328">
        <v>0</v>
      </c>
      <c r="I58" s="329" t="s">
        <v>990</v>
      </c>
      <c r="J58" s="330" t="s">
        <v>991</v>
      </c>
      <c r="K58" s="330" t="s">
        <v>994</v>
      </c>
      <c r="L58" s="331"/>
      <c r="M58" s="187"/>
      <c r="N58" s="272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24">
        <v>44508</v>
      </c>
      <c r="B59" s="338" t="s">
        <v>980</v>
      </c>
      <c r="C59" s="339" t="s">
        <v>947</v>
      </c>
      <c r="D59" s="340">
        <v>3</v>
      </c>
      <c r="E59" s="340">
        <v>0</v>
      </c>
      <c r="F59" s="340">
        <v>0</v>
      </c>
      <c r="G59" s="340">
        <v>3</v>
      </c>
      <c r="H59" s="340">
        <v>0</v>
      </c>
      <c r="I59" s="341" t="s">
        <v>887</v>
      </c>
      <c r="J59" s="342" t="s">
        <v>991</v>
      </c>
      <c r="K59" s="342" t="s">
        <v>993</v>
      </c>
      <c r="L59" s="343"/>
      <c r="M59" s="187"/>
      <c r="N59" s="272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318">
        <v>44508</v>
      </c>
      <c r="B60" s="326" t="s">
        <v>982</v>
      </c>
      <c r="C60" s="327" t="s">
        <v>983</v>
      </c>
      <c r="D60" s="328">
        <v>2</v>
      </c>
      <c r="E60" s="328">
        <v>0</v>
      </c>
      <c r="F60" s="328">
        <v>0</v>
      </c>
      <c r="G60" s="328">
        <v>2</v>
      </c>
      <c r="H60" s="328">
        <v>0</v>
      </c>
      <c r="I60" s="329" t="s">
        <v>989</v>
      </c>
      <c r="J60" s="330" t="s">
        <v>991</v>
      </c>
      <c r="K60" s="330" t="s">
        <v>994</v>
      </c>
      <c r="L60" s="331"/>
      <c r="M60" s="187"/>
      <c r="N60" s="272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 thickBot="1">
      <c r="A61" s="324">
        <v>44508</v>
      </c>
      <c r="B61" s="338" t="s">
        <v>982</v>
      </c>
      <c r="C61" s="339" t="s">
        <v>891</v>
      </c>
      <c r="D61" s="340">
        <v>4</v>
      </c>
      <c r="E61" s="340">
        <v>0</v>
      </c>
      <c r="F61" s="340">
        <v>0</v>
      </c>
      <c r="G61" s="340">
        <v>4</v>
      </c>
      <c r="H61" s="340">
        <v>0</v>
      </c>
      <c r="I61" s="341" t="s">
        <v>989</v>
      </c>
      <c r="J61" s="342" t="s">
        <v>991</v>
      </c>
      <c r="K61" s="342" t="s">
        <v>994</v>
      </c>
      <c r="L61" s="343"/>
      <c r="M61" s="187"/>
      <c r="N61" s="272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>
      <c r="A62" s="318">
        <v>44508</v>
      </c>
      <c r="B62" s="326" t="s">
        <v>984</v>
      </c>
      <c r="C62" s="327" t="s">
        <v>983</v>
      </c>
      <c r="D62" s="328">
        <v>1</v>
      </c>
      <c r="E62" s="328">
        <v>0</v>
      </c>
      <c r="F62" s="328">
        <v>0</v>
      </c>
      <c r="G62" s="328">
        <v>1</v>
      </c>
      <c r="H62" s="328">
        <v>0</v>
      </c>
      <c r="I62" s="329" t="s">
        <v>989</v>
      </c>
      <c r="J62" s="330" t="s">
        <v>991</v>
      </c>
      <c r="K62" s="330" t="s">
        <v>993</v>
      </c>
      <c r="L62" s="331"/>
      <c r="M62" s="187"/>
      <c r="N62" s="272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 thickBot="1">
      <c r="A63" s="324">
        <v>44508</v>
      </c>
      <c r="B63" s="338" t="s">
        <v>984</v>
      </c>
      <c r="C63" s="339" t="s">
        <v>985</v>
      </c>
      <c r="D63" s="340">
        <v>6</v>
      </c>
      <c r="E63" s="340">
        <v>0</v>
      </c>
      <c r="F63" s="340">
        <v>0</v>
      </c>
      <c r="G63" s="340">
        <v>6</v>
      </c>
      <c r="H63" s="340">
        <v>0</v>
      </c>
      <c r="I63" s="341" t="s">
        <v>989</v>
      </c>
      <c r="J63" s="342" t="s">
        <v>991</v>
      </c>
      <c r="K63" s="342" t="s">
        <v>995</v>
      </c>
      <c r="L63" s="343"/>
      <c r="M63" s="187"/>
      <c r="N63" s="272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>
      <c r="A64" s="318">
        <v>44508</v>
      </c>
      <c r="B64" s="326" t="s">
        <v>986</v>
      </c>
      <c r="C64" s="327" t="s">
        <v>987</v>
      </c>
      <c r="D64" s="328">
        <v>4</v>
      </c>
      <c r="E64" s="328">
        <v>0</v>
      </c>
      <c r="F64" s="328">
        <v>0</v>
      </c>
      <c r="G64" s="328">
        <v>4</v>
      </c>
      <c r="H64" s="328">
        <v>0</v>
      </c>
      <c r="I64" s="329" t="s">
        <v>887</v>
      </c>
      <c r="J64" s="330" t="s">
        <v>991</v>
      </c>
      <c r="K64" s="330" t="s">
        <v>993</v>
      </c>
      <c r="L64" s="331"/>
      <c r="M64" s="187"/>
      <c r="N64" s="272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>
      <c r="A65" s="325">
        <v>44508</v>
      </c>
      <c r="B65" s="332" t="s">
        <v>986</v>
      </c>
      <c r="C65" s="333" t="s">
        <v>985</v>
      </c>
      <c r="D65" s="334">
        <v>1</v>
      </c>
      <c r="E65" s="334">
        <v>0</v>
      </c>
      <c r="F65" s="334">
        <v>0</v>
      </c>
      <c r="G65" s="334">
        <v>1</v>
      </c>
      <c r="H65" s="334">
        <v>0</v>
      </c>
      <c r="I65" s="335" t="s">
        <v>989</v>
      </c>
      <c r="J65" s="336" t="s">
        <v>991</v>
      </c>
      <c r="K65" s="336" t="s">
        <v>993</v>
      </c>
      <c r="L65" s="337"/>
      <c r="M65" s="187"/>
      <c r="N65" s="272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 thickBot="1">
      <c r="A66" s="324">
        <v>44508</v>
      </c>
      <c r="B66" s="338" t="s">
        <v>986</v>
      </c>
      <c r="C66" s="339" t="s">
        <v>988</v>
      </c>
      <c r="D66" s="340">
        <v>1</v>
      </c>
      <c r="E66" s="340">
        <v>0</v>
      </c>
      <c r="F66" s="340">
        <v>0</v>
      </c>
      <c r="G66" s="340">
        <v>1</v>
      </c>
      <c r="H66" s="340">
        <v>0</v>
      </c>
      <c r="I66" s="341" t="s">
        <v>989</v>
      </c>
      <c r="J66" s="342" t="s">
        <v>992</v>
      </c>
      <c r="K66" s="342" t="s">
        <v>993</v>
      </c>
      <c r="L66" s="343"/>
      <c r="M66" s="187"/>
      <c r="N66" s="272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484">
        <v>44508</v>
      </c>
      <c r="B67" s="485" t="s">
        <v>999</v>
      </c>
      <c r="C67" s="486" t="s">
        <v>1000</v>
      </c>
      <c r="D67" s="487">
        <v>0</v>
      </c>
      <c r="E67" s="487">
        <v>20</v>
      </c>
      <c r="F67" s="487">
        <v>20</v>
      </c>
      <c r="G67" s="487">
        <v>0</v>
      </c>
      <c r="H67" s="487">
        <v>0</v>
      </c>
      <c r="I67" s="460" t="s">
        <v>1001</v>
      </c>
      <c r="J67" s="488" t="s">
        <v>1002</v>
      </c>
      <c r="K67" s="488"/>
      <c r="L67" s="489"/>
      <c r="M67" s="187"/>
      <c r="N67" s="272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 thickBot="1">
      <c r="A68" s="359">
        <v>44508</v>
      </c>
      <c r="B68" s="360" t="s">
        <v>996</v>
      </c>
      <c r="C68" s="361" t="s">
        <v>997</v>
      </c>
      <c r="D68" s="362">
        <v>10</v>
      </c>
      <c r="E68" s="362">
        <v>0</v>
      </c>
      <c r="F68" s="362">
        <v>0</v>
      </c>
      <c r="G68" s="362">
        <v>16</v>
      </c>
      <c r="H68" s="362">
        <v>0</v>
      </c>
      <c r="I68" s="363" t="s">
        <v>876</v>
      </c>
      <c r="J68" s="364" t="s">
        <v>881</v>
      </c>
      <c r="K68" s="364" t="s">
        <v>998</v>
      </c>
      <c r="L68" s="365"/>
      <c r="M68" s="187"/>
      <c r="N68" s="272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>
      <c r="A69" s="198" t="s">
        <v>11</v>
      </c>
      <c r="B69" s="199"/>
      <c r="C69" s="200"/>
      <c r="D69" s="201">
        <f>SUM(D4:D68)</f>
        <v>241</v>
      </c>
      <c r="E69" s="201">
        <f>SUM(E4:E68)</f>
        <v>20</v>
      </c>
      <c r="F69" s="201">
        <f>SUM(F4:F68)</f>
        <v>20</v>
      </c>
      <c r="G69" s="201">
        <f>SUM(G4:G68)</f>
        <v>281</v>
      </c>
      <c r="H69" s="201">
        <f>SUM(H4:H68)</f>
        <v>0</v>
      </c>
      <c r="I69" s="297"/>
      <c r="J69" s="149"/>
      <c r="K69" s="149"/>
      <c r="L69" s="202"/>
      <c r="M69" s="187"/>
      <c r="N69" s="272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203" t="s">
        <v>12</v>
      </c>
      <c r="B70" s="204"/>
      <c r="C70" s="205"/>
      <c r="D70" s="206">
        <v>1394</v>
      </c>
      <c r="E70" s="206">
        <v>0</v>
      </c>
      <c r="F70" s="206">
        <v>0</v>
      </c>
      <c r="G70" s="206">
        <v>1309</v>
      </c>
      <c r="H70" s="206">
        <v>0</v>
      </c>
      <c r="I70" s="298"/>
      <c r="J70" s="128"/>
      <c r="K70" s="128"/>
      <c r="L70" s="207"/>
      <c r="M70" s="187"/>
      <c r="N70" s="272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 thickBot="1">
      <c r="A71" s="208" t="s">
        <v>13</v>
      </c>
      <c r="B71" s="209"/>
      <c r="C71" s="210"/>
      <c r="D71" s="211">
        <f>D69+D70</f>
        <v>1635</v>
      </c>
      <c r="E71" s="211">
        <f>E69+E70</f>
        <v>20</v>
      </c>
      <c r="F71" s="211">
        <f>F69+F70</f>
        <v>20</v>
      </c>
      <c r="G71" s="211">
        <f>G69+G70</f>
        <v>1590</v>
      </c>
      <c r="H71" s="211">
        <f>H69+H70</f>
        <v>0</v>
      </c>
      <c r="I71" s="299"/>
      <c r="J71" s="129"/>
      <c r="K71" s="129"/>
      <c r="L71" s="212"/>
      <c r="M71" s="187"/>
      <c r="N71" s="272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>
      <c r="A72" s="213" t="s">
        <v>14</v>
      </c>
      <c r="B72" s="214">
        <f t="array" ref="B72">SUM(1/COUNTIF(B4:B68,B4:B68))</f>
        <v>35</v>
      </c>
      <c r="C72" s="215"/>
      <c r="D72" s="151"/>
      <c r="E72" s="151"/>
      <c r="F72" s="151"/>
      <c r="G72" s="151"/>
      <c r="H72" s="151"/>
      <c r="I72" s="300"/>
      <c r="J72" s="130"/>
      <c r="K72" s="130"/>
      <c r="L72" s="134"/>
      <c r="M72" s="187"/>
      <c r="N72" s="272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213"/>
      <c r="B73" s="214"/>
      <c r="C73" s="215"/>
      <c r="D73" s="151"/>
      <c r="E73" s="151"/>
      <c r="F73" s="151"/>
      <c r="G73" s="151"/>
      <c r="H73" s="151"/>
      <c r="I73" s="300"/>
      <c r="J73" s="130"/>
      <c r="K73" s="39"/>
      <c r="L73" s="39"/>
      <c r="M73" s="187"/>
      <c r="N73" s="272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216" t="s">
        <v>15</v>
      </c>
      <c r="B74" s="217"/>
      <c r="C74" s="217"/>
      <c r="D74" s="131"/>
      <c r="E74" s="131"/>
      <c r="F74" s="131"/>
      <c r="G74" s="131"/>
      <c r="H74" s="131"/>
      <c r="I74" s="301"/>
      <c r="J74" s="131"/>
      <c r="K74" s="148"/>
      <c r="L74" s="148"/>
      <c r="M74" s="187"/>
      <c r="N74" s="272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218" t="s">
        <v>130</v>
      </c>
      <c r="B75" s="217"/>
      <c r="C75" s="217"/>
      <c r="D75" s="131"/>
      <c r="E75" s="131"/>
      <c r="F75" s="131"/>
      <c r="G75" s="131"/>
      <c r="H75" s="131"/>
      <c r="I75" s="301"/>
      <c r="J75" s="131"/>
      <c r="K75" s="131"/>
      <c r="L75" s="148"/>
      <c r="M75" s="187"/>
      <c r="N75" s="272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 thickBot="1">
      <c r="A76" s="219"/>
      <c r="B76" s="217"/>
      <c r="C76" s="220"/>
      <c r="D76" s="131"/>
      <c r="E76" s="131"/>
      <c r="F76" s="131"/>
      <c r="G76" s="131"/>
      <c r="H76" s="131"/>
      <c r="I76" s="302"/>
      <c r="J76" s="132"/>
      <c r="K76" s="132"/>
      <c r="L76" s="221"/>
      <c r="M76" s="187"/>
      <c r="N76" s="272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 thickBot="1">
      <c r="A77" s="174" t="s">
        <v>0</v>
      </c>
      <c r="B77" s="175" t="s">
        <v>1</v>
      </c>
      <c r="C77" s="175" t="s">
        <v>2</v>
      </c>
      <c r="D77" s="384" t="s">
        <v>16</v>
      </c>
      <c r="E77" s="222" t="s">
        <v>27</v>
      </c>
      <c r="F77" s="384" t="s">
        <v>18</v>
      </c>
      <c r="G77" s="384" t="s">
        <v>19</v>
      </c>
      <c r="H77" s="384" t="s">
        <v>119</v>
      </c>
      <c r="I77" s="303" t="s">
        <v>8</v>
      </c>
      <c r="J77" s="384" t="s">
        <v>9</v>
      </c>
      <c r="K77" s="464" t="s">
        <v>10</v>
      </c>
      <c r="L77" s="465"/>
      <c r="M77" s="187"/>
      <c r="N77" s="272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318"/>
      <c r="B78" s="326"/>
      <c r="C78" s="327"/>
      <c r="D78" s="328"/>
      <c r="E78" s="328"/>
      <c r="F78" s="328"/>
      <c r="G78" s="328"/>
      <c r="H78" s="328"/>
      <c r="I78" s="329"/>
      <c r="J78" s="330"/>
      <c r="K78" s="330"/>
      <c r="L78" s="331"/>
      <c r="M78" s="187"/>
      <c r="N78" s="272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 thickBot="1">
      <c r="A79" s="324"/>
      <c r="B79" s="338"/>
      <c r="C79" s="339"/>
      <c r="D79" s="340"/>
      <c r="E79" s="340"/>
      <c r="F79" s="340"/>
      <c r="G79" s="340"/>
      <c r="H79" s="340"/>
      <c r="I79" s="341"/>
      <c r="J79" s="342"/>
      <c r="K79" s="342"/>
      <c r="L79" s="343"/>
      <c r="M79" s="187"/>
      <c r="N79" s="272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>
      <c r="A80" s="198" t="s">
        <v>20</v>
      </c>
      <c r="B80" s="199"/>
      <c r="C80" s="200"/>
      <c r="D80" s="225">
        <f>SUM(D78:D79)</f>
        <v>0</v>
      </c>
      <c r="E80" s="225">
        <f>SUM(E78:E79)</f>
        <v>0</v>
      </c>
      <c r="F80" s="225">
        <f>SUM(F78:F79)</f>
        <v>0</v>
      </c>
      <c r="G80" s="225">
        <f>SUM(G78:G79)</f>
        <v>0</v>
      </c>
      <c r="H80" s="225">
        <f>SUM(H78:H79)</f>
        <v>0</v>
      </c>
      <c r="I80" s="297"/>
      <c r="J80" s="34"/>
      <c r="K80" s="34"/>
      <c r="L80" s="226"/>
      <c r="M80" s="187"/>
      <c r="N80" s="272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>
      <c r="A81" s="227" t="s">
        <v>12</v>
      </c>
      <c r="B81" s="228"/>
      <c r="C81" s="115"/>
      <c r="D81" s="229">
        <v>2</v>
      </c>
      <c r="E81" s="229">
        <v>112</v>
      </c>
      <c r="F81" s="229">
        <v>111</v>
      </c>
      <c r="G81" s="229">
        <v>0</v>
      </c>
      <c r="H81" s="229">
        <v>0</v>
      </c>
      <c r="I81" s="304"/>
      <c r="J81" s="133"/>
      <c r="K81" s="133"/>
      <c r="L81" s="230"/>
      <c r="M81" s="187"/>
      <c r="N81" s="272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 thickBot="1">
      <c r="A82" s="208" t="s">
        <v>13</v>
      </c>
      <c r="B82" s="209"/>
      <c r="C82" s="210"/>
      <c r="D82" s="231">
        <f>SUM(D80:D81)</f>
        <v>2</v>
      </c>
      <c r="E82" s="231">
        <f t="shared" ref="E82:H82" si="1">SUM(E80:E81)</f>
        <v>112</v>
      </c>
      <c r="F82" s="231">
        <f t="shared" si="1"/>
        <v>111</v>
      </c>
      <c r="G82" s="231">
        <f t="shared" si="1"/>
        <v>0</v>
      </c>
      <c r="H82" s="231">
        <f t="shared" si="1"/>
        <v>0</v>
      </c>
      <c r="I82" s="299"/>
      <c r="J82" s="129"/>
      <c r="K82" s="129"/>
      <c r="L82" s="212"/>
      <c r="M82" s="187"/>
      <c r="N82" s="272"/>
      <c r="O82" s="156"/>
      <c r="P82" s="188"/>
      <c r="Q82" s="188"/>
      <c r="R82" s="152"/>
      <c r="S82" s="152"/>
      <c r="T82" s="152"/>
      <c r="U82" s="151"/>
      <c r="V82" s="151"/>
    </row>
    <row r="83" spans="1:22" ht="19.5" customHeight="1">
      <c r="A83" s="213"/>
      <c r="B83" s="214"/>
      <c r="C83" s="232"/>
      <c r="D83" s="151"/>
      <c r="E83" s="151"/>
      <c r="F83" s="151"/>
      <c r="G83" s="151"/>
      <c r="H83" s="151"/>
      <c r="I83" s="300"/>
      <c r="J83" s="130"/>
      <c r="K83" s="130"/>
      <c r="L83" s="130"/>
      <c r="M83" s="187"/>
      <c r="N83" s="272"/>
      <c r="O83" s="156"/>
      <c r="P83" s="188"/>
      <c r="Q83" s="188"/>
      <c r="R83" s="152"/>
      <c r="S83" s="152"/>
      <c r="T83" s="152"/>
      <c r="U83" s="151"/>
      <c r="V83" s="151"/>
    </row>
    <row r="84" spans="1:22" ht="19.5" customHeight="1">
      <c r="A84" s="216" t="s">
        <v>21</v>
      </c>
      <c r="B84" s="217"/>
      <c r="C84" s="217"/>
      <c r="D84" s="131"/>
      <c r="E84" s="131"/>
      <c r="F84" s="131"/>
      <c r="G84" s="131"/>
      <c r="H84" s="131"/>
      <c r="I84" s="301"/>
      <c r="J84" s="131"/>
      <c r="K84" s="131"/>
      <c r="L84" s="131"/>
      <c r="M84" s="187"/>
      <c r="N84" s="272"/>
      <c r="O84" s="156"/>
      <c r="P84" s="188"/>
      <c r="Q84" s="188"/>
      <c r="R84" s="152"/>
      <c r="S84" s="152"/>
      <c r="T84" s="152"/>
      <c r="U84" s="151"/>
      <c r="V84" s="151"/>
    </row>
    <row r="85" spans="1:22" ht="19.5" customHeight="1">
      <c r="A85" s="216" t="s">
        <v>124</v>
      </c>
      <c r="B85" s="217"/>
      <c r="C85" s="217"/>
      <c r="D85" s="131"/>
      <c r="E85" s="131"/>
      <c r="F85" s="131"/>
      <c r="G85" s="131"/>
      <c r="H85" s="131"/>
      <c r="I85" s="301"/>
      <c r="J85" s="131"/>
      <c r="K85" s="131"/>
      <c r="L85" s="131"/>
      <c r="M85" s="187"/>
      <c r="N85" s="272"/>
      <c r="O85" s="156"/>
      <c r="P85" s="188"/>
      <c r="Q85" s="188"/>
      <c r="R85" s="152"/>
      <c r="S85" s="152"/>
      <c r="T85" s="152"/>
      <c r="U85" s="151"/>
      <c r="V85" s="151"/>
    </row>
    <row r="86" spans="1:22" ht="19.5" customHeight="1" thickBot="1">
      <c r="A86" s="219"/>
      <c r="B86" s="217"/>
      <c r="C86" s="220"/>
      <c r="D86" s="131"/>
      <c r="E86" s="131"/>
      <c r="F86" s="131"/>
      <c r="G86" s="131"/>
      <c r="H86" s="131"/>
      <c r="I86" s="302"/>
      <c r="J86" s="132"/>
      <c r="K86" s="132"/>
      <c r="L86" s="221"/>
      <c r="M86" s="187"/>
      <c r="N86" s="272"/>
      <c r="O86" s="156"/>
      <c r="P86" s="188"/>
      <c r="Q86" s="188"/>
      <c r="R86" s="152"/>
      <c r="S86" s="152"/>
      <c r="T86" s="152"/>
      <c r="U86" s="151"/>
      <c r="V86" s="151"/>
    </row>
    <row r="87" spans="1:22" ht="19.5" customHeight="1" thickBot="1">
      <c r="A87" s="174" t="s">
        <v>0</v>
      </c>
      <c r="B87" s="175" t="s">
        <v>1</v>
      </c>
      <c r="C87" s="175" t="s">
        <v>2</v>
      </c>
      <c r="D87" s="384" t="s">
        <v>22</v>
      </c>
      <c r="E87" s="384" t="s">
        <v>23</v>
      </c>
      <c r="F87" s="384" t="s">
        <v>24</v>
      </c>
      <c r="G87" s="384" t="s">
        <v>25</v>
      </c>
      <c r="H87" s="384" t="s">
        <v>7</v>
      </c>
      <c r="I87" s="303" t="s">
        <v>8</v>
      </c>
      <c r="J87" s="384" t="s">
        <v>9</v>
      </c>
      <c r="K87" s="464" t="s">
        <v>10</v>
      </c>
      <c r="L87" s="465"/>
      <c r="M87" s="187"/>
      <c r="N87" s="272"/>
      <c r="O87" s="156"/>
      <c r="P87" s="188"/>
      <c r="Q87" s="188"/>
      <c r="R87" s="152"/>
      <c r="S87" s="152"/>
      <c r="T87" s="152"/>
      <c r="U87" s="151"/>
      <c r="V87" s="151"/>
    </row>
    <row r="88" spans="1:22" ht="19.5" customHeight="1">
      <c r="A88" s="170">
        <v>44501</v>
      </c>
      <c r="B88" s="141" t="s">
        <v>1010</v>
      </c>
      <c r="C88" s="159" t="s">
        <v>1011</v>
      </c>
      <c r="D88" s="160">
        <v>2</v>
      </c>
      <c r="E88" s="160">
        <v>0</v>
      </c>
      <c r="F88" s="160">
        <v>0</v>
      </c>
      <c r="G88" s="160">
        <v>2</v>
      </c>
      <c r="H88" s="160">
        <v>0</v>
      </c>
      <c r="I88" s="290" t="s">
        <v>1014</v>
      </c>
      <c r="J88" s="168" t="s">
        <v>1016</v>
      </c>
      <c r="K88" s="168"/>
      <c r="L88" s="142"/>
      <c r="M88" s="187"/>
      <c r="N88" s="272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 thickBot="1">
      <c r="A89" s="165">
        <v>44501</v>
      </c>
      <c r="B89" s="285" t="s">
        <v>1013</v>
      </c>
      <c r="C89" s="158" t="s">
        <v>1012</v>
      </c>
      <c r="D89" s="163">
        <v>1</v>
      </c>
      <c r="E89" s="163">
        <v>0</v>
      </c>
      <c r="F89" s="163">
        <v>0</v>
      </c>
      <c r="G89" s="163">
        <v>2</v>
      </c>
      <c r="H89" s="163">
        <v>0</v>
      </c>
      <c r="I89" s="292" t="s">
        <v>1015</v>
      </c>
      <c r="J89" s="164" t="s">
        <v>1016</v>
      </c>
      <c r="K89" s="164"/>
      <c r="L89" s="286"/>
      <c r="M89" s="187"/>
      <c r="N89" s="272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>
      <c r="A90" s="170">
        <v>44504</v>
      </c>
      <c r="B90" s="141" t="s">
        <v>1019</v>
      </c>
      <c r="C90" s="159" t="s">
        <v>1017</v>
      </c>
      <c r="D90" s="160">
        <v>10</v>
      </c>
      <c r="E90" s="160">
        <v>0</v>
      </c>
      <c r="F90" s="160">
        <v>0</v>
      </c>
      <c r="G90" s="160">
        <v>15</v>
      </c>
      <c r="H90" s="160">
        <v>0</v>
      </c>
      <c r="I90" s="290" t="s">
        <v>1015</v>
      </c>
      <c r="J90" s="168" t="s">
        <v>1016</v>
      </c>
      <c r="K90" s="168"/>
      <c r="L90" s="142"/>
      <c r="M90" s="187"/>
      <c r="N90" s="272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 thickBot="1">
      <c r="A91" s="165">
        <v>44504</v>
      </c>
      <c r="B91" s="285" t="s">
        <v>1019</v>
      </c>
      <c r="C91" s="158" t="s">
        <v>1018</v>
      </c>
      <c r="D91" s="163">
        <v>1</v>
      </c>
      <c r="E91" s="163">
        <v>0</v>
      </c>
      <c r="F91" s="163">
        <v>0</v>
      </c>
      <c r="G91" s="163">
        <v>1</v>
      </c>
      <c r="H91" s="163">
        <v>0</v>
      </c>
      <c r="I91" s="292" t="s">
        <v>1015</v>
      </c>
      <c r="J91" s="164" t="s">
        <v>1032</v>
      </c>
      <c r="K91" s="164"/>
      <c r="L91" s="286"/>
      <c r="M91" s="187"/>
      <c r="N91" s="272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 thickBot="1">
      <c r="A92" s="174">
        <v>44505</v>
      </c>
      <c r="B92" s="287" t="s">
        <v>1020</v>
      </c>
      <c r="C92" s="166" t="s">
        <v>1021</v>
      </c>
      <c r="D92" s="167">
        <v>1</v>
      </c>
      <c r="E92" s="167">
        <v>0</v>
      </c>
      <c r="F92" s="167">
        <v>0</v>
      </c>
      <c r="G92" s="167">
        <v>2</v>
      </c>
      <c r="H92" s="167">
        <v>0</v>
      </c>
      <c r="I92" s="296" t="s">
        <v>1015</v>
      </c>
      <c r="J92" s="175" t="s">
        <v>1033</v>
      </c>
      <c r="K92" s="175"/>
      <c r="L92" s="288"/>
      <c r="M92" s="187"/>
      <c r="N92" s="272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 thickBot="1">
      <c r="A93" s="174">
        <v>44505</v>
      </c>
      <c r="B93" s="287" t="s">
        <v>1022</v>
      </c>
      <c r="C93" s="166" t="s">
        <v>1023</v>
      </c>
      <c r="D93" s="167">
        <v>7</v>
      </c>
      <c r="E93" s="167">
        <v>0</v>
      </c>
      <c r="F93" s="167">
        <v>0</v>
      </c>
      <c r="G93" s="167">
        <v>8</v>
      </c>
      <c r="H93" s="167">
        <v>0</v>
      </c>
      <c r="I93" s="296" t="s">
        <v>1015</v>
      </c>
      <c r="J93" s="175" t="s">
        <v>1034</v>
      </c>
      <c r="K93" s="175"/>
      <c r="L93" s="288"/>
      <c r="M93" s="187"/>
      <c r="N93" s="272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>
      <c r="A94" s="170">
        <v>44505</v>
      </c>
      <c r="B94" s="141" t="s">
        <v>1024</v>
      </c>
      <c r="C94" s="159" t="s">
        <v>1025</v>
      </c>
      <c r="D94" s="160">
        <v>1</v>
      </c>
      <c r="E94" s="160">
        <v>0</v>
      </c>
      <c r="F94" s="160">
        <v>0</v>
      </c>
      <c r="G94" s="160">
        <v>1</v>
      </c>
      <c r="H94" s="160">
        <v>0</v>
      </c>
      <c r="I94" s="290" t="s">
        <v>1015</v>
      </c>
      <c r="J94" s="168" t="s">
        <v>1032</v>
      </c>
      <c r="K94" s="168"/>
      <c r="L94" s="142"/>
      <c r="M94" s="187"/>
      <c r="N94" s="272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 thickBot="1">
      <c r="A95" s="165">
        <v>44505</v>
      </c>
      <c r="B95" s="285" t="s">
        <v>1024</v>
      </c>
      <c r="C95" s="158" t="s">
        <v>1012</v>
      </c>
      <c r="D95" s="163">
        <v>1</v>
      </c>
      <c r="E95" s="163">
        <v>0</v>
      </c>
      <c r="F95" s="163">
        <v>0</v>
      </c>
      <c r="G95" s="163">
        <v>0</v>
      </c>
      <c r="H95" s="163">
        <v>0</v>
      </c>
      <c r="I95" s="292" t="s">
        <v>1015</v>
      </c>
      <c r="J95" s="164" t="s">
        <v>1033</v>
      </c>
      <c r="K95" s="164"/>
      <c r="L95" s="286"/>
      <c r="M95" s="187"/>
      <c r="N95" s="272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 thickBot="1">
      <c r="A96" s="174">
        <v>44505</v>
      </c>
      <c r="B96" s="287" t="s">
        <v>1026</v>
      </c>
      <c r="C96" s="166" t="s">
        <v>1027</v>
      </c>
      <c r="D96" s="167">
        <v>5</v>
      </c>
      <c r="E96" s="167">
        <v>0</v>
      </c>
      <c r="F96" s="167">
        <v>0</v>
      </c>
      <c r="G96" s="167">
        <v>0</v>
      </c>
      <c r="H96" s="167">
        <v>0</v>
      </c>
      <c r="I96" s="296" t="s">
        <v>1015</v>
      </c>
      <c r="J96" s="175" t="s">
        <v>1035</v>
      </c>
      <c r="K96" s="175"/>
      <c r="L96" s="288"/>
      <c r="M96" s="187"/>
      <c r="N96" s="272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 thickBot="1">
      <c r="A97" s="174">
        <v>44505</v>
      </c>
      <c r="B97" s="287" t="s">
        <v>1028</v>
      </c>
      <c r="C97" s="166" t="s">
        <v>1029</v>
      </c>
      <c r="D97" s="167">
        <v>6</v>
      </c>
      <c r="E97" s="167">
        <v>0</v>
      </c>
      <c r="F97" s="167">
        <v>0</v>
      </c>
      <c r="G97" s="167">
        <v>8</v>
      </c>
      <c r="H97" s="167">
        <v>0</v>
      </c>
      <c r="I97" s="296" t="s">
        <v>1015</v>
      </c>
      <c r="J97" s="175" t="s">
        <v>1016</v>
      </c>
      <c r="K97" s="175"/>
      <c r="L97" s="288"/>
      <c r="M97" s="187"/>
      <c r="N97" s="272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 thickBot="1">
      <c r="A98" s="174">
        <v>44505</v>
      </c>
      <c r="B98" s="287" t="s">
        <v>1030</v>
      </c>
      <c r="C98" s="166" t="s">
        <v>1031</v>
      </c>
      <c r="D98" s="167">
        <v>2</v>
      </c>
      <c r="E98" s="167">
        <v>0</v>
      </c>
      <c r="F98" s="167">
        <v>0</v>
      </c>
      <c r="G98" s="167">
        <v>2</v>
      </c>
      <c r="H98" s="167">
        <v>0</v>
      </c>
      <c r="I98" s="296" t="s">
        <v>1015</v>
      </c>
      <c r="J98" s="175" t="s">
        <v>1032</v>
      </c>
      <c r="K98" s="175"/>
      <c r="L98" s="288"/>
      <c r="M98" s="187"/>
      <c r="N98" s="272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>
      <c r="A99" s="198" t="s">
        <v>20</v>
      </c>
      <c r="B99" s="199"/>
      <c r="C99" s="200"/>
      <c r="D99" s="225">
        <f>SUM(D88:D98)</f>
        <v>37</v>
      </c>
      <c r="E99" s="225">
        <f>SUM(E88:E98)</f>
        <v>0</v>
      </c>
      <c r="F99" s="225">
        <f>SUM(F88:F98)</f>
        <v>0</v>
      </c>
      <c r="G99" s="225">
        <f>SUM(G88:G98)</f>
        <v>41</v>
      </c>
      <c r="H99" s="225">
        <f>SUM(H88:H98)</f>
        <v>0</v>
      </c>
      <c r="I99" s="297"/>
      <c r="J99" s="34"/>
      <c r="K99" s="34"/>
      <c r="L99" s="226"/>
      <c r="M99" s="187"/>
      <c r="N99" s="272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>
      <c r="A100" s="227" t="s">
        <v>12</v>
      </c>
      <c r="B100" s="228"/>
      <c r="C100" s="115"/>
      <c r="D100" s="229">
        <v>1</v>
      </c>
      <c r="E100" s="229">
        <v>0</v>
      </c>
      <c r="F100" s="229">
        <v>0</v>
      </c>
      <c r="G100" s="229">
        <v>1</v>
      </c>
      <c r="H100" s="229">
        <v>0</v>
      </c>
      <c r="I100" s="304"/>
      <c r="J100" s="133"/>
      <c r="K100" s="133"/>
      <c r="L100" s="230"/>
      <c r="M100" s="187"/>
      <c r="N100" s="272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 thickBot="1">
      <c r="A101" s="208" t="s">
        <v>13</v>
      </c>
      <c r="B101" s="209"/>
      <c r="C101" s="210"/>
      <c r="D101" s="231">
        <f>SUM(D99:D100)</f>
        <v>38</v>
      </c>
      <c r="E101" s="231">
        <f>SUM(E99:E100)</f>
        <v>0</v>
      </c>
      <c r="F101" s="231">
        <f>SUM(F99:F100)</f>
        <v>0</v>
      </c>
      <c r="G101" s="231">
        <f>SUM(G99:G100)</f>
        <v>42</v>
      </c>
      <c r="H101" s="231">
        <f>SUM(H99:H100)</f>
        <v>0</v>
      </c>
      <c r="I101" s="299"/>
      <c r="J101" s="129"/>
      <c r="K101" s="129"/>
      <c r="L101" s="212"/>
      <c r="M101" s="187"/>
      <c r="N101" s="272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>
      <c r="A102" s="213"/>
      <c r="B102" s="214"/>
      <c r="C102" s="232"/>
      <c r="D102" s="151"/>
      <c r="E102" s="151"/>
      <c r="F102" s="151"/>
      <c r="G102" s="151"/>
      <c r="H102" s="151"/>
      <c r="I102" s="300"/>
      <c r="J102" s="130"/>
      <c r="K102" s="130"/>
      <c r="L102" s="130"/>
      <c r="M102" s="187"/>
      <c r="N102" s="272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>
      <c r="A103" s="216" t="s">
        <v>120</v>
      </c>
      <c r="B103" s="217"/>
      <c r="C103" s="217"/>
      <c r="D103" s="131"/>
      <c r="E103" s="131"/>
      <c r="F103" s="131"/>
      <c r="G103" s="131"/>
      <c r="H103" s="131"/>
      <c r="I103" s="301"/>
      <c r="J103" s="131"/>
      <c r="K103" s="131"/>
      <c r="L103" s="131"/>
      <c r="M103" s="187"/>
      <c r="N103" s="272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 thickBot="1">
      <c r="A104" s="219"/>
      <c r="B104" s="217"/>
      <c r="C104" s="220"/>
      <c r="D104" s="131"/>
      <c r="E104" s="131"/>
      <c r="F104" s="131"/>
      <c r="G104" s="131"/>
      <c r="H104" s="131"/>
      <c r="I104" s="302"/>
      <c r="J104" s="132"/>
      <c r="K104" s="132"/>
      <c r="L104" s="131"/>
      <c r="M104" s="187"/>
      <c r="N104" s="272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 thickBot="1">
      <c r="A105" s="174" t="s">
        <v>0</v>
      </c>
      <c r="B105" s="175" t="s">
        <v>1</v>
      </c>
      <c r="C105" s="175" t="s">
        <v>2</v>
      </c>
      <c r="D105" s="384" t="s">
        <v>26</v>
      </c>
      <c r="E105" s="384" t="s">
        <v>27</v>
      </c>
      <c r="F105" s="384" t="s">
        <v>28</v>
      </c>
      <c r="G105" s="384" t="s">
        <v>25</v>
      </c>
      <c r="H105" s="384" t="s">
        <v>22</v>
      </c>
      <c r="I105" s="303" t="s">
        <v>8</v>
      </c>
      <c r="J105" s="384" t="s">
        <v>9</v>
      </c>
      <c r="K105" s="464" t="s">
        <v>10</v>
      </c>
      <c r="L105" s="465"/>
      <c r="M105" s="187"/>
      <c r="N105" s="272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>
      <c r="A106" s="170"/>
      <c r="B106" s="159"/>
      <c r="C106" s="159"/>
      <c r="D106" s="319"/>
      <c r="E106" s="319"/>
      <c r="F106" s="319"/>
      <c r="G106" s="319"/>
      <c r="H106" s="319"/>
      <c r="I106" s="305"/>
      <c r="J106" s="134"/>
      <c r="K106" s="134"/>
      <c r="L106" s="289"/>
      <c r="M106" s="187"/>
      <c r="N106" s="272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 thickBot="1">
      <c r="A107" s="171"/>
      <c r="B107" s="161"/>
      <c r="C107" s="161"/>
      <c r="D107" s="320"/>
      <c r="E107" s="320"/>
      <c r="F107" s="320"/>
      <c r="G107" s="320"/>
      <c r="H107" s="320"/>
      <c r="I107" s="306"/>
      <c r="J107" s="39"/>
      <c r="K107" s="39"/>
      <c r="L107" s="176"/>
      <c r="M107" s="187"/>
      <c r="N107" s="272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198" t="s">
        <v>20</v>
      </c>
      <c r="B108" s="199"/>
      <c r="C108" s="200"/>
      <c r="D108" s="321">
        <f>SUM(D106:D107)</f>
        <v>0</v>
      </c>
      <c r="E108" s="321">
        <f>SUM(E106:E107)</f>
        <v>0</v>
      </c>
      <c r="F108" s="321">
        <f>SUM(F106:F107)</f>
        <v>0</v>
      </c>
      <c r="G108" s="321">
        <f>SUM(G106:G107)</f>
        <v>0</v>
      </c>
      <c r="H108" s="321">
        <f>SUM(H106:H107)</f>
        <v>0</v>
      </c>
      <c r="I108" s="297"/>
      <c r="J108" s="34"/>
      <c r="K108" s="34"/>
      <c r="L108" s="226"/>
      <c r="M108" s="187"/>
      <c r="N108" s="272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227" t="s">
        <v>12</v>
      </c>
      <c r="B109" s="228"/>
      <c r="C109" s="115"/>
      <c r="D109" s="322">
        <v>0</v>
      </c>
      <c r="E109" s="322">
        <v>98</v>
      </c>
      <c r="F109" s="322">
        <v>83</v>
      </c>
      <c r="G109" s="322">
        <v>0</v>
      </c>
      <c r="H109" s="322">
        <v>0</v>
      </c>
      <c r="I109" s="304"/>
      <c r="J109" s="133"/>
      <c r="K109" s="133"/>
      <c r="L109" s="230"/>
      <c r="M109" s="187"/>
      <c r="N109" s="272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 thickBot="1">
      <c r="A110" s="208" t="s">
        <v>13</v>
      </c>
      <c r="B110" s="209"/>
      <c r="C110" s="210"/>
      <c r="D110" s="323">
        <f>D108+D109</f>
        <v>0</v>
      </c>
      <c r="E110" s="323">
        <f>E108+E109</f>
        <v>98</v>
      </c>
      <c r="F110" s="323">
        <f>F108+F109</f>
        <v>83</v>
      </c>
      <c r="G110" s="323">
        <f>G108+G109</f>
        <v>0</v>
      </c>
      <c r="H110" s="323">
        <f>H108+H109</f>
        <v>0</v>
      </c>
      <c r="I110" s="299"/>
      <c r="J110" s="129"/>
      <c r="K110" s="129"/>
      <c r="L110" s="212"/>
      <c r="M110" s="187"/>
      <c r="N110" s="272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>
      <c r="A111" s="234"/>
      <c r="B111" s="214"/>
      <c r="C111" s="215"/>
      <c r="D111" s="151"/>
      <c r="E111" s="151"/>
      <c r="F111" s="151"/>
      <c r="G111" s="151"/>
      <c r="H111" s="151"/>
      <c r="I111" s="300"/>
      <c r="J111" s="130"/>
      <c r="K111" s="130"/>
      <c r="L111" s="130"/>
      <c r="M111" s="187"/>
      <c r="N111" s="272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216" t="s">
        <v>117</v>
      </c>
      <c r="B112" s="217"/>
      <c r="C112" s="217"/>
      <c r="D112" s="131"/>
      <c r="E112" s="131"/>
      <c r="F112" s="131"/>
      <c r="G112" s="131"/>
      <c r="H112" s="131"/>
      <c r="I112" s="301"/>
      <c r="J112" s="131"/>
      <c r="K112" s="131"/>
      <c r="L112" s="131"/>
      <c r="M112" s="187"/>
      <c r="N112" s="272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 thickBot="1">
      <c r="A113" s="219"/>
      <c r="B113" s="217"/>
      <c r="C113" s="220"/>
      <c r="D113" s="131"/>
      <c r="E113" s="131"/>
      <c r="F113" s="131"/>
      <c r="G113" s="131"/>
      <c r="H113" s="131"/>
      <c r="I113" s="302"/>
      <c r="J113" s="132"/>
      <c r="K113" s="132"/>
      <c r="L113" s="131"/>
      <c r="M113" s="187"/>
      <c r="N113" s="272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 thickBot="1">
      <c r="A114" s="174" t="s">
        <v>0</v>
      </c>
      <c r="B114" s="175" t="s">
        <v>1</v>
      </c>
      <c r="C114" s="175" t="s">
        <v>2</v>
      </c>
      <c r="D114" s="384" t="s">
        <v>29</v>
      </c>
      <c r="E114" s="384" t="s">
        <v>17</v>
      </c>
      <c r="F114" s="384" t="s">
        <v>30</v>
      </c>
      <c r="G114" s="384" t="s">
        <v>19</v>
      </c>
      <c r="H114" s="384" t="s">
        <v>7</v>
      </c>
      <c r="I114" s="303" t="s">
        <v>8</v>
      </c>
      <c r="J114" s="384" t="s">
        <v>9</v>
      </c>
      <c r="K114" s="384"/>
      <c r="L114" s="385" t="s">
        <v>10</v>
      </c>
      <c r="M114" s="187"/>
      <c r="N114" s="272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170">
        <v>44508</v>
      </c>
      <c r="B115" s="159" t="s">
        <v>1006</v>
      </c>
      <c r="C115" s="159" t="s">
        <v>1004</v>
      </c>
      <c r="D115" s="160">
        <v>0</v>
      </c>
      <c r="E115" s="160">
        <v>64</v>
      </c>
      <c r="F115" s="160">
        <v>60</v>
      </c>
      <c r="G115" s="160">
        <v>0</v>
      </c>
      <c r="H115" s="160">
        <v>0</v>
      </c>
      <c r="I115" s="290" t="s">
        <v>1008</v>
      </c>
      <c r="J115" s="168"/>
      <c r="K115" s="168"/>
      <c r="L115" s="233" t="s">
        <v>1009</v>
      </c>
      <c r="M115" s="187"/>
      <c r="N115" s="272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 thickBot="1">
      <c r="A116" s="165">
        <v>44508</v>
      </c>
      <c r="B116" s="158" t="s">
        <v>1007</v>
      </c>
      <c r="C116" s="158" t="s">
        <v>1005</v>
      </c>
      <c r="D116" s="163">
        <v>0</v>
      </c>
      <c r="E116" s="163">
        <v>41</v>
      </c>
      <c r="F116" s="163">
        <v>40</v>
      </c>
      <c r="G116" s="163">
        <v>0</v>
      </c>
      <c r="H116" s="163">
        <v>0</v>
      </c>
      <c r="I116" s="292" t="s">
        <v>1008</v>
      </c>
      <c r="J116" s="164"/>
      <c r="K116" s="164"/>
      <c r="L116" s="235"/>
      <c r="M116" s="187"/>
      <c r="N116" s="272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198" t="s">
        <v>20</v>
      </c>
      <c r="B117" s="200"/>
      <c r="C117" s="200"/>
      <c r="D117" s="225">
        <f>SUM(D115:D116)</f>
        <v>0</v>
      </c>
      <c r="E117" s="225">
        <f>SUM(E115:E116)</f>
        <v>105</v>
      </c>
      <c r="F117" s="225">
        <f>SUM(F115:F116)</f>
        <v>100</v>
      </c>
      <c r="G117" s="225">
        <f>SUM(G115:G116)</f>
        <v>0</v>
      </c>
      <c r="H117" s="225">
        <f>SUM(H115:H116)</f>
        <v>0</v>
      </c>
      <c r="I117" s="297"/>
      <c r="J117" s="34"/>
      <c r="K117" s="34"/>
      <c r="L117" s="226"/>
      <c r="M117" s="187"/>
      <c r="N117" s="272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>
      <c r="A118" s="227" t="s">
        <v>12</v>
      </c>
      <c r="B118" s="115"/>
      <c r="C118" s="115"/>
      <c r="D118" s="229">
        <v>0</v>
      </c>
      <c r="E118" s="229">
        <v>0</v>
      </c>
      <c r="F118" s="229">
        <v>0</v>
      </c>
      <c r="G118" s="229">
        <v>0</v>
      </c>
      <c r="H118" s="229">
        <v>0</v>
      </c>
      <c r="I118" s="304"/>
      <c r="J118" s="133"/>
      <c r="K118" s="133"/>
      <c r="L118" s="230"/>
      <c r="M118" s="187"/>
      <c r="N118" s="272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 thickBot="1">
      <c r="A119" s="208" t="s">
        <v>13</v>
      </c>
      <c r="B119" s="210"/>
      <c r="C119" s="210"/>
      <c r="D119" s="231">
        <f>SUM(D117:D118)</f>
        <v>0</v>
      </c>
      <c r="E119" s="231">
        <f>SUM(E117:E118)</f>
        <v>105</v>
      </c>
      <c r="F119" s="231">
        <f>SUM(F117:F118)</f>
        <v>100</v>
      </c>
      <c r="G119" s="231">
        <f>SUM(G117:G118)</f>
        <v>0</v>
      </c>
      <c r="H119" s="231">
        <f>SUM(H117:H118)</f>
        <v>0</v>
      </c>
      <c r="I119" s="299"/>
      <c r="J119" s="129"/>
      <c r="K119" s="129"/>
      <c r="L119" s="236"/>
      <c r="M119" s="187"/>
      <c r="N119" s="272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>
      <c r="A120" s="213"/>
      <c r="B120" s="214"/>
      <c r="C120" s="215"/>
      <c r="D120" s="151"/>
      <c r="E120" s="151"/>
      <c r="F120" s="151"/>
      <c r="G120" s="151"/>
      <c r="H120" s="151"/>
      <c r="I120" s="300"/>
      <c r="J120" s="130"/>
      <c r="K120" s="130"/>
      <c r="L120" s="130"/>
      <c r="M120" s="187"/>
      <c r="N120" s="272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>
      <c r="A121" s="216" t="s">
        <v>31</v>
      </c>
      <c r="B121" s="217"/>
      <c r="C121" s="217"/>
      <c r="D121" s="131"/>
      <c r="E121" s="131"/>
      <c r="F121" s="131"/>
      <c r="G121" s="131"/>
      <c r="H121" s="131"/>
      <c r="I121" s="301"/>
      <c r="J121" s="131"/>
      <c r="K121" s="131"/>
      <c r="L121" s="131"/>
      <c r="M121" s="187"/>
      <c r="N121" s="272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>
      <c r="A122" s="216" t="s">
        <v>32</v>
      </c>
      <c r="B122" s="217"/>
      <c r="C122" s="217"/>
      <c r="D122" s="131"/>
      <c r="E122" s="131"/>
      <c r="F122" s="131"/>
      <c r="G122" s="131"/>
      <c r="H122" s="131"/>
      <c r="I122" s="301"/>
      <c r="J122" s="131"/>
      <c r="K122" s="131"/>
      <c r="L122" s="131"/>
      <c r="M122" s="187"/>
      <c r="N122" s="272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 thickBot="1">
      <c r="A123" s="219"/>
      <c r="B123" s="217"/>
      <c r="C123" s="220"/>
      <c r="D123" s="131"/>
      <c r="E123" s="131"/>
      <c r="F123" s="131"/>
      <c r="G123" s="131"/>
      <c r="H123" s="131"/>
      <c r="I123" s="302"/>
      <c r="J123" s="132"/>
      <c r="K123" s="132"/>
      <c r="L123" s="131"/>
      <c r="M123" s="187"/>
      <c r="N123" s="272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 thickBot="1">
      <c r="A124" s="174" t="s">
        <v>0</v>
      </c>
      <c r="B124" s="175" t="s">
        <v>1</v>
      </c>
      <c r="C124" s="175" t="s">
        <v>2</v>
      </c>
      <c r="D124" s="384" t="s">
        <v>33</v>
      </c>
      <c r="E124" s="384" t="s">
        <v>34</v>
      </c>
      <c r="F124" s="384" t="s">
        <v>35</v>
      </c>
      <c r="G124" s="384" t="s">
        <v>36</v>
      </c>
      <c r="H124" s="384" t="s">
        <v>133</v>
      </c>
      <c r="I124" s="303" t="s">
        <v>8</v>
      </c>
      <c r="J124" s="384" t="s">
        <v>9</v>
      </c>
      <c r="K124" s="384"/>
      <c r="L124" s="385" t="s">
        <v>10</v>
      </c>
      <c r="M124" s="187"/>
      <c r="N124" s="272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>
      <c r="A125" s="171"/>
      <c r="B125" s="161"/>
      <c r="C125" s="161"/>
      <c r="D125" s="162"/>
      <c r="E125" s="162"/>
      <c r="F125" s="162"/>
      <c r="G125" s="162"/>
      <c r="H125" s="162"/>
      <c r="I125" s="306"/>
      <c r="J125" s="169"/>
      <c r="K125" s="194"/>
      <c r="L125" s="237"/>
      <c r="M125" s="187"/>
      <c r="N125" s="272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 thickBot="1">
      <c r="A126" s="171"/>
      <c r="B126" s="161"/>
      <c r="C126" s="161"/>
      <c r="D126" s="162"/>
      <c r="E126" s="162"/>
      <c r="F126" s="162"/>
      <c r="G126" s="162"/>
      <c r="H126" s="162"/>
      <c r="I126" s="306"/>
      <c r="J126" s="169"/>
      <c r="K126" s="194"/>
      <c r="L126" s="237"/>
      <c r="M126" s="187"/>
      <c r="N126" s="272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>
      <c r="A127" s="238" t="s">
        <v>20</v>
      </c>
      <c r="B127" s="239"/>
      <c r="C127" s="239"/>
      <c r="D127" s="240">
        <f>SUM(D125:D126)</f>
        <v>0</v>
      </c>
      <c r="E127" s="240">
        <f>SUM(E125:E126)</f>
        <v>0</v>
      </c>
      <c r="F127" s="240">
        <f>SUM(F125:F126)</f>
        <v>0</v>
      </c>
      <c r="G127" s="240">
        <f>SUM(G125:G126)</f>
        <v>0</v>
      </c>
      <c r="H127" s="240">
        <f>SUM(H125:H126)</f>
        <v>0</v>
      </c>
      <c r="I127" s="307"/>
      <c r="J127" s="35"/>
      <c r="K127" s="35"/>
      <c r="L127" s="241"/>
      <c r="M127" s="187"/>
      <c r="N127" s="272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>
      <c r="A128" s="242" t="s">
        <v>12</v>
      </c>
      <c r="B128" s="243"/>
      <c r="C128" s="243"/>
      <c r="D128" s="244">
        <v>0</v>
      </c>
      <c r="E128" s="244">
        <v>0</v>
      </c>
      <c r="F128" s="244">
        <v>0</v>
      </c>
      <c r="G128" s="244">
        <v>0</v>
      </c>
      <c r="H128" s="244">
        <v>0</v>
      </c>
      <c r="I128" s="308"/>
      <c r="J128" s="135"/>
      <c r="K128" s="135"/>
      <c r="L128" s="245"/>
      <c r="M128" s="187"/>
      <c r="N128" s="272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 thickBot="1">
      <c r="A129" s="246" t="s">
        <v>13</v>
      </c>
      <c r="B129" s="247"/>
      <c r="C129" s="247"/>
      <c r="D129" s="248">
        <f>D127+D128</f>
        <v>0</v>
      </c>
      <c r="E129" s="248">
        <f>E127+E128</f>
        <v>0</v>
      </c>
      <c r="F129" s="248">
        <f>F127+F128</f>
        <v>0</v>
      </c>
      <c r="G129" s="248">
        <f>G127+G128</f>
        <v>0</v>
      </c>
      <c r="H129" s="248">
        <f>H127+H128</f>
        <v>0</v>
      </c>
      <c r="I129" s="309"/>
      <c r="J129" s="136"/>
      <c r="K129" s="136"/>
      <c r="L129" s="249"/>
      <c r="M129" s="187"/>
      <c r="N129" s="272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>
      <c r="A130" s="250"/>
      <c r="B130" s="42"/>
      <c r="C130" s="124"/>
      <c r="D130" s="1"/>
      <c r="E130" s="1"/>
      <c r="F130" s="1"/>
      <c r="G130" s="1"/>
      <c r="H130" s="1"/>
      <c r="I130" s="310"/>
      <c r="J130" s="43"/>
      <c r="K130" s="43"/>
      <c r="L130" s="43"/>
      <c r="M130" s="187"/>
      <c r="N130" s="272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>
      <c r="A131" s="216" t="s">
        <v>37</v>
      </c>
      <c r="B131" s="217"/>
      <c r="C131" s="217"/>
      <c r="D131" s="131"/>
      <c r="E131" s="131"/>
      <c r="F131" s="131"/>
      <c r="G131" s="131"/>
      <c r="H131" s="131"/>
      <c r="I131" s="301"/>
      <c r="J131" s="131"/>
      <c r="K131" s="131"/>
      <c r="L131" s="131"/>
      <c r="M131" s="187"/>
      <c r="N131" s="272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>
      <c r="A132" s="216" t="s">
        <v>116</v>
      </c>
      <c r="B132" s="217"/>
      <c r="C132" s="217"/>
      <c r="D132" s="131"/>
      <c r="E132" s="131"/>
      <c r="F132" s="131"/>
      <c r="G132" s="131"/>
      <c r="H132" s="131"/>
      <c r="I132" s="301"/>
      <c r="J132" s="131"/>
      <c r="K132" s="131"/>
      <c r="L132" s="131"/>
      <c r="M132" s="187"/>
      <c r="N132" s="272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 thickBot="1">
      <c r="A133" s="219"/>
      <c r="B133" s="217"/>
      <c r="C133" s="220"/>
      <c r="D133" s="131"/>
      <c r="E133" s="131"/>
      <c r="F133" s="131"/>
      <c r="G133" s="131"/>
      <c r="H133" s="131"/>
      <c r="I133" s="302"/>
      <c r="J133" s="132"/>
      <c r="K133" s="132"/>
      <c r="L133" s="131"/>
      <c r="M133" s="187"/>
      <c r="N133" s="272"/>
      <c r="O133" s="156"/>
      <c r="P133" s="188"/>
      <c r="Q133" s="188"/>
      <c r="R133" s="152"/>
      <c r="S133" s="152"/>
      <c r="T133" s="152"/>
      <c r="U133" s="151"/>
      <c r="V133" s="151"/>
    </row>
    <row r="134" spans="1:22" ht="20.100000000000001" customHeight="1" thickBot="1">
      <c r="A134" s="174" t="s">
        <v>0</v>
      </c>
      <c r="B134" s="175" t="s">
        <v>1</v>
      </c>
      <c r="C134" s="175" t="s">
        <v>2</v>
      </c>
      <c r="D134" s="384" t="s">
        <v>33</v>
      </c>
      <c r="E134" s="384" t="s">
        <v>27</v>
      </c>
      <c r="F134" s="384" t="s">
        <v>24</v>
      </c>
      <c r="G134" s="384" t="s">
        <v>25</v>
      </c>
      <c r="H134" s="384" t="s">
        <v>7</v>
      </c>
      <c r="I134" s="303" t="s">
        <v>8</v>
      </c>
      <c r="J134" s="384" t="s">
        <v>9</v>
      </c>
      <c r="K134" s="384"/>
      <c r="L134" s="385" t="s">
        <v>10</v>
      </c>
      <c r="M134" s="187"/>
      <c r="N134" s="272"/>
      <c r="O134" s="156"/>
      <c r="P134" s="188"/>
      <c r="Q134" s="188"/>
      <c r="R134" s="152"/>
      <c r="S134" s="152"/>
      <c r="T134" s="152"/>
      <c r="U134" s="151"/>
      <c r="V134" s="151"/>
    </row>
    <row r="135" spans="1:22" ht="20.100000000000001" customHeight="1">
      <c r="A135" s="170"/>
      <c r="B135" s="159"/>
      <c r="C135" s="159"/>
      <c r="D135" s="160"/>
      <c r="E135" s="160"/>
      <c r="F135" s="160"/>
      <c r="G135" s="160"/>
      <c r="H135" s="160"/>
      <c r="I135" s="290"/>
      <c r="J135" s="168"/>
      <c r="K135" s="168"/>
      <c r="L135" s="223"/>
      <c r="M135" s="187"/>
      <c r="O135" s="156"/>
      <c r="P135" s="188"/>
      <c r="Q135" s="188"/>
      <c r="R135" s="152"/>
      <c r="S135" s="152"/>
      <c r="T135" s="152"/>
      <c r="U135" s="151"/>
      <c r="V135" s="151"/>
    </row>
    <row r="136" spans="1:22" ht="20.100000000000001" customHeight="1" thickBot="1">
      <c r="A136" s="171"/>
      <c r="B136" s="161"/>
      <c r="C136" s="161"/>
      <c r="D136" s="162"/>
      <c r="E136" s="162"/>
      <c r="F136" s="162"/>
      <c r="G136" s="162"/>
      <c r="H136" s="162"/>
      <c r="I136" s="291"/>
      <c r="J136" s="169"/>
      <c r="K136" s="169"/>
      <c r="L136" s="224"/>
      <c r="M136" s="187"/>
      <c r="O136" s="156"/>
      <c r="P136" s="188"/>
      <c r="Q136" s="188"/>
      <c r="R136" s="152"/>
      <c r="S136" s="152"/>
      <c r="T136" s="152"/>
      <c r="U136" s="151"/>
      <c r="V136" s="151"/>
    </row>
    <row r="137" spans="1:22" ht="20.100000000000001" customHeight="1">
      <c r="A137" s="238" t="s">
        <v>20</v>
      </c>
      <c r="B137" s="239"/>
      <c r="C137" s="239"/>
      <c r="D137" s="240">
        <f>SUM(D135:D136)</f>
        <v>0</v>
      </c>
      <c r="E137" s="240">
        <f>SUM(E135:E136)</f>
        <v>0</v>
      </c>
      <c r="F137" s="240">
        <f>SUM(F135:F136)</f>
        <v>0</v>
      </c>
      <c r="G137" s="240">
        <f>SUM(G135:G136)</f>
        <v>0</v>
      </c>
      <c r="H137" s="240">
        <f>SUM(H135:H136)</f>
        <v>0</v>
      </c>
      <c r="I137" s="307"/>
      <c r="J137" s="35"/>
      <c r="K137" s="35"/>
      <c r="L137" s="241"/>
      <c r="M137" s="187"/>
      <c r="O137" s="156"/>
      <c r="P137" s="188"/>
      <c r="Q137" s="188"/>
      <c r="R137" s="152"/>
      <c r="S137" s="152"/>
      <c r="T137" s="152"/>
      <c r="U137" s="151"/>
      <c r="V137" s="151"/>
    </row>
    <row r="138" spans="1:22" ht="20.100000000000001" customHeight="1">
      <c r="A138" s="242" t="s">
        <v>12</v>
      </c>
      <c r="B138" s="243"/>
      <c r="C138" s="243"/>
      <c r="D138" s="244">
        <v>0</v>
      </c>
      <c r="E138" s="244">
        <v>0</v>
      </c>
      <c r="F138" s="244">
        <v>0</v>
      </c>
      <c r="G138" s="244">
        <v>0</v>
      </c>
      <c r="H138" s="244">
        <v>0</v>
      </c>
      <c r="I138" s="308"/>
      <c r="J138" s="135"/>
      <c r="K138" s="135"/>
      <c r="L138" s="245"/>
      <c r="M138" s="187"/>
      <c r="O138" s="156"/>
      <c r="P138" s="188"/>
      <c r="Q138" s="188"/>
      <c r="R138" s="152"/>
      <c r="S138" s="152"/>
      <c r="T138" s="152"/>
      <c r="U138" s="151"/>
      <c r="V138" s="151"/>
    </row>
    <row r="139" spans="1:22" ht="20.100000000000001" customHeight="1" thickBot="1">
      <c r="A139" s="246" t="s">
        <v>13</v>
      </c>
      <c r="B139" s="247"/>
      <c r="C139" s="247"/>
      <c r="D139" s="248">
        <f>D137+D138</f>
        <v>0</v>
      </c>
      <c r="E139" s="248">
        <f>E137+E138</f>
        <v>0</v>
      </c>
      <c r="F139" s="248">
        <f>F137+F138</f>
        <v>0</v>
      </c>
      <c r="G139" s="248">
        <f>G137+G138</f>
        <v>0</v>
      </c>
      <c r="H139" s="248">
        <f>H137+H138</f>
        <v>0</v>
      </c>
      <c r="I139" s="309"/>
      <c r="J139" s="136"/>
      <c r="K139" s="136"/>
      <c r="L139" s="249"/>
      <c r="M139" s="187"/>
      <c r="O139" s="156"/>
      <c r="P139" s="188"/>
      <c r="Q139" s="188"/>
      <c r="R139" s="152"/>
      <c r="S139" s="152"/>
      <c r="T139" s="152"/>
      <c r="U139" s="151"/>
      <c r="V139" s="151"/>
    </row>
    <row r="140" spans="1:22" ht="20.100000000000001" customHeight="1">
      <c r="A140" s="250"/>
      <c r="B140" s="42"/>
      <c r="C140" s="124"/>
      <c r="D140" s="1"/>
      <c r="E140" s="1"/>
      <c r="F140" s="1"/>
      <c r="G140" s="1"/>
      <c r="H140" s="1"/>
      <c r="I140" s="310"/>
      <c r="J140" s="43"/>
      <c r="K140" s="43"/>
      <c r="L140" s="43"/>
      <c r="M140" s="187"/>
      <c r="O140" s="156"/>
      <c r="P140" s="188"/>
      <c r="Q140" s="188"/>
      <c r="R140" s="152"/>
      <c r="S140" s="152"/>
      <c r="T140" s="152"/>
      <c r="U140" s="151"/>
      <c r="V140" s="151"/>
    </row>
    <row r="141" spans="1:22" ht="20.100000000000001" customHeight="1">
      <c r="A141" s="216" t="s">
        <v>121</v>
      </c>
      <c r="B141" s="217"/>
      <c r="C141" s="217"/>
      <c r="D141" s="131"/>
      <c r="E141" s="131"/>
      <c r="F141" s="131"/>
      <c r="G141" s="131"/>
      <c r="H141" s="131"/>
      <c r="I141" s="301"/>
      <c r="J141" s="131"/>
      <c r="K141" s="131"/>
      <c r="L141" s="131"/>
      <c r="M141" s="187"/>
      <c r="O141" s="156"/>
      <c r="P141" s="188"/>
      <c r="Q141" s="188"/>
      <c r="R141" s="152"/>
      <c r="S141" s="152"/>
      <c r="T141" s="152"/>
      <c r="U141" s="151"/>
      <c r="V141" s="151"/>
    </row>
    <row r="142" spans="1:22" ht="20.100000000000001" customHeight="1">
      <c r="A142" s="216" t="s">
        <v>123</v>
      </c>
      <c r="B142" s="217"/>
      <c r="C142" s="217"/>
      <c r="D142" s="131"/>
      <c r="E142" s="131"/>
      <c r="F142" s="131"/>
      <c r="G142" s="131"/>
      <c r="H142" s="131"/>
      <c r="I142" s="301"/>
      <c r="J142" s="131"/>
      <c r="K142" s="131"/>
      <c r="L142" s="131"/>
      <c r="M142" s="187"/>
      <c r="O142" s="156"/>
      <c r="P142" s="188"/>
      <c r="Q142" s="188"/>
      <c r="R142" s="152"/>
      <c r="S142" s="152"/>
      <c r="T142" s="152"/>
      <c r="U142" s="151"/>
      <c r="V142" s="151"/>
    </row>
    <row r="143" spans="1:22" ht="20.100000000000001" customHeight="1" thickBot="1">
      <c r="A143" s="219"/>
      <c r="B143" s="217"/>
      <c r="C143" s="220"/>
      <c r="D143" s="131"/>
      <c r="E143" s="131"/>
      <c r="F143" s="131"/>
      <c r="G143" s="131"/>
      <c r="H143" s="131"/>
      <c r="I143" s="302"/>
      <c r="J143" s="132"/>
      <c r="K143" s="132"/>
      <c r="L143" s="131"/>
      <c r="M143" s="187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 thickBot="1">
      <c r="A144" s="174" t="s">
        <v>0</v>
      </c>
      <c r="B144" s="175" t="s">
        <v>1</v>
      </c>
      <c r="C144" s="175" t="s">
        <v>2</v>
      </c>
      <c r="D144" s="384" t="s">
        <v>22</v>
      </c>
      <c r="E144" s="384" t="s">
        <v>27</v>
      </c>
      <c r="F144" s="384" t="s">
        <v>24</v>
      </c>
      <c r="G144" s="384" t="s">
        <v>25</v>
      </c>
      <c r="H144" s="384" t="s">
        <v>7</v>
      </c>
      <c r="I144" s="303" t="s">
        <v>8</v>
      </c>
      <c r="J144" s="384" t="s">
        <v>9</v>
      </c>
      <c r="K144" s="384"/>
      <c r="L144" s="385" t="s">
        <v>10</v>
      </c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:22" ht="20.100000000000001" customHeight="1">
      <c r="A145" s="171"/>
      <c r="B145" s="161"/>
      <c r="C145" s="161"/>
      <c r="D145" s="251"/>
      <c r="E145" s="162"/>
      <c r="F145" s="251"/>
      <c r="G145" s="251"/>
      <c r="H145" s="251"/>
      <c r="I145" s="291"/>
      <c r="J145" s="169"/>
      <c r="K145" s="169"/>
      <c r="L145" s="224"/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:22" ht="20.100000000000001" customHeight="1" thickBot="1">
      <c r="A146" s="171"/>
      <c r="B146" s="161"/>
      <c r="C146" s="161"/>
      <c r="D146" s="251"/>
      <c r="E146" s="162"/>
      <c r="F146" s="251"/>
      <c r="G146" s="251"/>
      <c r="H146" s="251"/>
      <c r="I146" s="291"/>
      <c r="J146" s="169"/>
      <c r="K146" s="169"/>
      <c r="L146" s="224"/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:22" ht="20.100000000000001" customHeight="1">
      <c r="A147" s="238" t="s">
        <v>20</v>
      </c>
      <c r="B147" s="239"/>
      <c r="C147" s="239"/>
      <c r="D147" s="240">
        <f>SUM(D145:D146)</f>
        <v>0</v>
      </c>
      <c r="E147" s="240">
        <f>SUM(E145:E146)</f>
        <v>0</v>
      </c>
      <c r="F147" s="240">
        <f>SUM(F145:F146)</f>
        <v>0</v>
      </c>
      <c r="G147" s="240">
        <f>SUM(G145:G146)</f>
        <v>0</v>
      </c>
      <c r="H147" s="240">
        <f>SUM(H145:H146)</f>
        <v>0</v>
      </c>
      <c r="I147" s="307"/>
      <c r="J147" s="35"/>
      <c r="K147" s="35"/>
      <c r="L147" s="241"/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:22" ht="20.100000000000001" customHeight="1">
      <c r="A148" s="242" t="s">
        <v>12</v>
      </c>
      <c r="B148" s="243"/>
      <c r="C148" s="243"/>
      <c r="D148" s="244">
        <v>0</v>
      </c>
      <c r="E148" s="244">
        <v>0</v>
      </c>
      <c r="F148" s="244">
        <v>0</v>
      </c>
      <c r="G148" s="244">
        <v>0</v>
      </c>
      <c r="H148" s="244">
        <v>0</v>
      </c>
      <c r="I148" s="308"/>
      <c r="J148" s="135"/>
      <c r="K148" s="135"/>
      <c r="L148" s="245"/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 thickBot="1">
      <c r="A149" s="246" t="s">
        <v>13</v>
      </c>
      <c r="B149" s="247"/>
      <c r="C149" s="247"/>
      <c r="D149" s="248">
        <f>D147+D148</f>
        <v>0</v>
      </c>
      <c r="E149" s="248">
        <f>E147+E148</f>
        <v>0</v>
      </c>
      <c r="F149" s="248">
        <f>F147+F148</f>
        <v>0</v>
      </c>
      <c r="G149" s="248">
        <f>G147+G148</f>
        <v>0</v>
      </c>
      <c r="H149" s="248">
        <f>H147+H148</f>
        <v>0</v>
      </c>
      <c r="I149" s="309"/>
      <c r="J149" s="136"/>
      <c r="K149" s="136"/>
      <c r="L149" s="249"/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>
      <c r="A150" s="252"/>
      <c r="B150" s="42"/>
      <c r="C150" s="42"/>
      <c r="D150" s="1"/>
      <c r="E150" s="1"/>
      <c r="F150" s="1"/>
      <c r="G150" s="1"/>
      <c r="H150" s="1"/>
      <c r="I150" s="310"/>
      <c r="J150" s="43"/>
      <c r="K150" s="43"/>
      <c r="L150" s="43"/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>
      <c r="A151" s="216" t="s">
        <v>38</v>
      </c>
      <c r="B151" s="44"/>
      <c r="C151" s="44"/>
      <c r="D151" s="45"/>
      <c r="E151" s="45"/>
      <c r="F151" s="45"/>
      <c r="G151" s="45"/>
      <c r="H151" s="45"/>
      <c r="I151" s="311"/>
      <c r="J151" s="45"/>
      <c r="K151" s="45"/>
      <c r="L151" s="45"/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 thickBot="1">
      <c r="A152" s="213"/>
      <c r="B152" s="214"/>
      <c r="C152" s="215"/>
      <c r="D152" s="151"/>
      <c r="E152" s="151"/>
      <c r="F152" s="151"/>
      <c r="G152" s="151"/>
      <c r="H152" s="151"/>
      <c r="I152" s="300"/>
      <c r="J152" s="130"/>
      <c r="K152" s="130"/>
      <c r="L152" s="130"/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 thickBot="1">
      <c r="A153" s="253" t="s">
        <v>0</v>
      </c>
      <c r="B153" s="254" t="s">
        <v>1</v>
      </c>
      <c r="C153" s="254" t="s">
        <v>2</v>
      </c>
      <c r="D153" s="137" t="s">
        <v>3</v>
      </c>
      <c r="E153" s="137" t="s">
        <v>4</v>
      </c>
      <c r="F153" s="137" t="s">
        <v>5</v>
      </c>
      <c r="G153" s="137" t="s">
        <v>6</v>
      </c>
      <c r="H153" s="137" t="s">
        <v>7</v>
      </c>
      <c r="I153" s="312" t="s">
        <v>8</v>
      </c>
      <c r="J153" s="137" t="s">
        <v>9</v>
      </c>
      <c r="K153" s="137"/>
      <c r="L153" s="255" t="s">
        <v>10</v>
      </c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>
      <c r="A154" s="256" t="s">
        <v>20</v>
      </c>
      <c r="B154" s="257"/>
      <c r="C154" s="257"/>
      <c r="D154" s="258">
        <f t="shared" ref="D154:H156" si="2">SUM(D69,D80,D108,D117)</f>
        <v>241</v>
      </c>
      <c r="E154" s="258">
        <f t="shared" si="2"/>
        <v>125</v>
      </c>
      <c r="F154" s="258">
        <f t="shared" si="2"/>
        <v>120</v>
      </c>
      <c r="G154" s="258">
        <f t="shared" si="2"/>
        <v>281</v>
      </c>
      <c r="H154" s="258">
        <f t="shared" si="2"/>
        <v>0</v>
      </c>
      <c r="I154" s="313"/>
      <c r="J154" s="36"/>
      <c r="K154" s="36"/>
      <c r="L154" s="259"/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>
      <c r="A155" s="260" t="s">
        <v>12</v>
      </c>
      <c r="B155" s="261"/>
      <c r="C155" s="261"/>
      <c r="D155" s="262">
        <f t="shared" si="2"/>
        <v>1396</v>
      </c>
      <c r="E155" s="262">
        <f t="shared" si="2"/>
        <v>210</v>
      </c>
      <c r="F155" s="262">
        <f t="shared" si="2"/>
        <v>194</v>
      </c>
      <c r="G155" s="262">
        <f t="shared" si="2"/>
        <v>1309</v>
      </c>
      <c r="H155" s="262">
        <f t="shared" si="2"/>
        <v>0</v>
      </c>
      <c r="I155" s="314"/>
      <c r="J155" s="138"/>
      <c r="K155" s="138"/>
      <c r="L155" s="263"/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 thickBot="1">
      <c r="A156" s="264" t="s">
        <v>13</v>
      </c>
      <c r="B156" s="265"/>
      <c r="C156" s="265"/>
      <c r="D156" s="266">
        <f t="shared" si="2"/>
        <v>1637</v>
      </c>
      <c r="E156" s="266">
        <f t="shared" si="2"/>
        <v>335</v>
      </c>
      <c r="F156" s="266">
        <f t="shared" si="2"/>
        <v>314</v>
      </c>
      <c r="G156" s="266">
        <f t="shared" si="2"/>
        <v>1590</v>
      </c>
      <c r="H156" s="266">
        <f t="shared" si="2"/>
        <v>0</v>
      </c>
      <c r="I156" s="315"/>
      <c r="J156" s="139"/>
      <c r="K156" s="139"/>
      <c r="L156" s="267"/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:26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:26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:26" ht="20.100000000000001" customHeight="1">
      <c r="M323" s="187"/>
      <c r="O323" s="156"/>
      <c r="P323" s="269"/>
      <c r="Q323" s="269"/>
      <c r="R323" s="154"/>
      <c r="S323" s="154"/>
      <c r="T323" s="152"/>
      <c r="U323" s="151"/>
      <c r="V323" s="151"/>
    </row>
    <row r="324" spans="1:26" ht="20.100000000000001" customHeight="1">
      <c r="M324" s="187"/>
      <c r="O324" s="156"/>
      <c r="P324" s="269"/>
      <c r="Q324" s="269"/>
      <c r="R324" s="154"/>
      <c r="S324" s="154"/>
      <c r="T324" s="152"/>
      <c r="U324" s="151"/>
      <c r="V324" s="151"/>
    </row>
    <row r="325" spans="1:26" ht="20.100000000000001" customHeight="1">
      <c r="M325" s="187"/>
      <c r="N325" s="145"/>
      <c r="O325" s="156"/>
      <c r="P325" s="188"/>
      <c r="Q325" s="188"/>
      <c r="R325" s="152"/>
      <c r="S325" s="152"/>
      <c r="T325" s="152"/>
      <c r="U325" s="151"/>
      <c r="V325" s="151"/>
    </row>
    <row r="326" spans="1:26" ht="20.100000000000001" customHeight="1">
      <c r="M326" s="187"/>
      <c r="N326" s="145"/>
      <c r="O326" s="156"/>
      <c r="P326" s="188"/>
      <c r="Q326" s="188"/>
      <c r="R326" s="152"/>
      <c r="S326" s="152"/>
      <c r="T326" s="152"/>
      <c r="U326" s="151"/>
      <c r="V326" s="151"/>
    </row>
    <row r="327" spans="1:26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:26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:26" s="145" customFormat="1" ht="20.100000000000001" customHeight="1">
      <c r="A329" s="268"/>
      <c r="B329" s="123"/>
      <c r="C329" s="123"/>
      <c r="D329" s="123"/>
      <c r="E329" s="123"/>
      <c r="F329" s="123"/>
      <c r="G329" s="123"/>
      <c r="H329" s="123"/>
      <c r="I329" s="316"/>
      <c r="J329" s="123"/>
      <c r="K329" s="123"/>
      <c r="L329" s="123"/>
      <c r="M329" s="187"/>
      <c r="N329" s="150"/>
      <c r="O329" s="156"/>
      <c r="P329" s="188"/>
      <c r="Q329" s="188"/>
      <c r="R329" s="152"/>
      <c r="S329" s="152"/>
      <c r="T329" s="154"/>
      <c r="U329" s="55"/>
      <c r="V329" s="55"/>
      <c r="Y329" s="150"/>
      <c r="Z329" s="150"/>
    </row>
    <row r="330" spans="1:26" s="145" customFormat="1" ht="20.100000000000001" customHeight="1">
      <c r="A330" s="268"/>
      <c r="B330" s="123"/>
      <c r="C330" s="123"/>
      <c r="D330" s="123"/>
      <c r="E330" s="123"/>
      <c r="F330" s="123"/>
      <c r="G330" s="123"/>
      <c r="H330" s="123"/>
      <c r="I330" s="316"/>
      <c r="J330" s="123"/>
      <c r="K330" s="123"/>
      <c r="L330" s="123"/>
      <c r="M330" s="187"/>
      <c r="N330" s="150"/>
      <c r="O330" s="156"/>
      <c r="P330" s="188"/>
      <c r="Q330" s="188"/>
      <c r="R330" s="152"/>
      <c r="S330" s="152"/>
      <c r="T330" s="154"/>
      <c r="U330" s="55"/>
      <c r="V330" s="55"/>
      <c r="Y330" s="150"/>
    </row>
    <row r="331" spans="1:26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  <c r="X331" s="145"/>
      <c r="Y331" s="145"/>
      <c r="Z331" s="145"/>
    </row>
    <row r="332" spans="1:26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  <c r="X332" s="145"/>
      <c r="Y332" s="145"/>
    </row>
    <row r="333" spans="1:26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  <c r="X333" s="145"/>
      <c r="Y333" s="145"/>
    </row>
    <row r="334" spans="1:26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  <c r="X334" s="145"/>
      <c r="Y334" s="145"/>
    </row>
    <row r="335" spans="1:26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  <c r="X335" s="145"/>
      <c r="Y335" s="145"/>
    </row>
    <row r="336" spans="1:26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  <c r="X336" s="145"/>
      <c r="Y336" s="145"/>
    </row>
    <row r="337" spans="13:25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  <c r="X337" s="145"/>
      <c r="Y337" s="145"/>
    </row>
    <row r="338" spans="13:25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  <c r="Y338" s="145"/>
    </row>
    <row r="339" spans="13:25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  <c r="Y339" s="145"/>
    </row>
    <row r="340" spans="13:25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5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5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5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5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5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5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5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5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5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5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5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5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2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2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2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2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2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P374" s="38"/>
      <c r="Q374" s="38"/>
      <c r="R374" s="38"/>
      <c r="S374" s="38"/>
      <c r="T374" s="152"/>
      <c r="U374" s="151"/>
      <c r="V374" s="151"/>
    </row>
    <row r="375" spans="13:22" ht="20.100000000000001" customHeight="1">
      <c r="M375" s="187"/>
      <c r="P375" s="38"/>
      <c r="Q375" s="38"/>
      <c r="R375" s="38"/>
      <c r="S375" s="38"/>
      <c r="T375" s="152"/>
      <c r="U375" s="151"/>
      <c r="V375" s="151"/>
    </row>
    <row r="376" spans="13:22" ht="20.100000000000001" customHeight="1">
      <c r="M376" s="187"/>
      <c r="P376" s="38"/>
      <c r="Q376" s="38"/>
      <c r="R376" s="38"/>
      <c r="S376" s="38"/>
      <c r="T376" s="152"/>
      <c r="U376" s="151"/>
      <c r="V376" s="151"/>
    </row>
    <row r="377" spans="13:22" ht="20.100000000000001" customHeight="1">
      <c r="M377" s="187"/>
      <c r="P377" s="38"/>
      <c r="Q377" s="38"/>
      <c r="R377" s="38"/>
      <c r="S377" s="38"/>
      <c r="T377" s="152"/>
      <c r="U377" s="151"/>
      <c r="V377" s="151"/>
    </row>
    <row r="378" spans="13:22" ht="20.100000000000001" customHeight="1">
      <c r="M378" s="187"/>
      <c r="P378" s="38"/>
      <c r="Q378" s="38"/>
      <c r="R378" s="38"/>
      <c r="S378" s="38"/>
      <c r="T378" s="152"/>
      <c r="U378" s="151"/>
      <c r="V378" s="151"/>
    </row>
    <row r="379" spans="13:22" ht="20.100000000000001" customHeight="1">
      <c r="M379" s="187"/>
      <c r="P379" s="38"/>
      <c r="Q379" s="38"/>
      <c r="R379" s="38"/>
      <c r="S379" s="38"/>
      <c r="T379" s="152"/>
      <c r="U379" s="151"/>
      <c r="V379" s="151"/>
    </row>
    <row r="380" spans="13:22" ht="20.100000000000001" customHeight="1">
      <c r="M380" s="187"/>
      <c r="P380" s="38"/>
      <c r="Q380" s="38"/>
      <c r="R380" s="38"/>
      <c r="S380" s="38"/>
      <c r="T380" s="38"/>
    </row>
    <row r="381" spans="13:22" ht="20.100000000000001" customHeight="1">
      <c r="M381" s="187"/>
      <c r="P381" s="38"/>
      <c r="Q381" s="38"/>
      <c r="R381" s="38"/>
      <c r="S381" s="38"/>
      <c r="T381" s="38"/>
    </row>
    <row r="382" spans="13:22" ht="20.100000000000001" customHeight="1">
      <c r="M382" s="187"/>
      <c r="P382" s="38"/>
      <c r="Q382" s="38"/>
      <c r="R382" s="38"/>
      <c r="S382" s="38"/>
      <c r="T382" s="38"/>
    </row>
    <row r="383" spans="13:22" ht="20.100000000000001" customHeight="1">
      <c r="M383" s="187"/>
      <c r="P383" s="38"/>
      <c r="Q383" s="38"/>
      <c r="R383" s="38"/>
      <c r="S383" s="38"/>
      <c r="T383" s="38"/>
    </row>
    <row r="384" spans="13:22" ht="20.100000000000001" customHeight="1">
      <c r="M384" s="187"/>
      <c r="P384" s="38"/>
      <c r="Q384" s="38"/>
      <c r="R384" s="38"/>
      <c r="S384" s="38"/>
      <c r="T384" s="38"/>
    </row>
    <row r="385" spans="13:20" ht="20.100000000000001" customHeight="1">
      <c r="M385" s="187"/>
      <c r="P385" s="38"/>
      <c r="Q385" s="38"/>
      <c r="R385" s="38"/>
      <c r="S385" s="38"/>
      <c r="T385" s="38"/>
    </row>
    <row r="386" spans="13:20" ht="20.100000000000001" customHeight="1">
      <c r="M386" s="187"/>
      <c r="P386" s="38"/>
      <c r="Q386" s="38"/>
      <c r="R386" s="38"/>
      <c r="S386" s="38"/>
      <c r="T386" s="38"/>
    </row>
    <row r="387" spans="13:20" ht="20.100000000000001" customHeight="1">
      <c r="M387" s="187"/>
      <c r="P387" s="38"/>
      <c r="Q387" s="38"/>
      <c r="R387" s="38"/>
      <c r="S387" s="38"/>
      <c r="T387" s="38"/>
    </row>
    <row r="388" spans="13:20" ht="20.100000000000001" customHeight="1">
      <c r="M388" s="187"/>
      <c r="P388" s="38"/>
      <c r="Q388" s="38"/>
      <c r="R388" s="38"/>
      <c r="S388" s="38"/>
      <c r="T388" s="38"/>
    </row>
    <row r="389" spans="13:20" ht="20.100000000000001" customHeight="1">
      <c r="M389" s="187"/>
      <c r="P389" s="38"/>
      <c r="Q389" s="38"/>
      <c r="R389" s="38"/>
      <c r="S389" s="38"/>
      <c r="T389" s="38"/>
    </row>
    <row r="390" spans="13:20" ht="20.100000000000001" customHeight="1">
      <c r="M390" s="187"/>
      <c r="P390" s="38"/>
      <c r="Q390" s="38"/>
      <c r="R390" s="38"/>
      <c r="S390" s="38"/>
      <c r="T390" s="38"/>
    </row>
    <row r="391" spans="13:20" ht="20.100000000000001" customHeight="1">
      <c r="M391" s="187"/>
      <c r="P391" s="38"/>
      <c r="Q391" s="38"/>
      <c r="R391" s="38"/>
      <c r="S391" s="38"/>
      <c r="T391" s="38"/>
    </row>
    <row r="392" spans="13:20" ht="20.100000000000001" customHeight="1">
      <c r="M392" s="187"/>
      <c r="P392" s="38"/>
      <c r="Q392" s="38"/>
      <c r="R392" s="38"/>
      <c r="S392" s="38"/>
      <c r="T392" s="38"/>
    </row>
    <row r="393" spans="13:20" ht="20.100000000000001" customHeight="1">
      <c r="M393" s="187"/>
      <c r="P393" s="38"/>
      <c r="Q393" s="38"/>
      <c r="R393" s="38"/>
      <c r="S393" s="38"/>
      <c r="T393" s="38"/>
    </row>
    <row r="394" spans="13:20" ht="20.100000000000001" customHeight="1">
      <c r="M394" s="187"/>
      <c r="P394" s="38"/>
      <c r="Q394" s="38"/>
      <c r="R394" s="38"/>
      <c r="S394" s="38"/>
      <c r="T394" s="38"/>
    </row>
    <row r="395" spans="13:20" ht="20.100000000000001" customHeight="1">
      <c r="M395" s="187"/>
      <c r="P395" s="38"/>
      <c r="Q395" s="38"/>
      <c r="R395" s="38"/>
      <c r="S395" s="38"/>
      <c r="T395" s="38"/>
    </row>
    <row r="396" spans="13:20" ht="20.100000000000001" customHeight="1">
      <c r="M396" s="187"/>
      <c r="P396" s="38"/>
      <c r="Q396" s="38"/>
      <c r="R396" s="38"/>
      <c r="S396" s="38"/>
      <c r="T396" s="38"/>
    </row>
    <row r="397" spans="13:20" ht="20.100000000000001" customHeight="1">
      <c r="M397" s="187"/>
      <c r="P397" s="38"/>
      <c r="Q397" s="38"/>
      <c r="R397" s="38"/>
      <c r="S397" s="38"/>
      <c r="T397" s="38"/>
    </row>
    <row r="398" spans="13:20" ht="20.100000000000001" customHeight="1">
      <c r="M398" s="187"/>
      <c r="P398" s="38"/>
      <c r="Q398" s="38"/>
      <c r="R398" s="38"/>
      <c r="S398" s="38"/>
      <c r="T398" s="38"/>
    </row>
    <row r="399" spans="13:20" ht="20.100000000000001" customHeight="1">
      <c r="M399" s="187"/>
      <c r="P399" s="38"/>
      <c r="Q399" s="38"/>
      <c r="R399" s="38"/>
      <c r="S399" s="38"/>
      <c r="T399" s="38"/>
    </row>
    <row r="400" spans="13:20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T507" s="38"/>
    </row>
    <row r="508" spans="13:20" ht="20.100000000000001" customHeight="1">
      <c r="M508" s="150"/>
      <c r="T508" s="38"/>
    </row>
    <row r="509" spans="13:20" ht="20.100000000000001" customHeight="1">
      <c r="M509" s="150"/>
      <c r="T509" s="38"/>
    </row>
    <row r="510" spans="13:20" ht="20.100000000000001" customHeight="1">
      <c r="M510" s="150"/>
      <c r="T510" s="38"/>
    </row>
    <row r="511" spans="13:20" ht="20.100000000000001" customHeight="1">
      <c r="M511" s="150"/>
      <c r="T511" s="38"/>
    </row>
    <row r="512" spans="13:20" ht="20.100000000000001" customHeight="1">
      <c r="M512" s="150"/>
      <c r="T512" s="38"/>
    </row>
    <row r="513" spans="13:22" ht="20.100000000000001" customHeight="1">
      <c r="M513" s="150"/>
      <c r="U513" s="151"/>
      <c r="V513" s="151"/>
    </row>
    <row r="514" spans="13:22" ht="20.100000000000001" customHeight="1">
      <c r="M514" s="150"/>
      <c r="U514" s="151"/>
      <c r="V514" s="151"/>
    </row>
    <row r="515" spans="13:22" ht="20.100000000000001" customHeight="1">
      <c r="M515" s="150"/>
      <c r="U515" s="151"/>
      <c r="V515" s="151"/>
    </row>
    <row r="516" spans="13:22" ht="20.100000000000001" customHeight="1">
      <c r="M516" s="150"/>
      <c r="U516" s="151"/>
      <c r="V516" s="151"/>
    </row>
    <row r="517" spans="13:22" ht="20.100000000000001" customHeight="1">
      <c r="M517" s="150"/>
      <c r="U517" s="151"/>
      <c r="V517" s="151"/>
    </row>
    <row r="518" spans="13:22" ht="20.100000000000001" customHeight="1">
      <c r="M518" s="150"/>
      <c r="U518" s="151"/>
      <c r="V518" s="151"/>
    </row>
    <row r="519" spans="13:22" ht="20.100000000000001" customHeight="1">
      <c r="M519" s="150"/>
      <c r="U519" s="151"/>
      <c r="V519" s="151"/>
    </row>
    <row r="520" spans="13:22" ht="20.100000000000001" customHeight="1">
      <c r="M520" s="150"/>
      <c r="U520" s="151"/>
      <c r="V520" s="151"/>
    </row>
    <row r="521" spans="13:22" ht="20.100000000000001" customHeight="1">
      <c r="M521" s="150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U523" s="151"/>
      <c r="V523" s="151"/>
    </row>
    <row r="524" spans="13:22" ht="20.100000000000001" customHeight="1">
      <c r="M524" s="150"/>
      <c r="O524" s="155"/>
      <c r="P524" s="154"/>
      <c r="Q524" s="152"/>
      <c r="R524" s="152"/>
      <c r="S524" s="152"/>
      <c r="U524" s="151"/>
      <c r="V524" s="151"/>
    </row>
    <row r="525" spans="13:22" ht="20.100000000000001" customHeight="1">
      <c r="M525" s="150"/>
      <c r="O525" s="155"/>
      <c r="P525" s="154"/>
      <c r="Q525" s="152"/>
      <c r="R525" s="152"/>
      <c r="S525" s="152"/>
      <c r="U525" s="151"/>
      <c r="V525" s="151"/>
    </row>
    <row r="526" spans="13:22" ht="20.100000000000001" customHeight="1">
      <c r="M526" s="150"/>
      <c r="O526" s="155"/>
      <c r="P526" s="154"/>
      <c r="Q526" s="152"/>
      <c r="R526" s="152"/>
      <c r="S526" s="152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4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4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4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4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4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4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4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4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4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4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:28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:28" ht="20.100000000000001" customHeight="1">
      <c r="M754" s="156"/>
      <c r="S754" s="152"/>
      <c r="T754" s="153"/>
      <c r="U754" s="151"/>
      <c r="V754" s="151"/>
    </row>
    <row r="755" spans="1:28" ht="20.100000000000001" customHeight="1">
      <c r="M755" s="156"/>
      <c r="T755" s="153"/>
      <c r="U755" s="151"/>
      <c r="V755" s="151"/>
    </row>
    <row r="756" spans="1:28" ht="20.100000000000001" customHeight="1">
      <c r="M756" s="156"/>
      <c r="T756" s="153"/>
      <c r="U756" s="151"/>
      <c r="V756" s="151"/>
    </row>
    <row r="757" spans="1:28" ht="20.100000000000001" customHeight="1">
      <c r="M757" s="156"/>
      <c r="T757" s="153"/>
      <c r="U757" s="151"/>
      <c r="V757" s="151"/>
    </row>
    <row r="758" spans="1:28" ht="20.100000000000001" customHeight="1">
      <c r="M758" s="156"/>
      <c r="T758" s="153"/>
      <c r="U758" s="151"/>
      <c r="V758" s="151"/>
    </row>
    <row r="759" spans="1:28" ht="20.100000000000001" customHeight="1">
      <c r="M759" s="156"/>
      <c r="T759" s="153"/>
      <c r="V759" s="151"/>
    </row>
    <row r="760" spans="1:28" ht="20.100000000000001" customHeight="1">
      <c r="M760" s="156"/>
      <c r="O760" s="145"/>
      <c r="P760" s="145"/>
      <c r="Q760" s="145"/>
      <c r="R760" s="145"/>
      <c r="T760" s="153"/>
      <c r="V760" s="151"/>
    </row>
    <row r="761" spans="1:28" ht="20.100000000000001" customHeight="1">
      <c r="M761" s="156"/>
      <c r="O761" s="145"/>
      <c r="P761" s="145"/>
      <c r="Q761" s="145"/>
      <c r="R761" s="145"/>
      <c r="V761" s="151"/>
    </row>
    <row r="762" spans="1:28" ht="20.100000000000001" customHeight="1">
      <c r="M762" s="156"/>
      <c r="O762" s="172"/>
      <c r="P762" s="173"/>
      <c r="Q762" s="173"/>
      <c r="R762" s="145"/>
      <c r="V762" s="151"/>
    </row>
    <row r="763" spans="1:28" ht="20.100000000000001" customHeight="1">
      <c r="M763" s="156"/>
      <c r="O763" s="172"/>
      <c r="P763" s="173"/>
      <c r="Q763" s="173"/>
      <c r="R763" s="145"/>
      <c r="V763" s="151"/>
      <c r="AA763" s="102"/>
      <c r="AB763" s="102"/>
    </row>
    <row r="764" spans="1:28" s="102" customFormat="1" ht="20.100000000000001" customHeight="1">
      <c r="A764" s="268"/>
      <c r="B764" s="123"/>
      <c r="C764" s="123"/>
      <c r="D764" s="123"/>
      <c r="E764" s="123"/>
      <c r="F764" s="123"/>
      <c r="G764" s="123"/>
      <c r="H764" s="123"/>
      <c r="I764" s="316"/>
      <c r="J764" s="123"/>
      <c r="K764" s="123"/>
      <c r="L764" s="123"/>
      <c r="M764" s="156"/>
      <c r="N764" s="150"/>
      <c r="O764" s="172"/>
      <c r="P764" s="173"/>
      <c r="Q764" s="173"/>
      <c r="R764" s="145"/>
      <c r="S764" s="150"/>
      <c r="T764" s="150"/>
      <c r="U764" s="150"/>
      <c r="V764" s="151"/>
      <c r="W764" s="150"/>
      <c r="X764" s="150"/>
      <c r="Y764" s="150"/>
      <c r="Z764" s="150"/>
    </row>
    <row r="765" spans="1:28" s="102" customFormat="1" ht="20.100000000000001" customHeight="1">
      <c r="A765" s="268"/>
      <c r="B765" s="123"/>
      <c r="C765" s="123"/>
      <c r="D765" s="123"/>
      <c r="E765" s="123"/>
      <c r="F765" s="123"/>
      <c r="G765" s="123"/>
      <c r="H765" s="123"/>
      <c r="I765" s="316"/>
      <c r="J765" s="123"/>
      <c r="K765" s="123"/>
      <c r="L765" s="123"/>
      <c r="M765" s="156"/>
      <c r="N765" s="150"/>
      <c r="O765" s="172"/>
      <c r="P765" s="173"/>
      <c r="Q765" s="173"/>
      <c r="R765" s="145"/>
      <c r="S765" s="150"/>
      <c r="T765" s="150"/>
      <c r="U765" s="150"/>
      <c r="V765" s="151"/>
      <c r="W765" s="150"/>
      <c r="X765" s="150"/>
      <c r="Y765" s="150"/>
      <c r="Z765" s="150"/>
    </row>
    <row r="766" spans="1:28" s="102" customFormat="1" ht="20.100000000000001" customHeight="1">
      <c r="A766" s="268"/>
      <c r="B766" s="123"/>
      <c r="C766" s="123"/>
      <c r="D766" s="123"/>
      <c r="E766" s="123"/>
      <c r="F766" s="123"/>
      <c r="G766" s="123"/>
      <c r="H766" s="123"/>
      <c r="I766" s="316"/>
      <c r="J766" s="123"/>
      <c r="K766" s="123"/>
      <c r="L766" s="123"/>
      <c r="M766" s="156"/>
      <c r="N766" s="145"/>
      <c r="O766" s="172"/>
      <c r="P766" s="173"/>
      <c r="Q766" s="173"/>
      <c r="R766" s="145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68"/>
      <c r="B767" s="123"/>
      <c r="C767" s="123"/>
      <c r="D767" s="123"/>
      <c r="E767" s="123"/>
      <c r="F767" s="123"/>
      <c r="G767" s="123"/>
      <c r="H767" s="123"/>
      <c r="I767" s="316"/>
      <c r="J767" s="123"/>
      <c r="K767" s="123"/>
      <c r="L767" s="123"/>
      <c r="M767" s="156"/>
      <c r="N767" s="145"/>
      <c r="O767" s="172"/>
      <c r="P767" s="173"/>
      <c r="Q767" s="173"/>
      <c r="R767" s="145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68"/>
      <c r="B768" s="123"/>
      <c r="C768" s="123"/>
      <c r="D768" s="123"/>
      <c r="E768" s="123"/>
      <c r="F768" s="123"/>
      <c r="G768" s="123"/>
      <c r="H768" s="123"/>
      <c r="I768" s="316"/>
      <c r="J768" s="123"/>
      <c r="K768" s="123"/>
      <c r="L768" s="123"/>
      <c r="M768" s="156"/>
      <c r="N768" s="172"/>
      <c r="O768" s="172"/>
      <c r="P768" s="173"/>
      <c r="Q768" s="173"/>
      <c r="R768" s="145"/>
      <c r="S768" s="150"/>
      <c r="T768" s="150"/>
      <c r="U768" s="150"/>
      <c r="V768" s="150"/>
      <c r="W768" s="150"/>
      <c r="X768" s="150"/>
      <c r="Y768" s="150"/>
      <c r="Z768" s="150"/>
    </row>
    <row r="769" spans="1:28" s="102" customFormat="1" ht="20.100000000000001" customHeight="1">
      <c r="A769" s="268"/>
      <c r="B769" s="123"/>
      <c r="C769" s="123"/>
      <c r="D769" s="123"/>
      <c r="E769" s="123"/>
      <c r="F769" s="123"/>
      <c r="G769" s="123"/>
      <c r="H769" s="123"/>
      <c r="I769" s="316"/>
      <c r="J769" s="123"/>
      <c r="K769" s="123"/>
      <c r="L769" s="123"/>
      <c r="M769" s="156"/>
      <c r="N769" s="172"/>
      <c r="O769" s="145"/>
      <c r="P769" s="145"/>
      <c r="Q769" s="145"/>
      <c r="R769" s="145"/>
      <c r="S769" s="150"/>
      <c r="T769" s="150"/>
      <c r="U769" s="150"/>
      <c r="V769" s="150"/>
      <c r="W769" s="150"/>
      <c r="X769" s="150"/>
      <c r="Y769" s="150"/>
      <c r="Z769" s="150"/>
    </row>
    <row r="770" spans="1:28" s="102" customFormat="1" ht="20.100000000000001" customHeight="1">
      <c r="A770" s="268"/>
      <c r="B770" s="123"/>
      <c r="C770" s="123"/>
      <c r="D770" s="123"/>
      <c r="E770" s="123"/>
      <c r="F770" s="123"/>
      <c r="G770" s="123"/>
      <c r="H770" s="123"/>
      <c r="I770" s="316"/>
      <c r="J770" s="123"/>
      <c r="K770" s="123"/>
      <c r="L770" s="123"/>
      <c r="M770" s="156"/>
      <c r="N770" s="172"/>
      <c r="O770" s="145"/>
      <c r="P770" s="145"/>
      <c r="Q770" s="145"/>
      <c r="R770" s="145"/>
      <c r="S770" s="150"/>
      <c r="T770" s="150"/>
      <c r="U770" s="150"/>
      <c r="V770" s="150"/>
      <c r="W770" s="150"/>
      <c r="X770" s="150"/>
      <c r="Y770" s="150"/>
      <c r="Z770" s="150"/>
    </row>
    <row r="771" spans="1:28" s="102" customFormat="1" ht="20.100000000000001" customHeight="1">
      <c r="A771" s="268"/>
      <c r="B771" s="123"/>
      <c r="C771" s="123"/>
      <c r="D771" s="123"/>
      <c r="E771" s="123"/>
      <c r="F771" s="123"/>
      <c r="G771" s="123"/>
      <c r="H771" s="123"/>
      <c r="I771" s="316"/>
      <c r="J771" s="123"/>
      <c r="K771" s="123"/>
      <c r="L771" s="123"/>
      <c r="M771" s="156"/>
      <c r="N771" s="172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8" s="102" customFormat="1" ht="20.100000000000001" customHeight="1">
      <c r="A772" s="268"/>
      <c r="B772" s="123"/>
      <c r="C772" s="123"/>
      <c r="D772" s="123"/>
      <c r="E772" s="123"/>
      <c r="F772" s="123"/>
      <c r="G772" s="123"/>
      <c r="H772" s="123"/>
      <c r="I772" s="316"/>
      <c r="J772" s="123"/>
      <c r="K772" s="123"/>
      <c r="L772" s="123"/>
      <c r="M772" s="156"/>
      <c r="N772" s="172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8" s="102" customFormat="1" ht="20.100000000000001" customHeight="1">
      <c r="A773" s="268"/>
      <c r="B773" s="123"/>
      <c r="C773" s="123"/>
      <c r="D773" s="123"/>
      <c r="E773" s="123"/>
      <c r="F773" s="123"/>
      <c r="G773" s="123"/>
      <c r="H773" s="123"/>
      <c r="I773" s="316"/>
      <c r="J773" s="123"/>
      <c r="K773" s="123"/>
      <c r="L773" s="123"/>
      <c r="M773" s="156"/>
      <c r="N773" s="172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8" s="102" customFormat="1" ht="20.100000000000001" customHeight="1">
      <c r="A774" s="268"/>
      <c r="B774" s="123"/>
      <c r="C774" s="123"/>
      <c r="D774" s="123"/>
      <c r="E774" s="123"/>
      <c r="F774" s="123"/>
      <c r="G774" s="123"/>
      <c r="H774" s="123"/>
      <c r="I774" s="316"/>
      <c r="J774" s="123"/>
      <c r="K774" s="123"/>
      <c r="L774" s="123"/>
      <c r="M774" s="156"/>
      <c r="N774" s="172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  <c r="AA774" s="150"/>
      <c r="AB774" s="150"/>
    </row>
    <row r="775" spans="1:28" ht="20.100000000000001" customHeight="1">
      <c r="M775" s="156"/>
      <c r="N775" s="145"/>
      <c r="AA775" s="102"/>
      <c r="AB775" s="102"/>
    </row>
    <row r="776" spans="1:28" s="102" customFormat="1" ht="20.100000000000001" customHeight="1">
      <c r="A776" s="268"/>
      <c r="B776" s="123"/>
      <c r="C776" s="123"/>
      <c r="D776" s="123"/>
      <c r="E776" s="123"/>
      <c r="F776" s="123"/>
      <c r="G776" s="123"/>
      <c r="H776" s="123"/>
      <c r="I776" s="316"/>
      <c r="J776" s="123"/>
      <c r="K776" s="123"/>
      <c r="L776" s="123"/>
      <c r="M776" s="156"/>
      <c r="N776" s="145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68"/>
      <c r="B777" s="123"/>
      <c r="C777" s="123"/>
      <c r="D777" s="123"/>
      <c r="E777" s="123"/>
      <c r="F777" s="123"/>
      <c r="G777" s="123"/>
      <c r="H777" s="123"/>
      <c r="I777" s="316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8"/>
      <c r="B778" s="123"/>
      <c r="C778" s="123"/>
      <c r="D778" s="123"/>
      <c r="E778" s="123"/>
      <c r="F778" s="123"/>
      <c r="G778" s="123"/>
      <c r="H778" s="123"/>
      <c r="I778" s="316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8"/>
      <c r="B779" s="123"/>
      <c r="C779" s="123"/>
      <c r="D779" s="123"/>
      <c r="E779" s="123"/>
      <c r="F779" s="123"/>
      <c r="G779" s="123"/>
      <c r="H779" s="123"/>
      <c r="I779" s="316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8"/>
      <c r="B780" s="123"/>
      <c r="C780" s="123"/>
      <c r="D780" s="123"/>
      <c r="E780" s="123"/>
      <c r="F780" s="123"/>
      <c r="G780" s="123"/>
      <c r="H780" s="123"/>
      <c r="I780" s="316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68"/>
      <c r="B781" s="123"/>
      <c r="C781" s="123"/>
      <c r="D781" s="123"/>
      <c r="E781" s="123"/>
      <c r="F781" s="123"/>
      <c r="G781" s="123"/>
      <c r="H781" s="123"/>
      <c r="I781" s="316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8"/>
      <c r="B782" s="123"/>
      <c r="C782" s="123"/>
      <c r="D782" s="123"/>
      <c r="E782" s="123"/>
      <c r="F782" s="123"/>
      <c r="G782" s="123"/>
      <c r="H782" s="123"/>
      <c r="I782" s="316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8"/>
      <c r="B783" s="123"/>
      <c r="C783" s="123"/>
      <c r="D783" s="123"/>
      <c r="E783" s="123"/>
      <c r="F783" s="123"/>
      <c r="G783" s="123"/>
      <c r="H783" s="123"/>
      <c r="I783" s="316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8"/>
      <c r="B784" s="123"/>
      <c r="C784" s="123"/>
      <c r="D784" s="123"/>
      <c r="E784" s="123"/>
      <c r="F784" s="123"/>
      <c r="G784" s="123"/>
      <c r="H784" s="123"/>
      <c r="I784" s="316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8"/>
      <c r="B785" s="123"/>
      <c r="C785" s="123"/>
      <c r="D785" s="123"/>
      <c r="E785" s="123"/>
      <c r="F785" s="123"/>
      <c r="G785" s="123"/>
      <c r="H785" s="123"/>
      <c r="I785" s="316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8"/>
      <c r="B786" s="123"/>
      <c r="C786" s="123"/>
      <c r="D786" s="123"/>
      <c r="E786" s="123"/>
      <c r="F786" s="123"/>
      <c r="G786" s="123"/>
      <c r="H786" s="123"/>
      <c r="I786" s="316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8"/>
      <c r="B787" s="123"/>
      <c r="C787" s="123"/>
      <c r="D787" s="123"/>
      <c r="E787" s="123"/>
      <c r="F787" s="123"/>
      <c r="G787" s="123"/>
      <c r="H787" s="123"/>
      <c r="I787" s="316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8"/>
      <c r="B788" s="123"/>
      <c r="C788" s="123"/>
      <c r="D788" s="123"/>
      <c r="E788" s="123"/>
      <c r="F788" s="123"/>
      <c r="G788" s="123"/>
      <c r="H788" s="123"/>
      <c r="I788" s="316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8"/>
      <c r="B789" s="123"/>
      <c r="C789" s="123"/>
      <c r="D789" s="123"/>
      <c r="E789" s="123"/>
      <c r="F789" s="123"/>
      <c r="G789" s="123"/>
      <c r="H789" s="123"/>
      <c r="I789" s="316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8"/>
      <c r="B790" s="123"/>
      <c r="C790" s="123"/>
      <c r="D790" s="123"/>
      <c r="E790" s="123"/>
      <c r="F790" s="123"/>
      <c r="G790" s="123"/>
      <c r="H790" s="123"/>
      <c r="I790" s="316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8"/>
      <c r="B791" s="123"/>
      <c r="C791" s="123"/>
      <c r="D791" s="123"/>
      <c r="E791" s="123"/>
      <c r="F791" s="123"/>
      <c r="G791" s="123"/>
      <c r="H791" s="123"/>
      <c r="I791" s="316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8"/>
      <c r="B792" s="123"/>
      <c r="C792" s="123"/>
      <c r="D792" s="123"/>
      <c r="E792" s="123"/>
      <c r="F792" s="123"/>
      <c r="G792" s="123"/>
      <c r="H792" s="123"/>
      <c r="I792" s="316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8"/>
      <c r="B793" s="123"/>
      <c r="C793" s="123"/>
      <c r="D793" s="123"/>
      <c r="E793" s="123"/>
      <c r="F793" s="123"/>
      <c r="G793" s="123"/>
      <c r="H793" s="123"/>
      <c r="I793" s="316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8"/>
      <c r="B794" s="123"/>
      <c r="C794" s="123"/>
      <c r="D794" s="123"/>
      <c r="E794" s="123"/>
      <c r="F794" s="123"/>
      <c r="G794" s="123"/>
      <c r="H794" s="123"/>
      <c r="I794" s="316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8"/>
      <c r="B795" s="123"/>
      <c r="C795" s="123"/>
      <c r="D795" s="123"/>
      <c r="E795" s="123"/>
      <c r="F795" s="123"/>
      <c r="G795" s="123"/>
      <c r="H795" s="123"/>
      <c r="I795" s="316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8"/>
      <c r="B796" s="123"/>
      <c r="C796" s="123"/>
      <c r="D796" s="123"/>
      <c r="E796" s="123"/>
      <c r="F796" s="123"/>
      <c r="G796" s="123"/>
      <c r="H796" s="123"/>
      <c r="I796" s="316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8"/>
      <c r="B797" s="123"/>
      <c r="C797" s="123"/>
      <c r="D797" s="123"/>
      <c r="E797" s="123"/>
      <c r="F797" s="123"/>
      <c r="G797" s="123"/>
      <c r="H797" s="123"/>
      <c r="I797" s="316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8"/>
      <c r="B798" s="123"/>
      <c r="C798" s="123"/>
      <c r="D798" s="123"/>
      <c r="E798" s="123"/>
      <c r="F798" s="123"/>
      <c r="G798" s="123"/>
      <c r="H798" s="123"/>
      <c r="I798" s="316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8"/>
      <c r="B799" s="123"/>
      <c r="C799" s="123"/>
      <c r="D799" s="123"/>
      <c r="E799" s="123"/>
      <c r="F799" s="123"/>
      <c r="G799" s="123"/>
      <c r="H799" s="123"/>
      <c r="I799" s="316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8"/>
      <c r="B800" s="123"/>
      <c r="C800" s="123"/>
      <c r="D800" s="123"/>
      <c r="E800" s="123"/>
      <c r="F800" s="123"/>
      <c r="G800" s="123"/>
      <c r="H800" s="123"/>
      <c r="I800" s="316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68"/>
      <c r="B801" s="123"/>
      <c r="C801" s="123"/>
      <c r="D801" s="123"/>
      <c r="E801" s="123"/>
      <c r="F801" s="123"/>
      <c r="G801" s="123"/>
      <c r="H801" s="123"/>
      <c r="I801" s="316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68"/>
      <c r="B802" s="123"/>
      <c r="C802" s="123"/>
      <c r="D802" s="123"/>
      <c r="E802" s="123"/>
      <c r="F802" s="123"/>
      <c r="G802" s="123"/>
      <c r="H802" s="123"/>
      <c r="I802" s="316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68"/>
      <c r="B803" s="123"/>
      <c r="C803" s="123"/>
      <c r="D803" s="123"/>
      <c r="E803" s="123"/>
      <c r="F803" s="123"/>
      <c r="G803" s="123"/>
      <c r="H803" s="123"/>
      <c r="I803" s="316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8"/>
      <c r="B804" s="123"/>
      <c r="C804" s="123"/>
      <c r="D804" s="123"/>
      <c r="E804" s="123"/>
      <c r="F804" s="123"/>
      <c r="G804" s="123"/>
      <c r="H804" s="123"/>
      <c r="I804" s="316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68"/>
      <c r="B805" s="123"/>
      <c r="C805" s="123"/>
      <c r="D805" s="123"/>
      <c r="E805" s="123"/>
      <c r="F805" s="123"/>
      <c r="G805" s="123"/>
      <c r="H805" s="123"/>
      <c r="I805" s="31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68"/>
      <c r="B806" s="123"/>
      <c r="C806" s="123"/>
      <c r="D806" s="123"/>
      <c r="E806" s="123"/>
      <c r="F806" s="123"/>
      <c r="G806" s="123"/>
      <c r="H806" s="123"/>
      <c r="I806" s="31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68"/>
      <c r="B807" s="123"/>
      <c r="C807" s="123"/>
      <c r="D807" s="123"/>
      <c r="E807" s="123"/>
      <c r="F807" s="123"/>
      <c r="G807" s="123"/>
      <c r="H807" s="123"/>
      <c r="I807" s="316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68"/>
      <c r="B808" s="123"/>
      <c r="C808" s="123"/>
      <c r="D808" s="123"/>
      <c r="E808" s="123"/>
      <c r="F808" s="123"/>
      <c r="G808" s="123"/>
      <c r="H808" s="123"/>
      <c r="I808" s="316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68"/>
      <c r="B809" s="123"/>
      <c r="C809" s="123"/>
      <c r="D809" s="123"/>
      <c r="E809" s="123"/>
      <c r="F809" s="123"/>
      <c r="G809" s="123"/>
      <c r="H809" s="123"/>
      <c r="I809" s="316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68"/>
      <c r="B810" s="123"/>
      <c r="C810" s="123"/>
      <c r="D810" s="123"/>
      <c r="E810" s="123"/>
      <c r="F810" s="123"/>
      <c r="G810" s="123"/>
      <c r="H810" s="123"/>
      <c r="I810" s="316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68"/>
      <c r="B811" s="123"/>
      <c r="C811" s="123"/>
      <c r="D811" s="123"/>
      <c r="E811" s="123"/>
      <c r="F811" s="123"/>
      <c r="G811" s="123"/>
      <c r="H811" s="123"/>
      <c r="I811" s="31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68"/>
      <c r="B812" s="123"/>
      <c r="C812" s="123"/>
      <c r="D812" s="123"/>
      <c r="E812" s="123"/>
      <c r="F812" s="123"/>
      <c r="G812" s="123"/>
      <c r="H812" s="123"/>
      <c r="I812" s="31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68"/>
      <c r="B813" s="123"/>
      <c r="C813" s="123"/>
      <c r="D813" s="123"/>
      <c r="E813" s="123"/>
      <c r="F813" s="123"/>
      <c r="G813" s="123"/>
      <c r="H813" s="123"/>
      <c r="I813" s="31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68"/>
      <c r="B814" s="123"/>
      <c r="C814" s="123"/>
      <c r="D814" s="123"/>
      <c r="E814" s="123"/>
      <c r="F814" s="123"/>
      <c r="G814" s="123"/>
      <c r="H814" s="123"/>
      <c r="I814" s="316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68"/>
      <c r="B815" s="123"/>
      <c r="C815" s="123"/>
      <c r="D815" s="123"/>
      <c r="E815" s="123"/>
      <c r="F815" s="123"/>
      <c r="G815" s="123"/>
      <c r="H815" s="123"/>
      <c r="I815" s="316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  <c r="AA815" s="150"/>
      <c r="AB815" s="150"/>
    </row>
    <row r="818" spans="1:28" ht="20.100000000000001" customHeight="1">
      <c r="AA818" s="102"/>
      <c r="AB818" s="102"/>
    </row>
    <row r="819" spans="1:28" s="102" customFormat="1" ht="20.100000000000001" customHeight="1">
      <c r="A819" s="268"/>
      <c r="B819" s="123"/>
      <c r="C819" s="123"/>
      <c r="D819" s="123"/>
      <c r="E819" s="123"/>
      <c r="F819" s="123"/>
      <c r="G819" s="123"/>
      <c r="H819" s="123"/>
      <c r="I819" s="316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8"/>
      <c r="B820" s="123"/>
      <c r="C820" s="123"/>
      <c r="D820" s="123"/>
      <c r="E820" s="123"/>
      <c r="F820" s="123"/>
      <c r="G820" s="123"/>
      <c r="H820" s="123"/>
      <c r="I820" s="316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8"/>
      <c r="B821" s="123"/>
      <c r="C821" s="123"/>
      <c r="D821" s="123"/>
      <c r="E821" s="123"/>
      <c r="F821" s="123"/>
      <c r="G821" s="123"/>
      <c r="H821" s="123"/>
      <c r="I821" s="316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8"/>
      <c r="B822" s="123"/>
      <c r="C822" s="123"/>
      <c r="D822" s="123"/>
      <c r="E822" s="123"/>
      <c r="F822" s="123"/>
      <c r="G822" s="123"/>
      <c r="H822" s="123"/>
      <c r="I822" s="316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8"/>
      <c r="B823" s="123"/>
      <c r="C823" s="123"/>
      <c r="D823" s="123"/>
      <c r="E823" s="123"/>
      <c r="F823" s="123"/>
      <c r="G823" s="123"/>
      <c r="H823" s="123"/>
      <c r="I823" s="316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8"/>
      <c r="B824" s="123"/>
      <c r="C824" s="123"/>
      <c r="D824" s="123"/>
      <c r="E824" s="123"/>
      <c r="F824" s="123"/>
      <c r="G824" s="123"/>
      <c r="H824" s="123"/>
      <c r="I824" s="316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8"/>
      <c r="B825" s="123"/>
      <c r="C825" s="123"/>
      <c r="D825" s="123"/>
      <c r="E825" s="123"/>
      <c r="F825" s="123"/>
      <c r="G825" s="123"/>
      <c r="H825" s="123"/>
      <c r="I825" s="316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8"/>
      <c r="B826" s="123"/>
      <c r="C826" s="123"/>
      <c r="D826" s="123"/>
      <c r="E826" s="123"/>
      <c r="F826" s="123"/>
      <c r="G826" s="123"/>
      <c r="H826" s="123"/>
      <c r="I826" s="316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8"/>
      <c r="B827" s="123"/>
      <c r="C827" s="123"/>
      <c r="D827" s="123"/>
      <c r="E827" s="123"/>
      <c r="F827" s="123"/>
      <c r="G827" s="123"/>
      <c r="H827" s="123"/>
      <c r="I827" s="316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  <c r="AA827" s="150"/>
      <c r="AB827" s="150"/>
    </row>
  </sheetData>
  <autoFilter ref="A3:V705"/>
  <mergeCells count="10">
    <mergeCell ref="K105:L105"/>
    <mergeCell ref="O35:O36"/>
    <mergeCell ref="T35:T36"/>
    <mergeCell ref="U35:U36"/>
    <mergeCell ref="V35:V36"/>
    <mergeCell ref="K3:L3"/>
    <mergeCell ref="O12:P12"/>
    <mergeCell ref="K77:L77"/>
    <mergeCell ref="K87:L87"/>
    <mergeCell ref="T31:U31"/>
  </mergeCells>
  <phoneticPr fontId="3" type="noConversion"/>
  <conditionalFormatting sqref="D115:H116 D135:H136 E106:H107 D145:H146 D88:H98 D78:H79 D4:H66 D68:H68">
    <cfRule type="cellIs" dxfId="375" priority="12" operator="greaterThan">
      <formula>0</formula>
    </cfRule>
  </conditionalFormatting>
  <conditionalFormatting sqref="D115:H116 D135:H136 D145:H146 D88:H98">
    <cfRule type="cellIs" dxfId="374" priority="10" operator="greaterThan">
      <formula>0</formula>
    </cfRule>
    <cfRule type="expression" dxfId="373" priority="11">
      <formula>"&gt;0"</formula>
    </cfRule>
  </conditionalFormatting>
  <conditionalFormatting sqref="D125:H126">
    <cfRule type="cellIs" dxfId="372" priority="2" operator="greaterThan">
      <formula>0</formula>
    </cfRule>
    <cfRule type="cellIs" dxfId="371" priority="3" operator="greaterThan">
      <formula>0</formula>
    </cfRule>
    <cfRule type="expression" dxfId="370" priority="7">
      <formula>"&gt;=1"</formula>
    </cfRule>
    <cfRule type="cellIs" dxfId="369" priority="8" operator="greaterThan">
      <formula>1</formula>
    </cfRule>
    <cfRule type="cellIs" dxfId="368" priority="9" operator="greaterThan">
      <formula>1</formula>
    </cfRule>
  </conditionalFormatting>
  <conditionalFormatting sqref="P762:Q768">
    <cfRule type="expression" dxfId="367" priority="4">
      <formula>"&gt;=1"</formula>
    </cfRule>
    <cfRule type="cellIs" dxfId="366" priority="5" operator="greaterThan">
      <formula>1</formula>
    </cfRule>
    <cfRule type="cellIs" dxfId="365" priority="6" operator="greaterThan">
      <formula>1</formula>
    </cfRule>
  </conditionalFormatting>
  <conditionalFormatting sqref="D67:H67">
    <cfRule type="cellIs" dxfId="364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24"/>
  <sheetViews>
    <sheetView zoomScaleNormal="100" workbookViewId="0">
      <pane ySplit="3" topLeftCell="A64" activePane="bottomLeft" state="frozen"/>
      <selection activeCell="A4" sqref="A4:J71"/>
      <selection pane="bottomLeft" activeCell="A79" sqref="A79:XFD80"/>
    </sheetView>
  </sheetViews>
  <sheetFormatPr defaultRowHeight="20.100000000000001" customHeight="1"/>
  <cols>
    <col min="1" max="1" width="10.125" style="268" customWidth="1"/>
    <col min="2" max="2" width="18.625" style="123" customWidth="1"/>
    <col min="3" max="3" width="11.625" style="123" customWidth="1"/>
    <col min="4" max="8" width="8.125" style="123" customWidth="1"/>
    <col min="9" max="9" width="8.875" style="31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3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389" t="s">
        <v>3</v>
      </c>
      <c r="E3" s="389" t="s">
        <v>4</v>
      </c>
      <c r="F3" s="389" t="s">
        <v>5</v>
      </c>
      <c r="G3" s="389" t="s">
        <v>6</v>
      </c>
      <c r="H3" s="389" t="s">
        <v>119</v>
      </c>
      <c r="I3" s="295" t="s">
        <v>8</v>
      </c>
      <c r="J3" s="389" t="s">
        <v>9</v>
      </c>
      <c r="K3" s="466" t="s">
        <v>10</v>
      </c>
      <c r="L3" s="467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9">
        <v>44509</v>
      </c>
      <c r="B4" s="360" t="s">
        <v>1036</v>
      </c>
      <c r="C4" s="361" t="s">
        <v>1037</v>
      </c>
      <c r="D4" s="362">
        <v>8</v>
      </c>
      <c r="E4" s="362">
        <v>0</v>
      </c>
      <c r="F4" s="362">
        <v>0</v>
      </c>
      <c r="G4" s="362">
        <v>12</v>
      </c>
      <c r="H4" s="362">
        <v>0</v>
      </c>
      <c r="I4" s="363" t="s">
        <v>1038</v>
      </c>
      <c r="J4" s="364" t="s">
        <v>1039</v>
      </c>
      <c r="K4" s="364" t="s">
        <v>1040</v>
      </c>
      <c r="L4" s="365"/>
      <c r="M4" s="101"/>
      <c r="O4" s="111" t="s">
        <v>93</v>
      </c>
      <c r="P4" s="112"/>
      <c r="Q4" s="32">
        <f>D151</f>
        <v>271</v>
      </c>
      <c r="R4" s="32">
        <f>E151</f>
        <v>30</v>
      </c>
      <c r="S4" s="32">
        <f>F151</f>
        <v>30</v>
      </c>
      <c r="T4" s="32">
        <f>G151</f>
        <v>254</v>
      </c>
      <c r="U4" s="32">
        <f>H151</f>
        <v>0</v>
      </c>
      <c r="V4" s="113"/>
    </row>
    <row r="5" spans="1:22" ht="20.100000000000001" customHeight="1">
      <c r="A5" s="318">
        <v>44509</v>
      </c>
      <c r="B5" s="326" t="s">
        <v>1041</v>
      </c>
      <c r="C5" s="327" t="s">
        <v>1042</v>
      </c>
      <c r="D5" s="328">
        <v>36</v>
      </c>
      <c r="E5" s="328">
        <v>0</v>
      </c>
      <c r="F5" s="328">
        <v>0</v>
      </c>
      <c r="G5" s="328">
        <v>36</v>
      </c>
      <c r="H5" s="328">
        <v>0</v>
      </c>
      <c r="I5" s="329" t="s">
        <v>1046</v>
      </c>
      <c r="J5" s="330" t="s">
        <v>1049</v>
      </c>
      <c r="K5" s="368" t="s">
        <v>1050</v>
      </c>
      <c r="L5" s="331"/>
      <c r="M5" s="156"/>
      <c r="O5" s="114" t="s">
        <v>49</v>
      </c>
      <c r="P5" s="115"/>
      <c r="Q5" s="33">
        <f>D152</f>
        <v>1637</v>
      </c>
      <c r="R5" s="33">
        <f>E152</f>
        <v>335</v>
      </c>
      <c r="S5" s="33">
        <f>F152</f>
        <v>314</v>
      </c>
      <c r="T5" s="33">
        <f>G152</f>
        <v>1590</v>
      </c>
      <c r="U5" s="33">
        <f>H152</f>
        <v>0</v>
      </c>
      <c r="V5" s="116"/>
    </row>
    <row r="6" spans="1:22" ht="20.100000000000001" customHeight="1" thickBot="1">
      <c r="A6" s="324">
        <v>44509</v>
      </c>
      <c r="B6" s="338" t="s">
        <v>1041</v>
      </c>
      <c r="C6" s="339" t="s">
        <v>1043</v>
      </c>
      <c r="D6" s="340">
        <v>1</v>
      </c>
      <c r="E6" s="340">
        <v>0</v>
      </c>
      <c r="F6" s="340">
        <v>0</v>
      </c>
      <c r="G6" s="340">
        <v>1</v>
      </c>
      <c r="H6" s="340">
        <v>0</v>
      </c>
      <c r="I6" s="341" t="s">
        <v>1047</v>
      </c>
      <c r="J6" s="342" t="s">
        <v>1049</v>
      </c>
      <c r="K6" s="369" t="s">
        <v>1051</v>
      </c>
      <c r="L6" s="343"/>
      <c r="M6" s="156"/>
      <c r="O6" s="46" t="s">
        <v>50</v>
      </c>
      <c r="P6" s="47"/>
      <c r="Q6" s="2">
        <f>D153</f>
        <v>1908</v>
      </c>
      <c r="R6" s="2">
        <f>E153</f>
        <v>365</v>
      </c>
      <c r="S6" s="2">
        <f>F153</f>
        <v>344</v>
      </c>
      <c r="T6" s="2">
        <f>G153</f>
        <v>1844</v>
      </c>
      <c r="U6" s="2">
        <f>H153</f>
        <v>0</v>
      </c>
      <c r="V6" s="48"/>
    </row>
    <row r="7" spans="1:22" ht="20.100000000000001" customHeight="1" thickTop="1">
      <c r="A7" s="318">
        <v>44509</v>
      </c>
      <c r="B7" s="326" t="s">
        <v>1173</v>
      </c>
      <c r="C7" s="327" t="s">
        <v>1044</v>
      </c>
      <c r="D7" s="328">
        <v>1</v>
      </c>
      <c r="E7" s="328">
        <v>0</v>
      </c>
      <c r="F7" s="328">
        <v>0</v>
      </c>
      <c r="G7" s="328">
        <v>6</v>
      </c>
      <c r="H7" s="328">
        <v>0</v>
      </c>
      <c r="I7" s="329" t="s">
        <v>1047</v>
      </c>
      <c r="J7" s="330" t="s">
        <v>1049</v>
      </c>
      <c r="K7" s="368" t="s">
        <v>1050</v>
      </c>
      <c r="L7" s="331"/>
      <c r="M7" s="156"/>
      <c r="O7" s="49" t="s">
        <v>51</v>
      </c>
      <c r="P7" s="50"/>
      <c r="Q7" s="3">
        <f>D98</f>
        <v>55</v>
      </c>
      <c r="R7" s="3">
        <f>E98</f>
        <v>0</v>
      </c>
      <c r="S7" s="3">
        <f>F98</f>
        <v>0</v>
      </c>
      <c r="T7" s="3">
        <f>G98</f>
        <v>59</v>
      </c>
      <c r="U7" s="3">
        <f>H98</f>
        <v>0</v>
      </c>
      <c r="V7" s="51"/>
    </row>
    <row r="8" spans="1:22" ht="20.100000000000001" customHeight="1" thickBot="1">
      <c r="A8" s="324">
        <v>44509</v>
      </c>
      <c r="B8" s="338" t="s">
        <v>1173</v>
      </c>
      <c r="C8" s="339" t="s">
        <v>1045</v>
      </c>
      <c r="D8" s="340">
        <v>1</v>
      </c>
      <c r="E8" s="340">
        <v>0</v>
      </c>
      <c r="F8" s="340">
        <v>0</v>
      </c>
      <c r="G8" s="340">
        <v>1</v>
      </c>
      <c r="H8" s="340">
        <v>0</v>
      </c>
      <c r="I8" s="341" t="s">
        <v>1048</v>
      </c>
      <c r="J8" s="342" t="s">
        <v>1049</v>
      </c>
      <c r="K8" s="369" t="s">
        <v>1050</v>
      </c>
      <c r="L8" s="343"/>
      <c r="M8" s="156"/>
      <c r="O8" s="52" t="s">
        <v>94</v>
      </c>
      <c r="P8" s="53"/>
      <c r="Q8" s="4">
        <f>SUM(Q6:Q7)</f>
        <v>1963</v>
      </c>
      <c r="R8" s="4">
        <f>SUM(R6:R7)</f>
        <v>365</v>
      </c>
      <c r="S8" s="4">
        <f>SUM(S6:S7)</f>
        <v>344</v>
      </c>
      <c r="T8" s="4">
        <f>SUM(T6:T7)</f>
        <v>1903</v>
      </c>
      <c r="U8" s="4">
        <f>SUM(U6:U7)</f>
        <v>0</v>
      </c>
      <c r="V8" s="54"/>
    </row>
    <row r="9" spans="1:22" ht="20.100000000000001" customHeight="1" thickBot="1">
      <c r="A9" s="359">
        <v>44509</v>
      </c>
      <c r="B9" s="360" t="s">
        <v>1053</v>
      </c>
      <c r="C9" s="361" t="s">
        <v>1054</v>
      </c>
      <c r="D9" s="362">
        <v>10</v>
      </c>
      <c r="E9" s="362">
        <v>0</v>
      </c>
      <c r="F9" s="362">
        <v>0</v>
      </c>
      <c r="G9" s="362">
        <v>11</v>
      </c>
      <c r="H9" s="362">
        <v>0</v>
      </c>
      <c r="I9" s="363" t="s">
        <v>1065</v>
      </c>
      <c r="J9" s="364" t="s">
        <v>1067</v>
      </c>
      <c r="K9" s="364" t="s">
        <v>1070</v>
      </c>
      <c r="L9" s="365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59">
        <v>44509</v>
      </c>
      <c r="B10" s="360" t="s">
        <v>1055</v>
      </c>
      <c r="C10" s="361" t="s">
        <v>1056</v>
      </c>
      <c r="D10" s="362">
        <v>2</v>
      </c>
      <c r="E10" s="362">
        <v>0</v>
      </c>
      <c r="F10" s="362">
        <v>0</v>
      </c>
      <c r="G10" s="362">
        <v>2</v>
      </c>
      <c r="H10" s="362">
        <v>0</v>
      </c>
      <c r="I10" s="363" t="s">
        <v>1065</v>
      </c>
      <c r="J10" s="364" t="s">
        <v>1068</v>
      </c>
      <c r="K10" s="364" t="s">
        <v>1070</v>
      </c>
      <c r="L10" s="365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9">
        <v>44509</v>
      </c>
      <c r="B11" s="360" t="s">
        <v>1057</v>
      </c>
      <c r="C11" s="361" t="s">
        <v>1058</v>
      </c>
      <c r="D11" s="362">
        <v>17</v>
      </c>
      <c r="E11" s="362">
        <v>0</v>
      </c>
      <c r="F11" s="362">
        <v>0</v>
      </c>
      <c r="G11" s="362">
        <v>14</v>
      </c>
      <c r="H11" s="362">
        <v>0</v>
      </c>
      <c r="I11" s="363" t="s">
        <v>1065</v>
      </c>
      <c r="J11" s="364" t="s">
        <v>1069</v>
      </c>
      <c r="K11" s="364" t="s">
        <v>1070</v>
      </c>
      <c r="L11" s="36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18">
        <v>44509</v>
      </c>
      <c r="B12" s="326" t="s">
        <v>1059</v>
      </c>
      <c r="C12" s="327" t="s">
        <v>1060</v>
      </c>
      <c r="D12" s="328">
        <v>3</v>
      </c>
      <c r="E12" s="328">
        <v>0</v>
      </c>
      <c r="F12" s="328">
        <v>0</v>
      </c>
      <c r="G12" s="328">
        <v>2</v>
      </c>
      <c r="H12" s="328">
        <v>0</v>
      </c>
      <c r="I12" s="329" t="s">
        <v>1066</v>
      </c>
      <c r="J12" s="330" t="s">
        <v>1068</v>
      </c>
      <c r="K12" s="330" t="s">
        <v>1070</v>
      </c>
      <c r="L12" s="331"/>
      <c r="M12" s="156"/>
      <c r="O12" s="468" t="s">
        <v>53</v>
      </c>
      <c r="P12" s="466"/>
      <c r="Q12" s="117">
        <f>T12+V12</f>
        <v>271</v>
      </c>
      <c r="R12" s="57"/>
      <c r="S12" s="58" t="s">
        <v>39</v>
      </c>
      <c r="T12" s="59">
        <f>SUM(P14:V14,P17:V17,P20:V20,P23:V23,P26:V26,V29,U29,T29)</f>
        <v>253</v>
      </c>
      <c r="U12" s="60" t="s">
        <v>40</v>
      </c>
      <c r="V12" s="61">
        <f>SUM(P29:S29)</f>
        <v>18</v>
      </c>
    </row>
    <row r="13" spans="1:22" ht="20.100000000000001" customHeight="1" thickBot="1">
      <c r="A13" s="324">
        <v>44509</v>
      </c>
      <c r="B13" s="338" t="s">
        <v>1059</v>
      </c>
      <c r="C13" s="339" t="s">
        <v>1061</v>
      </c>
      <c r="D13" s="340">
        <v>1</v>
      </c>
      <c r="E13" s="340">
        <v>0</v>
      </c>
      <c r="F13" s="340">
        <v>0</v>
      </c>
      <c r="G13" s="340">
        <v>1</v>
      </c>
      <c r="H13" s="340">
        <v>0</v>
      </c>
      <c r="I13" s="341" t="s">
        <v>1065</v>
      </c>
      <c r="J13" s="342" t="s">
        <v>1068</v>
      </c>
      <c r="K13" s="342" t="s">
        <v>1071</v>
      </c>
      <c r="L13" s="343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18">
        <v>44509</v>
      </c>
      <c r="B14" s="326" t="s">
        <v>1062</v>
      </c>
      <c r="C14" s="327" t="s">
        <v>1063</v>
      </c>
      <c r="D14" s="328">
        <v>3</v>
      </c>
      <c r="E14" s="328">
        <v>0</v>
      </c>
      <c r="F14" s="328">
        <v>0</v>
      </c>
      <c r="G14" s="328">
        <v>3</v>
      </c>
      <c r="H14" s="328">
        <v>0</v>
      </c>
      <c r="I14" s="329" t="s">
        <v>1066</v>
      </c>
      <c r="J14" s="330" t="s">
        <v>1068</v>
      </c>
      <c r="K14" s="330" t="s">
        <v>1070</v>
      </c>
      <c r="L14" s="331"/>
      <c r="M14" s="156"/>
      <c r="O14" s="118" t="s">
        <v>22</v>
      </c>
      <c r="P14" s="119">
        <f>SUMIF($C$4:$C$69,P13,$D$4:$D$69)+SUMIF($C$79:$C$80,P13,$D$79:$D$80)+SUMIF($C$103:$C$104,P13,$D$103:$D$104)</f>
        <v>18</v>
      </c>
      <c r="Q14" s="119">
        <f>SUMIF($C$4:$C$69,Q13,$D$4:$D$69)+SUMIF($C$79:$C$80,Q13,$D$79:$D$80)+SUMIF($C$103:$C$104,Q13,$D$103:$D$104)</f>
        <v>0</v>
      </c>
      <c r="R14" s="119">
        <f>SUMIF($C$4:$C$69,R13,$D$4:$D$69)+SUMIF($C$79:$C$80,R13,$D$79:$D$80)+SUMIF($C$103:$C$104,R13,$D$103:$D$104)</f>
        <v>26</v>
      </c>
      <c r="S14" s="119">
        <f>SUMIF($C$4:$C$69,S13,$D$4:$D$69)+SUMIF($C$79:$C$80,S13,$D$79:$D$80)+SUMIF($C$103:$C$104,S13,$D$103:$D$104)</f>
        <v>0</v>
      </c>
      <c r="T14" s="119">
        <f>SUMIF($C$4:$C$69,T13,$D$4:$D$69)+SUMIF($C$79:$C$80,T13,$D$79:$D$80)+SUMIF($C$103:$C$104,T13,$D$103:$D$104)</f>
        <v>36</v>
      </c>
      <c r="U14" s="119">
        <f>SUMIF($C$4:$C$69,U13,$D$4:$D$69)+SUMIF($C$79:$C$80,U13,$D$79:$D$80)+SUMIF($C$103:$C$104,U13,$D$103:$D$104)</f>
        <v>0</v>
      </c>
      <c r="V14" s="120">
        <f>SUMIF($C$4:$C$69,V13,$D$4:$D$69)+SUMIF($C$79:$C$80,V13,$D$79:$D$80)+SUMIF($C$103:$C$104,V13,$D$103:$D$104)</f>
        <v>2</v>
      </c>
    </row>
    <row r="15" spans="1:22" ht="20.100000000000001" customHeight="1" thickBot="1">
      <c r="A15" s="324">
        <v>44509</v>
      </c>
      <c r="B15" s="338" t="s">
        <v>1062</v>
      </c>
      <c r="C15" s="339" t="s">
        <v>1064</v>
      </c>
      <c r="D15" s="340">
        <v>2</v>
      </c>
      <c r="E15" s="340">
        <v>0</v>
      </c>
      <c r="F15" s="340">
        <v>0</v>
      </c>
      <c r="G15" s="340">
        <v>3</v>
      </c>
      <c r="H15" s="340">
        <v>0</v>
      </c>
      <c r="I15" s="341" t="s">
        <v>1065</v>
      </c>
      <c r="J15" s="342" t="s">
        <v>1068</v>
      </c>
      <c r="K15" s="342" t="s">
        <v>1070</v>
      </c>
      <c r="L15" s="343"/>
      <c r="M15" s="156"/>
      <c r="O15" s="65" t="s">
        <v>25</v>
      </c>
      <c r="P15" s="66">
        <f>SUMIF($C$4:$C$69,P13,$G$4:$G$69)+SUMIF($C$79:$C$80,P13,$G$79:$G$80)+SUMIF($C$103:$C$104,P13,$G$103:$G$104)</f>
        <v>24</v>
      </c>
      <c r="Q15" s="66">
        <f>SUMIF($C$4:$C$69,Q13,$G$4:$G$69)+SUMIF($C$79:$C$80,Q13,$G$79:$G$80)+SUMIF($C$103:$C$104,Q13,$G$103:$G$104)</f>
        <v>0</v>
      </c>
      <c r="R15" s="66">
        <f>SUMIF($C$4:$C$69,R13,$G$4:$G$69)+SUMIF($C$79:$C$80,R13,$G$79:$G$80)+SUMIF($C$103:$C$104,R13,$G$103:$G$104)</f>
        <v>24</v>
      </c>
      <c r="S15" s="66">
        <f>SUMIF($C$4:$C$69,S13,$G$4:$G$69)+SUMIF($C$79:$C$80,S13,$G$79:$G$80)+SUMIF($C$103:$C$104,S13,$G$103:$G$104)</f>
        <v>0</v>
      </c>
      <c r="T15" s="66">
        <f>SUMIF($C$4:$C$69,T13,$G$4:$G$69)+SUMIF($C$79:$C$80,T13,$G$79:$G$80)+SUMIF($C$103:$C$104,T13,$G$103:$G$104)</f>
        <v>36</v>
      </c>
      <c r="U15" s="66">
        <f>SUMIF($C$4:$C$69,U13,$G$4:$G$69)+SUMIF($C$79:$C$80,U13,$G$79:$G$80)+SUMIF($C$103:$C$104,U13,$G$103:$G$104)</f>
        <v>0</v>
      </c>
      <c r="V15" s="67">
        <f>SUMIF($C$4:$C$69,V13,$G$4:$G$69)+SUMIF($C$79:$C$80,V13,$G$79:$G$80)+SUMIF($C$103:$C$104,V13,$G$103:$G$104)</f>
        <v>2</v>
      </c>
    </row>
    <row r="16" spans="1:22" ht="20.100000000000001" customHeight="1">
      <c r="A16" s="318">
        <v>44509</v>
      </c>
      <c r="B16" s="326" t="s">
        <v>1072</v>
      </c>
      <c r="C16" s="327" t="s">
        <v>1058</v>
      </c>
      <c r="D16" s="328">
        <v>4</v>
      </c>
      <c r="E16" s="328">
        <v>0</v>
      </c>
      <c r="F16" s="328">
        <v>0</v>
      </c>
      <c r="G16" s="328">
        <v>4</v>
      </c>
      <c r="H16" s="328">
        <v>0</v>
      </c>
      <c r="I16" s="329" t="s">
        <v>1094</v>
      </c>
      <c r="J16" s="330" t="s">
        <v>1096</v>
      </c>
      <c r="K16" s="368" t="s">
        <v>1099</v>
      </c>
      <c r="L16" s="331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24">
        <v>44509</v>
      </c>
      <c r="B17" s="338" t="s">
        <v>1074</v>
      </c>
      <c r="C17" s="339" t="s">
        <v>1073</v>
      </c>
      <c r="D17" s="340">
        <v>1</v>
      </c>
      <c r="E17" s="340">
        <v>0</v>
      </c>
      <c r="F17" s="340">
        <v>0</v>
      </c>
      <c r="G17" s="340">
        <v>0</v>
      </c>
      <c r="H17" s="340">
        <v>0</v>
      </c>
      <c r="I17" s="341" t="s">
        <v>1094</v>
      </c>
      <c r="J17" s="342" t="s">
        <v>1097</v>
      </c>
      <c r="K17" s="369" t="s">
        <v>1100</v>
      </c>
      <c r="L17" s="343"/>
      <c r="M17" s="156"/>
      <c r="O17" s="121" t="s">
        <v>22</v>
      </c>
      <c r="P17" s="119">
        <f>SUMIF($C$4:$C$69,P16,$D$4:$D$69)+SUMIF($C$79:$C$80,P16,$D$79:$D$80)+SUMIF($C$103:$C$104,P16,$D$103:$D$104)</f>
        <v>127</v>
      </c>
      <c r="Q17" s="119">
        <f>SUMIF($C$4:$C$69,Q16,$D$4:$D$69)+SUMIF($C$79:$C$80,Q16,$D$79:$D$80)+SUMIF($C$103:$C$104,Q16,$D$103:$D$104)</f>
        <v>3</v>
      </c>
      <c r="R17" s="119">
        <f>SUMIF($C$4:$C$69,R16,$D$4:$D$69)+SUMIF($C$79:$C$80,R16,$D$79:$D$80)+SUMIF($C$103:$C$104,R16,$D$103:$D$104)</f>
        <v>3</v>
      </c>
      <c r="S17" s="119">
        <f>SUMIF($C$4:$C$69,S16,$D$4:$D$69)+SUMIF($C$79:$C$80,S16,$D$79:$D$80)+SUMIF($C$103:$C$104,S16,$D$103:$D$104)</f>
        <v>0</v>
      </c>
      <c r="T17" s="119">
        <f>SUMIF($C$4:$C$69,T16,$D$4:$D$69)+SUMIF($C$79:$C$80,T16,$D$79:$D$80)+SUMIF($C$103:$C$104,T16,$D$103:$D$104)</f>
        <v>0</v>
      </c>
      <c r="U17" s="119">
        <f>SUMIF($C$4:$C$69,U16,$D$4:$D$69)+SUMIF($C$79:$C$80,U16,$D$79:$D$80)+SUMIF($C$103:$C$104,U16,$D$103:$D$104)</f>
        <v>8</v>
      </c>
      <c r="V17" s="120">
        <f>SUMIF($C$4:$C$69,V16,$D$4:$D$69)+SUMIF($C$79:$C$80,V16,$D$79:$D$80)+SUMIF($C$103:$C$104,V16,$D$103:$D$104)</f>
        <v>0</v>
      </c>
    </row>
    <row r="18" spans="1:22" ht="20.100000000000001" customHeight="1">
      <c r="A18" s="318">
        <v>44509</v>
      </c>
      <c r="B18" s="326" t="s">
        <v>1075</v>
      </c>
      <c r="C18" s="327" t="s">
        <v>1058</v>
      </c>
      <c r="D18" s="328">
        <v>4</v>
      </c>
      <c r="E18" s="328">
        <v>0</v>
      </c>
      <c r="F18" s="328">
        <v>0</v>
      </c>
      <c r="G18" s="328">
        <v>0</v>
      </c>
      <c r="H18" s="328">
        <v>0</v>
      </c>
      <c r="I18" s="329" t="s">
        <v>1095</v>
      </c>
      <c r="J18" s="330" t="s">
        <v>1098</v>
      </c>
      <c r="K18" s="368" t="s">
        <v>1099</v>
      </c>
      <c r="L18" s="331"/>
      <c r="M18" s="156"/>
      <c r="O18" s="72" t="s">
        <v>25</v>
      </c>
      <c r="P18" s="73">
        <f>SUMIF($C$4:$C$69,P16,$G$4:$G$69)+SUMIF($C$79:$C$80,P16,$G$79:$G$80)+SUMIF($C$103:$C$104,P16,$G$103:$G$104)</f>
        <v>116</v>
      </c>
      <c r="Q18" s="73">
        <f>SUMIF($C$4:$C$69,Q16,$G$4:$G$69)+SUMIF($C$79:$C$80,Q16,$G$79:$G$80)+SUMIF($C$103:$C$104,Q16,$G$103:$G$104)</f>
        <v>3</v>
      </c>
      <c r="R18" s="73">
        <f>SUMIF($C$4:$C$69,R16,$G$4:$G$69)+SUMIF($C$79:$C$80,R16,$G$79:$G$80)+SUMIF($C$103:$C$104,R16,$G$103:$G$104)</f>
        <v>2</v>
      </c>
      <c r="S18" s="73">
        <f>SUMIF($C$4:$C$69,S16,$G$4:$G$69)+SUMIF($C$79:$C$80,S16,$G$79:$G$80)+SUMIF($C$103:$C$104,S16,$G$103:$G$104)</f>
        <v>0</v>
      </c>
      <c r="T18" s="73">
        <f>SUMIF($C$4:$C$69,T16,$G$4:$G$69)+SUMIF($C$79:$C$80,T16,$G$79:$G$80)+SUMIF($C$103:$C$104,T16,$G$103:$G$104)</f>
        <v>0</v>
      </c>
      <c r="U18" s="73">
        <f>SUMIF($C$4:$C$69,U16,$G$4:$G$69)+SUMIF($C$79:$C$80,U16,$G$79:$G$80)+SUMIF($C$103:$C$104,U16,$G$103:$G$104)</f>
        <v>12</v>
      </c>
      <c r="V18" s="74">
        <f>SUMIF($C$4:$C$69,V16,$G$4:$G$69)+SUMIF($C$79:$C$80,V16,$G$79:$G$80)+SUMIF($C$103:$C$104,V16,$G$103:$G$104)</f>
        <v>0</v>
      </c>
    </row>
    <row r="19" spans="1:22" ht="20.100000000000001" customHeight="1" thickBot="1">
      <c r="A19" s="324">
        <v>44509</v>
      </c>
      <c r="B19" s="338" t="s">
        <v>1075</v>
      </c>
      <c r="C19" s="339" t="s">
        <v>1061</v>
      </c>
      <c r="D19" s="340">
        <v>1</v>
      </c>
      <c r="E19" s="340">
        <v>0</v>
      </c>
      <c r="F19" s="340">
        <v>0</v>
      </c>
      <c r="G19" s="340">
        <v>1</v>
      </c>
      <c r="H19" s="340">
        <v>0</v>
      </c>
      <c r="I19" s="341" t="s">
        <v>1094</v>
      </c>
      <c r="J19" s="342" t="s">
        <v>1096</v>
      </c>
      <c r="K19" s="369" t="s">
        <v>1100</v>
      </c>
      <c r="L19" s="343"/>
      <c r="M19" s="156"/>
      <c r="O19" s="75"/>
      <c r="P19" s="124" t="s">
        <v>41</v>
      </c>
      <c r="Q19" s="76" t="s">
        <v>554</v>
      </c>
      <c r="R19" s="76" t="s">
        <v>42</v>
      </c>
      <c r="S19" s="76" t="s">
        <v>134</v>
      </c>
      <c r="T19" s="43" t="s">
        <v>43</v>
      </c>
      <c r="U19" s="76" t="s">
        <v>109</v>
      </c>
      <c r="V19" s="77" t="s">
        <v>136</v>
      </c>
    </row>
    <row r="20" spans="1:22" ht="20.100000000000001" customHeight="1" thickBot="1">
      <c r="A20" s="359">
        <v>44509</v>
      </c>
      <c r="B20" s="360" t="s">
        <v>1110</v>
      </c>
      <c r="C20" s="361" t="s">
        <v>1058</v>
      </c>
      <c r="D20" s="362">
        <v>5</v>
      </c>
      <c r="E20" s="362">
        <v>0</v>
      </c>
      <c r="F20" s="362">
        <v>0</v>
      </c>
      <c r="G20" s="362">
        <v>0</v>
      </c>
      <c r="H20" s="362">
        <v>0</v>
      </c>
      <c r="I20" s="363" t="s">
        <v>1094</v>
      </c>
      <c r="J20" s="364" t="s">
        <v>1096</v>
      </c>
      <c r="K20" s="367" t="s">
        <v>1099</v>
      </c>
      <c r="L20" s="365" t="s">
        <v>1111</v>
      </c>
      <c r="M20" s="156" t="s">
        <v>126</v>
      </c>
      <c r="O20" s="121" t="s">
        <v>22</v>
      </c>
      <c r="P20" s="119">
        <f>SUMIF($C$4:$C$69,P19,$D$4:$D$69)+SUMIF($C$79:$C$80,P19,$D$79:$D$80)+SUMIF($C$103:$C$104,P19,$D$103:$D$104)</f>
        <v>0</v>
      </c>
      <c r="Q20" s="119">
        <f>SUMIF($C$4:$C$69,Q19,$D$4:$D$69)+SUMIF($C$79:$C$80,Q19,$D$79:$D$80)+SUMIF($C$103:$C$104,Q19,$D$103:$D$104)</f>
        <v>0</v>
      </c>
      <c r="R20" s="119">
        <f>SUMIF($C$4:$C$69,R19,$D$4:$D$69)+SUMIF($C$79:$C$80,R19,$D$79:$D$80)+SUMIF($C$103:$C$104,R19,$D$103:$D$104)</f>
        <v>28</v>
      </c>
      <c r="S20" s="119">
        <f>SUMIF($C$4:$C$69,S19,$D$4:$D$69)+SUMIF($C$79:$C$80,S19,$D$79:$D$80)+SUMIF($C$103:$C$104,S19,$D$103:$D$104)</f>
        <v>0</v>
      </c>
      <c r="T20" s="119">
        <f>SUMIF($C$4:$C$69,T19,$D$4:$D$69)+SUMIF($C$79:$C$80,T19,$D$79:$D$80)+SUMIF($C$103:$C$104,T19,$D$103:$D$104)</f>
        <v>1</v>
      </c>
      <c r="U20" s="119">
        <f>SUMIF($C$4:$C$69,U19,$D$4:$D$69)+SUMIF($C$79:$C$80,U19,$D$79:$D$80)+SUMIF($C$103:$C$104,U19,$D$103:$D$104)</f>
        <v>0</v>
      </c>
      <c r="V20" s="120">
        <f>SUMIF($C$4:$C$69,V19,$D$4:$D$69)+SUMIF($C$79:$C$80,V19,$D$79:$D$80)+SUMIF($C$103:$C$104,V19,$D$103:$D$104)</f>
        <v>0</v>
      </c>
    </row>
    <row r="21" spans="1:22" ht="20.100000000000001" customHeight="1">
      <c r="A21" s="318">
        <v>44509</v>
      </c>
      <c r="B21" s="326" t="s">
        <v>1076</v>
      </c>
      <c r="C21" s="327" t="s">
        <v>1063</v>
      </c>
      <c r="D21" s="328">
        <v>3</v>
      </c>
      <c r="E21" s="328">
        <v>0</v>
      </c>
      <c r="F21" s="328">
        <v>0</v>
      </c>
      <c r="G21" s="328">
        <v>3</v>
      </c>
      <c r="H21" s="328">
        <v>0</v>
      </c>
      <c r="I21" s="329" t="s">
        <v>1094</v>
      </c>
      <c r="J21" s="330" t="s">
        <v>1098</v>
      </c>
      <c r="K21" s="368" t="s">
        <v>1100</v>
      </c>
      <c r="L21" s="331"/>
      <c r="M21" s="156"/>
      <c r="O21" s="78" t="s">
        <v>25</v>
      </c>
      <c r="P21" s="79">
        <f>SUMIF($C$4:$C$69,P19,$G$4:$G$69)+SUMIF($C$79:$C$80,P19,$G$79:$G$80)+SUMIF($C$103:$C$104,P19,$G$103:$G$104)</f>
        <v>0</v>
      </c>
      <c r="Q21" s="79">
        <f>SUMIF($C$4:$C$69,Q19,$G$4:$G$69)+SUMIF($C$79:$C$80,Q19,$G$79:$G$80)+SUMIF($C$103:$C$104,Q19,$G$103:$G$104)</f>
        <v>0</v>
      </c>
      <c r="R21" s="79">
        <f>SUMIF($C$4:$C$69,R19,$G$4:$G$69)+SUMIF($C$79:$C$80,R19,$G$79:$G$80)+SUMIF($C$103:$C$104,R19,$G$103:$G$104)</f>
        <v>20</v>
      </c>
      <c r="S21" s="79">
        <f>SUMIF($C$4:$C$69,S19,$G$4:$G$69)+SUMIF($C$79:$C$80,S19,$G$79:$G$80)+SUMIF($C$103:$C$104,S19,$G$103:$G$104)</f>
        <v>0</v>
      </c>
      <c r="T21" s="79">
        <f>SUMIF($C$4:$C$69,T19,$G$4:$G$69)+SUMIF($C$79:$C$80,T19,$G$79:$G$80)+SUMIF($C$103:$C$104,T19,$G$103:$G$104)</f>
        <v>0</v>
      </c>
      <c r="U21" s="79">
        <f>SUMIF($C$4:$C$69,U19,$G$4:$G$69)+SUMIF($C$79:$C$80,U19,$G$79:$G$80)+SUMIF($C$103:$C$104,U19,$G$103:$G$104)</f>
        <v>0</v>
      </c>
      <c r="V21" s="80">
        <f>SUMIF($C$4:$C$69,V19,$G$4:$G$69)+SUMIF($C$79:$C$80,V19,$G$79:$G$80)+SUMIF($C$103:$C$104,V19,$G$103:$G$104)</f>
        <v>0</v>
      </c>
    </row>
    <row r="22" spans="1:22" ht="20.100000000000001" customHeight="1" thickBot="1">
      <c r="A22" s="324">
        <v>44509</v>
      </c>
      <c r="B22" s="338" t="s">
        <v>1076</v>
      </c>
      <c r="C22" s="339" t="s">
        <v>1077</v>
      </c>
      <c r="D22" s="340">
        <v>1</v>
      </c>
      <c r="E22" s="340">
        <v>0</v>
      </c>
      <c r="F22" s="340">
        <v>0</v>
      </c>
      <c r="G22" s="340">
        <v>1</v>
      </c>
      <c r="H22" s="340">
        <v>0</v>
      </c>
      <c r="I22" s="341" t="s">
        <v>1094</v>
      </c>
      <c r="J22" s="342" t="s">
        <v>1096</v>
      </c>
      <c r="K22" s="369" t="s">
        <v>1100</v>
      </c>
      <c r="L22" s="343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59">
        <v>44509</v>
      </c>
      <c r="B23" s="360" t="s">
        <v>1078</v>
      </c>
      <c r="C23" s="361" t="s">
        <v>1079</v>
      </c>
      <c r="D23" s="362">
        <v>10</v>
      </c>
      <c r="E23" s="362">
        <v>0</v>
      </c>
      <c r="F23" s="362">
        <v>0</v>
      </c>
      <c r="G23" s="362">
        <v>10</v>
      </c>
      <c r="H23" s="362">
        <v>0</v>
      </c>
      <c r="I23" s="363" t="s">
        <v>1095</v>
      </c>
      <c r="J23" s="364" t="s">
        <v>1098</v>
      </c>
      <c r="K23" s="367" t="s">
        <v>1100</v>
      </c>
      <c r="L23" s="365"/>
      <c r="M23" s="156"/>
      <c r="O23" s="121" t="s">
        <v>22</v>
      </c>
      <c r="P23" s="119">
        <f>SUMIF($C$4:$C$69,P22,$D$4:$D$69)+SUMIF($C$79:$C$80,P22,$D$79:$D$80)+SUMIF($C$103:$C$104,P22,$D$103:$D$104)</f>
        <v>0</v>
      </c>
      <c r="Q23" s="119">
        <f>SUMIF($C$4:$C$69,Q22,$D$4:$D$69)+SUMIF($C$79:$C$80,Q22,$D$79:$D$80)+SUMIF($C$103:$C$104,Q22,$D$103:$D$104)</f>
        <v>0</v>
      </c>
      <c r="R23" s="119">
        <f>SUMIF($C$4:$C$69,R22,$D$4:$D$69)+SUMIF($C$79:$C$80,R22,$D$79:$D$80)+SUMIF($C$103:$C$104,R22,$D$103:$D$104)</f>
        <v>0</v>
      </c>
      <c r="S23" s="119">
        <f>SUMIF($C$4:$C$69,S22,$D$4:$D$69)+SUMIF($C$79:$C$80,S22,$D$79:$D$80)+SUMIF($C$103:$C$104,S22,$D$103:$D$104)</f>
        <v>0</v>
      </c>
      <c r="T23" s="119">
        <f>SUMIF($C$4:$C$69,T22,$D$4:$D$69)+SUMIF($C$79:$C$80,T22,$D$79:$D$80)+SUMIF($C$103:$C$104,T22,$D$103:$D$104)</f>
        <v>0</v>
      </c>
      <c r="U23" s="119">
        <f>SUMIF($C$4:$C$69,U22,$D$4:$D$69)+SUMIF($C$79:$C$80,U22,$D$79:$D$80)+SUMIF($C$103:$C$104,U22,$D$103:$D$104)</f>
        <v>0</v>
      </c>
      <c r="V23" s="120">
        <f>SUMIF($C$4:$C$69,V22,$D$4:$D$69)+SUMIF($C$79:$C$80,V22,$D$79:$D$80)+SUMIF($C$103:$C$104,V22,$D$103:$D$104)</f>
        <v>0</v>
      </c>
    </row>
    <row r="24" spans="1:22" ht="20.100000000000001" customHeight="1">
      <c r="A24" s="318">
        <v>44509</v>
      </c>
      <c r="B24" s="326" t="s">
        <v>1080</v>
      </c>
      <c r="C24" s="327" t="s">
        <v>1081</v>
      </c>
      <c r="D24" s="328">
        <v>2</v>
      </c>
      <c r="E24" s="328">
        <v>0</v>
      </c>
      <c r="F24" s="328">
        <v>0</v>
      </c>
      <c r="G24" s="328">
        <v>2</v>
      </c>
      <c r="H24" s="328">
        <v>0</v>
      </c>
      <c r="I24" s="329" t="s">
        <v>1094</v>
      </c>
      <c r="J24" s="330" t="s">
        <v>1098</v>
      </c>
      <c r="K24" s="368" t="s">
        <v>1100</v>
      </c>
      <c r="L24" s="331"/>
      <c r="M24" s="156"/>
      <c r="O24" s="72" t="s">
        <v>25</v>
      </c>
      <c r="P24" s="73">
        <f>SUMIF($C$4:$C$69,P22,$G$4:$G$69)+SUMIF($C$79:$C$80,P22,$G$79:$G$80)+SUMIF($C$103:$C$104,P22,$G$103:$G$104)</f>
        <v>0</v>
      </c>
      <c r="Q24" s="73">
        <f>SUMIF($C$4:$C$69,Q22,$G$4:$G$69)+SUMIF($C$79:$C$80,Q22,$G$79:$G$80)+SUMIF($C$103:$C$104,Q22,$G$103:$G$104)</f>
        <v>0</v>
      </c>
      <c r="R24" s="73">
        <f>SUMIF($C$4:$C$69,R22,$G$4:$G$69)+SUMIF($C$79:$C$80,R22,$G$79:$G$80)+SUMIF($C$103:$C$104,R22,$G$103:$G$104)</f>
        <v>0</v>
      </c>
      <c r="S24" s="73">
        <f>SUMIF($C$4:$C$69,S22,$G$4:$G$69)+SUMIF($C$79:$C$80,S22,$G$79:$G$80)+SUMIF($C$103:$C$104,S22,$G$103:$G$104)</f>
        <v>0</v>
      </c>
      <c r="T24" s="73">
        <f>SUMIF($C$4:$C$69,T22,$G$4:$G$69)+SUMIF($C$79:$C$80,T22,$G$79:$G$80)+SUMIF($C$103:$C$104,T22,$G$103:$G$104)</f>
        <v>0</v>
      </c>
      <c r="U24" s="73">
        <f>SUMIF($C$4:$C$69,U22,$G$4:$G$69)+SUMIF($C$79:$C$80,U22,$G$79:$G$80)+SUMIF($C$103:$C$104,U22,$G$103:$G$104)</f>
        <v>0</v>
      </c>
      <c r="V24" s="74">
        <f>SUMIF($C$4:$C$69,V22,$G$4:$G$69)+SUMIF($C$79:$C$80,V22,$G$79:$G$80)+SUMIF($C$103:$C$104,V22,$G$103:$G$104)</f>
        <v>0</v>
      </c>
    </row>
    <row r="25" spans="1:22" ht="20.100000000000001" customHeight="1" thickBot="1">
      <c r="A25" s="324">
        <v>44509</v>
      </c>
      <c r="B25" s="338" t="s">
        <v>1080</v>
      </c>
      <c r="C25" s="339" t="s">
        <v>1061</v>
      </c>
      <c r="D25" s="340">
        <v>2</v>
      </c>
      <c r="E25" s="340">
        <v>0</v>
      </c>
      <c r="F25" s="340">
        <v>0</v>
      </c>
      <c r="G25" s="340">
        <v>2</v>
      </c>
      <c r="H25" s="340">
        <v>0</v>
      </c>
      <c r="I25" s="341" t="s">
        <v>1094</v>
      </c>
      <c r="J25" s="342" t="s">
        <v>1098</v>
      </c>
      <c r="K25" s="369" t="s">
        <v>1100</v>
      </c>
      <c r="L25" s="343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128</v>
      </c>
      <c r="U25" s="76" t="s">
        <v>129</v>
      </c>
      <c r="V25" s="77" t="s">
        <v>46</v>
      </c>
    </row>
    <row r="26" spans="1:22" ht="20.100000000000001" customHeight="1" thickBot="1">
      <c r="A26" s="359">
        <v>44509</v>
      </c>
      <c r="B26" s="360" t="s">
        <v>1082</v>
      </c>
      <c r="C26" s="361" t="s">
        <v>1058</v>
      </c>
      <c r="D26" s="362">
        <v>3</v>
      </c>
      <c r="E26" s="362">
        <v>0</v>
      </c>
      <c r="F26" s="362">
        <v>0</v>
      </c>
      <c r="G26" s="362">
        <v>3</v>
      </c>
      <c r="H26" s="362">
        <v>0</v>
      </c>
      <c r="I26" s="363" t="s">
        <v>1095</v>
      </c>
      <c r="J26" s="364" t="s">
        <v>1097</v>
      </c>
      <c r="K26" s="367" t="s">
        <v>1100</v>
      </c>
      <c r="L26" s="365"/>
      <c r="M26" s="156"/>
      <c r="O26" s="121" t="s">
        <v>22</v>
      </c>
      <c r="P26" s="119">
        <f>SUMIF($C$4:$C$69,P25,$D$4:$D$69)+SUMIF($C$79:$C$80,P25,$D$79:$D$80)+SUMIF($C$103:$C$104,P25,$D$103:$D$104)</f>
        <v>1</v>
      </c>
      <c r="Q26" s="119">
        <f>SUMIF($C$4:$C$69,Q25,$D$4:$D$69)+SUMIF($C$79:$C$80,Q25,$D$79:$D$80)+SUMIF($C$103:$C$104,Q25,$D$103:$D$104)</f>
        <v>0</v>
      </c>
      <c r="R26" s="119">
        <f>SUMIF($C$4:$C$69,R25,$D$4:$D$69)+SUMIF($C$79:$C$80,R25,$D$79:$D$80)+SUMIF($C$103:$C$104,R25,$D$103:$D$104)</f>
        <v>0</v>
      </c>
      <c r="S26" s="119">
        <f>SUMIF($C$4:$C$69,S25,$D$4:$D$69)+SUMIF($C$79:$C$80,S25,$D$79:$D$80)+SUMIF($C$103:$C$104,S25,$D$103:$D$104)</f>
        <v>0</v>
      </c>
      <c r="T26" s="119">
        <f>SUMIF($C$4:$C$69,T25,$D$4:$D$69)+SUMIF($C$79:$C$80,T25,$D$79:$D$80)+SUMIF($C$103:$C$104,T25,$D$103:$D$104)</f>
        <v>0</v>
      </c>
      <c r="U26" s="119">
        <f>SUMIF($C$4:$C$69,U25,$D$4:$D$69)+SUMIF($C$79:$C$80,U25,$D$79:$D$80)+SUMIF($C$103:$C$104,U25,$D$103:$D$104)</f>
        <v>0</v>
      </c>
      <c r="V26" s="120">
        <f>SUMIF($C$4:$C$69,V25,$D$4:$D$69)+SUMIF($C$79:$C$80,V25,$D$79:$D$80)+SUMIF($C$103:$C$104,V25,$D$103:$D$104)</f>
        <v>0</v>
      </c>
    </row>
    <row r="27" spans="1:22" ht="20.100000000000001" customHeight="1">
      <c r="A27" s="318">
        <v>44509</v>
      </c>
      <c r="B27" s="326" t="s">
        <v>1083</v>
      </c>
      <c r="C27" s="327" t="s">
        <v>1058</v>
      </c>
      <c r="D27" s="328">
        <v>9</v>
      </c>
      <c r="E27" s="328">
        <v>0</v>
      </c>
      <c r="F27" s="328">
        <v>0</v>
      </c>
      <c r="G27" s="328">
        <v>9</v>
      </c>
      <c r="H27" s="328">
        <v>0</v>
      </c>
      <c r="I27" s="329" t="s">
        <v>1094</v>
      </c>
      <c r="J27" s="330" t="s">
        <v>1097</v>
      </c>
      <c r="K27" s="368" t="s">
        <v>1099</v>
      </c>
      <c r="L27" s="331"/>
      <c r="M27" s="156"/>
      <c r="O27" s="78" t="s">
        <v>25</v>
      </c>
      <c r="P27" s="83">
        <f>SUMIF($C$4:$C$69,P25,$G$4:$G$69)+SUMIF($C$79:$C$80,P25,$G$79:$G$80)+SUMIF($C$103:$C$104,P25,$G$103:$G$104)</f>
        <v>1</v>
      </c>
      <c r="Q27" s="83">
        <f>SUMIF($C$4:$C$69,Q25,$G$4:$G$69)+SUMIF($C$79:$C$80,Q25,$G$79:$G$80)+SUMIF($C$103:$C$104,Q25,$G$103:$G$104)</f>
        <v>0</v>
      </c>
      <c r="R27" s="83">
        <f>SUMIF($C$4:$C$69,R25,$G$4:$G$69)+SUMIF($C$79:$C$80,R25,$G$79:$G$80)+SUMIF($C$103:$C$104,R25,$G$103:$G$104)</f>
        <v>0</v>
      </c>
      <c r="S27" s="83">
        <f>SUMIF($C$4:$C$69,S25,$G$4:$G$69)+SUMIF($C$79:$C$80,S25,$G$79:$G$80)+SUMIF($C$103:$C$104,S25,$G$103:$G$104)</f>
        <v>0</v>
      </c>
      <c r="T27" s="83">
        <f>SUMIF($C$4:$C$69,T25,$G$4:$G$69)+SUMIF($C$79:$C$80,T25,$G$79:$G$80)+SUMIF($C$103:$C$104,T25,$G$103:$G$104)</f>
        <v>0</v>
      </c>
      <c r="U27" s="83">
        <f>SUMIF($C$4:$C$69,U25,$G$4:$G$69)+SUMIF($C$79:$C$80,U25,$G$79:$G$80)+SUMIF($C$103:$C$104,U25,$G$103:$G$104)</f>
        <v>0</v>
      </c>
      <c r="V27" s="84">
        <f>SUMIF($C$4:$C$69,V25,$G$4:$G$69)+SUMIF($C$79:$C$80,V25,$G$79:$G$80)+SUMIF($C$103:$C$104,V25,$G$103:$G$104)</f>
        <v>0</v>
      </c>
    </row>
    <row r="28" spans="1:22" ht="20.100000000000001" customHeight="1">
      <c r="A28" s="325">
        <v>44509</v>
      </c>
      <c r="B28" s="332" t="s">
        <v>1083</v>
      </c>
      <c r="C28" s="333" t="s">
        <v>1084</v>
      </c>
      <c r="D28" s="334">
        <v>1</v>
      </c>
      <c r="E28" s="334">
        <v>0</v>
      </c>
      <c r="F28" s="334">
        <v>0</v>
      </c>
      <c r="G28" s="334">
        <v>1</v>
      </c>
      <c r="H28" s="334">
        <v>0</v>
      </c>
      <c r="I28" s="335" t="s">
        <v>1094</v>
      </c>
      <c r="J28" s="336" t="s">
        <v>1096</v>
      </c>
      <c r="K28" s="370" t="s">
        <v>1100</v>
      </c>
      <c r="L28" s="337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 thickBot="1">
      <c r="A29" s="324">
        <v>44509</v>
      </c>
      <c r="B29" s="338" t="s">
        <v>1083</v>
      </c>
      <c r="C29" s="339" t="s">
        <v>1085</v>
      </c>
      <c r="D29" s="340">
        <v>2</v>
      </c>
      <c r="E29" s="340">
        <v>0</v>
      </c>
      <c r="F29" s="340">
        <v>0</v>
      </c>
      <c r="G29" s="340">
        <v>2</v>
      </c>
      <c r="H29" s="340">
        <v>0</v>
      </c>
      <c r="I29" s="341" t="s">
        <v>1095</v>
      </c>
      <c r="J29" s="342" t="s">
        <v>1098</v>
      </c>
      <c r="K29" s="369" t="s">
        <v>1100</v>
      </c>
      <c r="L29" s="343"/>
      <c r="M29" s="156"/>
      <c r="O29" s="121" t="s">
        <v>22</v>
      </c>
      <c r="P29" s="119">
        <f>SUMIF($C$4:$C$69,P28,$D$4:$D$69)+SUMIF($C$79:$C$80,P28,$D$79:$D$80)+SUMIF($C$103:$C$104,P28,$D$103:$D$104)</f>
        <v>15</v>
      </c>
      <c r="Q29" s="119">
        <f>SUMIF($C$4:$C$69,Q28,$D$4:$D$69)+SUMIF($C$79:$C$80,Q28,$D$79:$D$80)+SUMIF($C$103:$C$104,Q28,$D$103:$D$104)</f>
        <v>3</v>
      </c>
      <c r="R29" s="119">
        <f>SUMIF($C$4:$C$69,R28,$D$4:$D$69)+SUMIF($C$79:$C$80,R28,$D$79:$D$80)+SUMIF($C$103:$C$104,R28,$D$103:$D$104)</f>
        <v>0</v>
      </c>
      <c r="S29" s="119">
        <f>SUMIF($C$4:$C$69,S28,$D$4:$D$69)+SUMIF($C$79:$C$80,S28,$D$79:$D$80)+SUMIF($C$103:$C$104,S28,$D$103:$D$104)</f>
        <v>0</v>
      </c>
      <c r="T29" s="119">
        <f>SUMIF($C$4:$C$69,T28,$D$4:$D$69)+SUMIF($C$79:$C$80,T28,$D$79:$D$80)+SUMIF($C$103:$C$104,T28,$D$103:$D$104)</f>
        <v>0</v>
      </c>
      <c r="U29" s="119">
        <f>SUMIF($C$4:$C$69,U28,$D$4:$D$69)+SUMIF($C$79:$C$80,U28,$D$79:$D$80)+SUMIF($C$103:$C$104,U28,$D$103:$D$104)</f>
        <v>0</v>
      </c>
      <c r="V29" s="120">
        <f>SUMIF($C$4:$C$69,V28,$D$4:$D$69)+SUMIF($C$79:$C$80,V28,$D$79:$D$80)+SUMIF($C$103:$C$104,V28,$D$103:$D$104)</f>
        <v>0</v>
      </c>
    </row>
    <row r="30" spans="1:22" ht="20.100000000000001" customHeight="1" thickBot="1">
      <c r="A30" s="318">
        <v>44509</v>
      </c>
      <c r="B30" s="326" t="s">
        <v>1086</v>
      </c>
      <c r="C30" s="327" t="s">
        <v>1044</v>
      </c>
      <c r="D30" s="328">
        <v>0</v>
      </c>
      <c r="E30" s="328">
        <v>0</v>
      </c>
      <c r="F30" s="328">
        <v>0</v>
      </c>
      <c r="G30" s="328">
        <v>1</v>
      </c>
      <c r="H30" s="328">
        <v>0</v>
      </c>
      <c r="I30" s="329" t="s">
        <v>1094</v>
      </c>
      <c r="J30" s="330" t="s">
        <v>1098</v>
      </c>
      <c r="K30" s="368" t="s">
        <v>1101</v>
      </c>
      <c r="L30" s="331"/>
      <c r="M30" s="156"/>
      <c r="O30" s="85" t="s">
        <v>25</v>
      </c>
      <c r="P30" s="86">
        <f>SUMIF($C$4:$C$69,P28,$G$4:$G$69)+SUMIF($C$79:$C$80,P28,$G$79:$G$80)+SUMIF($C$103:$C$104,P28,$G$103:$G$104)</f>
        <v>12</v>
      </c>
      <c r="Q30" s="86">
        <f>SUMIF($C$4:$C$69,Q28,$G$4:$G$69)+SUMIF($C$79:$C$80,Q28,$G$79:$G$80)+SUMIF($C$103:$C$104,Q28,$G$103:$G$104)</f>
        <v>2</v>
      </c>
      <c r="R30" s="86">
        <f>SUMIF($C$4:$C$69,R28,$G$4:$G$69)+SUMIF($C$79:$C$80,R28,$G$79:$G$80)+SUMIF($C$103:$C$104,R28,$G$103:$G$104)</f>
        <v>0</v>
      </c>
      <c r="S30" s="86">
        <f>SUMIF($C$4:$C$69,S28,$G$4:$G$69)+SUMIF($C$79:$C$80,S28,$G$79:$G$80)+SUMIF($C$103:$C$104,S28,$G$103:$G$104)</f>
        <v>0</v>
      </c>
      <c r="T30" s="86">
        <f>SUMIF($C$4:$C$69,T28,$G$4:$G$69)+SUMIF($C$79:$C$80,T28,$G$79:$G$80)+SUMIF($C$103:$C$104,T28,$G$103:$G$104)</f>
        <v>0</v>
      </c>
      <c r="U30" s="86">
        <f>SUMIF($C$4:$C$69,U28,$G$4:$G$69)+SUMIF($C$79:$C$80,U28,$G$79:$G$80)+SUMIF($C$103:$C$104,U28,$G$103:$G$104)</f>
        <v>0</v>
      </c>
      <c r="V30" s="87">
        <f>SUMIF($C$4:$C$69,V28,$G$4:$G$69)+SUMIF($C$79:$C$80,V28,$G$79:$G$80)+SUMIF($C$103:$C$104,V28,$G$103:$G$104)</f>
        <v>0</v>
      </c>
    </row>
    <row r="31" spans="1:22" ht="20.100000000000001" customHeight="1" thickBot="1">
      <c r="A31" s="324">
        <v>44509</v>
      </c>
      <c r="B31" s="338" t="s">
        <v>1086</v>
      </c>
      <c r="C31" s="339" t="s">
        <v>1087</v>
      </c>
      <c r="D31" s="340">
        <v>10</v>
      </c>
      <c r="E31" s="340">
        <v>0</v>
      </c>
      <c r="F31" s="340">
        <v>0</v>
      </c>
      <c r="G31" s="340">
        <v>10</v>
      </c>
      <c r="H31" s="340">
        <v>0</v>
      </c>
      <c r="I31" s="341" t="s">
        <v>1095</v>
      </c>
      <c r="J31" s="342" t="s">
        <v>1096</v>
      </c>
      <c r="K31" s="369" t="s">
        <v>1100</v>
      </c>
      <c r="L31" s="343"/>
      <c r="M31" s="156"/>
      <c r="O31" s="151"/>
      <c r="P31" s="151"/>
      <c r="Q31" s="151"/>
      <c r="R31" s="151"/>
      <c r="S31" s="151"/>
      <c r="T31" s="469" t="s">
        <v>79</v>
      </c>
      <c r="U31" s="470"/>
      <c r="V31" s="122">
        <f>SUM(P15:V15,P18:V18,P21:V21,P24:V24,P27:V27,P30:V30)</f>
        <v>254</v>
      </c>
    </row>
    <row r="32" spans="1:22" ht="20.100000000000001" customHeight="1">
      <c r="A32" s="318">
        <v>44509</v>
      </c>
      <c r="B32" s="326" t="s">
        <v>1088</v>
      </c>
      <c r="C32" s="327" t="s">
        <v>1044</v>
      </c>
      <c r="D32" s="328">
        <v>1</v>
      </c>
      <c r="E32" s="328">
        <v>0</v>
      </c>
      <c r="F32" s="328">
        <v>0</v>
      </c>
      <c r="G32" s="328">
        <v>1</v>
      </c>
      <c r="H32" s="328">
        <v>0</v>
      </c>
      <c r="I32" s="329" t="s">
        <v>1095</v>
      </c>
      <c r="J32" s="330" t="s">
        <v>1096</v>
      </c>
      <c r="K32" s="368" t="s">
        <v>1099</v>
      </c>
      <c r="L32" s="331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 thickBot="1">
      <c r="A33" s="324">
        <v>44509</v>
      </c>
      <c r="B33" s="338" t="s">
        <v>1088</v>
      </c>
      <c r="C33" s="339" t="s">
        <v>1089</v>
      </c>
      <c r="D33" s="340">
        <v>10</v>
      </c>
      <c r="E33" s="340">
        <v>0</v>
      </c>
      <c r="F33" s="340">
        <v>0</v>
      </c>
      <c r="G33" s="340">
        <v>2</v>
      </c>
      <c r="H33" s="340">
        <v>0</v>
      </c>
      <c r="I33" s="341" t="s">
        <v>1095</v>
      </c>
      <c r="J33" s="342" t="s">
        <v>1096</v>
      </c>
      <c r="K33" s="369" t="s">
        <v>1099</v>
      </c>
      <c r="L33" s="343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59">
        <v>44509</v>
      </c>
      <c r="B34" s="360" t="s">
        <v>1090</v>
      </c>
      <c r="C34" s="361" t="s">
        <v>1087</v>
      </c>
      <c r="D34" s="362">
        <v>15</v>
      </c>
      <c r="E34" s="362">
        <v>0</v>
      </c>
      <c r="F34" s="362">
        <v>0</v>
      </c>
      <c r="G34" s="362">
        <v>15</v>
      </c>
      <c r="H34" s="362">
        <v>0</v>
      </c>
      <c r="I34" s="363" t="s">
        <v>1094</v>
      </c>
      <c r="J34" s="364" t="s">
        <v>1096</v>
      </c>
      <c r="K34" s="367" t="s">
        <v>1100</v>
      </c>
      <c r="L34" s="365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>
      <c r="A35" s="318">
        <v>44509</v>
      </c>
      <c r="B35" s="326" t="s">
        <v>1091</v>
      </c>
      <c r="C35" s="327" t="s">
        <v>1092</v>
      </c>
      <c r="D35" s="328">
        <v>1</v>
      </c>
      <c r="E35" s="328">
        <v>0</v>
      </c>
      <c r="F35" s="328">
        <v>0</v>
      </c>
      <c r="G35" s="328">
        <v>1</v>
      </c>
      <c r="H35" s="328">
        <v>0</v>
      </c>
      <c r="I35" s="329" t="s">
        <v>1094</v>
      </c>
      <c r="J35" s="330" t="s">
        <v>1097</v>
      </c>
      <c r="K35" s="368" t="s">
        <v>1100</v>
      </c>
      <c r="L35" s="331"/>
      <c r="M35" s="156"/>
      <c r="N35" s="270"/>
      <c r="O35" s="471"/>
      <c r="P35" s="89" t="s">
        <v>81</v>
      </c>
      <c r="Q35" s="89"/>
      <c r="R35" s="89" t="s">
        <v>82</v>
      </c>
      <c r="S35" s="89"/>
      <c r="T35" s="473" t="s">
        <v>83</v>
      </c>
      <c r="U35" s="475" t="s">
        <v>84</v>
      </c>
      <c r="V35" s="462" t="s">
        <v>85</v>
      </c>
    </row>
    <row r="36" spans="1:24" ht="20.100000000000001" customHeight="1" thickBot="1">
      <c r="A36" s="324">
        <v>44509</v>
      </c>
      <c r="B36" s="338" t="s">
        <v>1091</v>
      </c>
      <c r="C36" s="339" t="s">
        <v>1058</v>
      </c>
      <c r="D36" s="340">
        <v>1</v>
      </c>
      <c r="E36" s="340">
        <v>0</v>
      </c>
      <c r="F36" s="340">
        <v>0</v>
      </c>
      <c r="G36" s="340">
        <v>1</v>
      </c>
      <c r="H36" s="340">
        <v>0</v>
      </c>
      <c r="I36" s="341" t="s">
        <v>1094</v>
      </c>
      <c r="J36" s="342" t="s">
        <v>1098</v>
      </c>
      <c r="K36" s="369" t="s">
        <v>1099</v>
      </c>
      <c r="L36" s="343"/>
      <c r="M36" s="104"/>
      <c r="N36" s="105"/>
      <c r="O36" s="472"/>
      <c r="P36" s="90" t="s">
        <v>86</v>
      </c>
      <c r="Q36" s="90" t="s">
        <v>87</v>
      </c>
      <c r="R36" s="90" t="s">
        <v>86</v>
      </c>
      <c r="S36" s="90" t="s">
        <v>87</v>
      </c>
      <c r="T36" s="474"/>
      <c r="U36" s="476"/>
      <c r="V36" s="463"/>
    </row>
    <row r="37" spans="1:24" ht="20.100000000000001" customHeight="1" thickBot="1">
      <c r="A37" s="359">
        <v>44509</v>
      </c>
      <c r="B37" s="360" t="s">
        <v>1093</v>
      </c>
      <c r="C37" s="361" t="s">
        <v>1044</v>
      </c>
      <c r="D37" s="362">
        <v>2</v>
      </c>
      <c r="E37" s="362">
        <v>0</v>
      </c>
      <c r="F37" s="362">
        <v>0</v>
      </c>
      <c r="G37" s="362">
        <v>2</v>
      </c>
      <c r="H37" s="362">
        <v>0</v>
      </c>
      <c r="I37" s="363" t="s">
        <v>1094</v>
      </c>
      <c r="J37" s="364" t="s">
        <v>1096</v>
      </c>
      <c r="K37" s="367" t="s">
        <v>1100</v>
      </c>
      <c r="L37" s="365"/>
      <c r="M37" s="344" t="s">
        <v>1068</v>
      </c>
      <c r="N37" s="186">
        <v>0.47638888888888892</v>
      </c>
      <c r="O37" s="345">
        <v>6396</v>
      </c>
      <c r="P37" s="346">
        <v>35</v>
      </c>
      <c r="Q37" s="346">
        <v>37</v>
      </c>
      <c r="R37" s="346">
        <v>1</v>
      </c>
      <c r="S37" s="346">
        <v>1</v>
      </c>
      <c r="T37" s="347">
        <f>SUM(P37:S37)</f>
        <v>74</v>
      </c>
      <c r="U37" s="348"/>
      <c r="V37" s="349">
        <v>5</v>
      </c>
    </row>
    <row r="38" spans="1:24" s="123" customFormat="1" ht="20.100000000000001" customHeight="1" thickBot="1">
      <c r="A38" s="359">
        <v>44509</v>
      </c>
      <c r="B38" s="360" t="s">
        <v>1112</v>
      </c>
      <c r="C38" s="361" t="s">
        <v>1113</v>
      </c>
      <c r="D38" s="362">
        <v>3</v>
      </c>
      <c r="E38" s="362">
        <v>0</v>
      </c>
      <c r="F38" s="362">
        <v>0</v>
      </c>
      <c r="G38" s="362">
        <v>1</v>
      </c>
      <c r="H38" s="362">
        <v>0</v>
      </c>
      <c r="I38" s="363" t="s">
        <v>1126</v>
      </c>
      <c r="J38" s="364" t="s">
        <v>1129</v>
      </c>
      <c r="K38" s="364" t="s">
        <v>1131</v>
      </c>
      <c r="L38" s="365"/>
      <c r="M38" s="344" t="s">
        <v>1169</v>
      </c>
      <c r="N38" s="186">
        <v>0.60277777777777775</v>
      </c>
      <c r="O38" s="345" t="s">
        <v>145</v>
      </c>
      <c r="P38" s="346">
        <v>59</v>
      </c>
      <c r="Q38" s="346">
        <v>60</v>
      </c>
      <c r="R38" s="346">
        <v>5</v>
      </c>
      <c r="S38" s="346">
        <v>7</v>
      </c>
      <c r="T38" s="347">
        <f t="shared" ref="T38:T43" si="0">SUM(P38:S38)</f>
        <v>131</v>
      </c>
      <c r="U38" s="350"/>
      <c r="V38" s="351">
        <v>13</v>
      </c>
      <c r="W38" s="270"/>
    </row>
    <row r="39" spans="1:24" ht="20.100000000000001" customHeight="1" thickBot="1">
      <c r="A39" s="359">
        <v>44509</v>
      </c>
      <c r="B39" s="360" t="s">
        <v>1114</v>
      </c>
      <c r="C39" s="361" t="s">
        <v>1115</v>
      </c>
      <c r="D39" s="362">
        <v>2</v>
      </c>
      <c r="E39" s="362">
        <v>0</v>
      </c>
      <c r="F39" s="362">
        <v>0</v>
      </c>
      <c r="G39" s="362">
        <v>3</v>
      </c>
      <c r="H39" s="362">
        <v>0</v>
      </c>
      <c r="I39" s="363" t="s">
        <v>1126</v>
      </c>
      <c r="J39" s="364" t="s">
        <v>1130</v>
      </c>
      <c r="K39" s="364" t="s">
        <v>1131</v>
      </c>
      <c r="L39" s="365"/>
      <c r="M39" s="344" t="s">
        <v>1052</v>
      </c>
      <c r="N39" s="186">
        <v>0.53472222222222221</v>
      </c>
      <c r="O39" s="345" t="s">
        <v>144</v>
      </c>
      <c r="P39" s="346">
        <v>44</v>
      </c>
      <c r="Q39" s="346">
        <v>39</v>
      </c>
      <c r="R39" s="346">
        <v>0</v>
      </c>
      <c r="S39" s="346">
        <v>0</v>
      </c>
      <c r="T39" s="347">
        <f t="shared" si="0"/>
        <v>83</v>
      </c>
      <c r="U39" s="350"/>
      <c r="V39" s="351">
        <v>2</v>
      </c>
      <c r="X39" s="106"/>
    </row>
    <row r="40" spans="1:24" ht="20.100000000000001" customHeight="1">
      <c r="A40" s="318">
        <v>44509</v>
      </c>
      <c r="B40" s="326" t="s">
        <v>1120</v>
      </c>
      <c r="C40" s="327" t="s">
        <v>1116</v>
      </c>
      <c r="D40" s="328">
        <v>1</v>
      </c>
      <c r="E40" s="328">
        <v>0</v>
      </c>
      <c r="F40" s="328">
        <v>0</v>
      </c>
      <c r="G40" s="328">
        <v>1</v>
      </c>
      <c r="H40" s="328">
        <v>0</v>
      </c>
      <c r="I40" s="329" t="s">
        <v>1126</v>
      </c>
      <c r="J40" s="330" t="s">
        <v>1130</v>
      </c>
      <c r="K40" s="330" t="s">
        <v>1131</v>
      </c>
      <c r="L40" s="331"/>
      <c r="M40" s="344" t="s">
        <v>1129</v>
      </c>
      <c r="N40" s="186">
        <v>0.58333333333333337</v>
      </c>
      <c r="O40" s="345" t="s">
        <v>142</v>
      </c>
      <c r="P40" s="346">
        <v>24</v>
      </c>
      <c r="Q40" s="346">
        <v>26</v>
      </c>
      <c r="R40" s="346">
        <v>3</v>
      </c>
      <c r="S40" s="346">
        <v>5</v>
      </c>
      <c r="T40" s="347">
        <f t="shared" si="0"/>
        <v>58</v>
      </c>
      <c r="U40" s="352">
        <v>-1</v>
      </c>
      <c r="V40" s="351">
        <v>6</v>
      </c>
      <c r="W40" s="106"/>
      <c r="X40" s="106"/>
    </row>
    <row r="41" spans="1:24" ht="20.100000000000001" customHeight="1">
      <c r="A41" s="325">
        <v>44509</v>
      </c>
      <c r="B41" s="332" t="s">
        <v>1121</v>
      </c>
      <c r="C41" s="333" t="s">
        <v>1117</v>
      </c>
      <c r="D41" s="334">
        <v>6</v>
      </c>
      <c r="E41" s="334">
        <v>0</v>
      </c>
      <c r="F41" s="334">
        <v>0</v>
      </c>
      <c r="G41" s="334">
        <v>6</v>
      </c>
      <c r="H41" s="334">
        <v>0</v>
      </c>
      <c r="I41" s="335" t="s">
        <v>1127</v>
      </c>
      <c r="J41" s="336" t="s">
        <v>1129</v>
      </c>
      <c r="K41" s="336" t="s">
        <v>1132</v>
      </c>
      <c r="L41" s="337"/>
      <c r="M41" s="344" t="s">
        <v>1096</v>
      </c>
      <c r="N41" s="186">
        <v>0.55208333333333337</v>
      </c>
      <c r="O41" s="345" t="s">
        <v>146</v>
      </c>
      <c r="P41" s="346">
        <v>66</v>
      </c>
      <c r="Q41" s="346">
        <v>83</v>
      </c>
      <c r="R41" s="346">
        <v>5</v>
      </c>
      <c r="S41" s="346">
        <v>5</v>
      </c>
      <c r="T41" s="347">
        <f t="shared" si="0"/>
        <v>159</v>
      </c>
      <c r="U41" s="352"/>
      <c r="V41" s="351">
        <v>13</v>
      </c>
      <c r="W41" s="106"/>
    </row>
    <row r="42" spans="1:24" ht="20.100000000000001" customHeight="1">
      <c r="A42" s="325">
        <v>44509</v>
      </c>
      <c r="B42" s="332" t="s">
        <v>1122</v>
      </c>
      <c r="C42" s="333" t="s">
        <v>1118</v>
      </c>
      <c r="D42" s="334">
        <v>1</v>
      </c>
      <c r="E42" s="334">
        <v>0</v>
      </c>
      <c r="F42" s="334">
        <v>0</v>
      </c>
      <c r="G42" s="334">
        <v>0</v>
      </c>
      <c r="H42" s="334">
        <v>0</v>
      </c>
      <c r="I42" s="335" t="s">
        <v>1128</v>
      </c>
      <c r="J42" s="336" t="s">
        <v>1129</v>
      </c>
      <c r="K42" s="336" t="s">
        <v>1133</v>
      </c>
      <c r="L42" s="337"/>
      <c r="M42" s="344" t="s">
        <v>1039</v>
      </c>
      <c r="N42" s="186">
        <v>0.44861111111111113</v>
      </c>
      <c r="O42" s="345" t="s">
        <v>148</v>
      </c>
      <c r="P42" s="346">
        <v>12</v>
      </c>
      <c r="Q42" s="346">
        <v>8</v>
      </c>
      <c r="R42" s="346">
        <v>0</v>
      </c>
      <c r="S42" s="346">
        <v>0</v>
      </c>
      <c r="T42" s="347">
        <f t="shared" si="0"/>
        <v>20</v>
      </c>
      <c r="U42" s="352"/>
      <c r="V42" s="351">
        <v>1</v>
      </c>
      <c r="W42" s="106"/>
    </row>
    <row r="43" spans="1:24" ht="20.100000000000001" customHeight="1" thickBot="1">
      <c r="A43" s="324">
        <v>44509</v>
      </c>
      <c r="B43" s="338" t="s">
        <v>1120</v>
      </c>
      <c r="C43" s="339" t="s">
        <v>1119</v>
      </c>
      <c r="D43" s="340">
        <v>1</v>
      </c>
      <c r="E43" s="340">
        <v>0</v>
      </c>
      <c r="F43" s="340">
        <v>0</v>
      </c>
      <c r="G43" s="340">
        <v>0</v>
      </c>
      <c r="H43" s="340">
        <v>0</v>
      </c>
      <c r="I43" s="341" t="s">
        <v>1126</v>
      </c>
      <c r="J43" s="342" t="s">
        <v>1130</v>
      </c>
      <c r="K43" s="342" t="s">
        <v>1133</v>
      </c>
      <c r="L43" s="343"/>
      <c r="M43" s="344"/>
      <c r="N43" s="186"/>
      <c r="O43" s="345" t="s">
        <v>147</v>
      </c>
      <c r="P43" s="346">
        <v>0</v>
      </c>
      <c r="Q43" s="346">
        <v>0</v>
      </c>
      <c r="R43" s="346">
        <v>0</v>
      </c>
      <c r="S43" s="346">
        <v>0</v>
      </c>
      <c r="T43" s="347">
        <f t="shared" si="0"/>
        <v>0</v>
      </c>
      <c r="U43" s="350"/>
      <c r="V43" s="351"/>
    </row>
    <row r="44" spans="1:24" ht="20.100000000000001" customHeight="1" thickTop="1" thickBot="1">
      <c r="A44" s="359">
        <v>44509</v>
      </c>
      <c r="B44" s="360" t="s">
        <v>1123</v>
      </c>
      <c r="C44" s="361" t="s">
        <v>181</v>
      </c>
      <c r="D44" s="362">
        <v>13</v>
      </c>
      <c r="E44" s="362">
        <v>0</v>
      </c>
      <c r="F44" s="362">
        <v>0</v>
      </c>
      <c r="G44" s="362">
        <v>13</v>
      </c>
      <c r="H44" s="362">
        <v>0</v>
      </c>
      <c r="I44" s="363" t="s">
        <v>1127</v>
      </c>
      <c r="J44" s="364" t="s">
        <v>1130</v>
      </c>
      <c r="K44" s="364" t="s">
        <v>1133</v>
      </c>
      <c r="L44" s="365"/>
      <c r="M44" s="344"/>
      <c r="N44" s="186"/>
      <c r="O44" s="181" t="s">
        <v>125</v>
      </c>
      <c r="P44" s="182">
        <f>SUM(P37:P43)</f>
        <v>240</v>
      </c>
      <c r="Q44" s="182">
        <f>SUM(Q37:Q43)</f>
        <v>253</v>
      </c>
      <c r="R44" s="182">
        <f>SUM(R37:R43)</f>
        <v>14</v>
      </c>
      <c r="S44" s="182">
        <f>SUM(S37:S43)</f>
        <v>18</v>
      </c>
      <c r="T44" s="182">
        <f>SUM(T37:T43)</f>
        <v>525</v>
      </c>
      <c r="U44" s="183"/>
      <c r="V44" s="184"/>
    </row>
    <row r="45" spans="1:24" ht="20.100000000000001" customHeight="1" thickBot="1">
      <c r="A45" s="359">
        <v>44509</v>
      </c>
      <c r="B45" s="360" t="s">
        <v>1124</v>
      </c>
      <c r="C45" s="361" t="s">
        <v>1119</v>
      </c>
      <c r="D45" s="362">
        <v>2</v>
      </c>
      <c r="E45" s="362">
        <v>0</v>
      </c>
      <c r="F45" s="362">
        <v>0</v>
      </c>
      <c r="G45" s="362">
        <v>2</v>
      </c>
      <c r="H45" s="362">
        <v>0</v>
      </c>
      <c r="I45" s="363" t="s">
        <v>1128</v>
      </c>
      <c r="J45" s="364" t="s">
        <v>1130</v>
      </c>
      <c r="K45" s="364" t="s">
        <v>1133</v>
      </c>
      <c r="L45" s="365"/>
      <c r="M45" s="344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</row>
    <row r="46" spans="1:24" ht="20.100000000000001" customHeight="1" thickBot="1">
      <c r="A46" s="359">
        <v>44509</v>
      </c>
      <c r="B46" s="360" t="s">
        <v>1125</v>
      </c>
      <c r="C46" s="361" t="s">
        <v>1119</v>
      </c>
      <c r="D46" s="362">
        <v>2</v>
      </c>
      <c r="E46" s="362">
        <v>0</v>
      </c>
      <c r="F46" s="362">
        <v>0</v>
      </c>
      <c r="G46" s="362">
        <v>1</v>
      </c>
      <c r="H46" s="362">
        <v>0</v>
      </c>
      <c r="I46" s="363" t="s">
        <v>1126</v>
      </c>
      <c r="J46" s="364" t="s">
        <v>1129</v>
      </c>
      <c r="K46" s="364" t="s">
        <v>1131</v>
      </c>
      <c r="L46" s="365"/>
      <c r="M46" s="344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4" ht="20.100000000000001" customHeight="1">
      <c r="A47" s="318">
        <v>44509</v>
      </c>
      <c r="B47" s="326" t="s">
        <v>1134</v>
      </c>
      <c r="C47" s="327" t="s">
        <v>1135</v>
      </c>
      <c r="D47" s="328">
        <v>2</v>
      </c>
      <c r="E47" s="328">
        <v>0</v>
      </c>
      <c r="F47" s="328">
        <v>0</v>
      </c>
      <c r="G47" s="328">
        <v>2</v>
      </c>
      <c r="H47" s="328">
        <v>0</v>
      </c>
      <c r="I47" s="329" t="s">
        <v>1162</v>
      </c>
      <c r="J47" s="330" t="s">
        <v>1165</v>
      </c>
      <c r="K47" s="368" t="s">
        <v>1170</v>
      </c>
      <c r="L47" s="331"/>
      <c r="M47" s="344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4" ht="20.100000000000001" customHeight="1" thickBot="1">
      <c r="A48" s="325">
        <v>44509</v>
      </c>
      <c r="B48" s="332" t="s">
        <v>1134</v>
      </c>
      <c r="C48" s="333" t="s">
        <v>1136</v>
      </c>
      <c r="D48" s="334">
        <v>4</v>
      </c>
      <c r="E48" s="334">
        <v>0</v>
      </c>
      <c r="F48" s="334">
        <v>0</v>
      </c>
      <c r="G48" s="334">
        <v>4</v>
      </c>
      <c r="H48" s="334">
        <v>0</v>
      </c>
      <c r="I48" s="335" t="s">
        <v>1163</v>
      </c>
      <c r="J48" s="336" t="s">
        <v>1166</v>
      </c>
      <c r="K48" s="370" t="s">
        <v>1170</v>
      </c>
      <c r="L48" s="337"/>
      <c r="M48" s="344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24">
        <v>44509</v>
      </c>
      <c r="B49" s="338" t="s">
        <v>1134</v>
      </c>
      <c r="C49" s="339" t="s">
        <v>1137</v>
      </c>
      <c r="D49" s="340">
        <v>2</v>
      </c>
      <c r="E49" s="340">
        <v>0</v>
      </c>
      <c r="F49" s="340">
        <v>0</v>
      </c>
      <c r="G49" s="340">
        <v>2</v>
      </c>
      <c r="H49" s="340">
        <v>0</v>
      </c>
      <c r="I49" s="341" t="s">
        <v>1162</v>
      </c>
      <c r="J49" s="342" t="s">
        <v>1165</v>
      </c>
      <c r="K49" s="369" t="s">
        <v>1171</v>
      </c>
      <c r="L49" s="343"/>
      <c r="M49" s="344"/>
      <c r="N49" s="10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59">
        <v>44509</v>
      </c>
      <c r="B50" s="360" t="s">
        <v>1138</v>
      </c>
      <c r="C50" s="361" t="s">
        <v>1139</v>
      </c>
      <c r="D50" s="362">
        <v>1</v>
      </c>
      <c r="E50" s="362">
        <v>0</v>
      </c>
      <c r="F50" s="362">
        <v>0</v>
      </c>
      <c r="G50" s="362">
        <v>1</v>
      </c>
      <c r="H50" s="362">
        <v>0</v>
      </c>
      <c r="I50" s="363" t="s">
        <v>1162</v>
      </c>
      <c r="J50" s="364" t="s">
        <v>1166</v>
      </c>
      <c r="K50" s="367" t="s">
        <v>1170</v>
      </c>
      <c r="L50" s="365"/>
      <c r="M50" s="187"/>
      <c r="N50" s="106"/>
      <c r="O50" s="94" t="s">
        <v>89</v>
      </c>
      <c r="P50" s="96">
        <f>P44+P49</f>
        <v>240</v>
      </c>
      <c r="Q50" s="95">
        <f>Q44+Q49</f>
        <v>253</v>
      </c>
      <c r="R50" s="96">
        <f>R44+R49</f>
        <v>14</v>
      </c>
      <c r="S50" s="95">
        <f>S44+S49</f>
        <v>18</v>
      </c>
      <c r="T50" s="96">
        <f>T44+T49</f>
        <v>525</v>
      </c>
      <c r="U50" s="97">
        <f>SUM(U44:U45)</f>
        <v>0</v>
      </c>
      <c r="V50" s="98"/>
    </row>
    <row r="51" spans="1:22" ht="20.100000000000001" customHeight="1" thickBot="1">
      <c r="A51" s="359">
        <v>44509</v>
      </c>
      <c r="B51" s="360" t="s">
        <v>1140</v>
      </c>
      <c r="C51" s="361" t="s">
        <v>1141</v>
      </c>
      <c r="D51" s="362">
        <v>1</v>
      </c>
      <c r="E51" s="362">
        <v>0</v>
      </c>
      <c r="F51" s="362">
        <v>0</v>
      </c>
      <c r="G51" s="362">
        <v>1</v>
      </c>
      <c r="H51" s="362">
        <v>0</v>
      </c>
      <c r="I51" s="363" t="s">
        <v>1164</v>
      </c>
      <c r="J51" s="364" t="s">
        <v>1167</v>
      </c>
      <c r="K51" s="367" t="s">
        <v>1170</v>
      </c>
      <c r="L51" s="365"/>
      <c r="M51" s="187"/>
      <c r="N51" s="106"/>
      <c r="O51" s="169" t="s">
        <v>481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359">
        <v>44509</v>
      </c>
      <c r="B52" s="360" t="s">
        <v>1142</v>
      </c>
      <c r="C52" s="361" t="s">
        <v>1143</v>
      </c>
      <c r="D52" s="362">
        <v>2</v>
      </c>
      <c r="E52" s="362">
        <v>0</v>
      </c>
      <c r="F52" s="362">
        <v>0</v>
      </c>
      <c r="G52" s="362">
        <v>1</v>
      </c>
      <c r="H52" s="362">
        <v>0</v>
      </c>
      <c r="I52" s="363" t="s">
        <v>1162</v>
      </c>
      <c r="J52" s="364" t="s">
        <v>1167</v>
      </c>
      <c r="K52" s="367" t="s">
        <v>1170</v>
      </c>
      <c r="L52" s="365"/>
      <c r="M52" s="187"/>
      <c r="N52" s="272"/>
      <c r="O52" s="156"/>
      <c r="P52" s="188"/>
      <c r="Q52" s="188"/>
      <c r="R52" s="152"/>
      <c r="S52" s="152"/>
      <c r="T52" s="152"/>
      <c r="U52" s="151"/>
      <c r="V52" s="151"/>
    </row>
    <row r="53" spans="1:22" ht="20.100000000000001" customHeight="1" thickBot="1">
      <c r="A53" s="359">
        <v>44509</v>
      </c>
      <c r="B53" s="360" t="s">
        <v>1144</v>
      </c>
      <c r="C53" s="361" t="s">
        <v>1145</v>
      </c>
      <c r="D53" s="362">
        <v>3</v>
      </c>
      <c r="E53" s="362">
        <v>0</v>
      </c>
      <c r="F53" s="362">
        <v>0</v>
      </c>
      <c r="G53" s="362">
        <v>2</v>
      </c>
      <c r="H53" s="362">
        <v>0</v>
      </c>
      <c r="I53" s="363" t="s">
        <v>1162</v>
      </c>
      <c r="J53" s="364" t="s">
        <v>1168</v>
      </c>
      <c r="K53" s="367" t="s">
        <v>1171</v>
      </c>
      <c r="L53" s="365"/>
      <c r="M53" s="187"/>
      <c r="N53" s="272"/>
      <c r="O53" s="156"/>
      <c r="P53" s="188"/>
      <c r="Q53" s="188"/>
      <c r="R53" s="152"/>
      <c r="S53" s="152"/>
      <c r="T53" s="152"/>
      <c r="U53" s="151"/>
      <c r="V53" s="151"/>
    </row>
    <row r="54" spans="1:22" ht="20.100000000000001" customHeight="1" thickBot="1">
      <c r="A54" s="359">
        <v>44509</v>
      </c>
      <c r="B54" s="360" t="s">
        <v>1146</v>
      </c>
      <c r="C54" s="361" t="s">
        <v>1139</v>
      </c>
      <c r="D54" s="362">
        <v>2</v>
      </c>
      <c r="E54" s="362">
        <v>0</v>
      </c>
      <c r="F54" s="362">
        <v>0</v>
      </c>
      <c r="G54" s="362">
        <v>1</v>
      </c>
      <c r="H54" s="362">
        <v>0</v>
      </c>
      <c r="I54" s="363" t="s">
        <v>1162</v>
      </c>
      <c r="J54" s="364" t="s">
        <v>1166</v>
      </c>
      <c r="K54" s="367" t="s">
        <v>1170</v>
      </c>
      <c r="L54" s="365"/>
      <c r="M54" s="187"/>
      <c r="N54" s="272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>
      <c r="A55" s="318">
        <v>44509</v>
      </c>
      <c r="B55" s="326" t="s">
        <v>1147</v>
      </c>
      <c r="C55" s="327" t="s">
        <v>1148</v>
      </c>
      <c r="D55" s="328">
        <v>2</v>
      </c>
      <c r="E55" s="328">
        <v>0</v>
      </c>
      <c r="F55" s="328">
        <v>0</v>
      </c>
      <c r="G55" s="328">
        <v>2</v>
      </c>
      <c r="H55" s="328">
        <v>0</v>
      </c>
      <c r="I55" s="329" t="s">
        <v>1162</v>
      </c>
      <c r="J55" s="330" t="s">
        <v>1166</v>
      </c>
      <c r="K55" s="368" t="s">
        <v>1170</v>
      </c>
      <c r="L55" s="331"/>
      <c r="M55" s="187"/>
      <c r="N55" s="272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 thickBot="1">
      <c r="A56" s="324">
        <v>44509</v>
      </c>
      <c r="B56" s="338" t="s">
        <v>1147</v>
      </c>
      <c r="C56" s="339" t="s">
        <v>100</v>
      </c>
      <c r="D56" s="340">
        <v>1</v>
      </c>
      <c r="E56" s="340">
        <v>0</v>
      </c>
      <c r="F56" s="340">
        <v>0</v>
      </c>
      <c r="G56" s="340">
        <v>1</v>
      </c>
      <c r="H56" s="340">
        <v>0</v>
      </c>
      <c r="I56" s="341" t="s">
        <v>1164</v>
      </c>
      <c r="J56" s="342" t="s">
        <v>1166</v>
      </c>
      <c r="K56" s="369" t="s">
        <v>1172</v>
      </c>
      <c r="L56" s="343"/>
      <c r="M56" s="187"/>
      <c r="N56" s="272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>
      <c r="A57" s="318">
        <v>44509</v>
      </c>
      <c r="B57" s="326" t="s">
        <v>1149</v>
      </c>
      <c r="C57" s="327" t="s">
        <v>1150</v>
      </c>
      <c r="D57" s="328">
        <v>2</v>
      </c>
      <c r="E57" s="328">
        <v>0</v>
      </c>
      <c r="F57" s="328">
        <v>0</v>
      </c>
      <c r="G57" s="328">
        <v>2</v>
      </c>
      <c r="H57" s="328">
        <v>0</v>
      </c>
      <c r="I57" s="329" t="s">
        <v>1162</v>
      </c>
      <c r="J57" s="330" t="s">
        <v>1166</v>
      </c>
      <c r="K57" s="368" t="s">
        <v>1172</v>
      </c>
      <c r="L57" s="331"/>
      <c r="M57" s="187"/>
      <c r="N57" s="272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 thickBot="1">
      <c r="A58" s="324">
        <v>44509</v>
      </c>
      <c r="B58" s="338" t="s">
        <v>1149</v>
      </c>
      <c r="C58" s="339" t="s">
        <v>100</v>
      </c>
      <c r="D58" s="340">
        <v>2</v>
      </c>
      <c r="E58" s="340">
        <v>0</v>
      </c>
      <c r="F58" s="340">
        <v>0</v>
      </c>
      <c r="G58" s="340">
        <v>2</v>
      </c>
      <c r="H58" s="340">
        <v>0</v>
      </c>
      <c r="I58" s="341" t="s">
        <v>1164</v>
      </c>
      <c r="J58" s="342" t="s">
        <v>1167</v>
      </c>
      <c r="K58" s="369" t="s">
        <v>1171</v>
      </c>
      <c r="L58" s="343"/>
      <c r="M58" s="187"/>
      <c r="N58" s="272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59">
        <v>44509</v>
      </c>
      <c r="B59" s="360" t="s">
        <v>1151</v>
      </c>
      <c r="C59" s="361" t="s">
        <v>1152</v>
      </c>
      <c r="D59" s="362">
        <v>10</v>
      </c>
      <c r="E59" s="362">
        <v>0</v>
      </c>
      <c r="F59" s="362">
        <v>0</v>
      </c>
      <c r="G59" s="362">
        <v>10</v>
      </c>
      <c r="H59" s="362">
        <v>0</v>
      </c>
      <c r="I59" s="363" t="s">
        <v>1162</v>
      </c>
      <c r="J59" s="364" t="s">
        <v>1169</v>
      </c>
      <c r="K59" s="367" t="s">
        <v>1171</v>
      </c>
      <c r="L59" s="365"/>
      <c r="M59" s="187"/>
      <c r="N59" s="272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318">
        <v>44509</v>
      </c>
      <c r="B60" s="326" t="s">
        <v>1153</v>
      </c>
      <c r="C60" s="327" t="s">
        <v>1154</v>
      </c>
      <c r="D60" s="328">
        <v>1</v>
      </c>
      <c r="E60" s="328">
        <v>0</v>
      </c>
      <c r="F60" s="328">
        <v>0</v>
      </c>
      <c r="G60" s="328">
        <v>1</v>
      </c>
      <c r="H60" s="328">
        <v>0</v>
      </c>
      <c r="I60" s="329" t="s">
        <v>1162</v>
      </c>
      <c r="J60" s="330" t="s">
        <v>1166</v>
      </c>
      <c r="K60" s="368" t="s">
        <v>1171</v>
      </c>
      <c r="L60" s="331"/>
      <c r="M60" s="187"/>
      <c r="N60" s="272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 thickBot="1">
      <c r="A61" s="324">
        <v>44509</v>
      </c>
      <c r="B61" s="338" t="s">
        <v>1153</v>
      </c>
      <c r="C61" s="339" t="s">
        <v>192</v>
      </c>
      <c r="D61" s="340">
        <v>5</v>
      </c>
      <c r="E61" s="340">
        <v>0</v>
      </c>
      <c r="F61" s="340">
        <v>0</v>
      </c>
      <c r="G61" s="340">
        <v>5</v>
      </c>
      <c r="H61" s="340">
        <v>0</v>
      </c>
      <c r="I61" s="341" t="s">
        <v>1164</v>
      </c>
      <c r="J61" s="342" t="s">
        <v>1166</v>
      </c>
      <c r="K61" s="369" t="s">
        <v>1170</v>
      </c>
      <c r="L61" s="343"/>
      <c r="M61" s="187"/>
      <c r="N61" s="272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>
      <c r="A62" s="318">
        <v>44509</v>
      </c>
      <c r="B62" s="326" t="s">
        <v>1155</v>
      </c>
      <c r="C62" s="327" t="s">
        <v>1141</v>
      </c>
      <c r="D62" s="328">
        <v>2</v>
      </c>
      <c r="E62" s="328">
        <v>0</v>
      </c>
      <c r="F62" s="328">
        <v>0</v>
      </c>
      <c r="G62" s="328">
        <v>2</v>
      </c>
      <c r="H62" s="328">
        <v>0</v>
      </c>
      <c r="I62" s="329" t="s">
        <v>1162</v>
      </c>
      <c r="J62" s="330" t="s">
        <v>1166</v>
      </c>
      <c r="K62" s="368" t="s">
        <v>1172</v>
      </c>
      <c r="L62" s="331"/>
      <c r="M62" s="187"/>
      <c r="N62" s="272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25">
        <v>44509</v>
      </c>
      <c r="B63" s="332" t="s">
        <v>1155</v>
      </c>
      <c r="C63" s="333" t="s">
        <v>1136</v>
      </c>
      <c r="D63" s="334">
        <v>4</v>
      </c>
      <c r="E63" s="334">
        <v>0</v>
      </c>
      <c r="F63" s="334">
        <v>0</v>
      </c>
      <c r="G63" s="334">
        <v>4</v>
      </c>
      <c r="H63" s="334">
        <v>0</v>
      </c>
      <c r="I63" s="335" t="s">
        <v>1162</v>
      </c>
      <c r="J63" s="336" t="s">
        <v>1169</v>
      </c>
      <c r="K63" s="370" t="s">
        <v>1171</v>
      </c>
      <c r="L63" s="337"/>
      <c r="M63" s="187"/>
      <c r="N63" s="272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324">
        <v>44509</v>
      </c>
      <c r="B64" s="338" t="s">
        <v>1155</v>
      </c>
      <c r="C64" s="339" t="s">
        <v>1156</v>
      </c>
      <c r="D64" s="340">
        <v>10</v>
      </c>
      <c r="E64" s="340">
        <v>0</v>
      </c>
      <c r="F64" s="340">
        <v>0</v>
      </c>
      <c r="G64" s="340">
        <v>10</v>
      </c>
      <c r="H64" s="340">
        <v>0</v>
      </c>
      <c r="I64" s="341" t="s">
        <v>1162</v>
      </c>
      <c r="J64" s="342" t="s">
        <v>1169</v>
      </c>
      <c r="K64" s="369" t="s">
        <v>1172</v>
      </c>
      <c r="L64" s="343"/>
      <c r="M64" s="187"/>
      <c r="N64" s="272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>
      <c r="A65" s="318">
        <v>44509</v>
      </c>
      <c r="B65" s="326" t="s">
        <v>1157</v>
      </c>
      <c r="C65" s="327" t="s">
        <v>1158</v>
      </c>
      <c r="D65" s="328">
        <v>2</v>
      </c>
      <c r="E65" s="328">
        <v>0</v>
      </c>
      <c r="F65" s="328">
        <v>0</v>
      </c>
      <c r="G65" s="328">
        <v>2</v>
      </c>
      <c r="H65" s="328">
        <v>0</v>
      </c>
      <c r="I65" s="329" t="s">
        <v>1164</v>
      </c>
      <c r="J65" s="330" t="s">
        <v>1167</v>
      </c>
      <c r="K65" s="368" t="s">
        <v>1170</v>
      </c>
      <c r="L65" s="331"/>
      <c r="M65" s="187"/>
      <c r="N65" s="272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 thickBot="1">
      <c r="A66" s="324">
        <v>44509</v>
      </c>
      <c r="B66" s="338" t="s">
        <v>1157</v>
      </c>
      <c r="C66" s="339" t="s">
        <v>100</v>
      </c>
      <c r="D66" s="340">
        <v>4</v>
      </c>
      <c r="E66" s="340">
        <v>0</v>
      </c>
      <c r="F66" s="340">
        <v>0</v>
      </c>
      <c r="G66" s="340">
        <v>4</v>
      </c>
      <c r="H66" s="340">
        <v>0</v>
      </c>
      <c r="I66" s="341" t="s">
        <v>1162</v>
      </c>
      <c r="J66" s="342" t="s">
        <v>1165</v>
      </c>
      <c r="K66" s="369" t="s">
        <v>1171</v>
      </c>
      <c r="L66" s="343"/>
      <c r="M66" s="187"/>
      <c r="N66" s="272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484">
        <v>44509</v>
      </c>
      <c r="B67" s="485" t="s">
        <v>1174</v>
      </c>
      <c r="C67" s="486" t="s">
        <v>1175</v>
      </c>
      <c r="D67" s="487">
        <v>0</v>
      </c>
      <c r="E67" s="487">
        <v>30</v>
      </c>
      <c r="F67" s="487">
        <v>30</v>
      </c>
      <c r="G67" s="487">
        <v>0</v>
      </c>
      <c r="H67" s="487">
        <v>0</v>
      </c>
      <c r="I67" s="460" t="s">
        <v>1176</v>
      </c>
      <c r="J67" s="488" t="s">
        <v>1177</v>
      </c>
      <c r="K67" s="488"/>
      <c r="L67" s="489"/>
      <c r="M67" s="187"/>
      <c r="N67" s="272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318">
        <v>44509</v>
      </c>
      <c r="B68" s="326" t="s">
        <v>1159</v>
      </c>
      <c r="C68" s="327" t="s">
        <v>1160</v>
      </c>
      <c r="D68" s="328">
        <v>4</v>
      </c>
      <c r="E68" s="328">
        <v>0</v>
      </c>
      <c r="F68" s="328">
        <v>0</v>
      </c>
      <c r="G68" s="328">
        <v>4</v>
      </c>
      <c r="H68" s="328">
        <v>0</v>
      </c>
      <c r="I68" s="329" t="s">
        <v>1162</v>
      </c>
      <c r="J68" s="330" t="s">
        <v>1167</v>
      </c>
      <c r="K68" s="368" t="s">
        <v>1171</v>
      </c>
      <c r="L68" s="331"/>
      <c r="M68" s="187"/>
      <c r="N68" s="272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 thickBot="1">
      <c r="A69" s="324">
        <v>44509</v>
      </c>
      <c r="B69" s="338" t="s">
        <v>1159</v>
      </c>
      <c r="C69" s="339" t="s">
        <v>1161</v>
      </c>
      <c r="D69" s="340">
        <v>1</v>
      </c>
      <c r="E69" s="340">
        <v>0</v>
      </c>
      <c r="F69" s="340">
        <v>0</v>
      </c>
      <c r="G69" s="340">
        <v>1</v>
      </c>
      <c r="H69" s="340">
        <v>0</v>
      </c>
      <c r="I69" s="341" t="s">
        <v>1162</v>
      </c>
      <c r="J69" s="342" t="s">
        <v>1169</v>
      </c>
      <c r="K69" s="369" t="s">
        <v>1170</v>
      </c>
      <c r="L69" s="343"/>
      <c r="M69" s="187"/>
      <c r="N69" s="272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198" t="s">
        <v>11</v>
      </c>
      <c r="B70" s="199"/>
      <c r="C70" s="200"/>
      <c r="D70" s="201">
        <f>SUM(D4:D69)</f>
        <v>271</v>
      </c>
      <c r="E70" s="201">
        <f>SUM(E4:E69)</f>
        <v>30</v>
      </c>
      <c r="F70" s="201">
        <f>SUM(F4:F69)</f>
        <v>30</v>
      </c>
      <c r="G70" s="201">
        <f>SUM(G4:G69)</f>
        <v>254</v>
      </c>
      <c r="H70" s="201">
        <f>SUM(H4:H69)</f>
        <v>0</v>
      </c>
      <c r="I70" s="297"/>
      <c r="J70" s="149"/>
      <c r="K70" s="149"/>
      <c r="L70" s="202"/>
      <c r="M70" s="187"/>
      <c r="N70" s="272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>
      <c r="A71" s="203" t="s">
        <v>12</v>
      </c>
      <c r="B71" s="204"/>
      <c r="C71" s="205"/>
      <c r="D71" s="206">
        <v>1635</v>
      </c>
      <c r="E71" s="206">
        <v>0</v>
      </c>
      <c r="F71" s="206">
        <v>0</v>
      </c>
      <c r="G71" s="206">
        <v>1590</v>
      </c>
      <c r="H71" s="206">
        <v>0</v>
      </c>
      <c r="I71" s="298"/>
      <c r="J71" s="128"/>
      <c r="K71" s="128"/>
      <c r="L71" s="207"/>
      <c r="M71" s="187"/>
      <c r="N71" s="272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208" t="s">
        <v>13</v>
      </c>
      <c r="B72" s="209"/>
      <c r="C72" s="210"/>
      <c r="D72" s="211">
        <f>D70+D71</f>
        <v>1906</v>
      </c>
      <c r="E72" s="211">
        <f>E70+E71</f>
        <v>30</v>
      </c>
      <c r="F72" s="211">
        <f>F70+F71</f>
        <v>30</v>
      </c>
      <c r="G72" s="211">
        <f>G70+G71</f>
        <v>1844</v>
      </c>
      <c r="H72" s="211">
        <f>H70+H71</f>
        <v>0</v>
      </c>
      <c r="I72" s="299"/>
      <c r="J72" s="129"/>
      <c r="K72" s="129"/>
      <c r="L72" s="212"/>
      <c r="M72" s="187"/>
      <c r="N72" s="272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213" t="s">
        <v>14</v>
      </c>
      <c r="B73" s="214">
        <f t="array" ref="B73">SUM(1/COUNTIF(B4:B69,B4:B69))</f>
        <v>41.000000000000007</v>
      </c>
      <c r="C73" s="215"/>
      <c r="D73" s="151"/>
      <c r="E73" s="151"/>
      <c r="F73" s="151"/>
      <c r="G73" s="151"/>
      <c r="H73" s="151"/>
      <c r="I73" s="300"/>
      <c r="J73" s="130"/>
      <c r="K73" s="130"/>
      <c r="L73" s="134"/>
      <c r="M73" s="187"/>
      <c r="N73" s="272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213"/>
      <c r="B74" s="214"/>
      <c r="C74" s="215"/>
      <c r="D74" s="151"/>
      <c r="E74" s="151"/>
      <c r="F74" s="151"/>
      <c r="G74" s="151"/>
      <c r="H74" s="151"/>
      <c r="I74" s="300"/>
      <c r="J74" s="130"/>
      <c r="K74" s="39"/>
      <c r="L74" s="39"/>
      <c r="M74" s="187"/>
      <c r="N74" s="272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216" t="s">
        <v>15</v>
      </c>
      <c r="B75" s="217"/>
      <c r="C75" s="217"/>
      <c r="D75" s="131"/>
      <c r="E75" s="131"/>
      <c r="F75" s="131"/>
      <c r="G75" s="131"/>
      <c r="H75" s="131"/>
      <c r="I75" s="301"/>
      <c r="J75" s="131"/>
      <c r="K75" s="148"/>
      <c r="L75" s="148"/>
      <c r="M75" s="187"/>
      <c r="N75" s="272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218" t="s">
        <v>130</v>
      </c>
      <c r="B76" s="217"/>
      <c r="C76" s="217"/>
      <c r="D76" s="131"/>
      <c r="E76" s="131"/>
      <c r="F76" s="131"/>
      <c r="G76" s="131"/>
      <c r="H76" s="131"/>
      <c r="I76" s="301"/>
      <c r="J76" s="131"/>
      <c r="K76" s="131"/>
      <c r="L76" s="148"/>
      <c r="M76" s="187"/>
      <c r="N76" s="272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 thickBot="1">
      <c r="A77" s="219"/>
      <c r="B77" s="217"/>
      <c r="C77" s="220"/>
      <c r="D77" s="131"/>
      <c r="E77" s="131"/>
      <c r="F77" s="131"/>
      <c r="G77" s="131"/>
      <c r="H77" s="131"/>
      <c r="I77" s="302"/>
      <c r="J77" s="132"/>
      <c r="K77" s="132"/>
      <c r="L77" s="221"/>
      <c r="M77" s="187"/>
      <c r="N77" s="272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 thickBot="1">
      <c r="A78" s="174" t="s">
        <v>0</v>
      </c>
      <c r="B78" s="175" t="s">
        <v>1</v>
      </c>
      <c r="C78" s="175" t="s">
        <v>2</v>
      </c>
      <c r="D78" s="387" t="s">
        <v>16</v>
      </c>
      <c r="E78" s="222" t="s">
        <v>27</v>
      </c>
      <c r="F78" s="387" t="s">
        <v>18</v>
      </c>
      <c r="G78" s="387" t="s">
        <v>19</v>
      </c>
      <c r="H78" s="387" t="s">
        <v>119</v>
      </c>
      <c r="I78" s="303" t="s">
        <v>8</v>
      </c>
      <c r="J78" s="387" t="s">
        <v>9</v>
      </c>
      <c r="K78" s="464" t="s">
        <v>10</v>
      </c>
      <c r="L78" s="465"/>
      <c r="M78" s="187"/>
      <c r="N78" s="272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>
      <c r="A79" s="318"/>
      <c r="B79" s="326"/>
      <c r="C79" s="327"/>
      <c r="D79" s="328"/>
      <c r="E79" s="328"/>
      <c r="F79" s="328"/>
      <c r="G79" s="328"/>
      <c r="H79" s="328"/>
      <c r="I79" s="329"/>
      <c r="J79" s="330"/>
      <c r="K79" s="330"/>
      <c r="L79" s="331"/>
      <c r="M79" s="187"/>
      <c r="N79" s="272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 thickBot="1">
      <c r="A80" s="324"/>
      <c r="B80" s="338"/>
      <c r="C80" s="339"/>
      <c r="D80" s="340"/>
      <c r="E80" s="340"/>
      <c r="F80" s="340"/>
      <c r="G80" s="340"/>
      <c r="H80" s="340"/>
      <c r="I80" s="341"/>
      <c r="J80" s="342"/>
      <c r="K80" s="342"/>
      <c r="L80" s="343"/>
      <c r="M80" s="187"/>
      <c r="N80" s="272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>
      <c r="A81" s="198" t="s">
        <v>20</v>
      </c>
      <c r="B81" s="199"/>
      <c r="C81" s="200"/>
      <c r="D81" s="225">
        <f>SUM(D79:D80)</f>
        <v>0</v>
      </c>
      <c r="E81" s="225">
        <f>SUM(E79:E80)</f>
        <v>0</v>
      </c>
      <c r="F81" s="225">
        <f>SUM(F79:F80)</f>
        <v>0</v>
      </c>
      <c r="G81" s="225">
        <f>SUM(G79:G80)</f>
        <v>0</v>
      </c>
      <c r="H81" s="225">
        <f>SUM(H79:H80)</f>
        <v>0</v>
      </c>
      <c r="I81" s="297"/>
      <c r="J81" s="34"/>
      <c r="K81" s="34"/>
      <c r="L81" s="226"/>
      <c r="M81" s="187"/>
      <c r="N81" s="272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>
      <c r="A82" s="227" t="s">
        <v>12</v>
      </c>
      <c r="B82" s="228"/>
      <c r="C82" s="115"/>
      <c r="D82" s="229">
        <v>2</v>
      </c>
      <c r="E82" s="229">
        <v>132</v>
      </c>
      <c r="F82" s="229">
        <v>131</v>
      </c>
      <c r="G82" s="229">
        <v>0</v>
      </c>
      <c r="H82" s="229">
        <v>0</v>
      </c>
      <c r="I82" s="304"/>
      <c r="J82" s="133"/>
      <c r="K82" s="133"/>
      <c r="L82" s="230"/>
      <c r="M82" s="187"/>
      <c r="N82" s="272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 thickBot="1">
      <c r="A83" s="208" t="s">
        <v>13</v>
      </c>
      <c r="B83" s="209"/>
      <c r="C83" s="210"/>
      <c r="D83" s="231">
        <f>SUM(D81:D82)</f>
        <v>2</v>
      </c>
      <c r="E83" s="231">
        <f t="shared" ref="E83:H83" si="1">SUM(E81:E82)</f>
        <v>132</v>
      </c>
      <c r="F83" s="231">
        <f t="shared" si="1"/>
        <v>131</v>
      </c>
      <c r="G83" s="231">
        <f t="shared" si="1"/>
        <v>0</v>
      </c>
      <c r="H83" s="231">
        <f t="shared" si="1"/>
        <v>0</v>
      </c>
      <c r="I83" s="299"/>
      <c r="J83" s="129"/>
      <c r="K83" s="129"/>
      <c r="L83" s="212"/>
      <c r="M83" s="187"/>
      <c r="N83" s="272"/>
      <c r="O83" s="156"/>
      <c r="P83" s="188"/>
      <c r="Q83" s="188"/>
      <c r="R83" s="152"/>
      <c r="S83" s="152"/>
      <c r="T83" s="152"/>
      <c r="U83" s="151"/>
      <c r="V83" s="151"/>
    </row>
    <row r="84" spans="1:22" ht="19.5" customHeight="1">
      <c r="A84" s="213"/>
      <c r="B84" s="214"/>
      <c r="C84" s="232"/>
      <c r="D84" s="151"/>
      <c r="E84" s="151"/>
      <c r="F84" s="151"/>
      <c r="G84" s="151"/>
      <c r="H84" s="151"/>
      <c r="I84" s="300"/>
      <c r="J84" s="130"/>
      <c r="K84" s="130"/>
      <c r="L84" s="130"/>
      <c r="M84" s="187"/>
      <c r="N84" s="272"/>
      <c r="O84" s="156"/>
      <c r="P84" s="188"/>
      <c r="Q84" s="188"/>
      <c r="R84" s="152"/>
      <c r="S84" s="152"/>
      <c r="T84" s="152"/>
      <c r="U84" s="151"/>
      <c r="V84" s="151"/>
    </row>
    <row r="85" spans="1:22" ht="19.5" customHeight="1">
      <c r="A85" s="216" t="s">
        <v>21</v>
      </c>
      <c r="B85" s="217"/>
      <c r="C85" s="217"/>
      <c r="D85" s="131"/>
      <c r="E85" s="131"/>
      <c r="F85" s="131"/>
      <c r="G85" s="131"/>
      <c r="H85" s="131"/>
      <c r="I85" s="301"/>
      <c r="J85" s="131"/>
      <c r="K85" s="131"/>
      <c r="L85" s="131"/>
      <c r="M85" s="187"/>
      <c r="N85" s="272"/>
      <c r="O85" s="156"/>
      <c r="P85" s="188"/>
      <c r="Q85" s="188"/>
      <c r="R85" s="152"/>
      <c r="S85" s="152"/>
      <c r="T85" s="152"/>
      <c r="U85" s="151"/>
      <c r="V85" s="151"/>
    </row>
    <row r="86" spans="1:22" ht="19.5" customHeight="1">
      <c r="A86" s="216" t="s">
        <v>124</v>
      </c>
      <c r="B86" s="217"/>
      <c r="C86" s="217"/>
      <c r="D86" s="131"/>
      <c r="E86" s="131"/>
      <c r="F86" s="131"/>
      <c r="G86" s="131"/>
      <c r="H86" s="131"/>
      <c r="I86" s="301"/>
      <c r="J86" s="131"/>
      <c r="K86" s="131"/>
      <c r="L86" s="131"/>
      <c r="M86" s="187"/>
      <c r="N86" s="272"/>
      <c r="O86" s="156"/>
      <c r="P86" s="188"/>
      <c r="Q86" s="188"/>
      <c r="R86" s="152"/>
      <c r="S86" s="152"/>
      <c r="T86" s="152"/>
      <c r="U86" s="151"/>
      <c r="V86" s="151"/>
    </row>
    <row r="87" spans="1:22" ht="19.5" customHeight="1" thickBot="1">
      <c r="A87" s="219"/>
      <c r="B87" s="217"/>
      <c r="C87" s="220"/>
      <c r="D87" s="131"/>
      <c r="E87" s="131"/>
      <c r="F87" s="131"/>
      <c r="G87" s="131"/>
      <c r="H87" s="131"/>
      <c r="I87" s="302"/>
      <c r="J87" s="132"/>
      <c r="K87" s="132"/>
      <c r="L87" s="221"/>
      <c r="M87" s="187"/>
      <c r="N87" s="272"/>
      <c r="O87" s="156"/>
      <c r="P87" s="188"/>
      <c r="Q87" s="188"/>
      <c r="R87" s="152"/>
      <c r="S87" s="152"/>
      <c r="T87" s="152"/>
      <c r="U87" s="151"/>
      <c r="V87" s="151"/>
    </row>
    <row r="88" spans="1:22" ht="19.5" customHeight="1" thickBot="1">
      <c r="A88" s="174" t="s">
        <v>0</v>
      </c>
      <c r="B88" s="175" t="s">
        <v>1</v>
      </c>
      <c r="C88" s="175" t="s">
        <v>2</v>
      </c>
      <c r="D88" s="387" t="s">
        <v>22</v>
      </c>
      <c r="E88" s="387" t="s">
        <v>23</v>
      </c>
      <c r="F88" s="387" t="s">
        <v>24</v>
      </c>
      <c r="G88" s="387" t="s">
        <v>25</v>
      </c>
      <c r="H88" s="387" t="s">
        <v>7</v>
      </c>
      <c r="I88" s="303" t="s">
        <v>8</v>
      </c>
      <c r="J88" s="387" t="s">
        <v>9</v>
      </c>
      <c r="K88" s="464" t="s">
        <v>10</v>
      </c>
      <c r="L88" s="465"/>
      <c r="M88" s="187"/>
      <c r="N88" s="272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 thickBot="1">
      <c r="A89" s="174">
        <v>44508</v>
      </c>
      <c r="B89" s="287" t="s">
        <v>1102</v>
      </c>
      <c r="C89" s="166" t="s">
        <v>1061</v>
      </c>
      <c r="D89" s="167">
        <v>2</v>
      </c>
      <c r="E89" s="167">
        <v>0</v>
      </c>
      <c r="F89" s="167">
        <v>0</v>
      </c>
      <c r="G89" s="167">
        <v>2</v>
      </c>
      <c r="H89" s="167">
        <v>0</v>
      </c>
      <c r="I89" s="296" t="s">
        <v>1105</v>
      </c>
      <c r="J89" s="175" t="s">
        <v>1107</v>
      </c>
      <c r="K89" s="175"/>
      <c r="L89" s="288"/>
      <c r="M89" s="187"/>
      <c r="N89" s="272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>
      <c r="A90" s="170">
        <v>44508</v>
      </c>
      <c r="B90" s="141" t="s">
        <v>1103</v>
      </c>
      <c r="C90" s="159" t="s">
        <v>1104</v>
      </c>
      <c r="D90" s="160">
        <v>3</v>
      </c>
      <c r="E90" s="160">
        <v>0</v>
      </c>
      <c r="F90" s="160">
        <v>0</v>
      </c>
      <c r="G90" s="160">
        <v>2</v>
      </c>
      <c r="H90" s="160">
        <v>0</v>
      </c>
      <c r="I90" s="290" t="s">
        <v>1105</v>
      </c>
      <c r="J90" s="168" t="s">
        <v>1108</v>
      </c>
      <c r="K90" s="168"/>
      <c r="L90" s="142"/>
      <c r="M90" s="187"/>
      <c r="N90" s="272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>
      <c r="A91" s="171">
        <v>44508</v>
      </c>
      <c r="B91" s="143" t="s">
        <v>1103</v>
      </c>
      <c r="C91" s="161" t="s">
        <v>1054</v>
      </c>
      <c r="D91" s="162">
        <v>9</v>
      </c>
      <c r="E91" s="162">
        <v>0</v>
      </c>
      <c r="F91" s="162">
        <v>0</v>
      </c>
      <c r="G91" s="162">
        <v>11</v>
      </c>
      <c r="H91" s="162">
        <v>0</v>
      </c>
      <c r="I91" s="291" t="s">
        <v>1106</v>
      </c>
      <c r="J91" s="169" t="s">
        <v>1107</v>
      </c>
      <c r="K91" s="169"/>
      <c r="L91" s="144"/>
      <c r="M91" s="187"/>
      <c r="N91" s="272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>
      <c r="A92" s="171">
        <v>44508</v>
      </c>
      <c r="B92" s="143" t="s">
        <v>1103</v>
      </c>
      <c r="C92" s="161" t="s">
        <v>1058</v>
      </c>
      <c r="D92" s="162">
        <v>2</v>
      </c>
      <c r="E92" s="162">
        <v>0</v>
      </c>
      <c r="F92" s="162">
        <v>0</v>
      </c>
      <c r="G92" s="162">
        <v>1</v>
      </c>
      <c r="H92" s="162">
        <v>0</v>
      </c>
      <c r="I92" s="291" t="s">
        <v>1105</v>
      </c>
      <c r="J92" s="169" t="s">
        <v>1108</v>
      </c>
      <c r="K92" s="169"/>
      <c r="L92" s="144"/>
      <c r="M92" s="187"/>
      <c r="N92" s="272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 thickBot="1">
      <c r="A93" s="165">
        <v>44508</v>
      </c>
      <c r="B93" s="285" t="s">
        <v>1103</v>
      </c>
      <c r="C93" s="158" t="s">
        <v>1045</v>
      </c>
      <c r="D93" s="163">
        <v>1</v>
      </c>
      <c r="E93" s="163">
        <v>0</v>
      </c>
      <c r="F93" s="163">
        <v>0</v>
      </c>
      <c r="G93" s="163">
        <v>1</v>
      </c>
      <c r="H93" s="163">
        <v>0</v>
      </c>
      <c r="I93" s="292" t="s">
        <v>1105</v>
      </c>
      <c r="J93" s="164" t="s">
        <v>1109</v>
      </c>
      <c r="K93" s="164"/>
      <c r="L93" s="286"/>
      <c r="M93" s="187"/>
      <c r="N93" s="272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>
      <c r="A94" s="171"/>
      <c r="B94" s="143"/>
      <c r="C94" s="161"/>
      <c r="D94" s="162">
        <v>0</v>
      </c>
      <c r="E94" s="162">
        <v>0</v>
      </c>
      <c r="F94" s="162">
        <v>0</v>
      </c>
      <c r="G94" s="162">
        <v>0</v>
      </c>
      <c r="H94" s="162">
        <v>0</v>
      </c>
      <c r="I94" s="291"/>
      <c r="J94" s="169"/>
      <c r="K94" s="169"/>
      <c r="L94" s="144"/>
      <c r="M94" s="187"/>
      <c r="N94" s="272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 thickBot="1">
      <c r="A95" s="165"/>
      <c r="B95" s="285"/>
      <c r="C95" s="158"/>
      <c r="D95" s="163">
        <v>0</v>
      </c>
      <c r="E95" s="163">
        <v>0</v>
      </c>
      <c r="F95" s="163">
        <v>0</v>
      </c>
      <c r="G95" s="163">
        <v>0</v>
      </c>
      <c r="H95" s="163">
        <v>0</v>
      </c>
      <c r="I95" s="292"/>
      <c r="J95" s="164"/>
      <c r="K95" s="164"/>
      <c r="L95" s="286"/>
      <c r="M95" s="187"/>
      <c r="N95" s="272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A96" s="198" t="s">
        <v>20</v>
      </c>
      <c r="B96" s="199"/>
      <c r="C96" s="200"/>
      <c r="D96" s="225">
        <f>SUM(D89:D95)</f>
        <v>17</v>
      </c>
      <c r="E96" s="225">
        <f>SUM(E89:E95)</f>
        <v>0</v>
      </c>
      <c r="F96" s="225">
        <f>SUM(F89:F95)</f>
        <v>0</v>
      </c>
      <c r="G96" s="225">
        <f>SUM(G89:G95)</f>
        <v>17</v>
      </c>
      <c r="H96" s="225">
        <f>SUM(H89:H95)</f>
        <v>0</v>
      </c>
      <c r="I96" s="297"/>
      <c r="J96" s="34"/>
      <c r="K96" s="34"/>
      <c r="L96" s="226"/>
      <c r="M96" s="187"/>
      <c r="N96" s="272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>
      <c r="A97" s="227" t="s">
        <v>12</v>
      </c>
      <c r="B97" s="228"/>
      <c r="C97" s="115"/>
      <c r="D97" s="229">
        <v>38</v>
      </c>
      <c r="E97" s="229">
        <v>0</v>
      </c>
      <c r="F97" s="229">
        <v>0</v>
      </c>
      <c r="G97" s="229">
        <v>42</v>
      </c>
      <c r="H97" s="229">
        <v>0</v>
      </c>
      <c r="I97" s="304"/>
      <c r="J97" s="133"/>
      <c r="K97" s="133"/>
      <c r="L97" s="230"/>
      <c r="M97" s="187"/>
      <c r="N97" s="272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 thickBot="1">
      <c r="A98" s="208" t="s">
        <v>13</v>
      </c>
      <c r="B98" s="209"/>
      <c r="C98" s="210"/>
      <c r="D98" s="231">
        <f>SUM(D96:D97)</f>
        <v>55</v>
      </c>
      <c r="E98" s="231">
        <f>SUM(E96:E97)</f>
        <v>0</v>
      </c>
      <c r="F98" s="231">
        <f>SUM(F96:F97)</f>
        <v>0</v>
      </c>
      <c r="G98" s="231">
        <f>SUM(G96:G97)</f>
        <v>59</v>
      </c>
      <c r="H98" s="231">
        <f>SUM(H96:H97)</f>
        <v>0</v>
      </c>
      <c r="I98" s="299"/>
      <c r="J98" s="129"/>
      <c r="K98" s="129"/>
      <c r="L98" s="212"/>
      <c r="M98" s="187"/>
      <c r="N98" s="272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>
      <c r="A99" s="213"/>
      <c r="B99" s="214"/>
      <c r="C99" s="232"/>
      <c r="D99" s="151"/>
      <c r="E99" s="151"/>
      <c r="F99" s="151"/>
      <c r="G99" s="151"/>
      <c r="H99" s="151"/>
      <c r="I99" s="300"/>
      <c r="J99" s="130"/>
      <c r="K99" s="130"/>
      <c r="L99" s="130"/>
      <c r="M99" s="187"/>
      <c r="N99" s="272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>
      <c r="A100" s="216" t="s">
        <v>120</v>
      </c>
      <c r="B100" s="217"/>
      <c r="C100" s="217"/>
      <c r="D100" s="131"/>
      <c r="E100" s="131"/>
      <c r="F100" s="131"/>
      <c r="G100" s="131"/>
      <c r="H100" s="131"/>
      <c r="I100" s="301"/>
      <c r="J100" s="131"/>
      <c r="K100" s="131"/>
      <c r="L100" s="131"/>
      <c r="M100" s="187"/>
      <c r="N100" s="272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 thickBot="1">
      <c r="A101" s="219"/>
      <c r="B101" s="217"/>
      <c r="C101" s="220"/>
      <c r="D101" s="131"/>
      <c r="E101" s="131"/>
      <c r="F101" s="131"/>
      <c r="G101" s="131"/>
      <c r="H101" s="131"/>
      <c r="I101" s="302"/>
      <c r="J101" s="132"/>
      <c r="K101" s="132"/>
      <c r="L101" s="131"/>
      <c r="M101" s="187"/>
      <c r="N101" s="272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 thickBot="1">
      <c r="A102" s="174" t="s">
        <v>0</v>
      </c>
      <c r="B102" s="175" t="s">
        <v>1</v>
      </c>
      <c r="C102" s="175" t="s">
        <v>2</v>
      </c>
      <c r="D102" s="387" t="s">
        <v>26</v>
      </c>
      <c r="E102" s="387" t="s">
        <v>27</v>
      </c>
      <c r="F102" s="387" t="s">
        <v>28</v>
      </c>
      <c r="G102" s="387" t="s">
        <v>25</v>
      </c>
      <c r="H102" s="387" t="s">
        <v>22</v>
      </c>
      <c r="I102" s="303" t="s">
        <v>8</v>
      </c>
      <c r="J102" s="387" t="s">
        <v>9</v>
      </c>
      <c r="K102" s="464" t="s">
        <v>10</v>
      </c>
      <c r="L102" s="465"/>
      <c r="M102" s="187"/>
      <c r="N102" s="272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>
      <c r="A103" s="170"/>
      <c r="B103" s="159"/>
      <c r="C103" s="159"/>
      <c r="D103" s="319"/>
      <c r="E103" s="319"/>
      <c r="F103" s="319"/>
      <c r="G103" s="319"/>
      <c r="H103" s="319"/>
      <c r="I103" s="305"/>
      <c r="J103" s="134"/>
      <c r="K103" s="134"/>
      <c r="L103" s="289"/>
      <c r="M103" s="187"/>
      <c r="N103" s="272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 thickBot="1">
      <c r="A104" s="171"/>
      <c r="B104" s="161"/>
      <c r="C104" s="161"/>
      <c r="D104" s="320"/>
      <c r="E104" s="320"/>
      <c r="F104" s="320"/>
      <c r="G104" s="320"/>
      <c r="H104" s="320"/>
      <c r="I104" s="306"/>
      <c r="J104" s="39"/>
      <c r="K104" s="39"/>
      <c r="L104" s="176"/>
      <c r="M104" s="187"/>
      <c r="N104" s="272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>
      <c r="A105" s="198" t="s">
        <v>20</v>
      </c>
      <c r="B105" s="199"/>
      <c r="C105" s="200"/>
      <c r="D105" s="321">
        <f>SUM(D103:D104)</f>
        <v>0</v>
      </c>
      <c r="E105" s="321">
        <f>SUM(E103:E104)</f>
        <v>0</v>
      </c>
      <c r="F105" s="321">
        <f>SUM(F103:F104)</f>
        <v>0</v>
      </c>
      <c r="G105" s="321">
        <f>SUM(G103:G104)</f>
        <v>0</v>
      </c>
      <c r="H105" s="321">
        <f>SUM(H103:H104)</f>
        <v>0</v>
      </c>
      <c r="I105" s="297"/>
      <c r="J105" s="34"/>
      <c r="K105" s="34"/>
      <c r="L105" s="226"/>
      <c r="M105" s="187"/>
      <c r="N105" s="272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>
      <c r="A106" s="227" t="s">
        <v>12</v>
      </c>
      <c r="B106" s="228"/>
      <c r="C106" s="115"/>
      <c r="D106" s="322">
        <v>0</v>
      </c>
      <c r="E106" s="322">
        <v>98</v>
      </c>
      <c r="F106" s="322">
        <v>83</v>
      </c>
      <c r="G106" s="322">
        <v>0</v>
      </c>
      <c r="H106" s="322">
        <v>0</v>
      </c>
      <c r="I106" s="304"/>
      <c r="J106" s="133"/>
      <c r="K106" s="133"/>
      <c r="L106" s="230"/>
      <c r="M106" s="187"/>
      <c r="N106" s="272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 thickBot="1">
      <c r="A107" s="208" t="s">
        <v>13</v>
      </c>
      <c r="B107" s="209"/>
      <c r="C107" s="210"/>
      <c r="D107" s="323">
        <f>D105+D106</f>
        <v>0</v>
      </c>
      <c r="E107" s="323">
        <f>E105+E106</f>
        <v>98</v>
      </c>
      <c r="F107" s="323">
        <f>F105+F106</f>
        <v>83</v>
      </c>
      <c r="G107" s="323">
        <f>G105+G106</f>
        <v>0</v>
      </c>
      <c r="H107" s="323">
        <f>H105+H106</f>
        <v>0</v>
      </c>
      <c r="I107" s="299"/>
      <c r="J107" s="129"/>
      <c r="K107" s="129"/>
      <c r="L107" s="212"/>
      <c r="M107" s="187"/>
      <c r="N107" s="272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234"/>
      <c r="B108" s="214"/>
      <c r="C108" s="215"/>
      <c r="D108" s="151"/>
      <c r="E108" s="151"/>
      <c r="F108" s="151"/>
      <c r="G108" s="151"/>
      <c r="H108" s="151"/>
      <c r="I108" s="300"/>
      <c r="J108" s="130"/>
      <c r="K108" s="130"/>
      <c r="L108" s="130"/>
      <c r="M108" s="187"/>
      <c r="N108" s="272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216" t="s">
        <v>117</v>
      </c>
      <c r="B109" s="217"/>
      <c r="C109" s="217"/>
      <c r="D109" s="131"/>
      <c r="E109" s="131"/>
      <c r="F109" s="131"/>
      <c r="G109" s="131"/>
      <c r="H109" s="131"/>
      <c r="I109" s="301"/>
      <c r="J109" s="131"/>
      <c r="K109" s="131"/>
      <c r="L109" s="131"/>
      <c r="M109" s="187"/>
      <c r="N109" s="272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 thickBot="1">
      <c r="A110" s="219"/>
      <c r="B110" s="217"/>
      <c r="C110" s="220"/>
      <c r="D110" s="131"/>
      <c r="E110" s="131"/>
      <c r="F110" s="131"/>
      <c r="G110" s="131"/>
      <c r="H110" s="131"/>
      <c r="I110" s="302"/>
      <c r="J110" s="132"/>
      <c r="K110" s="132"/>
      <c r="L110" s="131"/>
      <c r="M110" s="187"/>
      <c r="N110" s="272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 thickBot="1">
      <c r="A111" s="174" t="s">
        <v>0</v>
      </c>
      <c r="B111" s="175" t="s">
        <v>1</v>
      </c>
      <c r="C111" s="175" t="s">
        <v>2</v>
      </c>
      <c r="D111" s="387" t="s">
        <v>29</v>
      </c>
      <c r="E111" s="387" t="s">
        <v>17</v>
      </c>
      <c r="F111" s="387" t="s">
        <v>30</v>
      </c>
      <c r="G111" s="387" t="s">
        <v>19</v>
      </c>
      <c r="H111" s="387" t="s">
        <v>7</v>
      </c>
      <c r="I111" s="303" t="s">
        <v>8</v>
      </c>
      <c r="J111" s="387" t="s">
        <v>9</v>
      </c>
      <c r="K111" s="387"/>
      <c r="L111" s="388" t="s">
        <v>10</v>
      </c>
      <c r="M111" s="187"/>
      <c r="N111" s="272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170"/>
      <c r="B112" s="159"/>
      <c r="C112" s="159"/>
      <c r="D112" s="160"/>
      <c r="E112" s="160"/>
      <c r="F112" s="160"/>
      <c r="G112" s="160"/>
      <c r="H112" s="160"/>
      <c r="I112" s="290"/>
      <c r="J112" s="168"/>
      <c r="K112" s="168"/>
      <c r="L112" s="233"/>
      <c r="M112" s="187"/>
      <c r="N112" s="272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 thickBot="1">
      <c r="A113" s="165"/>
      <c r="B113" s="158"/>
      <c r="C113" s="158"/>
      <c r="D113" s="163"/>
      <c r="E113" s="163"/>
      <c r="F113" s="163"/>
      <c r="G113" s="163"/>
      <c r="H113" s="163"/>
      <c r="I113" s="292"/>
      <c r="J113" s="164"/>
      <c r="K113" s="164"/>
      <c r="L113" s="235"/>
      <c r="M113" s="187"/>
      <c r="N113" s="272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198" t="s">
        <v>20</v>
      </c>
      <c r="B114" s="200"/>
      <c r="C114" s="200"/>
      <c r="D114" s="225">
        <f>SUM(D112:D113)</f>
        <v>0</v>
      </c>
      <c r="E114" s="225">
        <f>SUM(E112:E113)</f>
        <v>0</v>
      </c>
      <c r="F114" s="225">
        <f>SUM(F112:F113)</f>
        <v>0</v>
      </c>
      <c r="G114" s="225">
        <f>SUM(G112:G113)</f>
        <v>0</v>
      </c>
      <c r="H114" s="225">
        <f>SUM(H112:H113)</f>
        <v>0</v>
      </c>
      <c r="I114" s="297"/>
      <c r="J114" s="34"/>
      <c r="K114" s="34"/>
      <c r="L114" s="226"/>
      <c r="M114" s="187"/>
      <c r="N114" s="272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227" t="s">
        <v>12</v>
      </c>
      <c r="B115" s="115"/>
      <c r="C115" s="115"/>
      <c r="D115" s="229">
        <v>0</v>
      </c>
      <c r="E115" s="229">
        <v>105</v>
      </c>
      <c r="F115" s="229">
        <v>100</v>
      </c>
      <c r="G115" s="229">
        <v>0</v>
      </c>
      <c r="H115" s="229">
        <v>0</v>
      </c>
      <c r="I115" s="304"/>
      <c r="J115" s="133"/>
      <c r="K115" s="133"/>
      <c r="L115" s="230"/>
      <c r="M115" s="187"/>
      <c r="N115" s="272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 thickBot="1">
      <c r="A116" s="208" t="s">
        <v>13</v>
      </c>
      <c r="B116" s="210"/>
      <c r="C116" s="210"/>
      <c r="D116" s="231">
        <f>SUM(D114:D115)</f>
        <v>0</v>
      </c>
      <c r="E116" s="231">
        <f>SUM(E114:E115)</f>
        <v>105</v>
      </c>
      <c r="F116" s="231">
        <f>SUM(F114:F115)</f>
        <v>100</v>
      </c>
      <c r="G116" s="231">
        <f>SUM(G114:G115)</f>
        <v>0</v>
      </c>
      <c r="H116" s="231">
        <f>SUM(H114:H115)</f>
        <v>0</v>
      </c>
      <c r="I116" s="299"/>
      <c r="J116" s="129"/>
      <c r="K116" s="129"/>
      <c r="L116" s="236"/>
      <c r="M116" s="187"/>
      <c r="N116" s="272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213"/>
      <c r="B117" s="214"/>
      <c r="C117" s="215"/>
      <c r="D117" s="151"/>
      <c r="E117" s="151"/>
      <c r="F117" s="151"/>
      <c r="G117" s="151"/>
      <c r="H117" s="151"/>
      <c r="I117" s="300"/>
      <c r="J117" s="130"/>
      <c r="K117" s="130"/>
      <c r="L117" s="130"/>
      <c r="M117" s="187"/>
      <c r="N117" s="272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>
      <c r="A118" s="216" t="s">
        <v>31</v>
      </c>
      <c r="B118" s="217"/>
      <c r="C118" s="217"/>
      <c r="D118" s="131"/>
      <c r="E118" s="131"/>
      <c r="F118" s="131"/>
      <c r="G118" s="131"/>
      <c r="H118" s="131"/>
      <c r="I118" s="301"/>
      <c r="J118" s="131"/>
      <c r="K118" s="131"/>
      <c r="L118" s="131"/>
      <c r="M118" s="187"/>
      <c r="N118" s="272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>
      <c r="A119" s="216" t="s">
        <v>32</v>
      </c>
      <c r="B119" s="217"/>
      <c r="C119" s="217"/>
      <c r="D119" s="131"/>
      <c r="E119" s="131"/>
      <c r="F119" s="131"/>
      <c r="G119" s="131"/>
      <c r="H119" s="131"/>
      <c r="I119" s="301"/>
      <c r="J119" s="131"/>
      <c r="K119" s="131"/>
      <c r="L119" s="131"/>
      <c r="M119" s="187"/>
      <c r="N119" s="272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 thickBot="1">
      <c r="A120" s="219"/>
      <c r="B120" s="217"/>
      <c r="C120" s="220"/>
      <c r="D120" s="131"/>
      <c r="E120" s="131"/>
      <c r="F120" s="131"/>
      <c r="G120" s="131"/>
      <c r="H120" s="131"/>
      <c r="I120" s="302"/>
      <c r="J120" s="132"/>
      <c r="K120" s="132"/>
      <c r="L120" s="131"/>
      <c r="M120" s="187"/>
      <c r="N120" s="272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 thickBot="1">
      <c r="A121" s="174" t="s">
        <v>0</v>
      </c>
      <c r="B121" s="175" t="s">
        <v>1</v>
      </c>
      <c r="C121" s="175" t="s">
        <v>2</v>
      </c>
      <c r="D121" s="387" t="s">
        <v>33</v>
      </c>
      <c r="E121" s="387" t="s">
        <v>34</v>
      </c>
      <c r="F121" s="387" t="s">
        <v>35</v>
      </c>
      <c r="G121" s="387" t="s">
        <v>36</v>
      </c>
      <c r="H121" s="387" t="s">
        <v>133</v>
      </c>
      <c r="I121" s="303" t="s">
        <v>8</v>
      </c>
      <c r="J121" s="387" t="s">
        <v>9</v>
      </c>
      <c r="K121" s="387"/>
      <c r="L121" s="388" t="s">
        <v>10</v>
      </c>
      <c r="M121" s="187"/>
      <c r="N121" s="272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>
      <c r="A122" s="171"/>
      <c r="B122" s="161"/>
      <c r="C122" s="161"/>
      <c r="D122" s="162"/>
      <c r="E122" s="162"/>
      <c r="F122" s="162"/>
      <c r="G122" s="162"/>
      <c r="H122" s="162"/>
      <c r="I122" s="306"/>
      <c r="J122" s="169"/>
      <c r="K122" s="194"/>
      <c r="L122" s="237"/>
      <c r="M122" s="187"/>
      <c r="N122" s="272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 thickBot="1">
      <c r="A123" s="171"/>
      <c r="B123" s="161"/>
      <c r="C123" s="161"/>
      <c r="D123" s="162"/>
      <c r="E123" s="162"/>
      <c r="F123" s="162"/>
      <c r="G123" s="162"/>
      <c r="H123" s="162"/>
      <c r="I123" s="306"/>
      <c r="J123" s="169"/>
      <c r="K123" s="194"/>
      <c r="L123" s="237"/>
      <c r="M123" s="187"/>
      <c r="N123" s="272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>
      <c r="A124" s="238" t="s">
        <v>20</v>
      </c>
      <c r="B124" s="239"/>
      <c r="C124" s="239"/>
      <c r="D124" s="240">
        <f>SUM(D122:D123)</f>
        <v>0</v>
      </c>
      <c r="E124" s="240">
        <f>SUM(E122:E123)</f>
        <v>0</v>
      </c>
      <c r="F124" s="240">
        <f>SUM(F122:F123)</f>
        <v>0</v>
      </c>
      <c r="G124" s="240">
        <f>SUM(G122:G123)</f>
        <v>0</v>
      </c>
      <c r="H124" s="240">
        <f>SUM(H122:H123)</f>
        <v>0</v>
      </c>
      <c r="I124" s="307"/>
      <c r="J124" s="35"/>
      <c r="K124" s="35"/>
      <c r="L124" s="241"/>
      <c r="M124" s="187"/>
      <c r="N124" s="272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>
      <c r="A125" s="242" t="s">
        <v>12</v>
      </c>
      <c r="B125" s="243"/>
      <c r="C125" s="243"/>
      <c r="D125" s="244">
        <v>0</v>
      </c>
      <c r="E125" s="244">
        <v>0</v>
      </c>
      <c r="F125" s="244">
        <v>0</v>
      </c>
      <c r="G125" s="244">
        <v>0</v>
      </c>
      <c r="H125" s="244">
        <v>0</v>
      </c>
      <c r="I125" s="308"/>
      <c r="J125" s="135"/>
      <c r="K125" s="135"/>
      <c r="L125" s="245"/>
      <c r="M125" s="187"/>
      <c r="N125" s="272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 thickBot="1">
      <c r="A126" s="246" t="s">
        <v>13</v>
      </c>
      <c r="B126" s="247"/>
      <c r="C126" s="247"/>
      <c r="D126" s="248">
        <f>D124+D125</f>
        <v>0</v>
      </c>
      <c r="E126" s="248">
        <f>E124+E125</f>
        <v>0</v>
      </c>
      <c r="F126" s="248">
        <f>F124+F125</f>
        <v>0</v>
      </c>
      <c r="G126" s="248">
        <f>G124+G125</f>
        <v>0</v>
      </c>
      <c r="H126" s="248">
        <f>H124+H125</f>
        <v>0</v>
      </c>
      <c r="I126" s="309"/>
      <c r="J126" s="136"/>
      <c r="K126" s="136"/>
      <c r="L126" s="249"/>
      <c r="M126" s="187"/>
      <c r="N126" s="272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>
      <c r="A127" s="250"/>
      <c r="B127" s="42"/>
      <c r="C127" s="124"/>
      <c r="D127" s="1"/>
      <c r="E127" s="1"/>
      <c r="F127" s="1"/>
      <c r="G127" s="1"/>
      <c r="H127" s="1"/>
      <c r="I127" s="310"/>
      <c r="J127" s="43"/>
      <c r="K127" s="43"/>
      <c r="L127" s="43"/>
      <c r="M127" s="187"/>
      <c r="N127" s="272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>
      <c r="A128" s="216" t="s">
        <v>37</v>
      </c>
      <c r="B128" s="217"/>
      <c r="C128" s="217"/>
      <c r="D128" s="131"/>
      <c r="E128" s="131"/>
      <c r="F128" s="131"/>
      <c r="G128" s="131"/>
      <c r="H128" s="131"/>
      <c r="I128" s="301"/>
      <c r="J128" s="131"/>
      <c r="K128" s="131"/>
      <c r="L128" s="131"/>
      <c r="M128" s="187"/>
      <c r="N128" s="272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>
      <c r="A129" s="216" t="s">
        <v>116</v>
      </c>
      <c r="B129" s="217"/>
      <c r="C129" s="217"/>
      <c r="D129" s="131"/>
      <c r="E129" s="131"/>
      <c r="F129" s="131"/>
      <c r="G129" s="131"/>
      <c r="H129" s="131"/>
      <c r="I129" s="301"/>
      <c r="J129" s="131"/>
      <c r="K129" s="131"/>
      <c r="L129" s="131"/>
      <c r="M129" s="187"/>
      <c r="N129" s="272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 thickBot="1">
      <c r="A130" s="219"/>
      <c r="B130" s="217"/>
      <c r="C130" s="220"/>
      <c r="D130" s="131"/>
      <c r="E130" s="131"/>
      <c r="F130" s="131"/>
      <c r="G130" s="131"/>
      <c r="H130" s="131"/>
      <c r="I130" s="302"/>
      <c r="J130" s="132"/>
      <c r="K130" s="132"/>
      <c r="L130" s="131"/>
      <c r="M130" s="187"/>
      <c r="N130" s="272"/>
      <c r="O130" s="156"/>
      <c r="P130" s="188"/>
      <c r="Q130" s="188"/>
      <c r="R130" s="152"/>
      <c r="S130" s="152"/>
      <c r="T130" s="152"/>
      <c r="U130" s="151"/>
      <c r="V130" s="151"/>
    </row>
    <row r="131" spans="1:22" ht="20.100000000000001" customHeight="1" thickBot="1">
      <c r="A131" s="174" t="s">
        <v>0</v>
      </c>
      <c r="B131" s="175" t="s">
        <v>1</v>
      </c>
      <c r="C131" s="175" t="s">
        <v>2</v>
      </c>
      <c r="D131" s="387" t="s">
        <v>33</v>
      </c>
      <c r="E131" s="387" t="s">
        <v>27</v>
      </c>
      <c r="F131" s="387" t="s">
        <v>24</v>
      </c>
      <c r="G131" s="387" t="s">
        <v>25</v>
      </c>
      <c r="H131" s="387" t="s">
        <v>7</v>
      </c>
      <c r="I131" s="303" t="s">
        <v>8</v>
      </c>
      <c r="J131" s="387" t="s">
        <v>9</v>
      </c>
      <c r="K131" s="387"/>
      <c r="L131" s="388" t="s">
        <v>10</v>
      </c>
      <c r="M131" s="187"/>
      <c r="N131" s="272"/>
      <c r="O131" s="156"/>
      <c r="P131" s="188"/>
      <c r="Q131" s="188"/>
      <c r="R131" s="152"/>
      <c r="S131" s="152"/>
      <c r="T131" s="152"/>
      <c r="U131" s="151"/>
      <c r="V131" s="151"/>
    </row>
    <row r="132" spans="1:22" ht="20.100000000000001" customHeight="1">
      <c r="A132" s="170"/>
      <c r="B132" s="159"/>
      <c r="C132" s="159"/>
      <c r="D132" s="160"/>
      <c r="E132" s="160"/>
      <c r="F132" s="160"/>
      <c r="G132" s="160"/>
      <c r="H132" s="160"/>
      <c r="I132" s="290"/>
      <c r="J132" s="168"/>
      <c r="K132" s="168"/>
      <c r="L132" s="223"/>
      <c r="M132" s="187"/>
      <c r="O132" s="156"/>
      <c r="P132" s="188"/>
      <c r="Q132" s="188"/>
      <c r="R132" s="152"/>
      <c r="S132" s="152"/>
      <c r="T132" s="152"/>
      <c r="U132" s="151"/>
      <c r="V132" s="151"/>
    </row>
    <row r="133" spans="1:22" ht="20.100000000000001" customHeight="1" thickBot="1">
      <c r="A133" s="171"/>
      <c r="B133" s="161"/>
      <c r="C133" s="161"/>
      <c r="D133" s="162"/>
      <c r="E133" s="162"/>
      <c r="F133" s="162"/>
      <c r="G133" s="162"/>
      <c r="H133" s="162"/>
      <c r="I133" s="291"/>
      <c r="J133" s="169"/>
      <c r="K133" s="169"/>
      <c r="L133" s="224"/>
      <c r="M133" s="187"/>
      <c r="O133" s="156"/>
      <c r="P133" s="188"/>
      <c r="Q133" s="188"/>
      <c r="R133" s="152"/>
      <c r="S133" s="152"/>
      <c r="T133" s="152"/>
      <c r="U133" s="151"/>
      <c r="V133" s="151"/>
    </row>
    <row r="134" spans="1:22" ht="20.100000000000001" customHeight="1">
      <c r="A134" s="238" t="s">
        <v>20</v>
      </c>
      <c r="B134" s="239"/>
      <c r="C134" s="239"/>
      <c r="D134" s="240">
        <f>SUM(D132:D133)</f>
        <v>0</v>
      </c>
      <c r="E134" s="240">
        <f>SUM(E132:E133)</f>
        <v>0</v>
      </c>
      <c r="F134" s="240">
        <f>SUM(F132:F133)</f>
        <v>0</v>
      </c>
      <c r="G134" s="240">
        <f>SUM(G132:G133)</f>
        <v>0</v>
      </c>
      <c r="H134" s="240">
        <f>SUM(H132:H133)</f>
        <v>0</v>
      </c>
      <c r="I134" s="307"/>
      <c r="J134" s="35"/>
      <c r="K134" s="35"/>
      <c r="L134" s="241"/>
      <c r="M134" s="187"/>
      <c r="O134" s="156"/>
      <c r="P134" s="188"/>
      <c r="Q134" s="188"/>
      <c r="R134" s="152"/>
      <c r="S134" s="152"/>
      <c r="T134" s="152"/>
      <c r="U134" s="151"/>
      <c r="V134" s="151"/>
    </row>
    <row r="135" spans="1:22" ht="20.100000000000001" customHeight="1">
      <c r="A135" s="242" t="s">
        <v>12</v>
      </c>
      <c r="B135" s="243"/>
      <c r="C135" s="243"/>
      <c r="D135" s="244">
        <v>0</v>
      </c>
      <c r="E135" s="244">
        <v>0</v>
      </c>
      <c r="F135" s="244">
        <v>0</v>
      </c>
      <c r="G135" s="244">
        <v>0</v>
      </c>
      <c r="H135" s="244">
        <v>0</v>
      </c>
      <c r="I135" s="308"/>
      <c r="J135" s="135"/>
      <c r="K135" s="135"/>
      <c r="L135" s="245"/>
      <c r="M135" s="187"/>
      <c r="O135" s="156"/>
      <c r="P135" s="188"/>
      <c r="Q135" s="188"/>
      <c r="R135" s="152"/>
      <c r="S135" s="152"/>
      <c r="T135" s="152"/>
      <c r="U135" s="151"/>
      <c r="V135" s="151"/>
    </row>
    <row r="136" spans="1:22" ht="20.100000000000001" customHeight="1" thickBot="1">
      <c r="A136" s="246" t="s">
        <v>13</v>
      </c>
      <c r="B136" s="247"/>
      <c r="C136" s="247"/>
      <c r="D136" s="248">
        <f>D134+D135</f>
        <v>0</v>
      </c>
      <c r="E136" s="248">
        <f>E134+E135</f>
        <v>0</v>
      </c>
      <c r="F136" s="248">
        <f>F134+F135</f>
        <v>0</v>
      </c>
      <c r="G136" s="248">
        <f>G134+G135</f>
        <v>0</v>
      </c>
      <c r="H136" s="248">
        <f>H134+H135</f>
        <v>0</v>
      </c>
      <c r="I136" s="309"/>
      <c r="J136" s="136"/>
      <c r="K136" s="136"/>
      <c r="L136" s="249"/>
      <c r="M136" s="187"/>
      <c r="O136" s="156"/>
      <c r="P136" s="188"/>
      <c r="Q136" s="188"/>
      <c r="R136" s="152"/>
      <c r="S136" s="152"/>
      <c r="T136" s="152"/>
      <c r="U136" s="151"/>
      <c r="V136" s="151"/>
    </row>
    <row r="137" spans="1:22" ht="20.100000000000001" customHeight="1">
      <c r="A137" s="250"/>
      <c r="B137" s="42"/>
      <c r="C137" s="124"/>
      <c r="D137" s="1"/>
      <c r="E137" s="1"/>
      <c r="F137" s="1"/>
      <c r="G137" s="1"/>
      <c r="H137" s="1"/>
      <c r="I137" s="310"/>
      <c r="J137" s="43"/>
      <c r="K137" s="43"/>
      <c r="L137" s="43"/>
      <c r="M137" s="187"/>
      <c r="O137" s="156"/>
      <c r="P137" s="188"/>
      <c r="Q137" s="188"/>
      <c r="R137" s="152"/>
      <c r="S137" s="152"/>
      <c r="T137" s="152"/>
      <c r="U137" s="151"/>
      <c r="V137" s="151"/>
    </row>
    <row r="138" spans="1:22" ht="20.100000000000001" customHeight="1">
      <c r="A138" s="216" t="s">
        <v>121</v>
      </c>
      <c r="B138" s="217"/>
      <c r="C138" s="217"/>
      <c r="D138" s="131"/>
      <c r="E138" s="131"/>
      <c r="F138" s="131"/>
      <c r="G138" s="131"/>
      <c r="H138" s="131"/>
      <c r="I138" s="301"/>
      <c r="J138" s="131"/>
      <c r="K138" s="131"/>
      <c r="L138" s="131"/>
      <c r="M138" s="187"/>
      <c r="O138" s="156"/>
      <c r="P138" s="188"/>
      <c r="Q138" s="188"/>
      <c r="R138" s="152"/>
      <c r="S138" s="152"/>
      <c r="T138" s="152"/>
      <c r="U138" s="151"/>
      <c r="V138" s="151"/>
    </row>
    <row r="139" spans="1:22" ht="20.100000000000001" customHeight="1">
      <c r="A139" s="216" t="s">
        <v>123</v>
      </c>
      <c r="B139" s="217"/>
      <c r="C139" s="217"/>
      <c r="D139" s="131"/>
      <c r="E139" s="131"/>
      <c r="F139" s="131"/>
      <c r="G139" s="131"/>
      <c r="H139" s="131"/>
      <c r="I139" s="301"/>
      <c r="J139" s="131"/>
      <c r="K139" s="131"/>
      <c r="L139" s="131"/>
      <c r="M139" s="187"/>
      <c r="O139" s="156"/>
      <c r="P139" s="188"/>
      <c r="Q139" s="188"/>
      <c r="R139" s="152"/>
      <c r="S139" s="152"/>
      <c r="T139" s="152"/>
      <c r="U139" s="151"/>
      <c r="V139" s="151"/>
    </row>
    <row r="140" spans="1:22" ht="20.100000000000001" customHeight="1" thickBot="1">
      <c r="A140" s="219"/>
      <c r="B140" s="217"/>
      <c r="C140" s="220"/>
      <c r="D140" s="131"/>
      <c r="E140" s="131"/>
      <c r="F140" s="131"/>
      <c r="G140" s="131"/>
      <c r="H140" s="131"/>
      <c r="I140" s="302"/>
      <c r="J140" s="132"/>
      <c r="K140" s="132"/>
      <c r="L140" s="131"/>
      <c r="M140" s="187"/>
      <c r="O140" s="156"/>
      <c r="P140" s="188"/>
      <c r="Q140" s="188"/>
      <c r="R140" s="152"/>
      <c r="S140" s="152"/>
      <c r="T140" s="152"/>
      <c r="U140" s="151"/>
      <c r="V140" s="151"/>
    </row>
    <row r="141" spans="1:22" ht="20.100000000000001" customHeight="1" thickBot="1">
      <c r="A141" s="174" t="s">
        <v>0</v>
      </c>
      <c r="B141" s="175" t="s">
        <v>1</v>
      </c>
      <c r="C141" s="175" t="s">
        <v>2</v>
      </c>
      <c r="D141" s="387" t="s">
        <v>22</v>
      </c>
      <c r="E141" s="387" t="s">
        <v>27</v>
      </c>
      <c r="F141" s="387" t="s">
        <v>24</v>
      </c>
      <c r="G141" s="387" t="s">
        <v>25</v>
      </c>
      <c r="H141" s="387" t="s">
        <v>7</v>
      </c>
      <c r="I141" s="303" t="s">
        <v>8</v>
      </c>
      <c r="J141" s="387" t="s">
        <v>9</v>
      </c>
      <c r="K141" s="387"/>
      <c r="L141" s="388" t="s">
        <v>10</v>
      </c>
      <c r="M141" s="187"/>
      <c r="O141" s="156"/>
      <c r="P141" s="188"/>
      <c r="Q141" s="188"/>
      <c r="R141" s="152"/>
      <c r="S141" s="152"/>
      <c r="T141" s="152"/>
      <c r="U141" s="151"/>
      <c r="V141" s="151"/>
    </row>
    <row r="142" spans="1:22" ht="20.100000000000001" customHeight="1">
      <c r="A142" s="171"/>
      <c r="B142" s="161"/>
      <c r="C142" s="161"/>
      <c r="D142" s="251"/>
      <c r="E142" s="162"/>
      <c r="F142" s="251"/>
      <c r="G142" s="251"/>
      <c r="H142" s="251"/>
      <c r="I142" s="291"/>
      <c r="J142" s="169"/>
      <c r="K142" s="169"/>
      <c r="L142" s="224"/>
      <c r="M142" s="187"/>
      <c r="O142" s="156"/>
      <c r="P142" s="188"/>
      <c r="Q142" s="188"/>
      <c r="R142" s="152"/>
      <c r="S142" s="152"/>
      <c r="T142" s="152"/>
      <c r="U142" s="151"/>
      <c r="V142" s="151"/>
    </row>
    <row r="143" spans="1:22" ht="20.100000000000001" customHeight="1" thickBot="1">
      <c r="A143" s="171"/>
      <c r="B143" s="161"/>
      <c r="C143" s="161"/>
      <c r="D143" s="251"/>
      <c r="E143" s="162"/>
      <c r="F143" s="251"/>
      <c r="G143" s="251"/>
      <c r="H143" s="251"/>
      <c r="I143" s="291"/>
      <c r="J143" s="169"/>
      <c r="K143" s="169"/>
      <c r="L143" s="224"/>
      <c r="M143" s="187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>
      <c r="A144" s="238" t="s">
        <v>20</v>
      </c>
      <c r="B144" s="239"/>
      <c r="C144" s="239"/>
      <c r="D144" s="240">
        <f>SUM(D142:D143)</f>
        <v>0</v>
      </c>
      <c r="E144" s="240">
        <f>SUM(E142:E143)</f>
        <v>0</v>
      </c>
      <c r="F144" s="240">
        <f>SUM(F142:F143)</f>
        <v>0</v>
      </c>
      <c r="G144" s="240">
        <f>SUM(G142:G143)</f>
        <v>0</v>
      </c>
      <c r="H144" s="240">
        <f>SUM(H142:H143)</f>
        <v>0</v>
      </c>
      <c r="I144" s="307"/>
      <c r="J144" s="35"/>
      <c r="K144" s="35"/>
      <c r="L144" s="241"/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:22" ht="20.100000000000001" customHeight="1">
      <c r="A145" s="242" t="s">
        <v>12</v>
      </c>
      <c r="B145" s="243"/>
      <c r="C145" s="243"/>
      <c r="D145" s="244">
        <v>0</v>
      </c>
      <c r="E145" s="244">
        <v>0</v>
      </c>
      <c r="F145" s="244">
        <v>0</v>
      </c>
      <c r="G145" s="244">
        <v>0</v>
      </c>
      <c r="H145" s="244">
        <v>0</v>
      </c>
      <c r="I145" s="308"/>
      <c r="J145" s="135"/>
      <c r="K145" s="135"/>
      <c r="L145" s="245"/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:22" ht="20.100000000000001" customHeight="1" thickBot="1">
      <c r="A146" s="246" t="s">
        <v>13</v>
      </c>
      <c r="B146" s="247"/>
      <c r="C146" s="247"/>
      <c r="D146" s="248">
        <f>D144+D145</f>
        <v>0</v>
      </c>
      <c r="E146" s="248">
        <f>E144+E145</f>
        <v>0</v>
      </c>
      <c r="F146" s="248">
        <f>F144+F145</f>
        <v>0</v>
      </c>
      <c r="G146" s="248">
        <f>G144+G145</f>
        <v>0</v>
      </c>
      <c r="H146" s="248">
        <f>H144+H145</f>
        <v>0</v>
      </c>
      <c r="I146" s="309"/>
      <c r="J146" s="136"/>
      <c r="K146" s="136"/>
      <c r="L146" s="249"/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:22" ht="20.100000000000001" customHeight="1">
      <c r="A147" s="252"/>
      <c r="B147" s="42"/>
      <c r="C147" s="42"/>
      <c r="D147" s="1"/>
      <c r="E147" s="1"/>
      <c r="F147" s="1"/>
      <c r="G147" s="1"/>
      <c r="H147" s="1"/>
      <c r="I147" s="310"/>
      <c r="J147" s="43"/>
      <c r="K147" s="43"/>
      <c r="L147" s="43"/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:22" ht="20.100000000000001" customHeight="1">
      <c r="A148" s="216" t="s">
        <v>38</v>
      </c>
      <c r="B148" s="44"/>
      <c r="C148" s="44"/>
      <c r="D148" s="45"/>
      <c r="E148" s="45"/>
      <c r="F148" s="45"/>
      <c r="G148" s="45"/>
      <c r="H148" s="45"/>
      <c r="I148" s="311"/>
      <c r="J148" s="45"/>
      <c r="K148" s="45"/>
      <c r="L148" s="45"/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 thickBot="1">
      <c r="A149" s="213"/>
      <c r="B149" s="214"/>
      <c r="C149" s="215"/>
      <c r="D149" s="151"/>
      <c r="E149" s="151"/>
      <c r="F149" s="151"/>
      <c r="G149" s="151"/>
      <c r="H149" s="151"/>
      <c r="I149" s="300"/>
      <c r="J149" s="130"/>
      <c r="K149" s="130"/>
      <c r="L149" s="130"/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 thickBot="1">
      <c r="A150" s="253" t="s">
        <v>0</v>
      </c>
      <c r="B150" s="254" t="s">
        <v>1</v>
      </c>
      <c r="C150" s="254" t="s">
        <v>2</v>
      </c>
      <c r="D150" s="137" t="s">
        <v>3</v>
      </c>
      <c r="E150" s="137" t="s">
        <v>4</v>
      </c>
      <c r="F150" s="137" t="s">
        <v>5</v>
      </c>
      <c r="G150" s="137" t="s">
        <v>6</v>
      </c>
      <c r="H150" s="137" t="s">
        <v>7</v>
      </c>
      <c r="I150" s="312" t="s">
        <v>8</v>
      </c>
      <c r="J150" s="137" t="s">
        <v>9</v>
      </c>
      <c r="K150" s="137"/>
      <c r="L150" s="255" t="s">
        <v>10</v>
      </c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>
      <c r="A151" s="256" t="s">
        <v>20</v>
      </c>
      <c r="B151" s="257"/>
      <c r="C151" s="257"/>
      <c r="D151" s="258">
        <f t="shared" ref="D151:H153" si="2">SUM(D70,D81,D105,D114)</f>
        <v>271</v>
      </c>
      <c r="E151" s="258">
        <f t="shared" si="2"/>
        <v>30</v>
      </c>
      <c r="F151" s="258">
        <f t="shared" si="2"/>
        <v>30</v>
      </c>
      <c r="G151" s="258">
        <f t="shared" si="2"/>
        <v>254</v>
      </c>
      <c r="H151" s="258">
        <f t="shared" si="2"/>
        <v>0</v>
      </c>
      <c r="I151" s="313"/>
      <c r="J151" s="36"/>
      <c r="K151" s="36"/>
      <c r="L151" s="259"/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>
      <c r="A152" s="260" t="s">
        <v>12</v>
      </c>
      <c r="B152" s="261"/>
      <c r="C152" s="261"/>
      <c r="D152" s="262">
        <f t="shared" si="2"/>
        <v>1637</v>
      </c>
      <c r="E152" s="262">
        <f t="shared" si="2"/>
        <v>335</v>
      </c>
      <c r="F152" s="262">
        <f t="shared" si="2"/>
        <v>314</v>
      </c>
      <c r="G152" s="262">
        <f t="shared" si="2"/>
        <v>1590</v>
      </c>
      <c r="H152" s="262">
        <f t="shared" si="2"/>
        <v>0</v>
      </c>
      <c r="I152" s="314"/>
      <c r="J152" s="138"/>
      <c r="K152" s="138"/>
      <c r="L152" s="263"/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 thickBot="1">
      <c r="A153" s="264" t="s">
        <v>13</v>
      </c>
      <c r="B153" s="265"/>
      <c r="C153" s="265"/>
      <c r="D153" s="266">
        <f t="shared" si="2"/>
        <v>1908</v>
      </c>
      <c r="E153" s="266">
        <f t="shared" si="2"/>
        <v>365</v>
      </c>
      <c r="F153" s="266">
        <f t="shared" si="2"/>
        <v>344</v>
      </c>
      <c r="G153" s="266">
        <f t="shared" si="2"/>
        <v>1844</v>
      </c>
      <c r="H153" s="266">
        <f t="shared" si="2"/>
        <v>0</v>
      </c>
      <c r="I153" s="315"/>
      <c r="J153" s="139"/>
      <c r="K153" s="139"/>
      <c r="L153" s="267"/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269"/>
      <c r="Q320" s="269"/>
      <c r="R320" s="154"/>
      <c r="S320" s="154"/>
      <c r="T320" s="152"/>
      <c r="U320" s="151"/>
      <c r="V320" s="151"/>
    </row>
    <row r="321" spans="1:26" ht="20.100000000000001" customHeight="1">
      <c r="M321" s="187"/>
      <c r="O321" s="156"/>
      <c r="P321" s="269"/>
      <c r="Q321" s="269"/>
      <c r="R321" s="154"/>
      <c r="S321" s="154"/>
      <c r="T321" s="152"/>
      <c r="U321" s="151"/>
      <c r="V321" s="151"/>
    </row>
    <row r="322" spans="1:26" ht="20.100000000000001" customHeight="1">
      <c r="M322" s="187"/>
      <c r="N322" s="145"/>
      <c r="O322" s="156"/>
      <c r="P322" s="188"/>
      <c r="Q322" s="188"/>
      <c r="R322" s="152"/>
      <c r="S322" s="152"/>
      <c r="T322" s="152"/>
      <c r="U322" s="151"/>
      <c r="V322" s="151"/>
    </row>
    <row r="323" spans="1:26" ht="20.100000000000001" customHeight="1">
      <c r="M323" s="187"/>
      <c r="N323" s="145"/>
      <c r="O323" s="156"/>
      <c r="P323" s="188"/>
      <c r="Q323" s="188"/>
      <c r="R323" s="152"/>
      <c r="S323" s="152"/>
      <c r="T323" s="152"/>
      <c r="U323" s="151"/>
      <c r="V323" s="151"/>
    </row>
    <row r="324" spans="1:26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:26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:26" s="145" customFormat="1" ht="20.100000000000001" customHeight="1">
      <c r="A326" s="268"/>
      <c r="B326" s="123"/>
      <c r="C326" s="123"/>
      <c r="D326" s="123"/>
      <c r="E326" s="123"/>
      <c r="F326" s="123"/>
      <c r="G326" s="123"/>
      <c r="H326" s="123"/>
      <c r="I326" s="316"/>
      <c r="J326" s="123"/>
      <c r="K326" s="123"/>
      <c r="L326" s="123"/>
      <c r="M326" s="187"/>
      <c r="N326" s="150"/>
      <c r="O326" s="156"/>
      <c r="P326" s="188"/>
      <c r="Q326" s="188"/>
      <c r="R326" s="152"/>
      <c r="S326" s="152"/>
      <c r="T326" s="154"/>
      <c r="U326" s="55"/>
      <c r="V326" s="55"/>
      <c r="Y326" s="150"/>
      <c r="Z326" s="150"/>
    </row>
    <row r="327" spans="1:26" s="145" customFormat="1" ht="20.100000000000001" customHeight="1">
      <c r="A327" s="268"/>
      <c r="B327" s="123"/>
      <c r="C327" s="123"/>
      <c r="D327" s="123"/>
      <c r="E327" s="123"/>
      <c r="F327" s="123"/>
      <c r="G327" s="123"/>
      <c r="H327" s="123"/>
      <c r="I327" s="316"/>
      <c r="J327" s="123"/>
      <c r="K327" s="123"/>
      <c r="L327" s="123"/>
      <c r="M327" s="187"/>
      <c r="N327" s="150"/>
      <c r="O327" s="156"/>
      <c r="P327" s="188"/>
      <c r="Q327" s="188"/>
      <c r="R327" s="152"/>
      <c r="S327" s="152"/>
      <c r="T327" s="154"/>
      <c r="U327" s="55"/>
      <c r="V327" s="55"/>
      <c r="Y327" s="150"/>
    </row>
    <row r="328" spans="1:26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  <c r="X328" s="145"/>
      <c r="Y328" s="145"/>
      <c r="Z328" s="145"/>
    </row>
    <row r="329" spans="1:26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  <c r="X329" s="145"/>
      <c r="Y329" s="145"/>
    </row>
    <row r="330" spans="1:26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  <c r="X330" s="145"/>
      <c r="Y330" s="145"/>
    </row>
    <row r="331" spans="1:26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  <c r="X331" s="145"/>
      <c r="Y331" s="145"/>
    </row>
    <row r="332" spans="1:26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  <c r="X332" s="145"/>
      <c r="Y332" s="145"/>
    </row>
    <row r="333" spans="1:26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  <c r="X333" s="145"/>
      <c r="Y333" s="145"/>
    </row>
    <row r="334" spans="1:26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  <c r="X334" s="145"/>
      <c r="Y334" s="145"/>
    </row>
    <row r="335" spans="1:26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  <c r="Y335" s="145"/>
    </row>
    <row r="336" spans="1:26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  <c r="Y336" s="145"/>
    </row>
    <row r="337" spans="13:22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3:22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3:22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3:22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2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2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2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2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2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2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2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2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2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2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2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2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2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2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2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2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2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P371" s="38"/>
      <c r="Q371" s="38"/>
      <c r="R371" s="38"/>
      <c r="S371" s="38"/>
      <c r="T371" s="152"/>
      <c r="U371" s="151"/>
      <c r="V371" s="151"/>
    </row>
    <row r="372" spans="13:22" ht="20.100000000000001" customHeight="1">
      <c r="M372" s="187"/>
      <c r="P372" s="38"/>
      <c r="Q372" s="38"/>
      <c r="R372" s="38"/>
      <c r="S372" s="38"/>
      <c r="T372" s="152"/>
      <c r="U372" s="151"/>
      <c r="V372" s="151"/>
    </row>
    <row r="373" spans="13:22" ht="20.100000000000001" customHeight="1">
      <c r="M373" s="187"/>
      <c r="P373" s="38"/>
      <c r="Q373" s="38"/>
      <c r="R373" s="38"/>
      <c r="S373" s="38"/>
      <c r="T373" s="152"/>
      <c r="U373" s="151"/>
      <c r="V373" s="151"/>
    </row>
    <row r="374" spans="13:22" ht="20.100000000000001" customHeight="1">
      <c r="M374" s="187"/>
      <c r="P374" s="38"/>
      <c r="Q374" s="38"/>
      <c r="R374" s="38"/>
      <c r="S374" s="38"/>
      <c r="T374" s="152"/>
      <c r="U374" s="151"/>
      <c r="V374" s="151"/>
    </row>
    <row r="375" spans="13:22" ht="20.100000000000001" customHeight="1">
      <c r="M375" s="187"/>
      <c r="P375" s="38"/>
      <c r="Q375" s="38"/>
      <c r="R375" s="38"/>
      <c r="S375" s="38"/>
      <c r="T375" s="152"/>
      <c r="U375" s="151"/>
      <c r="V375" s="151"/>
    </row>
    <row r="376" spans="13:22" ht="20.100000000000001" customHeight="1">
      <c r="M376" s="187"/>
      <c r="P376" s="38"/>
      <c r="Q376" s="38"/>
      <c r="R376" s="38"/>
      <c r="S376" s="38"/>
      <c r="T376" s="152"/>
      <c r="U376" s="151"/>
      <c r="V376" s="151"/>
    </row>
    <row r="377" spans="13:22" ht="20.100000000000001" customHeight="1">
      <c r="M377" s="187"/>
      <c r="P377" s="38"/>
      <c r="Q377" s="38"/>
      <c r="R377" s="38"/>
      <c r="S377" s="38"/>
      <c r="T377" s="38"/>
    </row>
    <row r="378" spans="13:22" ht="20.100000000000001" customHeight="1">
      <c r="M378" s="187"/>
      <c r="P378" s="38"/>
      <c r="Q378" s="38"/>
      <c r="R378" s="38"/>
      <c r="S378" s="38"/>
      <c r="T378" s="38"/>
    </row>
    <row r="379" spans="13:22" ht="20.100000000000001" customHeight="1">
      <c r="M379" s="187"/>
      <c r="P379" s="38"/>
      <c r="Q379" s="38"/>
      <c r="R379" s="38"/>
      <c r="S379" s="38"/>
      <c r="T379" s="38"/>
    </row>
    <row r="380" spans="13:22" ht="20.100000000000001" customHeight="1">
      <c r="M380" s="187"/>
      <c r="P380" s="38"/>
      <c r="Q380" s="38"/>
      <c r="R380" s="38"/>
      <c r="S380" s="38"/>
      <c r="T380" s="38"/>
    </row>
    <row r="381" spans="13:22" ht="20.100000000000001" customHeight="1">
      <c r="M381" s="187"/>
      <c r="P381" s="38"/>
      <c r="Q381" s="38"/>
      <c r="R381" s="38"/>
      <c r="S381" s="38"/>
      <c r="T381" s="38"/>
    </row>
    <row r="382" spans="13:22" ht="20.100000000000001" customHeight="1">
      <c r="M382" s="187"/>
      <c r="P382" s="38"/>
      <c r="Q382" s="38"/>
      <c r="R382" s="38"/>
      <c r="S382" s="38"/>
      <c r="T382" s="38"/>
    </row>
    <row r="383" spans="13:22" ht="20.100000000000001" customHeight="1">
      <c r="M383" s="187"/>
      <c r="P383" s="38"/>
      <c r="Q383" s="38"/>
      <c r="R383" s="38"/>
      <c r="S383" s="38"/>
      <c r="T383" s="38"/>
    </row>
    <row r="384" spans="13:22" ht="20.100000000000001" customHeight="1">
      <c r="M384" s="187"/>
      <c r="P384" s="38"/>
      <c r="Q384" s="38"/>
      <c r="R384" s="38"/>
      <c r="S384" s="38"/>
      <c r="T384" s="38"/>
    </row>
    <row r="385" spans="13:20" ht="20.100000000000001" customHeight="1">
      <c r="M385" s="187"/>
      <c r="P385" s="38"/>
      <c r="Q385" s="38"/>
      <c r="R385" s="38"/>
      <c r="S385" s="38"/>
      <c r="T385" s="38"/>
    </row>
    <row r="386" spans="13:20" ht="20.100000000000001" customHeight="1">
      <c r="M386" s="187"/>
      <c r="P386" s="38"/>
      <c r="Q386" s="38"/>
      <c r="R386" s="38"/>
      <c r="S386" s="38"/>
      <c r="T386" s="38"/>
    </row>
    <row r="387" spans="13:20" ht="20.100000000000001" customHeight="1">
      <c r="M387" s="187"/>
      <c r="P387" s="38"/>
      <c r="Q387" s="38"/>
      <c r="R387" s="38"/>
      <c r="S387" s="38"/>
      <c r="T387" s="38"/>
    </row>
    <row r="388" spans="13:20" ht="20.100000000000001" customHeight="1">
      <c r="M388" s="187"/>
      <c r="P388" s="38"/>
      <c r="Q388" s="38"/>
      <c r="R388" s="38"/>
      <c r="S388" s="38"/>
      <c r="T388" s="38"/>
    </row>
    <row r="389" spans="13:20" ht="20.100000000000001" customHeight="1">
      <c r="M389" s="187"/>
      <c r="P389" s="38"/>
      <c r="Q389" s="38"/>
      <c r="R389" s="38"/>
      <c r="S389" s="38"/>
      <c r="T389" s="38"/>
    </row>
    <row r="390" spans="13:20" ht="20.100000000000001" customHeight="1">
      <c r="M390" s="187"/>
      <c r="P390" s="38"/>
      <c r="Q390" s="38"/>
      <c r="R390" s="38"/>
      <c r="S390" s="38"/>
      <c r="T390" s="38"/>
    </row>
    <row r="391" spans="13:20" ht="20.100000000000001" customHeight="1">
      <c r="M391" s="187"/>
      <c r="P391" s="38"/>
      <c r="Q391" s="38"/>
      <c r="R391" s="38"/>
      <c r="S391" s="38"/>
      <c r="T391" s="38"/>
    </row>
    <row r="392" spans="13:20" ht="20.100000000000001" customHeight="1">
      <c r="M392" s="187"/>
      <c r="P392" s="38"/>
      <c r="Q392" s="38"/>
      <c r="R392" s="38"/>
      <c r="S392" s="38"/>
      <c r="T392" s="38"/>
    </row>
    <row r="393" spans="13:20" ht="20.100000000000001" customHeight="1">
      <c r="M393" s="187"/>
      <c r="P393" s="38"/>
      <c r="Q393" s="38"/>
      <c r="R393" s="38"/>
      <c r="S393" s="38"/>
      <c r="T393" s="38"/>
    </row>
    <row r="394" spans="13:20" ht="20.100000000000001" customHeight="1">
      <c r="M394" s="187"/>
      <c r="P394" s="38"/>
      <c r="Q394" s="38"/>
      <c r="R394" s="38"/>
      <c r="S394" s="38"/>
      <c r="T394" s="38"/>
    </row>
    <row r="395" spans="13:20" ht="20.100000000000001" customHeight="1">
      <c r="M395" s="187"/>
      <c r="P395" s="38"/>
      <c r="Q395" s="38"/>
      <c r="R395" s="38"/>
      <c r="S395" s="38"/>
      <c r="T395" s="38"/>
    </row>
    <row r="396" spans="13:20" ht="20.100000000000001" customHeight="1">
      <c r="M396" s="187"/>
      <c r="P396" s="38"/>
      <c r="Q396" s="38"/>
      <c r="R396" s="38"/>
      <c r="S396" s="38"/>
      <c r="T396" s="38"/>
    </row>
    <row r="397" spans="13:20" ht="20.100000000000001" customHeight="1">
      <c r="M397" s="187"/>
      <c r="P397" s="38"/>
      <c r="Q397" s="38"/>
      <c r="R397" s="38"/>
      <c r="S397" s="38"/>
      <c r="T397" s="38"/>
    </row>
    <row r="398" spans="13:20" ht="20.100000000000001" customHeight="1">
      <c r="M398" s="187"/>
      <c r="P398" s="38"/>
      <c r="Q398" s="38"/>
      <c r="R398" s="38"/>
      <c r="S398" s="38"/>
      <c r="T398" s="38"/>
    </row>
    <row r="399" spans="13:20" ht="20.100000000000001" customHeight="1">
      <c r="M399" s="187"/>
      <c r="P399" s="38"/>
      <c r="Q399" s="38"/>
      <c r="R399" s="38"/>
      <c r="S399" s="38"/>
      <c r="T399" s="38"/>
    </row>
    <row r="400" spans="13:20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2" ht="20.100000000000001" customHeight="1">
      <c r="M497" s="150"/>
      <c r="P497" s="38"/>
      <c r="Q497" s="38"/>
      <c r="R497" s="38"/>
      <c r="S497" s="38"/>
      <c r="T497" s="38"/>
    </row>
    <row r="498" spans="13:22" ht="20.100000000000001" customHeight="1">
      <c r="M498" s="150"/>
      <c r="P498" s="38"/>
      <c r="Q498" s="38"/>
      <c r="R498" s="38"/>
      <c r="S498" s="38"/>
      <c r="T498" s="38"/>
    </row>
    <row r="499" spans="13:22" ht="20.100000000000001" customHeight="1">
      <c r="M499" s="150"/>
      <c r="P499" s="38"/>
      <c r="Q499" s="38"/>
      <c r="R499" s="38"/>
      <c r="S499" s="38"/>
      <c r="T499" s="38"/>
    </row>
    <row r="500" spans="13:22" ht="20.100000000000001" customHeight="1">
      <c r="M500" s="150"/>
      <c r="P500" s="38"/>
      <c r="Q500" s="38"/>
      <c r="R500" s="38"/>
      <c r="S500" s="38"/>
      <c r="T500" s="38"/>
    </row>
    <row r="501" spans="13:22" ht="20.100000000000001" customHeight="1">
      <c r="M501" s="150"/>
      <c r="P501" s="38"/>
      <c r="Q501" s="38"/>
      <c r="R501" s="38"/>
      <c r="S501" s="38"/>
      <c r="T501" s="38"/>
    </row>
    <row r="502" spans="13:22" ht="20.100000000000001" customHeight="1">
      <c r="M502" s="150"/>
      <c r="P502" s="38"/>
      <c r="Q502" s="38"/>
      <c r="R502" s="38"/>
      <c r="S502" s="38"/>
      <c r="T502" s="38"/>
    </row>
    <row r="503" spans="13:22" ht="20.100000000000001" customHeight="1">
      <c r="M503" s="150"/>
      <c r="P503" s="38"/>
      <c r="Q503" s="38"/>
      <c r="R503" s="38"/>
      <c r="S503" s="38"/>
      <c r="T503" s="38"/>
    </row>
    <row r="504" spans="13:22" ht="20.100000000000001" customHeight="1">
      <c r="M504" s="150"/>
      <c r="T504" s="38"/>
    </row>
    <row r="505" spans="13:22" ht="20.100000000000001" customHeight="1">
      <c r="M505" s="150"/>
      <c r="T505" s="38"/>
    </row>
    <row r="506" spans="13:22" ht="20.100000000000001" customHeight="1">
      <c r="M506" s="150"/>
      <c r="T506" s="38"/>
    </row>
    <row r="507" spans="13:22" ht="20.100000000000001" customHeight="1">
      <c r="M507" s="150"/>
      <c r="T507" s="38"/>
    </row>
    <row r="508" spans="13:22" ht="20.100000000000001" customHeight="1">
      <c r="M508" s="150"/>
      <c r="T508" s="38"/>
    </row>
    <row r="509" spans="13:22" ht="20.100000000000001" customHeight="1">
      <c r="M509" s="150"/>
      <c r="T509" s="38"/>
    </row>
    <row r="510" spans="13:22" ht="20.100000000000001" customHeight="1">
      <c r="M510" s="150"/>
      <c r="U510" s="151"/>
      <c r="V510" s="151"/>
    </row>
    <row r="511" spans="13:22" ht="20.100000000000001" customHeight="1">
      <c r="M511" s="150"/>
      <c r="U511" s="151"/>
      <c r="V511" s="151"/>
    </row>
    <row r="512" spans="13:22" ht="20.100000000000001" customHeight="1">
      <c r="M512" s="150"/>
      <c r="U512" s="151"/>
      <c r="V512" s="151"/>
    </row>
    <row r="513" spans="13:22" ht="20.100000000000001" customHeight="1">
      <c r="M513" s="150"/>
      <c r="U513" s="151"/>
      <c r="V513" s="151"/>
    </row>
    <row r="514" spans="13:22" ht="20.100000000000001" customHeight="1">
      <c r="M514" s="150"/>
      <c r="U514" s="151"/>
      <c r="V514" s="151"/>
    </row>
    <row r="515" spans="13:22" ht="20.100000000000001" customHeight="1">
      <c r="M515" s="150"/>
      <c r="U515" s="151"/>
      <c r="V515" s="151"/>
    </row>
    <row r="516" spans="13:22" ht="20.100000000000001" customHeight="1">
      <c r="M516" s="150"/>
      <c r="U516" s="151"/>
      <c r="V516" s="151"/>
    </row>
    <row r="517" spans="13:22" ht="20.100000000000001" customHeight="1">
      <c r="M517" s="150"/>
      <c r="U517" s="151"/>
      <c r="V517" s="151"/>
    </row>
    <row r="518" spans="13:22" ht="20.100000000000001" customHeight="1">
      <c r="M518" s="150"/>
      <c r="U518" s="151"/>
      <c r="V518" s="151"/>
    </row>
    <row r="519" spans="13:22" ht="20.100000000000001" customHeight="1">
      <c r="M519" s="150"/>
      <c r="O519" s="155"/>
      <c r="P519" s="154"/>
      <c r="Q519" s="152"/>
      <c r="R519" s="152"/>
      <c r="S519" s="152"/>
      <c r="U519" s="151"/>
      <c r="V519" s="151"/>
    </row>
    <row r="520" spans="13:22" ht="20.100000000000001" customHeight="1">
      <c r="M520" s="150"/>
      <c r="O520" s="155"/>
      <c r="P520" s="154"/>
      <c r="Q520" s="152"/>
      <c r="R520" s="152"/>
      <c r="S520" s="152"/>
      <c r="U520" s="151"/>
      <c r="V520" s="151"/>
    </row>
    <row r="521" spans="13:22" ht="20.100000000000001" customHeight="1">
      <c r="M521" s="150"/>
      <c r="O521" s="155"/>
      <c r="P521" s="154"/>
      <c r="Q521" s="152"/>
      <c r="R521" s="152"/>
      <c r="S521" s="152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U523" s="151"/>
      <c r="V523" s="151"/>
    </row>
    <row r="524" spans="13:22" ht="20.100000000000001" customHeight="1">
      <c r="M524" s="150"/>
      <c r="O524" s="155"/>
      <c r="P524" s="154"/>
      <c r="Q524" s="152"/>
      <c r="R524" s="152"/>
      <c r="S524" s="152"/>
      <c r="U524" s="151"/>
      <c r="V524" s="151"/>
    </row>
    <row r="525" spans="13:22" ht="20.100000000000001" customHeight="1">
      <c r="M525" s="150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50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4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4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4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4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4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4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4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4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4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4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4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4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4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S751" s="152"/>
      <c r="T751" s="153"/>
      <c r="U751" s="151"/>
      <c r="V751" s="151"/>
    </row>
    <row r="752" spans="13:22" ht="20.100000000000001" customHeight="1">
      <c r="M752" s="156"/>
      <c r="T752" s="153"/>
      <c r="U752" s="151"/>
      <c r="V752" s="151"/>
    </row>
    <row r="753" spans="1:28" ht="20.100000000000001" customHeight="1">
      <c r="M753" s="156"/>
      <c r="T753" s="153"/>
      <c r="U753" s="151"/>
      <c r="V753" s="151"/>
    </row>
    <row r="754" spans="1:28" ht="20.100000000000001" customHeight="1">
      <c r="M754" s="156"/>
      <c r="T754" s="153"/>
      <c r="U754" s="151"/>
      <c r="V754" s="151"/>
    </row>
    <row r="755" spans="1:28" ht="20.100000000000001" customHeight="1">
      <c r="M755" s="156"/>
      <c r="T755" s="153"/>
      <c r="U755" s="151"/>
      <c r="V755" s="151"/>
    </row>
    <row r="756" spans="1:28" ht="20.100000000000001" customHeight="1">
      <c r="M756" s="156"/>
      <c r="T756" s="153"/>
      <c r="V756" s="151"/>
    </row>
    <row r="757" spans="1:28" ht="20.100000000000001" customHeight="1">
      <c r="M757" s="156"/>
      <c r="O757" s="145"/>
      <c r="P757" s="145"/>
      <c r="Q757" s="145"/>
      <c r="R757" s="145"/>
      <c r="T757" s="153"/>
      <c r="V757" s="151"/>
    </row>
    <row r="758" spans="1:28" ht="20.100000000000001" customHeight="1">
      <c r="M758" s="156"/>
      <c r="O758" s="145"/>
      <c r="P758" s="145"/>
      <c r="Q758" s="145"/>
      <c r="R758" s="145"/>
      <c r="V758" s="151"/>
    </row>
    <row r="759" spans="1:28" ht="20.100000000000001" customHeight="1">
      <c r="M759" s="156"/>
      <c r="O759" s="172"/>
      <c r="P759" s="173"/>
      <c r="Q759" s="173"/>
      <c r="R759" s="145"/>
      <c r="V759" s="151"/>
    </row>
    <row r="760" spans="1:28" ht="20.100000000000001" customHeight="1">
      <c r="M760" s="156"/>
      <c r="O760" s="172"/>
      <c r="P760" s="173"/>
      <c r="Q760" s="173"/>
      <c r="R760" s="145"/>
      <c r="V760" s="151"/>
      <c r="AA760" s="102"/>
      <c r="AB760" s="102"/>
    </row>
    <row r="761" spans="1:28" s="102" customFormat="1" ht="20.100000000000001" customHeight="1">
      <c r="A761" s="268"/>
      <c r="B761" s="123"/>
      <c r="C761" s="123"/>
      <c r="D761" s="123"/>
      <c r="E761" s="123"/>
      <c r="F761" s="123"/>
      <c r="G761" s="123"/>
      <c r="H761" s="123"/>
      <c r="I761" s="316"/>
      <c r="J761" s="123"/>
      <c r="K761" s="123"/>
      <c r="L761" s="123"/>
      <c r="M761" s="156"/>
      <c r="N761" s="150"/>
      <c r="O761" s="172"/>
      <c r="P761" s="173"/>
      <c r="Q761" s="173"/>
      <c r="R761" s="145"/>
      <c r="S761" s="150"/>
      <c r="T761" s="150"/>
      <c r="U761" s="150"/>
      <c r="V761" s="151"/>
      <c r="W761" s="150"/>
      <c r="X761" s="150"/>
      <c r="Y761" s="150"/>
      <c r="Z761" s="150"/>
    </row>
    <row r="762" spans="1:28" s="102" customFormat="1" ht="20.100000000000001" customHeight="1">
      <c r="A762" s="268"/>
      <c r="B762" s="123"/>
      <c r="C762" s="123"/>
      <c r="D762" s="123"/>
      <c r="E762" s="123"/>
      <c r="F762" s="123"/>
      <c r="G762" s="123"/>
      <c r="H762" s="123"/>
      <c r="I762" s="316"/>
      <c r="J762" s="123"/>
      <c r="K762" s="123"/>
      <c r="L762" s="123"/>
      <c r="M762" s="156"/>
      <c r="N762" s="150"/>
      <c r="O762" s="172"/>
      <c r="P762" s="173"/>
      <c r="Q762" s="173"/>
      <c r="R762" s="145"/>
      <c r="S762" s="150"/>
      <c r="T762" s="150"/>
      <c r="U762" s="150"/>
      <c r="V762" s="151"/>
      <c r="W762" s="150"/>
      <c r="X762" s="150"/>
      <c r="Y762" s="150"/>
      <c r="Z762" s="150"/>
    </row>
    <row r="763" spans="1:28" s="102" customFormat="1" ht="20.100000000000001" customHeight="1">
      <c r="A763" s="268"/>
      <c r="B763" s="123"/>
      <c r="C763" s="123"/>
      <c r="D763" s="123"/>
      <c r="E763" s="123"/>
      <c r="F763" s="123"/>
      <c r="G763" s="123"/>
      <c r="H763" s="123"/>
      <c r="I763" s="316"/>
      <c r="J763" s="123"/>
      <c r="K763" s="123"/>
      <c r="L763" s="123"/>
      <c r="M763" s="156"/>
      <c r="N763" s="145"/>
      <c r="O763" s="172"/>
      <c r="P763" s="173"/>
      <c r="Q763" s="173"/>
      <c r="R763" s="145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68"/>
      <c r="B764" s="123"/>
      <c r="C764" s="123"/>
      <c r="D764" s="123"/>
      <c r="E764" s="123"/>
      <c r="F764" s="123"/>
      <c r="G764" s="123"/>
      <c r="H764" s="123"/>
      <c r="I764" s="316"/>
      <c r="J764" s="123"/>
      <c r="K764" s="123"/>
      <c r="L764" s="123"/>
      <c r="M764" s="156"/>
      <c r="N764" s="145"/>
      <c r="O764" s="172"/>
      <c r="P764" s="173"/>
      <c r="Q764" s="173"/>
      <c r="R764" s="145"/>
      <c r="S764" s="150"/>
      <c r="T764" s="150"/>
      <c r="U764" s="150"/>
      <c r="V764" s="150"/>
      <c r="W764" s="150"/>
      <c r="X764" s="150"/>
      <c r="Y764" s="150"/>
      <c r="Z764" s="150"/>
    </row>
    <row r="765" spans="1:28" s="102" customFormat="1" ht="20.100000000000001" customHeight="1">
      <c r="A765" s="268"/>
      <c r="B765" s="123"/>
      <c r="C765" s="123"/>
      <c r="D765" s="123"/>
      <c r="E765" s="123"/>
      <c r="F765" s="123"/>
      <c r="G765" s="123"/>
      <c r="H765" s="123"/>
      <c r="I765" s="316"/>
      <c r="J765" s="123"/>
      <c r="K765" s="123"/>
      <c r="L765" s="123"/>
      <c r="M765" s="156"/>
      <c r="N765" s="172"/>
      <c r="O765" s="172"/>
      <c r="P765" s="173"/>
      <c r="Q765" s="173"/>
      <c r="R765" s="145"/>
      <c r="S765" s="150"/>
      <c r="T765" s="150"/>
      <c r="U765" s="150"/>
      <c r="V765" s="150"/>
      <c r="W765" s="150"/>
      <c r="X765" s="150"/>
      <c r="Y765" s="150"/>
      <c r="Z765" s="150"/>
    </row>
    <row r="766" spans="1:28" s="102" customFormat="1" ht="20.100000000000001" customHeight="1">
      <c r="A766" s="268"/>
      <c r="B766" s="123"/>
      <c r="C766" s="123"/>
      <c r="D766" s="123"/>
      <c r="E766" s="123"/>
      <c r="F766" s="123"/>
      <c r="G766" s="123"/>
      <c r="H766" s="123"/>
      <c r="I766" s="316"/>
      <c r="J766" s="123"/>
      <c r="K766" s="123"/>
      <c r="L766" s="123"/>
      <c r="M766" s="156"/>
      <c r="N766" s="172"/>
      <c r="O766" s="145"/>
      <c r="P766" s="145"/>
      <c r="Q766" s="145"/>
      <c r="R766" s="145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68"/>
      <c r="B767" s="123"/>
      <c r="C767" s="123"/>
      <c r="D767" s="123"/>
      <c r="E767" s="123"/>
      <c r="F767" s="123"/>
      <c r="G767" s="123"/>
      <c r="H767" s="123"/>
      <c r="I767" s="316"/>
      <c r="J767" s="123"/>
      <c r="K767" s="123"/>
      <c r="L767" s="123"/>
      <c r="M767" s="156"/>
      <c r="N767" s="172"/>
      <c r="O767" s="145"/>
      <c r="P767" s="145"/>
      <c r="Q767" s="145"/>
      <c r="R767" s="145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68"/>
      <c r="B768" s="123"/>
      <c r="C768" s="123"/>
      <c r="D768" s="123"/>
      <c r="E768" s="123"/>
      <c r="F768" s="123"/>
      <c r="G768" s="123"/>
      <c r="H768" s="123"/>
      <c r="I768" s="316"/>
      <c r="J768" s="123"/>
      <c r="K768" s="123"/>
      <c r="L768" s="123"/>
      <c r="M768" s="156"/>
      <c r="N768" s="172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8" s="102" customFormat="1" ht="20.100000000000001" customHeight="1">
      <c r="A769" s="268"/>
      <c r="B769" s="123"/>
      <c r="C769" s="123"/>
      <c r="D769" s="123"/>
      <c r="E769" s="123"/>
      <c r="F769" s="123"/>
      <c r="G769" s="123"/>
      <c r="H769" s="123"/>
      <c r="I769" s="316"/>
      <c r="J769" s="123"/>
      <c r="K769" s="123"/>
      <c r="L769" s="123"/>
      <c r="M769" s="156"/>
      <c r="N769" s="172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8" s="102" customFormat="1" ht="20.100000000000001" customHeight="1">
      <c r="A770" s="268"/>
      <c r="B770" s="123"/>
      <c r="C770" s="123"/>
      <c r="D770" s="123"/>
      <c r="E770" s="123"/>
      <c r="F770" s="123"/>
      <c r="G770" s="123"/>
      <c r="H770" s="123"/>
      <c r="I770" s="316"/>
      <c r="J770" s="123"/>
      <c r="K770" s="123"/>
      <c r="L770" s="123"/>
      <c r="M770" s="156"/>
      <c r="N770" s="172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8" s="102" customFormat="1" ht="20.100000000000001" customHeight="1">
      <c r="A771" s="268"/>
      <c r="B771" s="123"/>
      <c r="C771" s="123"/>
      <c r="D771" s="123"/>
      <c r="E771" s="123"/>
      <c r="F771" s="123"/>
      <c r="G771" s="123"/>
      <c r="H771" s="123"/>
      <c r="I771" s="316"/>
      <c r="J771" s="123"/>
      <c r="K771" s="123"/>
      <c r="L771" s="123"/>
      <c r="M771" s="156"/>
      <c r="N771" s="172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  <c r="AA771" s="150"/>
      <c r="AB771" s="150"/>
    </row>
    <row r="772" spans="1:28" ht="20.100000000000001" customHeight="1">
      <c r="M772" s="156"/>
      <c r="N772" s="145"/>
      <c r="AA772" s="102"/>
      <c r="AB772" s="102"/>
    </row>
    <row r="773" spans="1:28" s="102" customFormat="1" ht="20.100000000000001" customHeight="1">
      <c r="A773" s="268"/>
      <c r="B773" s="123"/>
      <c r="C773" s="123"/>
      <c r="D773" s="123"/>
      <c r="E773" s="123"/>
      <c r="F773" s="123"/>
      <c r="G773" s="123"/>
      <c r="H773" s="123"/>
      <c r="I773" s="316"/>
      <c r="J773" s="123"/>
      <c r="K773" s="123"/>
      <c r="L773" s="123"/>
      <c r="M773" s="156"/>
      <c r="N773" s="145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8" s="102" customFormat="1" ht="20.100000000000001" customHeight="1">
      <c r="A774" s="268"/>
      <c r="B774" s="123"/>
      <c r="C774" s="123"/>
      <c r="D774" s="123"/>
      <c r="E774" s="123"/>
      <c r="F774" s="123"/>
      <c r="G774" s="123"/>
      <c r="H774" s="123"/>
      <c r="I774" s="316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8" s="102" customFormat="1" ht="20.100000000000001" customHeight="1">
      <c r="A775" s="268"/>
      <c r="B775" s="123"/>
      <c r="C775" s="123"/>
      <c r="D775" s="123"/>
      <c r="E775" s="123"/>
      <c r="F775" s="123"/>
      <c r="G775" s="123"/>
      <c r="H775" s="123"/>
      <c r="I775" s="316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8" s="102" customFormat="1" ht="20.100000000000001" customHeight="1">
      <c r="A776" s="268"/>
      <c r="B776" s="123"/>
      <c r="C776" s="123"/>
      <c r="D776" s="123"/>
      <c r="E776" s="123"/>
      <c r="F776" s="123"/>
      <c r="G776" s="123"/>
      <c r="H776" s="123"/>
      <c r="I776" s="316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68"/>
      <c r="B777" s="123"/>
      <c r="C777" s="123"/>
      <c r="D777" s="123"/>
      <c r="E777" s="123"/>
      <c r="F777" s="123"/>
      <c r="G777" s="123"/>
      <c r="H777" s="123"/>
      <c r="I777" s="316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8"/>
      <c r="B778" s="123"/>
      <c r="C778" s="123"/>
      <c r="D778" s="123"/>
      <c r="E778" s="123"/>
      <c r="F778" s="123"/>
      <c r="G778" s="123"/>
      <c r="H778" s="123"/>
      <c r="I778" s="316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8"/>
      <c r="B779" s="123"/>
      <c r="C779" s="123"/>
      <c r="D779" s="123"/>
      <c r="E779" s="123"/>
      <c r="F779" s="123"/>
      <c r="G779" s="123"/>
      <c r="H779" s="123"/>
      <c r="I779" s="316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8"/>
      <c r="B780" s="123"/>
      <c r="C780" s="123"/>
      <c r="D780" s="123"/>
      <c r="E780" s="123"/>
      <c r="F780" s="123"/>
      <c r="G780" s="123"/>
      <c r="H780" s="123"/>
      <c r="I780" s="316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68"/>
      <c r="B781" s="123"/>
      <c r="C781" s="123"/>
      <c r="D781" s="123"/>
      <c r="E781" s="123"/>
      <c r="F781" s="123"/>
      <c r="G781" s="123"/>
      <c r="H781" s="123"/>
      <c r="I781" s="316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8"/>
      <c r="B782" s="123"/>
      <c r="C782" s="123"/>
      <c r="D782" s="123"/>
      <c r="E782" s="123"/>
      <c r="F782" s="123"/>
      <c r="G782" s="123"/>
      <c r="H782" s="123"/>
      <c r="I782" s="316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8"/>
      <c r="B783" s="123"/>
      <c r="C783" s="123"/>
      <c r="D783" s="123"/>
      <c r="E783" s="123"/>
      <c r="F783" s="123"/>
      <c r="G783" s="123"/>
      <c r="H783" s="123"/>
      <c r="I783" s="316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8"/>
      <c r="B784" s="123"/>
      <c r="C784" s="123"/>
      <c r="D784" s="123"/>
      <c r="E784" s="123"/>
      <c r="F784" s="123"/>
      <c r="G784" s="123"/>
      <c r="H784" s="123"/>
      <c r="I784" s="316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8"/>
      <c r="B785" s="123"/>
      <c r="C785" s="123"/>
      <c r="D785" s="123"/>
      <c r="E785" s="123"/>
      <c r="F785" s="123"/>
      <c r="G785" s="123"/>
      <c r="H785" s="123"/>
      <c r="I785" s="316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8"/>
      <c r="B786" s="123"/>
      <c r="C786" s="123"/>
      <c r="D786" s="123"/>
      <c r="E786" s="123"/>
      <c r="F786" s="123"/>
      <c r="G786" s="123"/>
      <c r="H786" s="123"/>
      <c r="I786" s="316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8"/>
      <c r="B787" s="123"/>
      <c r="C787" s="123"/>
      <c r="D787" s="123"/>
      <c r="E787" s="123"/>
      <c r="F787" s="123"/>
      <c r="G787" s="123"/>
      <c r="H787" s="123"/>
      <c r="I787" s="316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8"/>
      <c r="B788" s="123"/>
      <c r="C788" s="123"/>
      <c r="D788" s="123"/>
      <c r="E788" s="123"/>
      <c r="F788" s="123"/>
      <c r="G788" s="123"/>
      <c r="H788" s="123"/>
      <c r="I788" s="316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8"/>
      <c r="B789" s="123"/>
      <c r="C789" s="123"/>
      <c r="D789" s="123"/>
      <c r="E789" s="123"/>
      <c r="F789" s="123"/>
      <c r="G789" s="123"/>
      <c r="H789" s="123"/>
      <c r="I789" s="316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8"/>
      <c r="B790" s="123"/>
      <c r="C790" s="123"/>
      <c r="D790" s="123"/>
      <c r="E790" s="123"/>
      <c r="F790" s="123"/>
      <c r="G790" s="123"/>
      <c r="H790" s="123"/>
      <c r="I790" s="316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8"/>
      <c r="B791" s="123"/>
      <c r="C791" s="123"/>
      <c r="D791" s="123"/>
      <c r="E791" s="123"/>
      <c r="F791" s="123"/>
      <c r="G791" s="123"/>
      <c r="H791" s="123"/>
      <c r="I791" s="316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8"/>
      <c r="B792" s="123"/>
      <c r="C792" s="123"/>
      <c r="D792" s="123"/>
      <c r="E792" s="123"/>
      <c r="F792" s="123"/>
      <c r="G792" s="123"/>
      <c r="H792" s="123"/>
      <c r="I792" s="316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8"/>
      <c r="B793" s="123"/>
      <c r="C793" s="123"/>
      <c r="D793" s="123"/>
      <c r="E793" s="123"/>
      <c r="F793" s="123"/>
      <c r="G793" s="123"/>
      <c r="H793" s="123"/>
      <c r="I793" s="316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8"/>
      <c r="B794" s="123"/>
      <c r="C794" s="123"/>
      <c r="D794" s="123"/>
      <c r="E794" s="123"/>
      <c r="F794" s="123"/>
      <c r="G794" s="123"/>
      <c r="H794" s="123"/>
      <c r="I794" s="316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8"/>
      <c r="B795" s="123"/>
      <c r="C795" s="123"/>
      <c r="D795" s="123"/>
      <c r="E795" s="123"/>
      <c r="F795" s="123"/>
      <c r="G795" s="123"/>
      <c r="H795" s="123"/>
      <c r="I795" s="316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8"/>
      <c r="B796" s="123"/>
      <c r="C796" s="123"/>
      <c r="D796" s="123"/>
      <c r="E796" s="123"/>
      <c r="F796" s="123"/>
      <c r="G796" s="123"/>
      <c r="H796" s="123"/>
      <c r="I796" s="316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8"/>
      <c r="B797" s="123"/>
      <c r="C797" s="123"/>
      <c r="D797" s="123"/>
      <c r="E797" s="123"/>
      <c r="F797" s="123"/>
      <c r="G797" s="123"/>
      <c r="H797" s="123"/>
      <c r="I797" s="316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8"/>
      <c r="B798" s="123"/>
      <c r="C798" s="123"/>
      <c r="D798" s="123"/>
      <c r="E798" s="123"/>
      <c r="F798" s="123"/>
      <c r="G798" s="123"/>
      <c r="H798" s="123"/>
      <c r="I798" s="316"/>
      <c r="J798" s="123"/>
      <c r="K798" s="123"/>
      <c r="L798" s="123"/>
      <c r="M798" s="147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8"/>
      <c r="B799" s="123"/>
      <c r="C799" s="123"/>
      <c r="D799" s="123"/>
      <c r="E799" s="123"/>
      <c r="F799" s="123"/>
      <c r="G799" s="123"/>
      <c r="H799" s="123"/>
      <c r="I799" s="316"/>
      <c r="J799" s="123"/>
      <c r="K799" s="123"/>
      <c r="L799" s="123"/>
      <c r="M799" s="147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8"/>
      <c r="B800" s="123"/>
      <c r="C800" s="123"/>
      <c r="D800" s="123"/>
      <c r="E800" s="123"/>
      <c r="F800" s="123"/>
      <c r="G800" s="123"/>
      <c r="H800" s="123"/>
      <c r="I800" s="316"/>
      <c r="J800" s="123"/>
      <c r="K800" s="123"/>
      <c r="L800" s="123"/>
      <c r="M800" s="147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68"/>
      <c r="B801" s="123"/>
      <c r="C801" s="123"/>
      <c r="D801" s="123"/>
      <c r="E801" s="123"/>
      <c r="F801" s="123"/>
      <c r="G801" s="123"/>
      <c r="H801" s="123"/>
      <c r="I801" s="316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68"/>
      <c r="B802" s="123"/>
      <c r="C802" s="123"/>
      <c r="D802" s="123"/>
      <c r="E802" s="123"/>
      <c r="F802" s="123"/>
      <c r="G802" s="123"/>
      <c r="H802" s="123"/>
      <c r="I802" s="316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68"/>
      <c r="B803" s="123"/>
      <c r="C803" s="123"/>
      <c r="D803" s="123"/>
      <c r="E803" s="123"/>
      <c r="F803" s="123"/>
      <c r="G803" s="123"/>
      <c r="H803" s="123"/>
      <c r="I803" s="316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8"/>
      <c r="B804" s="123"/>
      <c r="C804" s="123"/>
      <c r="D804" s="123"/>
      <c r="E804" s="123"/>
      <c r="F804" s="123"/>
      <c r="G804" s="123"/>
      <c r="H804" s="123"/>
      <c r="I804" s="316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68"/>
      <c r="B805" s="123"/>
      <c r="C805" s="123"/>
      <c r="D805" s="123"/>
      <c r="E805" s="123"/>
      <c r="F805" s="123"/>
      <c r="G805" s="123"/>
      <c r="H805" s="123"/>
      <c r="I805" s="31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68"/>
      <c r="B806" s="123"/>
      <c r="C806" s="123"/>
      <c r="D806" s="123"/>
      <c r="E806" s="123"/>
      <c r="F806" s="123"/>
      <c r="G806" s="123"/>
      <c r="H806" s="123"/>
      <c r="I806" s="31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68"/>
      <c r="B807" s="123"/>
      <c r="C807" s="123"/>
      <c r="D807" s="123"/>
      <c r="E807" s="123"/>
      <c r="F807" s="123"/>
      <c r="G807" s="123"/>
      <c r="H807" s="123"/>
      <c r="I807" s="316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68"/>
      <c r="B808" s="123"/>
      <c r="C808" s="123"/>
      <c r="D808" s="123"/>
      <c r="E808" s="123"/>
      <c r="F808" s="123"/>
      <c r="G808" s="123"/>
      <c r="H808" s="123"/>
      <c r="I808" s="316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68"/>
      <c r="B809" s="123"/>
      <c r="C809" s="123"/>
      <c r="D809" s="123"/>
      <c r="E809" s="123"/>
      <c r="F809" s="123"/>
      <c r="G809" s="123"/>
      <c r="H809" s="123"/>
      <c r="I809" s="316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68"/>
      <c r="B810" s="123"/>
      <c r="C810" s="123"/>
      <c r="D810" s="123"/>
      <c r="E810" s="123"/>
      <c r="F810" s="123"/>
      <c r="G810" s="123"/>
      <c r="H810" s="123"/>
      <c r="I810" s="316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68"/>
      <c r="B811" s="123"/>
      <c r="C811" s="123"/>
      <c r="D811" s="123"/>
      <c r="E811" s="123"/>
      <c r="F811" s="123"/>
      <c r="G811" s="123"/>
      <c r="H811" s="123"/>
      <c r="I811" s="31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68"/>
      <c r="B812" s="123"/>
      <c r="C812" s="123"/>
      <c r="D812" s="123"/>
      <c r="E812" s="123"/>
      <c r="F812" s="123"/>
      <c r="G812" s="123"/>
      <c r="H812" s="123"/>
      <c r="I812" s="31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  <c r="AA812" s="150"/>
      <c r="AB812" s="150"/>
    </row>
    <row r="815" spans="1:28" ht="20.100000000000001" customHeight="1">
      <c r="AA815" s="102"/>
      <c r="AB815" s="102"/>
    </row>
    <row r="816" spans="1:28" s="102" customFormat="1" ht="20.100000000000001" customHeight="1">
      <c r="A816" s="268"/>
      <c r="B816" s="123"/>
      <c r="C816" s="123"/>
      <c r="D816" s="123"/>
      <c r="E816" s="123"/>
      <c r="F816" s="123"/>
      <c r="G816" s="123"/>
      <c r="H816" s="123"/>
      <c r="I816" s="316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8"/>
      <c r="B817" s="123"/>
      <c r="C817" s="123"/>
      <c r="D817" s="123"/>
      <c r="E817" s="123"/>
      <c r="F817" s="123"/>
      <c r="G817" s="123"/>
      <c r="H817" s="123"/>
      <c r="I817" s="316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8"/>
      <c r="B818" s="123"/>
      <c r="C818" s="123"/>
      <c r="D818" s="123"/>
      <c r="E818" s="123"/>
      <c r="F818" s="123"/>
      <c r="G818" s="123"/>
      <c r="H818" s="123"/>
      <c r="I818" s="316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8"/>
      <c r="B819" s="123"/>
      <c r="C819" s="123"/>
      <c r="D819" s="123"/>
      <c r="E819" s="123"/>
      <c r="F819" s="123"/>
      <c r="G819" s="123"/>
      <c r="H819" s="123"/>
      <c r="I819" s="316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8"/>
      <c r="B820" s="123"/>
      <c r="C820" s="123"/>
      <c r="D820" s="123"/>
      <c r="E820" s="123"/>
      <c r="F820" s="123"/>
      <c r="G820" s="123"/>
      <c r="H820" s="123"/>
      <c r="I820" s="316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8"/>
      <c r="B821" s="123"/>
      <c r="C821" s="123"/>
      <c r="D821" s="123"/>
      <c r="E821" s="123"/>
      <c r="F821" s="123"/>
      <c r="G821" s="123"/>
      <c r="H821" s="123"/>
      <c r="I821" s="316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8"/>
      <c r="B822" s="123"/>
      <c r="C822" s="123"/>
      <c r="D822" s="123"/>
      <c r="E822" s="123"/>
      <c r="F822" s="123"/>
      <c r="G822" s="123"/>
      <c r="H822" s="123"/>
      <c r="I822" s="316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8"/>
      <c r="B823" s="123"/>
      <c r="C823" s="123"/>
      <c r="D823" s="123"/>
      <c r="E823" s="123"/>
      <c r="F823" s="123"/>
      <c r="G823" s="123"/>
      <c r="H823" s="123"/>
      <c r="I823" s="316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8"/>
      <c r="B824" s="123"/>
      <c r="C824" s="123"/>
      <c r="D824" s="123"/>
      <c r="E824" s="123"/>
      <c r="F824" s="123"/>
      <c r="G824" s="123"/>
      <c r="H824" s="123"/>
      <c r="I824" s="316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  <c r="AA824" s="150"/>
      <c r="AB824" s="150"/>
    </row>
  </sheetData>
  <autoFilter ref="A3:V702"/>
  <mergeCells count="10">
    <mergeCell ref="V35:V36"/>
    <mergeCell ref="K78:L78"/>
    <mergeCell ref="K88:L88"/>
    <mergeCell ref="K102:L102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12:H113 D132:H133 E103:H104 D142:H143 D89:H95 D79:H80 D4:H66 D68:H69">
    <cfRule type="cellIs" dxfId="363" priority="12" operator="greaterThan">
      <formula>0</formula>
    </cfRule>
  </conditionalFormatting>
  <conditionalFormatting sqref="D112:H113 D132:H133 D142:H143 D89:H95">
    <cfRule type="cellIs" dxfId="362" priority="10" operator="greaterThan">
      <formula>0</formula>
    </cfRule>
    <cfRule type="expression" dxfId="361" priority="11">
      <formula>"&gt;0"</formula>
    </cfRule>
  </conditionalFormatting>
  <conditionalFormatting sqref="D122:H123">
    <cfRule type="cellIs" dxfId="360" priority="2" operator="greaterThan">
      <formula>0</formula>
    </cfRule>
    <cfRule type="cellIs" dxfId="359" priority="3" operator="greaterThan">
      <formula>0</formula>
    </cfRule>
    <cfRule type="expression" dxfId="358" priority="7">
      <formula>"&gt;=1"</formula>
    </cfRule>
    <cfRule type="cellIs" dxfId="357" priority="8" operator="greaterThan">
      <formula>1</formula>
    </cfRule>
    <cfRule type="cellIs" dxfId="356" priority="9" operator="greaterThan">
      <formula>1</formula>
    </cfRule>
  </conditionalFormatting>
  <conditionalFormatting sqref="P759:Q765">
    <cfRule type="expression" dxfId="355" priority="4">
      <formula>"&gt;=1"</formula>
    </cfRule>
    <cfRule type="cellIs" dxfId="354" priority="5" operator="greaterThan">
      <formula>1</formula>
    </cfRule>
    <cfRule type="cellIs" dxfId="353" priority="6" operator="greaterThan">
      <formula>1</formula>
    </cfRule>
  </conditionalFormatting>
  <conditionalFormatting sqref="D67:H67">
    <cfRule type="cellIs" dxfId="352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3"/>
  <sheetViews>
    <sheetView zoomScaleNormal="100" workbookViewId="0">
      <pane ySplit="3" topLeftCell="A49" activePane="bottomLeft" state="frozen"/>
      <selection activeCell="A4" sqref="A4:J71"/>
      <selection pane="bottomLeft" activeCell="A66" sqref="A66:XFD68"/>
    </sheetView>
  </sheetViews>
  <sheetFormatPr defaultRowHeight="20.100000000000001" customHeight="1"/>
  <cols>
    <col min="1" max="1" width="10.125" style="268" customWidth="1"/>
    <col min="2" max="2" width="18.625" style="123" customWidth="1"/>
    <col min="3" max="3" width="11.625" style="123" customWidth="1"/>
    <col min="4" max="8" width="8.125" style="123" customWidth="1"/>
    <col min="9" max="9" width="8.875" style="31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3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392" t="s">
        <v>3</v>
      </c>
      <c r="E3" s="392" t="s">
        <v>4</v>
      </c>
      <c r="F3" s="392" t="s">
        <v>5</v>
      </c>
      <c r="G3" s="392" t="s">
        <v>6</v>
      </c>
      <c r="H3" s="392" t="s">
        <v>119</v>
      </c>
      <c r="I3" s="295" t="s">
        <v>8</v>
      </c>
      <c r="J3" s="392" t="s">
        <v>9</v>
      </c>
      <c r="K3" s="466" t="s">
        <v>10</v>
      </c>
      <c r="L3" s="467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8">
        <v>44510</v>
      </c>
      <c r="B4" s="326" t="s">
        <v>1178</v>
      </c>
      <c r="C4" s="327" t="s">
        <v>1179</v>
      </c>
      <c r="D4" s="328">
        <v>4</v>
      </c>
      <c r="E4" s="328">
        <v>0</v>
      </c>
      <c r="F4" s="328">
        <v>0</v>
      </c>
      <c r="G4" s="328">
        <v>4</v>
      </c>
      <c r="H4" s="328">
        <v>0</v>
      </c>
      <c r="I4" s="329" t="s">
        <v>147</v>
      </c>
      <c r="J4" s="330" t="s">
        <v>1180</v>
      </c>
      <c r="K4" s="330" t="s">
        <v>1225</v>
      </c>
      <c r="L4" s="331"/>
      <c r="M4" s="101"/>
      <c r="O4" s="111" t="s">
        <v>93</v>
      </c>
      <c r="P4" s="112"/>
      <c r="Q4" s="32">
        <f>D142</f>
        <v>202</v>
      </c>
      <c r="R4" s="32">
        <f>E142</f>
        <v>20</v>
      </c>
      <c r="S4" s="32">
        <f>F142</f>
        <v>0</v>
      </c>
      <c r="T4" s="32">
        <f>G142</f>
        <v>205</v>
      </c>
      <c r="U4" s="32">
        <f>H142</f>
        <v>0</v>
      </c>
      <c r="V4" s="113"/>
    </row>
    <row r="5" spans="1:22" ht="20.100000000000001" customHeight="1">
      <c r="A5" s="325">
        <v>44510</v>
      </c>
      <c r="B5" s="332" t="s">
        <v>1178</v>
      </c>
      <c r="C5" s="333" t="s">
        <v>1181</v>
      </c>
      <c r="D5" s="334">
        <v>0</v>
      </c>
      <c r="E5" s="334">
        <v>0</v>
      </c>
      <c r="F5" s="334">
        <v>0</v>
      </c>
      <c r="G5" s="334">
        <v>4</v>
      </c>
      <c r="H5" s="334">
        <v>0</v>
      </c>
      <c r="I5" s="335" t="s">
        <v>147</v>
      </c>
      <c r="J5" s="336" t="s">
        <v>1180</v>
      </c>
      <c r="K5" s="336" t="s">
        <v>1225</v>
      </c>
      <c r="L5" s="337"/>
      <c r="M5" s="156"/>
      <c r="O5" s="114" t="s">
        <v>49</v>
      </c>
      <c r="P5" s="115"/>
      <c r="Q5" s="33">
        <f>D143</f>
        <v>1908</v>
      </c>
      <c r="R5" s="33">
        <f>E143</f>
        <v>365</v>
      </c>
      <c r="S5" s="33">
        <f>F143</f>
        <v>344</v>
      </c>
      <c r="T5" s="33">
        <f>G143</f>
        <v>1844</v>
      </c>
      <c r="U5" s="33">
        <f>H143</f>
        <v>0</v>
      </c>
      <c r="V5" s="116"/>
    </row>
    <row r="6" spans="1:22" ht="20.100000000000001" customHeight="1" thickBot="1">
      <c r="A6" s="325">
        <v>44510</v>
      </c>
      <c r="B6" s="332" t="s">
        <v>1178</v>
      </c>
      <c r="C6" s="333" t="s">
        <v>1182</v>
      </c>
      <c r="D6" s="334">
        <v>0</v>
      </c>
      <c r="E6" s="334">
        <v>0</v>
      </c>
      <c r="F6" s="334">
        <v>0</v>
      </c>
      <c r="G6" s="334">
        <v>2</v>
      </c>
      <c r="H6" s="334">
        <v>0</v>
      </c>
      <c r="I6" s="335" t="s">
        <v>147</v>
      </c>
      <c r="J6" s="336" t="s">
        <v>1180</v>
      </c>
      <c r="K6" s="336" t="s">
        <v>1225</v>
      </c>
      <c r="L6" s="337"/>
      <c r="M6" s="156"/>
      <c r="O6" s="46" t="s">
        <v>50</v>
      </c>
      <c r="P6" s="47"/>
      <c r="Q6" s="2">
        <f>D144</f>
        <v>2110</v>
      </c>
      <c r="R6" s="2">
        <f>E144</f>
        <v>385</v>
      </c>
      <c r="S6" s="2">
        <f>F144</f>
        <v>344</v>
      </c>
      <c r="T6" s="2">
        <f>G144</f>
        <v>2049</v>
      </c>
      <c r="U6" s="2">
        <f>H144</f>
        <v>0</v>
      </c>
      <c r="V6" s="48"/>
    </row>
    <row r="7" spans="1:22" ht="20.100000000000001" customHeight="1" thickTop="1" thickBot="1">
      <c r="A7" s="324">
        <v>44510</v>
      </c>
      <c r="B7" s="338" t="s">
        <v>1178</v>
      </c>
      <c r="C7" s="339" t="s">
        <v>1183</v>
      </c>
      <c r="D7" s="340">
        <v>4</v>
      </c>
      <c r="E7" s="340">
        <v>0</v>
      </c>
      <c r="F7" s="340">
        <v>0</v>
      </c>
      <c r="G7" s="340">
        <v>4</v>
      </c>
      <c r="H7" s="340">
        <v>0</v>
      </c>
      <c r="I7" s="341" t="s">
        <v>147</v>
      </c>
      <c r="J7" s="342" t="s">
        <v>1180</v>
      </c>
      <c r="K7" s="342" t="s">
        <v>1225</v>
      </c>
      <c r="L7" s="343"/>
      <c r="M7" s="156"/>
      <c r="O7" s="49" t="s">
        <v>51</v>
      </c>
      <c r="P7" s="50"/>
      <c r="Q7" s="3">
        <f>D83</f>
        <v>55</v>
      </c>
      <c r="R7" s="3">
        <f>E83</f>
        <v>0</v>
      </c>
      <c r="S7" s="3">
        <f>F83</f>
        <v>0</v>
      </c>
      <c r="T7" s="3">
        <f>G83</f>
        <v>59</v>
      </c>
      <c r="U7" s="3">
        <f>H83</f>
        <v>0</v>
      </c>
      <c r="V7" s="51"/>
    </row>
    <row r="8" spans="1:22" ht="20.100000000000001" customHeight="1" thickBot="1">
      <c r="A8" s="359">
        <v>44510</v>
      </c>
      <c r="B8" s="360" t="s">
        <v>1184</v>
      </c>
      <c r="C8" s="361" t="s">
        <v>1185</v>
      </c>
      <c r="D8" s="362">
        <v>2</v>
      </c>
      <c r="E8" s="362">
        <v>0</v>
      </c>
      <c r="F8" s="362">
        <v>0</v>
      </c>
      <c r="G8" s="362">
        <v>2</v>
      </c>
      <c r="H8" s="362">
        <v>0</v>
      </c>
      <c r="I8" s="363" t="s">
        <v>147</v>
      </c>
      <c r="J8" s="364" t="s">
        <v>1180</v>
      </c>
      <c r="K8" s="364" t="s">
        <v>1225</v>
      </c>
      <c r="L8" s="365"/>
      <c r="M8" s="156"/>
      <c r="O8" s="52" t="s">
        <v>94</v>
      </c>
      <c r="P8" s="53"/>
      <c r="Q8" s="4">
        <f>SUM(Q6:Q7)</f>
        <v>2165</v>
      </c>
      <c r="R8" s="4">
        <f>SUM(R6:R7)</f>
        <v>385</v>
      </c>
      <c r="S8" s="4">
        <f>SUM(S6:S7)</f>
        <v>344</v>
      </c>
      <c r="T8" s="4">
        <f>SUM(T6:T7)</f>
        <v>2108</v>
      </c>
      <c r="U8" s="4">
        <f>SUM(U6:U7)</f>
        <v>0</v>
      </c>
      <c r="V8" s="54"/>
    </row>
    <row r="9" spans="1:22" ht="20.100000000000001" customHeight="1">
      <c r="A9" s="318">
        <v>44510</v>
      </c>
      <c r="B9" s="326" t="s">
        <v>1224</v>
      </c>
      <c r="C9" s="327" t="s">
        <v>1186</v>
      </c>
      <c r="D9" s="328">
        <v>2</v>
      </c>
      <c r="E9" s="328">
        <v>0</v>
      </c>
      <c r="F9" s="328">
        <v>0</v>
      </c>
      <c r="G9" s="328">
        <v>2</v>
      </c>
      <c r="H9" s="328">
        <v>0</v>
      </c>
      <c r="I9" s="329" t="s">
        <v>142</v>
      </c>
      <c r="J9" s="330" t="s">
        <v>1187</v>
      </c>
      <c r="K9" s="368" t="s">
        <v>1227</v>
      </c>
      <c r="L9" s="331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24">
        <v>44510</v>
      </c>
      <c r="B10" s="338" t="s">
        <v>1224</v>
      </c>
      <c r="C10" s="339" t="s">
        <v>108</v>
      </c>
      <c r="D10" s="340">
        <v>1</v>
      </c>
      <c r="E10" s="340">
        <v>0</v>
      </c>
      <c r="F10" s="340">
        <v>0</v>
      </c>
      <c r="G10" s="340">
        <v>1</v>
      </c>
      <c r="H10" s="340">
        <v>0</v>
      </c>
      <c r="I10" s="341" t="s">
        <v>142</v>
      </c>
      <c r="J10" s="342" t="s">
        <v>1187</v>
      </c>
      <c r="K10" s="369" t="s">
        <v>1227</v>
      </c>
      <c r="L10" s="343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9">
        <v>44510</v>
      </c>
      <c r="B11" s="360" t="s">
        <v>1188</v>
      </c>
      <c r="C11" s="361" t="s">
        <v>1189</v>
      </c>
      <c r="D11" s="362">
        <v>5</v>
      </c>
      <c r="E11" s="362">
        <v>0</v>
      </c>
      <c r="F11" s="362">
        <v>0</v>
      </c>
      <c r="G11" s="362">
        <v>4</v>
      </c>
      <c r="H11" s="362">
        <v>0</v>
      </c>
      <c r="I11" s="363" t="s">
        <v>142</v>
      </c>
      <c r="J11" s="364" t="s">
        <v>1187</v>
      </c>
      <c r="K11" s="367" t="s">
        <v>1228</v>
      </c>
      <c r="L11" s="36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18">
        <v>44510</v>
      </c>
      <c r="B12" s="326" t="s">
        <v>1190</v>
      </c>
      <c r="C12" s="327" t="s">
        <v>1191</v>
      </c>
      <c r="D12" s="328">
        <v>5</v>
      </c>
      <c r="E12" s="328">
        <v>0</v>
      </c>
      <c r="F12" s="328">
        <v>0</v>
      </c>
      <c r="G12" s="328">
        <v>5</v>
      </c>
      <c r="H12" s="328">
        <v>0</v>
      </c>
      <c r="I12" s="329" t="s">
        <v>145</v>
      </c>
      <c r="J12" s="330" t="s">
        <v>1192</v>
      </c>
      <c r="K12" s="330" t="s">
        <v>1230</v>
      </c>
      <c r="L12" s="331"/>
      <c r="M12" s="156"/>
      <c r="O12" s="468" t="s">
        <v>53</v>
      </c>
      <c r="P12" s="466"/>
      <c r="Q12" s="117">
        <f>T12+V12</f>
        <v>202</v>
      </c>
      <c r="R12" s="57"/>
      <c r="S12" s="58" t="s">
        <v>39</v>
      </c>
      <c r="T12" s="59">
        <f>SUM(P14:V14,P17:V17,P20:V20,P23:V23,P26:V26,V29,U29,T29)</f>
        <v>191</v>
      </c>
      <c r="U12" s="60" t="s">
        <v>40</v>
      </c>
      <c r="V12" s="61">
        <f>SUM(P29:S29)</f>
        <v>11</v>
      </c>
    </row>
    <row r="13" spans="1:22" ht="20.100000000000001" customHeight="1">
      <c r="A13" s="325">
        <v>44510</v>
      </c>
      <c r="B13" s="332" t="s">
        <v>1190</v>
      </c>
      <c r="C13" s="333" t="s">
        <v>1186</v>
      </c>
      <c r="D13" s="334">
        <v>2</v>
      </c>
      <c r="E13" s="334">
        <v>0</v>
      </c>
      <c r="F13" s="334">
        <v>0</v>
      </c>
      <c r="G13" s="334">
        <v>0</v>
      </c>
      <c r="H13" s="334">
        <v>0</v>
      </c>
      <c r="I13" s="335" t="s">
        <v>145</v>
      </c>
      <c r="J13" s="336" t="s">
        <v>1192</v>
      </c>
      <c r="K13" s="336" t="s">
        <v>1231</v>
      </c>
      <c r="L13" s="337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24">
        <v>44510</v>
      </c>
      <c r="B14" s="338" t="s">
        <v>1190</v>
      </c>
      <c r="C14" s="339" t="s">
        <v>1189</v>
      </c>
      <c r="D14" s="340">
        <v>3</v>
      </c>
      <c r="E14" s="340">
        <v>0</v>
      </c>
      <c r="F14" s="340">
        <v>0</v>
      </c>
      <c r="G14" s="340">
        <v>3</v>
      </c>
      <c r="H14" s="340">
        <v>0</v>
      </c>
      <c r="I14" s="341" t="s">
        <v>145</v>
      </c>
      <c r="J14" s="342" t="s">
        <v>1192</v>
      </c>
      <c r="K14" s="342" t="s">
        <v>1231</v>
      </c>
      <c r="L14" s="343"/>
      <c r="M14" s="156"/>
      <c r="O14" s="118" t="s">
        <v>22</v>
      </c>
      <c r="P14" s="119">
        <f>SUMIF($C$4:$C$56,P13,$D$4:$D$56)+SUMIF($C$66:$C$70,P13,$D$66:$D$70)+SUMIF($C$88:$C$89,P13,$D$88:$D$89)</f>
        <v>15</v>
      </c>
      <c r="Q14" s="119">
        <f>SUMIF($C$4:$C$56,Q13,$D$4:$D$56)+SUMIF($C$66:$C$70,Q13,$D$66:$D$70)+SUMIF($C$88:$C$89,Q13,$D$88:$D$89)</f>
        <v>10</v>
      </c>
      <c r="R14" s="119">
        <f>SUMIF($C$4:$C$56,R13,$D$4:$D$56)+SUMIF($C$66:$C$70,R13,$D$66:$D$70)+SUMIF($C$88:$C$89,R13,$D$88:$D$89)</f>
        <v>29</v>
      </c>
      <c r="S14" s="119">
        <f>SUMIF($C$4:$C$56,S13,$D$4:$D$56)+SUMIF($C$66:$C$70,S13,$D$66:$D$70)+SUMIF($C$88:$C$89,S13,$D$88:$D$89)</f>
        <v>0</v>
      </c>
      <c r="T14" s="119">
        <f>SUMIF($C$4:$C$56,T13,$D$4:$D$56)+SUMIF($C$66:$C$70,T13,$D$66:$D$70)+SUMIF($C$88:$C$89,T13,$D$88:$D$89)</f>
        <v>73</v>
      </c>
      <c r="U14" s="119">
        <f>SUMIF($C$4:$C$56,U13,$D$4:$D$56)+SUMIF($C$66:$C$70,U13,$D$66:$D$70)+SUMIF($C$88:$C$89,U13,$D$88:$D$89)</f>
        <v>0</v>
      </c>
      <c r="V14" s="120">
        <f>SUMIF($C$4:$C$56,V13,$D$4:$D$56)+SUMIF($C$66:$C$70,V13,$D$66:$D$70)+SUMIF($C$88:$C$89,V13,$D$88:$D$89)</f>
        <v>6</v>
      </c>
    </row>
    <row r="15" spans="1:22" ht="20.100000000000001" customHeight="1">
      <c r="A15" s="318">
        <v>44510</v>
      </c>
      <c r="B15" s="326" t="s">
        <v>1193</v>
      </c>
      <c r="C15" s="327" t="s">
        <v>1191</v>
      </c>
      <c r="D15" s="328">
        <v>1</v>
      </c>
      <c r="E15" s="328">
        <v>0</v>
      </c>
      <c r="F15" s="328">
        <v>0</v>
      </c>
      <c r="G15" s="328">
        <v>1</v>
      </c>
      <c r="H15" s="328">
        <v>0</v>
      </c>
      <c r="I15" s="329" t="s">
        <v>145</v>
      </c>
      <c r="J15" s="330" t="s">
        <v>1192</v>
      </c>
      <c r="K15" s="330" t="s">
        <v>1230</v>
      </c>
      <c r="L15" s="331"/>
      <c r="M15" s="156"/>
      <c r="O15" s="65" t="s">
        <v>25</v>
      </c>
      <c r="P15" s="66">
        <f>SUMIF($C$4:$C$56,P13,$G$4:$G$56)+SUMIF($C$66:$C$70,P13,$G$66:$G$70)+SUMIF($C$88:$C$89,P13,$G$88:$G$89)</f>
        <v>13</v>
      </c>
      <c r="Q15" s="66">
        <f>SUMIF($C$4:$C$56,Q13,$G$4:$G$56)+SUMIF($C$66:$C$70,Q13,$G$66:$G$70)+SUMIF($C$88:$C$89,Q13,$G$88:$G$89)</f>
        <v>10</v>
      </c>
      <c r="R15" s="66">
        <f>SUMIF($C$4:$C$56,R13,$G$4:$G$56)+SUMIF($C$66:$C$70,R13,$G$66:$G$70)+SUMIF($C$88:$C$89,R13,$G$88:$G$89)</f>
        <v>28</v>
      </c>
      <c r="S15" s="66">
        <f>SUMIF($C$4:$C$56,S13,$G$4:$G$56)+SUMIF($C$66:$C$70,S13,$G$66:$G$70)+SUMIF($C$88:$C$89,S13,$G$88:$G$89)</f>
        <v>0</v>
      </c>
      <c r="T15" s="66">
        <f>SUMIF($C$4:$C$56,T13,$G$4:$G$56)+SUMIF($C$66:$C$70,T13,$G$66:$G$70)+SUMIF($C$88:$C$89,T13,$G$88:$G$89)</f>
        <v>74</v>
      </c>
      <c r="U15" s="66">
        <f>SUMIF($C$4:$C$56,U13,$G$4:$G$56)+SUMIF($C$66:$C$70,U13,$G$66:$G$70)+SUMIF($C$88:$C$89,U13,$G$88:$G$89)</f>
        <v>0</v>
      </c>
      <c r="V15" s="67">
        <f>SUMIF($C$4:$C$56,V13,$G$4:$G$56)+SUMIF($C$66:$C$70,V13,$G$66:$G$70)+SUMIF($C$88:$C$89,V13,$G$88:$G$89)</f>
        <v>6</v>
      </c>
    </row>
    <row r="16" spans="1:22" ht="20.100000000000001" customHeight="1" thickBot="1">
      <c r="A16" s="324">
        <v>44510</v>
      </c>
      <c r="B16" s="338" t="s">
        <v>1193</v>
      </c>
      <c r="C16" s="339" t="s">
        <v>1189</v>
      </c>
      <c r="D16" s="340">
        <v>4</v>
      </c>
      <c r="E16" s="340">
        <v>0</v>
      </c>
      <c r="F16" s="340">
        <v>0</v>
      </c>
      <c r="G16" s="340">
        <v>4</v>
      </c>
      <c r="H16" s="340">
        <v>0</v>
      </c>
      <c r="I16" s="341" t="s">
        <v>145</v>
      </c>
      <c r="J16" s="342" t="s">
        <v>1192</v>
      </c>
      <c r="K16" s="342" t="s">
        <v>1230</v>
      </c>
      <c r="L16" s="343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59">
        <v>44510</v>
      </c>
      <c r="B17" s="360" t="s">
        <v>1194</v>
      </c>
      <c r="C17" s="361" t="s">
        <v>1195</v>
      </c>
      <c r="D17" s="362">
        <v>6</v>
      </c>
      <c r="E17" s="362">
        <v>0</v>
      </c>
      <c r="F17" s="362">
        <v>0</v>
      </c>
      <c r="G17" s="362">
        <v>6</v>
      </c>
      <c r="H17" s="362">
        <v>0</v>
      </c>
      <c r="I17" s="363" t="s">
        <v>145</v>
      </c>
      <c r="J17" s="364" t="s">
        <v>1192</v>
      </c>
      <c r="K17" s="364" t="s">
        <v>1232</v>
      </c>
      <c r="L17" s="365"/>
      <c r="M17" s="156"/>
      <c r="O17" s="121" t="s">
        <v>22</v>
      </c>
      <c r="P17" s="119">
        <f>SUMIF($C$4:$C$56,P16,$D$4:$D$56)+SUMIF($C$66:$C$70,P16,$D$66:$D$70)+SUMIF($C$88:$C$89,P16,$D$88:$D$89)</f>
        <v>39</v>
      </c>
      <c r="Q17" s="119">
        <f>SUMIF($C$4:$C$56,Q16,$D$4:$D$56)+SUMIF($C$66:$C$70,Q16,$D$66:$D$70)+SUMIF($C$88:$C$89,Q16,$D$88:$D$89)</f>
        <v>2</v>
      </c>
      <c r="R17" s="119">
        <f>SUMIF($C$4:$C$56,R16,$D$4:$D$56)+SUMIF($C$66:$C$70,R16,$D$66:$D$70)+SUMIF($C$88:$C$89,R16,$D$88:$D$89)</f>
        <v>2</v>
      </c>
      <c r="S17" s="119">
        <f>SUMIF($C$4:$C$56,S16,$D$4:$D$56)+SUMIF($C$66:$C$70,S16,$D$66:$D$70)+SUMIF($C$88:$C$89,S16,$D$88:$D$89)</f>
        <v>0</v>
      </c>
      <c r="T17" s="119">
        <f>SUMIF($C$4:$C$56,T16,$D$4:$D$56)+SUMIF($C$66:$C$70,T16,$D$66:$D$70)+SUMIF($C$88:$C$89,T16,$D$88:$D$89)</f>
        <v>0</v>
      </c>
      <c r="U17" s="119">
        <f>SUMIF($C$4:$C$56,U16,$D$4:$D$56)+SUMIF($C$66:$C$70,U16,$D$66:$D$70)+SUMIF($C$88:$C$89,U16,$D$88:$D$89)</f>
        <v>0</v>
      </c>
      <c r="V17" s="120">
        <f>SUMIF($C$4:$C$56,V16,$D$4:$D$56)+SUMIF($C$66:$C$70,V16,$D$66:$D$70)+SUMIF($C$88:$C$89,V16,$D$88:$D$89)</f>
        <v>0</v>
      </c>
    </row>
    <row r="18" spans="1:22" ht="20.100000000000001" customHeight="1">
      <c r="A18" s="318">
        <v>44510</v>
      </c>
      <c r="B18" s="326" t="s">
        <v>1196</v>
      </c>
      <c r="C18" s="327" t="s">
        <v>1195</v>
      </c>
      <c r="D18" s="328">
        <v>4</v>
      </c>
      <c r="E18" s="328">
        <v>0</v>
      </c>
      <c r="F18" s="328">
        <v>0</v>
      </c>
      <c r="G18" s="328">
        <v>4</v>
      </c>
      <c r="H18" s="328">
        <v>0</v>
      </c>
      <c r="I18" s="329" t="s">
        <v>145</v>
      </c>
      <c r="J18" s="330" t="s">
        <v>1192</v>
      </c>
      <c r="K18" s="330" t="s">
        <v>1230</v>
      </c>
      <c r="L18" s="331"/>
      <c r="M18" s="156"/>
      <c r="O18" s="72" t="s">
        <v>25</v>
      </c>
      <c r="P18" s="73">
        <f>SUMIF($C$4:$C$56,P16,$G$4:$G$56)+SUMIF($C$66:$C$70,P16,$G$66:$G$70)+SUMIF($C$88:$C$89,P16,$G$88:$G$89)</f>
        <v>41</v>
      </c>
      <c r="Q18" s="73">
        <f>SUMIF($C$4:$C$56,Q16,$G$4:$G$56)+SUMIF($C$66:$C$70,Q16,$G$66:$G$70)+SUMIF($C$88:$C$89,Q16,$G$88:$G$89)</f>
        <v>2</v>
      </c>
      <c r="R18" s="73">
        <f>SUMIF($C$4:$C$56,R16,$G$4:$G$56)+SUMIF($C$66:$C$70,R16,$G$66:$G$70)+SUMIF($C$88:$C$89,R16,$G$88:$G$89)</f>
        <v>2</v>
      </c>
      <c r="S18" s="73">
        <f>SUMIF($C$4:$C$56,S16,$G$4:$G$56)+SUMIF($C$66:$C$70,S16,$G$66:$G$70)+SUMIF($C$88:$C$89,S16,$G$88:$G$89)</f>
        <v>0</v>
      </c>
      <c r="T18" s="73">
        <f>SUMIF($C$4:$C$56,T16,$G$4:$G$56)+SUMIF($C$66:$C$70,T16,$G$66:$G$70)+SUMIF($C$88:$C$89,T16,$G$88:$G$89)</f>
        <v>0</v>
      </c>
      <c r="U18" s="73">
        <f>SUMIF($C$4:$C$56,U16,$G$4:$G$56)+SUMIF($C$66:$C$70,U16,$G$66:$G$70)+SUMIF($C$88:$C$89,U16,$G$88:$G$89)</f>
        <v>0</v>
      </c>
      <c r="V18" s="74">
        <f>SUMIF($C$4:$C$56,V16,$G$4:$G$56)+SUMIF($C$66:$C$70,V16,$G$66:$G$70)+SUMIF($C$88:$C$89,V16,$G$88:$G$89)</f>
        <v>0</v>
      </c>
    </row>
    <row r="19" spans="1:22" ht="20.100000000000001" customHeight="1" thickBot="1">
      <c r="A19" s="324">
        <v>44510</v>
      </c>
      <c r="B19" s="338" t="s">
        <v>1196</v>
      </c>
      <c r="C19" s="339" t="s">
        <v>1186</v>
      </c>
      <c r="D19" s="340">
        <v>1</v>
      </c>
      <c r="E19" s="340">
        <v>0</v>
      </c>
      <c r="F19" s="340">
        <v>0</v>
      </c>
      <c r="G19" s="340">
        <v>1</v>
      </c>
      <c r="H19" s="340">
        <v>0</v>
      </c>
      <c r="I19" s="341" t="s">
        <v>145</v>
      </c>
      <c r="J19" s="342" t="s">
        <v>1192</v>
      </c>
      <c r="K19" s="342" t="s">
        <v>1232</v>
      </c>
      <c r="L19" s="343"/>
      <c r="M19" s="156"/>
      <c r="O19" s="75"/>
      <c r="P19" s="124" t="s">
        <v>41</v>
      </c>
      <c r="Q19" s="76" t="s">
        <v>554</v>
      </c>
      <c r="R19" s="76" t="s">
        <v>42</v>
      </c>
      <c r="S19" s="76" t="s">
        <v>134</v>
      </c>
      <c r="T19" s="43" t="s">
        <v>43</v>
      </c>
      <c r="U19" s="76" t="s">
        <v>109</v>
      </c>
      <c r="V19" s="77" t="s">
        <v>136</v>
      </c>
    </row>
    <row r="20" spans="1:22" ht="20.100000000000001" customHeight="1">
      <c r="A20" s="318">
        <v>44510</v>
      </c>
      <c r="B20" s="326" t="s">
        <v>1197</v>
      </c>
      <c r="C20" s="327" t="s">
        <v>1191</v>
      </c>
      <c r="D20" s="328">
        <v>1</v>
      </c>
      <c r="E20" s="328">
        <v>0</v>
      </c>
      <c r="F20" s="328">
        <v>0</v>
      </c>
      <c r="G20" s="328">
        <v>1</v>
      </c>
      <c r="H20" s="328">
        <v>0</v>
      </c>
      <c r="I20" s="329" t="s">
        <v>145</v>
      </c>
      <c r="J20" s="330" t="s">
        <v>1192</v>
      </c>
      <c r="K20" s="330" t="s">
        <v>1231</v>
      </c>
      <c r="L20" s="331"/>
      <c r="M20" s="156" t="s">
        <v>126</v>
      </c>
      <c r="O20" s="121" t="s">
        <v>22</v>
      </c>
      <c r="P20" s="119">
        <f>SUMIF($C$4:$C$56,P19,$D$4:$D$56)+SUMIF($C$66:$C$70,P19,$D$66:$D$70)+SUMIF($C$88:$C$89,P19,$D$88:$D$89)</f>
        <v>0</v>
      </c>
      <c r="Q20" s="119">
        <f>SUMIF($C$4:$C$56,Q19,$D$4:$D$56)+SUMIF($C$66:$C$70,Q19,$D$66:$D$70)+SUMIF($C$88:$C$89,Q19,$D$88:$D$89)</f>
        <v>0</v>
      </c>
      <c r="R20" s="119">
        <f>SUMIF($C$4:$C$56,R19,$D$4:$D$56)+SUMIF($C$66:$C$70,R19,$D$66:$D$70)+SUMIF($C$88:$C$89,R19,$D$88:$D$89)</f>
        <v>1</v>
      </c>
      <c r="S20" s="119">
        <f>SUMIF($C$4:$C$56,S19,$D$4:$D$56)+SUMIF($C$66:$C$70,S19,$D$66:$D$70)+SUMIF($C$88:$C$89,S19,$D$88:$D$89)</f>
        <v>0</v>
      </c>
      <c r="T20" s="119">
        <f>SUMIF($C$4:$C$56,T19,$D$4:$D$56)+SUMIF($C$66:$C$70,T19,$D$66:$D$70)+SUMIF($C$88:$C$89,T19,$D$88:$D$89)</f>
        <v>1</v>
      </c>
      <c r="U20" s="119">
        <f>SUMIF($C$4:$C$56,U19,$D$4:$D$56)+SUMIF($C$66:$C$70,U19,$D$66:$D$70)+SUMIF($C$88:$C$89,U19,$D$88:$D$89)</f>
        <v>0</v>
      </c>
      <c r="V20" s="120">
        <f>SUMIF($C$4:$C$56,V19,$D$4:$D$56)+SUMIF($C$66:$C$70,V19,$D$66:$D$70)+SUMIF($C$88:$C$89,V19,$D$88:$D$89)</f>
        <v>0</v>
      </c>
    </row>
    <row r="21" spans="1:22" ht="20.100000000000001" customHeight="1">
      <c r="A21" s="325">
        <v>44510</v>
      </c>
      <c r="B21" s="332" t="s">
        <v>1197</v>
      </c>
      <c r="C21" s="333" t="s">
        <v>1198</v>
      </c>
      <c r="D21" s="334">
        <v>3</v>
      </c>
      <c r="E21" s="334">
        <v>0</v>
      </c>
      <c r="F21" s="334">
        <v>0</v>
      </c>
      <c r="G21" s="334">
        <v>3</v>
      </c>
      <c r="H21" s="334">
        <v>0</v>
      </c>
      <c r="I21" s="335" t="s">
        <v>145</v>
      </c>
      <c r="J21" s="336" t="s">
        <v>1192</v>
      </c>
      <c r="K21" s="336" t="s">
        <v>1231</v>
      </c>
      <c r="L21" s="337"/>
      <c r="M21" s="156"/>
      <c r="O21" s="78" t="s">
        <v>25</v>
      </c>
      <c r="P21" s="79">
        <f>SUMIF($C$4:$C$56,P19,$G$4:$G$56)+SUMIF($C$66:$C$70,P19,$G$66:$G$70)+SUMIF($C$88:$C$89,P19,$G$88:$G$89)</f>
        <v>0</v>
      </c>
      <c r="Q21" s="79">
        <f>SUMIF($C$4:$C$56,Q19,$G$4:$G$56)+SUMIF($C$66:$C$70,Q19,$G$66:$G$70)+SUMIF($C$88:$C$89,Q19,$G$88:$G$89)</f>
        <v>0</v>
      </c>
      <c r="R21" s="79">
        <f>SUMIF($C$4:$C$56,R19,$G$4:$G$56)+SUMIF($C$66:$C$70,R19,$G$66:$G$70)+SUMIF($C$88:$C$89,R19,$G$88:$G$89)</f>
        <v>1</v>
      </c>
      <c r="S21" s="79">
        <f>SUMIF($C$4:$C$56,S19,$G$4:$G$56)+SUMIF($C$66:$C$70,S19,$G$66:$G$70)+SUMIF($C$88:$C$89,S19,$G$88:$G$89)</f>
        <v>0</v>
      </c>
      <c r="T21" s="79">
        <f>SUMIF($C$4:$C$56,T19,$G$4:$G$56)+SUMIF($C$66:$C$70,T19,$G$66:$G$70)+SUMIF($C$88:$C$89,T19,$G$88:$G$89)</f>
        <v>0</v>
      </c>
      <c r="U21" s="79">
        <f>SUMIF($C$4:$C$56,U19,$G$4:$G$56)+SUMIF($C$66:$C$70,U19,$G$66:$G$70)+SUMIF($C$88:$C$89,U19,$G$88:$G$89)</f>
        <v>0</v>
      </c>
      <c r="V21" s="80">
        <f>SUMIF($C$4:$C$56,V19,$G$4:$G$56)+SUMIF($C$66:$C$70,V19,$G$66:$G$70)+SUMIF($C$88:$C$89,V19,$G$88:$G$89)</f>
        <v>0</v>
      </c>
    </row>
    <row r="22" spans="1:22" ht="20.100000000000001" customHeight="1" thickBot="1">
      <c r="A22" s="324">
        <v>44510</v>
      </c>
      <c r="B22" s="338" t="s">
        <v>1197</v>
      </c>
      <c r="C22" s="339" t="s">
        <v>42</v>
      </c>
      <c r="D22" s="340">
        <v>1</v>
      </c>
      <c r="E22" s="340">
        <v>0</v>
      </c>
      <c r="F22" s="340">
        <v>0</v>
      </c>
      <c r="G22" s="340">
        <v>1</v>
      </c>
      <c r="H22" s="340">
        <v>0</v>
      </c>
      <c r="I22" s="341" t="s">
        <v>145</v>
      </c>
      <c r="J22" s="342" t="s">
        <v>1192</v>
      </c>
      <c r="K22" s="342" t="s">
        <v>1231</v>
      </c>
      <c r="L22" s="343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59">
        <v>44510</v>
      </c>
      <c r="B23" s="360" t="s">
        <v>1199</v>
      </c>
      <c r="C23" s="361" t="s">
        <v>1186</v>
      </c>
      <c r="D23" s="362">
        <v>6</v>
      </c>
      <c r="E23" s="362">
        <v>0</v>
      </c>
      <c r="F23" s="362">
        <v>0</v>
      </c>
      <c r="G23" s="362">
        <v>6</v>
      </c>
      <c r="H23" s="362">
        <v>0</v>
      </c>
      <c r="I23" s="363" t="s">
        <v>1200</v>
      </c>
      <c r="J23" s="364" t="s">
        <v>1201</v>
      </c>
      <c r="K23" s="367" t="s">
        <v>1235</v>
      </c>
      <c r="L23" s="365"/>
      <c r="M23" s="156"/>
      <c r="O23" s="121" t="s">
        <v>22</v>
      </c>
      <c r="P23" s="119">
        <f>SUMIF($C$4:$C$56,P22,$D$4:$D$56)+SUMIF($C$66:$C$70,P22,$D$66:$D$70)+SUMIF($C$88:$C$89,P22,$D$88:$D$89)</f>
        <v>0</v>
      </c>
      <c r="Q23" s="119">
        <f>SUMIF($C$4:$C$56,Q22,$D$4:$D$56)+SUMIF($C$66:$C$70,Q22,$D$66:$D$70)+SUMIF($C$88:$C$89,Q22,$D$88:$D$89)</f>
        <v>5</v>
      </c>
      <c r="R23" s="119">
        <f>SUMIF($C$4:$C$56,R22,$D$4:$D$56)+SUMIF($C$66:$C$70,R22,$D$66:$D$70)+SUMIF($C$88:$C$89,R22,$D$88:$D$89)</f>
        <v>0</v>
      </c>
      <c r="S23" s="119">
        <f>SUMIF($C$4:$C$56,S22,$D$4:$D$56)+SUMIF($C$66:$C$70,S22,$D$66:$D$70)+SUMIF($C$88:$C$89,S22,$D$88:$D$89)</f>
        <v>0</v>
      </c>
      <c r="T23" s="119">
        <f>SUMIF($C$4:$C$56,T22,$D$4:$D$56)+SUMIF($C$66:$C$70,T22,$D$66:$D$70)+SUMIF($C$88:$C$89,T22,$D$88:$D$89)</f>
        <v>3</v>
      </c>
      <c r="U23" s="119">
        <f>SUMIF($C$4:$C$56,U22,$D$4:$D$56)+SUMIF($C$66:$C$70,U22,$D$66:$D$70)+SUMIF($C$88:$C$89,U22,$D$88:$D$89)</f>
        <v>0</v>
      </c>
      <c r="V23" s="120">
        <f>SUMIF($C$4:$C$56,V22,$D$4:$D$56)+SUMIF($C$66:$C$70,V22,$D$66:$D$70)+SUMIF($C$88:$C$89,V22,$D$88:$D$89)</f>
        <v>0</v>
      </c>
    </row>
    <row r="24" spans="1:22" ht="20.100000000000001" customHeight="1" thickBot="1">
      <c r="A24" s="359">
        <v>44510</v>
      </c>
      <c r="B24" s="360" t="s">
        <v>1202</v>
      </c>
      <c r="C24" s="361" t="s">
        <v>1189</v>
      </c>
      <c r="D24" s="362">
        <v>6</v>
      </c>
      <c r="E24" s="362">
        <v>0</v>
      </c>
      <c r="F24" s="362">
        <v>0</v>
      </c>
      <c r="G24" s="362">
        <v>6</v>
      </c>
      <c r="H24" s="362">
        <v>0</v>
      </c>
      <c r="I24" s="363" t="s">
        <v>1200</v>
      </c>
      <c r="J24" s="364" t="s">
        <v>1201</v>
      </c>
      <c r="K24" s="367" t="s">
        <v>1235</v>
      </c>
      <c r="L24" s="365"/>
      <c r="M24" s="156"/>
      <c r="O24" s="72" t="s">
        <v>25</v>
      </c>
      <c r="P24" s="73">
        <f>SUMIF($C$4:$C$56,P22,$G$4:$G$56)+SUMIF($C$66:$C$70,P22,$G$66:$G$70)+SUMIF($C$88:$C$89,P22,$G$88:$G$89)</f>
        <v>0</v>
      </c>
      <c r="Q24" s="73">
        <f>SUMIF($C$4:$C$56,Q22,$G$4:$G$56)+SUMIF($C$66:$C$70,Q22,$G$66:$G$70)+SUMIF($C$88:$C$89,Q22,$G$88:$G$89)</f>
        <v>5</v>
      </c>
      <c r="R24" s="73">
        <f>SUMIF($C$4:$C$56,R22,$G$4:$G$56)+SUMIF($C$66:$C$70,R22,$G$66:$G$70)+SUMIF($C$88:$C$89,R22,$G$88:$G$89)</f>
        <v>4</v>
      </c>
      <c r="S24" s="73">
        <f>SUMIF($C$4:$C$56,S22,$G$4:$G$56)+SUMIF($C$66:$C$70,S22,$G$66:$G$70)+SUMIF($C$88:$C$89,S22,$G$88:$G$89)</f>
        <v>0</v>
      </c>
      <c r="T24" s="73">
        <f>SUMIF($C$4:$C$56,T22,$G$4:$G$56)+SUMIF($C$66:$C$70,T22,$G$66:$G$70)+SUMIF($C$88:$C$89,T22,$G$88:$G$89)</f>
        <v>2</v>
      </c>
      <c r="U24" s="73">
        <f>SUMIF($C$4:$C$56,U22,$G$4:$G$56)+SUMIF($C$66:$C$70,U22,$G$66:$G$70)+SUMIF($C$88:$C$89,U22,$G$88:$G$89)</f>
        <v>1</v>
      </c>
      <c r="V24" s="74">
        <f>SUMIF($C$4:$C$56,V22,$G$4:$G$56)+SUMIF($C$66:$C$70,V22,$G$66:$G$70)+SUMIF($C$88:$C$89,V22,$G$88:$G$89)</f>
        <v>0</v>
      </c>
    </row>
    <row r="25" spans="1:22" ht="20.100000000000001" customHeight="1">
      <c r="A25" s="318">
        <v>44510</v>
      </c>
      <c r="B25" s="326" t="s">
        <v>1203</v>
      </c>
      <c r="C25" s="327" t="s">
        <v>1204</v>
      </c>
      <c r="D25" s="328">
        <v>0</v>
      </c>
      <c r="E25" s="328">
        <v>0</v>
      </c>
      <c r="F25" s="328">
        <v>0</v>
      </c>
      <c r="G25" s="328">
        <v>1</v>
      </c>
      <c r="H25" s="328">
        <v>0</v>
      </c>
      <c r="I25" s="329" t="s">
        <v>1200</v>
      </c>
      <c r="J25" s="330" t="s">
        <v>1201</v>
      </c>
      <c r="K25" s="368" t="s">
        <v>1235</v>
      </c>
      <c r="L25" s="331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128</v>
      </c>
      <c r="U25" s="76" t="s">
        <v>129</v>
      </c>
      <c r="V25" s="77" t="s">
        <v>46</v>
      </c>
    </row>
    <row r="26" spans="1:22" ht="20.100000000000001" customHeight="1" thickBot="1">
      <c r="A26" s="324">
        <v>44510</v>
      </c>
      <c r="B26" s="338" t="s">
        <v>1203</v>
      </c>
      <c r="C26" s="339" t="s">
        <v>113</v>
      </c>
      <c r="D26" s="340">
        <v>1</v>
      </c>
      <c r="E26" s="340">
        <v>0</v>
      </c>
      <c r="F26" s="340">
        <v>0</v>
      </c>
      <c r="G26" s="340">
        <v>1</v>
      </c>
      <c r="H26" s="340">
        <v>0</v>
      </c>
      <c r="I26" s="341" t="s">
        <v>1200</v>
      </c>
      <c r="J26" s="342" t="s">
        <v>1201</v>
      </c>
      <c r="K26" s="369" t="s">
        <v>1235</v>
      </c>
      <c r="L26" s="343"/>
      <c r="M26" s="156"/>
      <c r="O26" s="121" t="s">
        <v>22</v>
      </c>
      <c r="P26" s="119">
        <f>SUMIF($C$4:$C$56,P25,$D$4:$D$56)+SUMIF($C$66:$C$70,P25,$D$66:$D$70)+SUMIF($C$88:$C$89,P25,$D$88:$D$89)</f>
        <v>5</v>
      </c>
      <c r="Q26" s="119">
        <f>SUMIF($C$4:$C$56,Q25,$D$4:$D$56)+SUMIF($C$66:$C$70,Q25,$D$66:$D$70)+SUMIF($C$88:$C$89,Q25,$D$88:$D$89)</f>
        <v>0</v>
      </c>
      <c r="R26" s="119">
        <f>SUMIF($C$4:$C$56,R25,$D$4:$D$56)+SUMIF($C$66:$C$70,R25,$D$66:$D$70)+SUMIF($C$88:$C$89,R25,$D$88:$D$89)</f>
        <v>0</v>
      </c>
      <c r="S26" s="119">
        <f>SUMIF($C$4:$C$56,S25,$D$4:$D$56)+SUMIF($C$66:$C$70,S25,$D$66:$D$70)+SUMIF($C$88:$C$89,S25,$D$88:$D$89)</f>
        <v>0</v>
      </c>
      <c r="T26" s="119">
        <f>SUMIF($C$4:$C$56,T25,$D$4:$D$56)+SUMIF($C$66:$C$70,T25,$D$66:$D$70)+SUMIF($C$88:$C$89,T25,$D$88:$D$89)</f>
        <v>0</v>
      </c>
      <c r="U26" s="119">
        <f>SUMIF($C$4:$C$56,U25,$D$4:$D$56)+SUMIF($C$66:$C$70,U25,$D$66:$D$70)+SUMIF($C$88:$C$89,U25,$D$88:$D$89)</f>
        <v>0</v>
      </c>
      <c r="V26" s="120">
        <f>SUMIF($C$4:$C$56,V25,$D$4:$D$56)+SUMIF($C$66:$C$70,V25,$D$66:$D$70)+SUMIF($C$88:$C$89,V25,$D$88:$D$89)</f>
        <v>0</v>
      </c>
    </row>
    <row r="27" spans="1:22" ht="20.100000000000001" customHeight="1" thickBot="1">
      <c r="A27" s="359">
        <v>44510</v>
      </c>
      <c r="B27" s="360" t="s">
        <v>1205</v>
      </c>
      <c r="C27" s="361" t="s">
        <v>1189</v>
      </c>
      <c r="D27" s="362">
        <v>2</v>
      </c>
      <c r="E27" s="362">
        <v>0</v>
      </c>
      <c r="F27" s="362">
        <v>0</v>
      </c>
      <c r="G27" s="362">
        <v>2</v>
      </c>
      <c r="H27" s="362">
        <v>0</v>
      </c>
      <c r="I27" s="363" t="s">
        <v>1200</v>
      </c>
      <c r="J27" s="364" t="s">
        <v>1201</v>
      </c>
      <c r="K27" s="367" t="s">
        <v>1235</v>
      </c>
      <c r="L27" s="365"/>
      <c r="M27" s="156"/>
      <c r="O27" s="78" t="s">
        <v>25</v>
      </c>
      <c r="P27" s="83">
        <f>SUMIF($C$4:$C$56,P25,$G$4:$G$56)+SUMIF($C$66:$C$70,P25,$G$66:$G$70)+SUMIF($C$88:$C$89,P25,$G$88:$G$89)</f>
        <v>5</v>
      </c>
      <c r="Q27" s="83">
        <f>SUMIF($C$4:$C$56,Q25,$G$4:$G$56)+SUMIF($C$66:$C$70,Q25,$G$66:$G$70)+SUMIF($C$88:$C$89,Q25,$G$88:$G$89)</f>
        <v>0</v>
      </c>
      <c r="R27" s="83">
        <f>SUMIF($C$4:$C$56,R25,$G$4:$G$56)+SUMIF($C$66:$C$70,R25,$G$66:$G$70)+SUMIF($C$88:$C$89,R25,$G$88:$G$89)</f>
        <v>0</v>
      </c>
      <c r="S27" s="83">
        <f>SUMIF($C$4:$C$56,S25,$G$4:$G$56)+SUMIF($C$66:$C$70,S25,$G$66:$G$70)+SUMIF($C$88:$C$89,S25,$G$88:$G$89)</f>
        <v>0</v>
      </c>
      <c r="T27" s="83">
        <f>SUMIF($C$4:$C$56,T25,$G$4:$G$56)+SUMIF($C$66:$C$70,T25,$G$66:$G$70)+SUMIF($C$88:$C$89,T25,$G$88:$G$89)</f>
        <v>0</v>
      </c>
      <c r="U27" s="83">
        <f>SUMIF($C$4:$C$56,U25,$G$4:$G$56)+SUMIF($C$66:$C$70,U25,$G$66:$G$70)+SUMIF($C$88:$C$89,U25,$G$88:$G$89)</f>
        <v>0</v>
      </c>
      <c r="V27" s="84">
        <f>SUMIF($C$4:$C$56,V25,$G$4:$G$56)+SUMIF($C$66:$C$70,V25,$G$66:$G$70)+SUMIF($C$88:$C$89,V25,$G$88:$G$89)</f>
        <v>0</v>
      </c>
    </row>
    <row r="28" spans="1:22" ht="20.100000000000001" customHeight="1" thickBot="1">
      <c r="A28" s="359">
        <v>44510</v>
      </c>
      <c r="B28" s="360" t="s">
        <v>1206</v>
      </c>
      <c r="C28" s="361" t="s">
        <v>1186</v>
      </c>
      <c r="D28" s="362">
        <v>5</v>
      </c>
      <c r="E28" s="362">
        <v>0</v>
      </c>
      <c r="F28" s="362">
        <v>0</v>
      </c>
      <c r="G28" s="362">
        <v>5</v>
      </c>
      <c r="H28" s="362">
        <v>0</v>
      </c>
      <c r="I28" s="363" t="s">
        <v>1200</v>
      </c>
      <c r="J28" s="364" t="s">
        <v>1201</v>
      </c>
      <c r="K28" s="367" t="s">
        <v>1236</v>
      </c>
      <c r="L28" s="365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>
      <c r="A29" s="318">
        <v>44510</v>
      </c>
      <c r="B29" s="326" t="s">
        <v>1207</v>
      </c>
      <c r="C29" s="327" t="s">
        <v>1191</v>
      </c>
      <c r="D29" s="328">
        <v>2</v>
      </c>
      <c r="E29" s="328">
        <v>0</v>
      </c>
      <c r="F29" s="328">
        <v>0</v>
      </c>
      <c r="G29" s="328">
        <v>0</v>
      </c>
      <c r="H29" s="328">
        <v>0</v>
      </c>
      <c r="I29" s="329" t="s">
        <v>1200</v>
      </c>
      <c r="J29" s="330" t="s">
        <v>1201</v>
      </c>
      <c r="K29" s="368" t="s">
        <v>1235</v>
      </c>
      <c r="L29" s="331"/>
      <c r="M29" s="156"/>
      <c r="O29" s="121" t="s">
        <v>22</v>
      </c>
      <c r="P29" s="119">
        <f>SUMIF($C$4:$C$56,P28,$D$4:$D$56)+SUMIF($C$66:$C$70,P28,$D$66:$D$70)+SUMIF($C$88:$C$89,P28,$D$88:$D$89)</f>
        <v>2</v>
      </c>
      <c r="Q29" s="119">
        <f>SUMIF($C$4:$C$56,Q28,$D$4:$D$56)+SUMIF($C$66:$C$70,Q28,$D$66:$D$70)+SUMIF($C$88:$C$89,Q28,$D$88:$D$89)</f>
        <v>6</v>
      </c>
      <c r="R29" s="119">
        <f>SUMIF($C$4:$C$56,R28,$D$4:$D$56)+SUMIF($C$66:$C$70,R28,$D$66:$D$70)+SUMIF($C$88:$C$89,R28,$D$88:$D$89)</f>
        <v>3</v>
      </c>
      <c r="S29" s="119">
        <f>SUMIF($C$4:$C$56,S28,$D$4:$D$56)+SUMIF($C$66:$C$70,S28,$D$66:$D$70)+SUMIF($C$88:$C$89,S28,$D$88:$D$89)</f>
        <v>0</v>
      </c>
      <c r="T29" s="119">
        <f>SUMIF($C$4:$C$56,T28,$D$4:$D$56)+SUMIF($C$66:$C$70,T28,$D$66:$D$70)+SUMIF($C$88:$C$89,T28,$D$88:$D$89)</f>
        <v>0</v>
      </c>
      <c r="U29" s="119">
        <f>SUMIF($C$4:$C$56,U28,$D$4:$D$56)+SUMIF($C$66:$C$70,U28,$D$66:$D$70)+SUMIF($C$88:$C$89,U28,$D$88:$D$89)</f>
        <v>0</v>
      </c>
      <c r="V29" s="120">
        <f>SUMIF($C$4:$C$56,V28,$D$4:$D$56)+SUMIF($C$66:$C$70,V28,$D$66:$D$70)+SUMIF($C$88:$C$89,V28,$D$88:$D$89)</f>
        <v>0</v>
      </c>
    </row>
    <row r="30" spans="1:22" ht="20.100000000000001" customHeight="1" thickBot="1">
      <c r="A30" s="325">
        <v>44510</v>
      </c>
      <c r="B30" s="332" t="s">
        <v>1207</v>
      </c>
      <c r="C30" s="333" t="s">
        <v>1208</v>
      </c>
      <c r="D30" s="334">
        <v>1</v>
      </c>
      <c r="E30" s="334">
        <v>0</v>
      </c>
      <c r="F30" s="334">
        <v>0</v>
      </c>
      <c r="G30" s="334">
        <v>1</v>
      </c>
      <c r="H30" s="334">
        <v>0</v>
      </c>
      <c r="I30" s="335" t="s">
        <v>1200</v>
      </c>
      <c r="J30" s="336" t="s">
        <v>1201</v>
      </c>
      <c r="K30" s="370" t="s">
        <v>1235</v>
      </c>
      <c r="L30" s="337"/>
      <c r="M30" s="156"/>
      <c r="O30" s="85" t="s">
        <v>25</v>
      </c>
      <c r="P30" s="86">
        <f>SUMIF($C$4:$C$56,P28,$G$4:$G$56)+SUMIF($C$66:$C$70,P28,$G$66:$G$70)+SUMIF($C$88:$C$89,P28,$G$88:$G$89)</f>
        <v>2</v>
      </c>
      <c r="Q30" s="86">
        <f>SUMIF($C$4:$C$56,Q28,$G$4:$G$56)+SUMIF($C$66:$C$70,Q28,$G$66:$G$70)+SUMIF($C$88:$C$89,Q28,$G$88:$G$89)</f>
        <v>6</v>
      </c>
      <c r="R30" s="86">
        <f>SUMIF($C$4:$C$56,R28,$G$4:$G$56)+SUMIF($C$66:$C$70,R28,$G$66:$G$70)+SUMIF($C$88:$C$89,R28,$G$88:$G$89)</f>
        <v>3</v>
      </c>
      <c r="S30" s="86">
        <f>SUMIF($C$4:$C$56,S28,$G$4:$G$56)+SUMIF($C$66:$C$70,S28,$G$66:$G$70)+SUMIF($C$88:$C$89,S28,$G$88:$G$89)</f>
        <v>0</v>
      </c>
      <c r="T30" s="86">
        <f>SUMIF($C$4:$C$56,T28,$G$4:$G$56)+SUMIF($C$66:$C$70,T28,$G$66:$G$70)+SUMIF($C$88:$C$89,T28,$G$88:$G$89)</f>
        <v>0</v>
      </c>
      <c r="U30" s="86">
        <f>SUMIF($C$4:$C$56,U28,$G$4:$G$56)+SUMIF($C$66:$C$70,U28,$G$66:$G$70)+SUMIF($C$88:$C$89,U28,$G$88:$G$89)</f>
        <v>0</v>
      </c>
      <c r="V30" s="87">
        <f>SUMIF($C$4:$C$56,V28,$G$4:$G$56)+SUMIF($C$66:$C$70,V28,$G$66:$G$70)+SUMIF($C$88:$C$89,V28,$G$88:$G$89)</f>
        <v>0</v>
      </c>
    </row>
    <row r="31" spans="1:22" ht="20.100000000000001" customHeight="1" thickBot="1">
      <c r="A31" s="324">
        <v>44510</v>
      </c>
      <c r="B31" s="338" t="s">
        <v>1207</v>
      </c>
      <c r="C31" s="339" t="s">
        <v>113</v>
      </c>
      <c r="D31" s="340">
        <v>1</v>
      </c>
      <c r="E31" s="340">
        <v>0</v>
      </c>
      <c r="F31" s="340">
        <v>0</v>
      </c>
      <c r="G31" s="340">
        <v>1</v>
      </c>
      <c r="H31" s="340">
        <v>0</v>
      </c>
      <c r="I31" s="341" t="s">
        <v>1200</v>
      </c>
      <c r="J31" s="342" t="s">
        <v>1201</v>
      </c>
      <c r="K31" s="369" t="s">
        <v>1235</v>
      </c>
      <c r="L31" s="343"/>
      <c r="M31" s="156"/>
      <c r="O31" s="151"/>
      <c r="P31" s="151"/>
      <c r="Q31" s="151"/>
      <c r="R31" s="151"/>
      <c r="S31" s="151"/>
      <c r="T31" s="469" t="s">
        <v>79</v>
      </c>
      <c r="U31" s="470"/>
      <c r="V31" s="122">
        <f>SUM(P15:V15,P18:V18,P21:V21,P24:V24,P27:V27,P30:V30)</f>
        <v>205</v>
      </c>
    </row>
    <row r="32" spans="1:22" ht="20.100000000000001" customHeight="1">
      <c r="A32" s="318">
        <v>44510</v>
      </c>
      <c r="B32" s="326" t="s">
        <v>1209</v>
      </c>
      <c r="C32" s="327" t="s">
        <v>1191</v>
      </c>
      <c r="D32" s="328">
        <v>1</v>
      </c>
      <c r="E32" s="328">
        <v>0</v>
      </c>
      <c r="F32" s="328">
        <v>0</v>
      </c>
      <c r="G32" s="328">
        <v>1</v>
      </c>
      <c r="H32" s="328">
        <v>0</v>
      </c>
      <c r="I32" s="329" t="s">
        <v>1200</v>
      </c>
      <c r="J32" s="330" t="s">
        <v>1201</v>
      </c>
      <c r="K32" s="368" t="s">
        <v>1235</v>
      </c>
      <c r="L32" s="331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>
      <c r="A33" s="325">
        <v>44510</v>
      </c>
      <c r="B33" s="332" t="s">
        <v>1209</v>
      </c>
      <c r="C33" s="333" t="s">
        <v>1186</v>
      </c>
      <c r="D33" s="334">
        <v>3</v>
      </c>
      <c r="E33" s="334">
        <v>0</v>
      </c>
      <c r="F33" s="334">
        <v>0</v>
      </c>
      <c r="G33" s="334">
        <v>4</v>
      </c>
      <c r="H33" s="334">
        <v>0</v>
      </c>
      <c r="I33" s="335" t="s">
        <v>1200</v>
      </c>
      <c r="J33" s="336" t="s">
        <v>1201</v>
      </c>
      <c r="K33" s="370" t="s">
        <v>1235</v>
      </c>
      <c r="L33" s="337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24">
        <v>44510</v>
      </c>
      <c r="B34" s="338" t="s">
        <v>1209</v>
      </c>
      <c r="C34" s="339" t="s">
        <v>1189</v>
      </c>
      <c r="D34" s="340">
        <v>1</v>
      </c>
      <c r="E34" s="340">
        <v>0</v>
      </c>
      <c r="F34" s="340">
        <v>0</v>
      </c>
      <c r="G34" s="340">
        <v>1</v>
      </c>
      <c r="H34" s="340">
        <v>0</v>
      </c>
      <c r="I34" s="341" t="s">
        <v>1200</v>
      </c>
      <c r="J34" s="342" t="s">
        <v>1201</v>
      </c>
      <c r="K34" s="369" t="s">
        <v>1235</v>
      </c>
      <c r="L34" s="343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>
      <c r="A35" s="318">
        <v>44510</v>
      </c>
      <c r="B35" s="326" t="s">
        <v>1210</v>
      </c>
      <c r="C35" s="327" t="s">
        <v>1198</v>
      </c>
      <c r="D35" s="328">
        <v>3</v>
      </c>
      <c r="E35" s="328">
        <v>0</v>
      </c>
      <c r="F35" s="328">
        <v>0</v>
      </c>
      <c r="G35" s="328">
        <v>3</v>
      </c>
      <c r="H35" s="328">
        <v>0</v>
      </c>
      <c r="I35" s="329" t="s">
        <v>1200</v>
      </c>
      <c r="J35" s="330" t="s">
        <v>1201</v>
      </c>
      <c r="K35" s="368" t="s">
        <v>1236</v>
      </c>
      <c r="L35" s="331"/>
      <c r="M35" s="156"/>
      <c r="N35" s="270"/>
      <c r="O35" s="471"/>
      <c r="P35" s="89" t="s">
        <v>81</v>
      </c>
      <c r="Q35" s="89"/>
      <c r="R35" s="89" t="s">
        <v>82</v>
      </c>
      <c r="S35" s="89"/>
      <c r="T35" s="473" t="s">
        <v>83</v>
      </c>
      <c r="U35" s="475" t="s">
        <v>84</v>
      </c>
      <c r="V35" s="462" t="s">
        <v>85</v>
      </c>
    </row>
    <row r="36" spans="1:24" ht="20.100000000000001" customHeight="1" thickBot="1">
      <c r="A36" s="324">
        <v>44510</v>
      </c>
      <c r="B36" s="338" t="s">
        <v>1210</v>
      </c>
      <c r="C36" s="339" t="s">
        <v>1189</v>
      </c>
      <c r="D36" s="340">
        <v>1</v>
      </c>
      <c r="E36" s="340">
        <v>0</v>
      </c>
      <c r="F36" s="340">
        <v>0</v>
      </c>
      <c r="G36" s="340">
        <v>1</v>
      </c>
      <c r="H36" s="340">
        <v>0</v>
      </c>
      <c r="I36" s="341" t="s">
        <v>1200</v>
      </c>
      <c r="J36" s="342" t="s">
        <v>1201</v>
      </c>
      <c r="K36" s="369" t="s">
        <v>1235</v>
      </c>
      <c r="L36" s="343"/>
      <c r="M36" s="104"/>
      <c r="N36" s="105"/>
      <c r="O36" s="472"/>
      <c r="P36" s="90" t="s">
        <v>86</v>
      </c>
      <c r="Q36" s="90" t="s">
        <v>87</v>
      </c>
      <c r="R36" s="90" t="s">
        <v>86</v>
      </c>
      <c r="S36" s="90" t="s">
        <v>87</v>
      </c>
      <c r="T36" s="474"/>
      <c r="U36" s="476"/>
      <c r="V36" s="463"/>
    </row>
    <row r="37" spans="1:24" ht="20.100000000000001" customHeight="1">
      <c r="A37" s="318">
        <v>44510</v>
      </c>
      <c r="B37" s="326" t="s">
        <v>1211</v>
      </c>
      <c r="C37" s="327" t="s">
        <v>1234</v>
      </c>
      <c r="D37" s="328">
        <v>1</v>
      </c>
      <c r="E37" s="328">
        <v>0</v>
      </c>
      <c r="F37" s="328">
        <v>0</v>
      </c>
      <c r="G37" s="328">
        <v>0</v>
      </c>
      <c r="H37" s="328">
        <v>0</v>
      </c>
      <c r="I37" s="329" t="s">
        <v>1200</v>
      </c>
      <c r="J37" s="330" t="s">
        <v>1201</v>
      </c>
      <c r="K37" s="368" t="s">
        <v>1235</v>
      </c>
      <c r="L37" s="331"/>
      <c r="M37" s="344" t="s">
        <v>1237</v>
      </c>
      <c r="N37" s="186">
        <v>0.55972222222222223</v>
      </c>
      <c r="O37" s="345">
        <v>6396</v>
      </c>
      <c r="P37" s="346">
        <v>46</v>
      </c>
      <c r="Q37" s="346">
        <v>44</v>
      </c>
      <c r="R37" s="346">
        <v>3</v>
      </c>
      <c r="S37" s="346">
        <v>3</v>
      </c>
      <c r="T37" s="347">
        <f>SUM(P37:S37)</f>
        <v>96</v>
      </c>
      <c r="U37" s="348"/>
      <c r="V37" s="349">
        <v>10</v>
      </c>
    </row>
    <row r="38" spans="1:24" s="123" customFormat="1" ht="20.100000000000001" customHeight="1" thickBot="1">
      <c r="A38" s="324">
        <v>44510</v>
      </c>
      <c r="B38" s="338" t="s">
        <v>1211</v>
      </c>
      <c r="C38" s="339" t="s">
        <v>108</v>
      </c>
      <c r="D38" s="340">
        <v>1</v>
      </c>
      <c r="E38" s="340">
        <v>0</v>
      </c>
      <c r="F38" s="340">
        <v>0</v>
      </c>
      <c r="G38" s="340">
        <v>1</v>
      </c>
      <c r="H38" s="340">
        <v>0</v>
      </c>
      <c r="I38" s="341" t="s">
        <v>1200</v>
      </c>
      <c r="J38" s="342" t="s">
        <v>1201</v>
      </c>
      <c r="K38" s="369" t="s">
        <v>1235</v>
      </c>
      <c r="L38" s="343"/>
      <c r="M38" s="344" t="s">
        <v>1233</v>
      </c>
      <c r="N38" s="186">
        <v>0.50347222222222221</v>
      </c>
      <c r="O38" s="345" t="s">
        <v>145</v>
      </c>
      <c r="P38" s="346">
        <v>29</v>
      </c>
      <c r="Q38" s="346">
        <v>31</v>
      </c>
      <c r="R38" s="346">
        <v>0</v>
      </c>
      <c r="S38" s="346">
        <v>0</v>
      </c>
      <c r="T38" s="347">
        <f t="shared" ref="T38:T44" si="0">SUM(P38:S38)</f>
        <v>60</v>
      </c>
      <c r="U38" s="350"/>
      <c r="V38" s="351">
        <v>5</v>
      </c>
      <c r="W38" s="270"/>
    </row>
    <row r="39" spans="1:24" ht="20.100000000000001" customHeight="1" thickBot="1">
      <c r="A39" s="359">
        <v>44510</v>
      </c>
      <c r="B39" s="360" t="s">
        <v>1212</v>
      </c>
      <c r="C39" s="361" t="s">
        <v>1189</v>
      </c>
      <c r="D39" s="362">
        <v>12</v>
      </c>
      <c r="E39" s="362">
        <v>0</v>
      </c>
      <c r="F39" s="362">
        <v>0</v>
      </c>
      <c r="G39" s="362">
        <v>15</v>
      </c>
      <c r="H39" s="362">
        <v>0</v>
      </c>
      <c r="I39" s="363" t="s">
        <v>1200</v>
      </c>
      <c r="J39" s="364" t="s">
        <v>1201</v>
      </c>
      <c r="K39" s="367" t="s">
        <v>1236</v>
      </c>
      <c r="L39" s="365"/>
      <c r="M39" s="344" t="s">
        <v>1243</v>
      </c>
      <c r="N39" s="186">
        <v>0.5805555555555556</v>
      </c>
      <c r="O39" s="345" t="s">
        <v>144</v>
      </c>
      <c r="P39" s="346">
        <v>63</v>
      </c>
      <c r="Q39" s="346">
        <v>62</v>
      </c>
      <c r="R39" s="346">
        <v>7</v>
      </c>
      <c r="S39" s="346">
        <v>7</v>
      </c>
      <c r="T39" s="347">
        <f t="shared" si="0"/>
        <v>139</v>
      </c>
      <c r="U39" s="350"/>
      <c r="V39" s="351">
        <v>6</v>
      </c>
      <c r="X39" s="106"/>
    </row>
    <row r="40" spans="1:24" ht="20.100000000000001" customHeight="1" thickBot="1">
      <c r="A40" s="359">
        <v>44510</v>
      </c>
      <c r="B40" s="360" t="s">
        <v>1213</v>
      </c>
      <c r="C40" s="361" t="s">
        <v>1186</v>
      </c>
      <c r="D40" s="362">
        <v>10</v>
      </c>
      <c r="E40" s="362">
        <v>0</v>
      </c>
      <c r="F40" s="362">
        <v>0</v>
      </c>
      <c r="G40" s="362">
        <v>10</v>
      </c>
      <c r="H40" s="362">
        <v>0</v>
      </c>
      <c r="I40" s="363" t="s">
        <v>1214</v>
      </c>
      <c r="J40" s="364" t="s">
        <v>1215</v>
      </c>
      <c r="K40" s="364" t="s">
        <v>1238</v>
      </c>
      <c r="L40" s="365"/>
      <c r="M40" s="344" t="s">
        <v>1229</v>
      </c>
      <c r="N40" s="186">
        <v>0.44375000000000003</v>
      </c>
      <c r="O40" s="345" t="s">
        <v>142</v>
      </c>
      <c r="P40" s="346">
        <v>6</v>
      </c>
      <c r="Q40" s="346">
        <v>7</v>
      </c>
      <c r="R40" s="346">
        <v>1</v>
      </c>
      <c r="S40" s="346">
        <v>1</v>
      </c>
      <c r="T40" s="347">
        <f t="shared" si="0"/>
        <v>15</v>
      </c>
      <c r="U40" s="352">
        <v>-1</v>
      </c>
      <c r="V40" s="351">
        <v>2</v>
      </c>
      <c r="W40" s="106"/>
      <c r="X40" s="106"/>
    </row>
    <row r="41" spans="1:24" ht="20.100000000000001" customHeight="1">
      <c r="A41" s="318">
        <v>44510</v>
      </c>
      <c r="B41" s="326" t="s">
        <v>1216</v>
      </c>
      <c r="C41" s="327" t="s">
        <v>1191</v>
      </c>
      <c r="D41" s="328">
        <v>1</v>
      </c>
      <c r="E41" s="328">
        <v>0</v>
      </c>
      <c r="F41" s="328">
        <v>0</v>
      </c>
      <c r="G41" s="328">
        <v>1</v>
      </c>
      <c r="H41" s="328">
        <v>0</v>
      </c>
      <c r="I41" s="329" t="s">
        <v>144</v>
      </c>
      <c r="J41" s="330" t="s">
        <v>1217</v>
      </c>
      <c r="K41" s="368" t="s">
        <v>1240</v>
      </c>
      <c r="L41" s="331"/>
      <c r="M41" s="344" t="s">
        <v>1244</v>
      </c>
      <c r="N41" s="186">
        <v>0.44791666666666669</v>
      </c>
      <c r="O41" s="345" t="s">
        <v>146</v>
      </c>
      <c r="P41" s="346">
        <v>30</v>
      </c>
      <c r="Q41" s="346">
        <v>48</v>
      </c>
      <c r="R41" s="346">
        <v>0</v>
      </c>
      <c r="S41" s="346">
        <v>3</v>
      </c>
      <c r="T41" s="347">
        <f t="shared" si="0"/>
        <v>81</v>
      </c>
      <c r="U41" s="352"/>
      <c r="V41" s="351"/>
      <c r="W41" s="106"/>
    </row>
    <row r="42" spans="1:24" ht="20.100000000000001" customHeight="1" thickBot="1">
      <c r="A42" s="324">
        <v>44510</v>
      </c>
      <c r="B42" s="338" t="s">
        <v>1216</v>
      </c>
      <c r="C42" s="339" t="s">
        <v>1218</v>
      </c>
      <c r="D42" s="340">
        <v>15</v>
      </c>
      <c r="E42" s="340">
        <v>0</v>
      </c>
      <c r="F42" s="340">
        <v>0</v>
      </c>
      <c r="G42" s="340">
        <v>15</v>
      </c>
      <c r="H42" s="340">
        <v>0</v>
      </c>
      <c r="I42" s="341" t="s">
        <v>144</v>
      </c>
      <c r="J42" s="342" t="s">
        <v>1217</v>
      </c>
      <c r="K42" s="369" t="s">
        <v>1240</v>
      </c>
      <c r="L42" s="343"/>
      <c r="M42" s="344" t="s">
        <v>1239</v>
      </c>
      <c r="N42" s="186">
        <v>0.57708333333333328</v>
      </c>
      <c r="O42" s="345" t="s">
        <v>148</v>
      </c>
      <c r="P42" s="346">
        <v>10</v>
      </c>
      <c r="Q42" s="346">
        <v>10</v>
      </c>
      <c r="R42" s="346">
        <v>0</v>
      </c>
      <c r="S42" s="346">
        <v>0</v>
      </c>
      <c r="T42" s="347">
        <f t="shared" si="0"/>
        <v>20</v>
      </c>
      <c r="U42" s="352"/>
      <c r="V42" s="351">
        <v>1</v>
      </c>
      <c r="W42" s="106"/>
    </row>
    <row r="43" spans="1:24" ht="20.100000000000001" customHeight="1">
      <c r="A43" s="318">
        <v>44510</v>
      </c>
      <c r="B43" s="326" t="s">
        <v>1219</v>
      </c>
      <c r="C43" s="327" t="s">
        <v>1179</v>
      </c>
      <c r="D43" s="328">
        <v>1</v>
      </c>
      <c r="E43" s="328">
        <v>0</v>
      </c>
      <c r="F43" s="328">
        <v>0</v>
      </c>
      <c r="G43" s="328">
        <v>1</v>
      </c>
      <c r="H43" s="328">
        <v>0</v>
      </c>
      <c r="I43" s="329" t="s">
        <v>144</v>
      </c>
      <c r="J43" s="330" t="s">
        <v>1217</v>
      </c>
      <c r="K43" s="368" t="s">
        <v>1241</v>
      </c>
      <c r="L43" s="331"/>
      <c r="M43" s="344" t="s">
        <v>1246</v>
      </c>
      <c r="N43" s="186">
        <v>0.62847222222222221</v>
      </c>
      <c r="O43" s="345" t="s">
        <v>1245</v>
      </c>
      <c r="P43" s="346">
        <v>0</v>
      </c>
      <c r="Q43" s="346">
        <v>3</v>
      </c>
      <c r="R43" s="346">
        <v>0</v>
      </c>
      <c r="S43" s="346">
        <v>0</v>
      </c>
      <c r="T43" s="347">
        <f t="shared" si="0"/>
        <v>3</v>
      </c>
      <c r="U43" s="352"/>
      <c r="V43" s="351">
        <v>1</v>
      </c>
      <c r="W43" s="106"/>
    </row>
    <row r="44" spans="1:24" ht="20.100000000000001" customHeight="1" thickBot="1">
      <c r="A44" s="325">
        <v>44510</v>
      </c>
      <c r="B44" s="332" t="s">
        <v>1219</v>
      </c>
      <c r="C44" s="333" t="s">
        <v>1218</v>
      </c>
      <c r="D44" s="334">
        <v>34</v>
      </c>
      <c r="E44" s="334">
        <v>0</v>
      </c>
      <c r="F44" s="334">
        <v>0</v>
      </c>
      <c r="G44" s="334">
        <v>35</v>
      </c>
      <c r="H44" s="334">
        <v>0</v>
      </c>
      <c r="I44" s="335" t="s">
        <v>144</v>
      </c>
      <c r="J44" s="336" t="s">
        <v>1217</v>
      </c>
      <c r="K44" s="370" t="s">
        <v>1241</v>
      </c>
      <c r="L44" s="337"/>
      <c r="M44" s="344" t="s">
        <v>1226</v>
      </c>
      <c r="N44" s="186">
        <v>0.43055555555555558</v>
      </c>
      <c r="O44" s="345" t="s">
        <v>147</v>
      </c>
      <c r="P44" s="346">
        <v>16</v>
      </c>
      <c r="Q44" s="346">
        <v>10</v>
      </c>
      <c r="R44" s="346">
        <v>0</v>
      </c>
      <c r="S44" s="346">
        <v>0</v>
      </c>
      <c r="T44" s="347">
        <f t="shared" si="0"/>
        <v>26</v>
      </c>
      <c r="U44" s="350"/>
      <c r="V44" s="351">
        <v>2</v>
      </c>
    </row>
    <row r="45" spans="1:24" ht="20.100000000000001" customHeight="1" thickTop="1">
      <c r="A45" s="325">
        <v>44510</v>
      </c>
      <c r="B45" s="332" t="s">
        <v>1219</v>
      </c>
      <c r="C45" s="333" t="s">
        <v>1183</v>
      </c>
      <c r="D45" s="334">
        <v>1</v>
      </c>
      <c r="E45" s="334">
        <v>0</v>
      </c>
      <c r="F45" s="334">
        <v>0</v>
      </c>
      <c r="G45" s="334">
        <v>1</v>
      </c>
      <c r="H45" s="334">
        <v>0</v>
      </c>
      <c r="I45" s="335" t="s">
        <v>144</v>
      </c>
      <c r="J45" s="336" t="s">
        <v>1217</v>
      </c>
      <c r="K45" s="370" t="s">
        <v>1241</v>
      </c>
      <c r="L45" s="337"/>
      <c r="M45" s="344"/>
      <c r="N45" s="186"/>
      <c r="O45" s="181" t="s">
        <v>125</v>
      </c>
      <c r="P45" s="182">
        <f>SUM(P37:P44)</f>
        <v>200</v>
      </c>
      <c r="Q45" s="182">
        <f>SUM(Q37:Q44)</f>
        <v>215</v>
      </c>
      <c r="R45" s="182">
        <f>SUM(R37:R44)</f>
        <v>11</v>
      </c>
      <c r="S45" s="182">
        <f>SUM(S37:S44)</f>
        <v>14</v>
      </c>
      <c r="T45" s="182">
        <f>SUM(T37:T44)</f>
        <v>440</v>
      </c>
      <c r="U45" s="183"/>
      <c r="V45" s="184"/>
    </row>
    <row r="46" spans="1:24" ht="20.100000000000001" customHeight="1" thickBot="1">
      <c r="A46" s="324">
        <v>44510</v>
      </c>
      <c r="B46" s="338" t="s">
        <v>1219</v>
      </c>
      <c r="C46" s="339" t="s">
        <v>112</v>
      </c>
      <c r="D46" s="340">
        <v>3</v>
      </c>
      <c r="E46" s="340">
        <v>0</v>
      </c>
      <c r="F46" s="340">
        <v>0</v>
      </c>
      <c r="G46" s="340">
        <v>3</v>
      </c>
      <c r="H46" s="340">
        <v>0</v>
      </c>
      <c r="I46" s="341" t="s">
        <v>144</v>
      </c>
      <c r="J46" s="342" t="s">
        <v>1217</v>
      </c>
      <c r="K46" s="369" t="s">
        <v>1241</v>
      </c>
      <c r="L46" s="343"/>
      <c r="M46" s="344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237"/>
    </row>
    <row r="47" spans="1:24" ht="20.100000000000001" customHeight="1" thickBot="1">
      <c r="A47" s="359">
        <v>44510</v>
      </c>
      <c r="B47" s="360" t="s">
        <v>1220</v>
      </c>
      <c r="C47" s="361" t="s">
        <v>113</v>
      </c>
      <c r="D47" s="362">
        <v>1</v>
      </c>
      <c r="E47" s="362">
        <v>0</v>
      </c>
      <c r="F47" s="362">
        <v>0</v>
      </c>
      <c r="G47" s="362">
        <v>1</v>
      </c>
      <c r="H47" s="362">
        <v>0</v>
      </c>
      <c r="I47" s="363" t="s">
        <v>144</v>
      </c>
      <c r="J47" s="364" t="s">
        <v>1217</v>
      </c>
      <c r="K47" s="367" t="s">
        <v>1242</v>
      </c>
      <c r="L47" s="365"/>
      <c r="M47" s="344"/>
      <c r="N47" s="186"/>
      <c r="O47" s="185"/>
      <c r="P47" s="179"/>
      <c r="Q47" s="179"/>
      <c r="R47" s="179"/>
      <c r="S47" s="179"/>
      <c r="T47" s="179">
        <f>SUM(P47:S47)</f>
        <v>0</v>
      </c>
      <c r="U47" s="180"/>
      <c r="V47" s="176"/>
    </row>
    <row r="48" spans="1:24" ht="20.100000000000001" customHeight="1" thickBot="1">
      <c r="A48" s="359">
        <v>44510</v>
      </c>
      <c r="B48" s="360" t="s">
        <v>1221</v>
      </c>
      <c r="C48" s="361" t="s">
        <v>1189</v>
      </c>
      <c r="D48" s="362">
        <v>4</v>
      </c>
      <c r="E48" s="362">
        <v>0</v>
      </c>
      <c r="F48" s="362">
        <v>0</v>
      </c>
      <c r="G48" s="362">
        <v>4</v>
      </c>
      <c r="H48" s="362">
        <v>0</v>
      </c>
      <c r="I48" s="363" t="s">
        <v>144</v>
      </c>
      <c r="J48" s="364" t="s">
        <v>1217</v>
      </c>
      <c r="K48" s="367" t="s">
        <v>1241</v>
      </c>
      <c r="L48" s="365"/>
      <c r="M48" s="344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Bot="1">
      <c r="A49" s="318">
        <v>44510</v>
      </c>
      <c r="B49" s="326" t="s">
        <v>1222</v>
      </c>
      <c r="C49" s="327" t="s">
        <v>1191</v>
      </c>
      <c r="D49" s="328">
        <v>4</v>
      </c>
      <c r="E49" s="328">
        <v>0</v>
      </c>
      <c r="F49" s="328">
        <v>0</v>
      </c>
      <c r="G49" s="328">
        <v>4</v>
      </c>
      <c r="H49" s="328">
        <v>0</v>
      </c>
      <c r="I49" s="329" t="s">
        <v>144</v>
      </c>
      <c r="J49" s="330" t="s">
        <v>1217</v>
      </c>
      <c r="K49" s="368" t="s">
        <v>1241</v>
      </c>
      <c r="L49" s="331"/>
      <c r="M49" s="344"/>
      <c r="N49" s="186"/>
      <c r="O49" s="185"/>
      <c r="P49" s="179"/>
      <c r="Q49" s="179"/>
      <c r="R49" s="179"/>
      <c r="S49" s="179"/>
      <c r="T49" s="179"/>
      <c r="U49" s="180"/>
      <c r="V49" s="176"/>
    </row>
    <row r="50" spans="1:22" ht="20.100000000000001" customHeight="1" thickTop="1" thickBot="1">
      <c r="A50" s="325">
        <v>44510</v>
      </c>
      <c r="B50" s="332" t="s">
        <v>1222</v>
      </c>
      <c r="C50" s="333" t="s">
        <v>1189</v>
      </c>
      <c r="D50" s="334">
        <v>1</v>
      </c>
      <c r="E50" s="334">
        <v>0</v>
      </c>
      <c r="F50" s="334">
        <v>0</v>
      </c>
      <c r="G50" s="334">
        <v>1</v>
      </c>
      <c r="H50" s="334">
        <v>0</v>
      </c>
      <c r="I50" s="335" t="s">
        <v>144</v>
      </c>
      <c r="J50" s="336" t="s">
        <v>1217</v>
      </c>
      <c r="K50" s="370" t="s">
        <v>1241</v>
      </c>
      <c r="L50" s="337"/>
      <c r="M50" s="344"/>
      <c r="N50" s="106"/>
      <c r="O50" s="181" t="s">
        <v>88</v>
      </c>
      <c r="P50" s="182">
        <f>SUM(P46:P49)</f>
        <v>0</v>
      </c>
      <c r="Q50" s="91">
        <f>SUM(Q46:Q49)</f>
        <v>0</v>
      </c>
      <c r="R50" s="182">
        <f>SUM(R46:R49)</f>
        <v>0</v>
      </c>
      <c r="S50" s="91">
        <f>SUM(S46:S49)</f>
        <v>0</v>
      </c>
      <c r="T50" s="182">
        <f>SUM(T46:T49)</f>
        <v>0</v>
      </c>
      <c r="U50" s="92"/>
      <c r="V50" s="93"/>
    </row>
    <row r="51" spans="1:22" ht="20.100000000000001" customHeight="1" thickBot="1">
      <c r="A51" s="324">
        <v>44510</v>
      </c>
      <c r="B51" s="338" t="s">
        <v>1222</v>
      </c>
      <c r="C51" s="339" t="s">
        <v>1208</v>
      </c>
      <c r="D51" s="340">
        <v>1</v>
      </c>
      <c r="E51" s="340">
        <v>0</v>
      </c>
      <c r="F51" s="340">
        <v>0</v>
      </c>
      <c r="G51" s="340">
        <v>1</v>
      </c>
      <c r="H51" s="340">
        <v>0</v>
      </c>
      <c r="I51" s="341" t="s">
        <v>144</v>
      </c>
      <c r="J51" s="342" t="s">
        <v>1217</v>
      </c>
      <c r="K51" s="369" t="s">
        <v>1241</v>
      </c>
      <c r="L51" s="343"/>
      <c r="M51" s="187"/>
      <c r="N51" s="106"/>
      <c r="O51" s="94" t="s">
        <v>89</v>
      </c>
      <c r="P51" s="96">
        <f>P45+P50</f>
        <v>200</v>
      </c>
      <c r="Q51" s="95">
        <f>Q45+Q50</f>
        <v>215</v>
      </c>
      <c r="R51" s="96">
        <f>R45+R50</f>
        <v>11</v>
      </c>
      <c r="S51" s="95">
        <f>S45+S50</f>
        <v>14</v>
      </c>
      <c r="T51" s="96">
        <f>T45+T50</f>
        <v>440</v>
      </c>
      <c r="U51" s="97">
        <f>SUM(U45:U46)</f>
        <v>0</v>
      </c>
      <c r="V51" s="98"/>
    </row>
    <row r="52" spans="1:22" ht="20.100000000000001" customHeight="1" thickBot="1">
      <c r="A52" s="359">
        <v>44510</v>
      </c>
      <c r="B52" s="360" t="s">
        <v>1223</v>
      </c>
      <c r="C52" s="361" t="s">
        <v>112</v>
      </c>
      <c r="D52" s="362">
        <v>3</v>
      </c>
      <c r="E52" s="362">
        <v>0</v>
      </c>
      <c r="F52" s="362">
        <v>0</v>
      </c>
      <c r="G52" s="362">
        <v>3</v>
      </c>
      <c r="H52" s="362">
        <v>0</v>
      </c>
      <c r="I52" s="363" t="s">
        <v>144</v>
      </c>
      <c r="J52" s="364" t="s">
        <v>1217</v>
      </c>
      <c r="K52" s="367" t="s">
        <v>1241</v>
      </c>
      <c r="L52" s="365"/>
      <c r="M52" s="187"/>
      <c r="N52" s="106"/>
      <c r="O52" s="169" t="s">
        <v>481</v>
      </c>
      <c r="P52" s="99">
        <v>-30</v>
      </c>
      <c r="Q52" s="152">
        <v>-48</v>
      </c>
      <c r="R52" s="152"/>
      <c r="S52" s="152"/>
      <c r="T52" s="152"/>
      <c r="U52" s="151"/>
      <c r="V52" s="151"/>
    </row>
    <row r="53" spans="1:22" ht="20.100000000000001" customHeight="1">
      <c r="A53" s="484">
        <v>44510</v>
      </c>
      <c r="B53" s="485" t="s">
        <v>1270</v>
      </c>
      <c r="C53" s="486" t="s">
        <v>1268</v>
      </c>
      <c r="D53" s="487">
        <v>24</v>
      </c>
      <c r="E53" s="487">
        <v>0</v>
      </c>
      <c r="F53" s="487">
        <v>0</v>
      </c>
      <c r="G53" s="487">
        <v>24</v>
      </c>
      <c r="H53" s="487">
        <v>0</v>
      </c>
      <c r="I53" s="460" t="s">
        <v>1272</v>
      </c>
      <c r="J53" s="488"/>
      <c r="K53" s="488"/>
      <c r="L53" s="489"/>
      <c r="M53" s="187"/>
      <c r="N53" s="272"/>
      <c r="O53" s="156"/>
      <c r="P53" s="188"/>
      <c r="Q53" s="188"/>
      <c r="R53" s="152"/>
      <c r="S53" s="152"/>
      <c r="T53" s="152"/>
      <c r="U53" s="151"/>
      <c r="V53" s="151"/>
    </row>
    <row r="54" spans="1:22" ht="20.100000000000001" customHeight="1">
      <c r="A54" s="496">
        <v>44510</v>
      </c>
      <c r="B54" s="497" t="s">
        <v>1271</v>
      </c>
      <c r="C54" s="498" t="s">
        <v>1269</v>
      </c>
      <c r="D54" s="499">
        <v>0</v>
      </c>
      <c r="E54" s="499">
        <v>10</v>
      </c>
      <c r="F54" s="499">
        <v>0</v>
      </c>
      <c r="G54" s="499">
        <v>0</v>
      </c>
      <c r="H54" s="499">
        <v>0</v>
      </c>
      <c r="I54" s="459" t="s">
        <v>1273</v>
      </c>
      <c r="J54" s="500"/>
      <c r="K54" s="500"/>
      <c r="L54" s="501"/>
      <c r="M54" s="187"/>
      <c r="N54" s="272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 thickBot="1">
      <c r="A55" s="490">
        <v>44510</v>
      </c>
      <c r="B55" s="491" t="s">
        <v>1274</v>
      </c>
      <c r="C55" s="492" t="s">
        <v>1204</v>
      </c>
      <c r="D55" s="493">
        <v>0</v>
      </c>
      <c r="E55" s="493">
        <v>10</v>
      </c>
      <c r="F55" s="493">
        <v>0</v>
      </c>
      <c r="G55" s="493">
        <v>0</v>
      </c>
      <c r="H55" s="493">
        <v>0</v>
      </c>
      <c r="I55" s="461" t="s">
        <v>1275</v>
      </c>
      <c r="J55" s="494"/>
      <c r="K55" s="494"/>
      <c r="L55" s="495"/>
      <c r="M55" s="187"/>
      <c r="N55" s="272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 thickBot="1">
      <c r="A56" s="359">
        <v>44510</v>
      </c>
      <c r="B56" s="360" t="s">
        <v>1247</v>
      </c>
      <c r="C56" s="361" t="s">
        <v>1248</v>
      </c>
      <c r="D56" s="362">
        <v>3</v>
      </c>
      <c r="E56" s="362">
        <v>0</v>
      </c>
      <c r="F56" s="362">
        <v>0</v>
      </c>
      <c r="G56" s="362">
        <v>0</v>
      </c>
      <c r="H56" s="362">
        <v>0</v>
      </c>
      <c r="I56" s="363" t="s">
        <v>1245</v>
      </c>
      <c r="J56" s="364" t="s">
        <v>1249</v>
      </c>
      <c r="K56" s="364" t="s">
        <v>1229</v>
      </c>
      <c r="L56" s="365"/>
      <c r="M56" s="187"/>
      <c r="N56" s="272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>
      <c r="A57" s="198" t="s">
        <v>11</v>
      </c>
      <c r="B57" s="199"/>
      <c r="C57" s="200"/>
      <c r="D57" s="201">
        <f>SUM(D4:D56)</f>
        <v>202</v>
      </c>
      <c r="E57" s="201">
        <f>SUM(E4:E56)</f>
        <v>20</v>
      </c>
      <c r="F57" s="201">
        <f>SUM(F4:F56)</f>
        <v>0</v>
      </c>
      <c r="G57" s="201">
        <f>SUM(G4:G56)</f>
        <v>205</v>
      </c>
      <c r="H57" s="201">
        <f>SUM(H4:H56)</f>
        <v>0</v>
      </c>
      <c r="I57" s="297"/>
      <c r="J57" s="149"/>
      <c r="K57" s="149"/>
      <c r="L57" s="202"/>
      <c r="M57" s="187"/>
      <c r="N57" s="272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203" t="s">
        <v>12</v>
      </c>
      <c r="B58" s="204"/>
      <c r="C58" s="205"/>
      <c r="D58" s="206">
        <v>1906</v>
      </c>
      <c r="E58" s="206">
        <v>0</v>
      </c>
      <c r="F58" s="206">
        <v>0</v>
      </c>
      <c r="G58" s="206">
        <v>1844</v>
      </c>
      <c r="H58" s="206">
        <v>0</v>
      </c>
      <c r="I58" s="298"/>
      <c r="J58" s="128"/>
      <c r="K58" s="128"/>
      <c r="L58" s="207"/>
      <c r="M58" s="187"/>
      <c r="N58" s="272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208" t="s">
        <v>13</v>
      </c>
      <c r="B59" s="209"/>
      <c r="C59" s="210"/>
      <c r="D59" s="211">
        <f>D57+D58</f>
        <v>2108</v>
      </c>
      <c r="E59" s="211">
        <f>E57+E58</f>
        <v>20</v>
      </c>
      <c r="F59" s="211">
        <f>F57+F58</f>
        <v>0</v>
      </c>
      <c r="G59" s="211">
        <f>G57+G58</f>
        <v>2049</v>
      </c>
      <c r="H59" s="211">
        <f>H57+H58</f>
        <v>0</v>
      </c>
      <c r="I59" s="299"/>
      <c r="J59" s="129"/>
      <c r="K59" s="129"/>
      <c r="L59" s="212"/>
      <c r="M59" s="187"/>
      <c r="N59" s="272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213" t="s">
        <v>14</v>
      </c>
      <c r="B60" s="214">
        <f t="array" ref="B60">SUM(1/COUNTIF(B4:B56,B4:B56))</f>
        <v>27.999999999999996</v>
      </c>
      <c r="C60" s="215"/>
      <c r="D60" s="151"/>
      <c r="E60" s="151"/>
      <c r="F60" s="151"/>
      <c r="G60" s="151"/>
      <c r="H60" s="151"/>
      <c r="I60" s="300"/>
      <c r="J60" s="130"/>
      <c r="K60" s="130"/>
      <c r="L60" s="134"/>
      <c r="M60" s="187"/>
      <c r="N60" s="272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213"/>
      <c r="B61" s="214"/>
      <c r="C61" s="215"/>
      <c r="D61" s="151"/>
      <c r="E61" s="151"/>
      <c r="F61" s="151"/>
      <c r="G61" s="151"/>
      <c r="H61" s="151"/>
      <c r="I61" s="300"/>
      <c r="J61" s="130"/>
      <c r="K61" s="39"/>
      <c r="L61" s="39"/>
      <c r="M61" s="187"/>
      <c r="N61" s="272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>
      <c r="A62" s="216" t="s">
        <v>15</v>
      </c>
      <c r="B62" s="217"/>
      <c r="C62" s="217"/>
      <c r="D62" s="131"/>
      <c r="E62" s="131"/>
      <c r="F62" s="131"/>
      <c r="G62" s="131"/>
      <c r="H62" s="131"/>
      <c r="I62" s="301"/>
      <c r="J62" s="131"/>
      <c r="K62" s="148"/>
      <c r="L62" s="148"/>
      <c r="M62" s="187"/>
      <c r="N62" s="272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218" t="s">
        <v>130</v>
      </c>
      <c r="B63" s="217"/>
      <c r="C63" s="217"/>
      <c r="D63" s="131"/>
      <c r="E63" s="131"/>
      <c r="F63" s="131"/>
      <c r="G63" s="131"/>
      <c r="H63" s="131"/>
      <c r="I63" s="301"/>
      <c r="J63" s="131"/>
      <c r="K63" s="131"/>
      <c r="L63" s="148"/>
      <c r="M63" s="187"/>
      <c r="N63" s="272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219"/>
      <c r="B64" s="217"/>
      <c r="C64" s="220"/>
      <c r="D64" s="131"/>
      <c r="E64" s="131"/>
      <c r="F64" s="131"/>
      <c r="G64" s="131"/>
      <c r="H64" s="131"/>
      <c r="I64" s="302"/>
      <c r="J64" s="132"/>
      <c r="K64" s="132"/>
      <c r="L64" s="221"/>
      <c r="M64" s="187"/>
      <c r="N64" s="272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 thickBot="1">
      <c r="A65" s="174" t="s">
        <v>0</v>
      </c>
      <c r="B65" s="175" t="s">
        <v>1</v>
      </c>
      <c r="C65" s="175" t="s">
        <v>2</v>
      </c>
      <c r="D65" s="390" t="s">
        <v>16</v>
      </c>
      <c r="E65" s="222" t="s">
        <v>27</v>
      </c>
      <c r="F65" s="390" t="s">
        <v>18</v>
      </c>
      <c r="G65" s="390" t="s">
        <v>19</v>
      </c>
      <c r="H65" s="390" t="s">
        <v>119</v>
      </c>
      <c r="I65" s="303" t="s">
        <v>8</v>
      </c>
      <c r="J65" s="390" t="s">
        <v>9</v>
      </c>
      <c r="K65" s="464" t="s">
        <v>10</v>
      </c>
      <c r="L65" s="465"/>
      <c r="M65" s="187"/>
      <c r="N65" s="272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318"/>
      <c r="B66" s="326"/>
      <c r="C66" s="327"/>
      <c r="D66" s="328"/>
      <c r="E66" s="328"/>
      <c r="F66" s="328"/>
      <c r="G66" s="328"/>
      <c r="H66" s="328"/>
      <c r="I66" s="329"/>
      <c r="J66" s="330"/>
      <c r="K66" s="330"/>
      <c r="L66" s="331"/>
      <c r="M66" s="187"/>
      <c r="N66" s="272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>
      <c r="A67" s="325"/>
      <c r="B67" s="332"/>
      <c r="C67" s="333"/>
      <c r="D67" s="334"/>
      <c r="E67" s="334"/>
      <c r="F67" s="334"/>
      <c r="G67" s="334"/>
      <c r="H67" s="334"/>
      <c r="I67" s="335"/>
      <c r="J67" s="336"/>
      <c r="K67" s="336"/>
      <c r="L67" s="337"/>
      <c r="M67" s="187"/>
      <c r="N67" s="272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 thickBot="1">
      <c r="A68" s="324"/>
      <c r="B68" s="338"/>
      <c r="C68" s="339"/>
      <c r="D68" s="340"/>
      <c r="E68" s="340"/>
      <c r="F68" s="340"/>
      <c r="G68" s="340"/>
      <c r="H68" s="340"/>
      <c r="I68" s="341"/>
      <c r="J68" s="342"/>
      <c r="K68" s="342"/>
      <c r="L68" s="343"/>
      <c r="M68" s="187"/>
      <c r="N68" s="272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>
      <c r="A69" s="325"/>
      <c r="B69" s="332"/>
      <c r="C69" s="333"/>
      <c r="D69" s="334">
        <v>0</v>
      </c>
      <c r="E69" s="334">
        <v>0</v>
      </c>
      <c r="F69" s="334">
        <v>0</v>
      </c>
      <c r="G69" s="334">
        <v>0</v>
      </c>
      <c r="H69" s="334">
        <v>0</v>
      </c>
      <c r="I69" s="335"/>
      <c r="J69" s="336"/>
      <c r="K69" s="336"/>
      <c r="L69" s="337"/>
      <c r="M69" s="187"/>
      <c r="N69" s="272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 thickBot="1">
      <c r="A70" s="324"/>
      <c r="B70" s="338"/>
      <c r="C70" s="339"/>
      <c r="D70" s="340">
        <v>0</v>
      </c>
      <c r="E70" s="340">
        <v>0</v>
      </c>
      <c r="F70" s="340">
        <v>0</v>
      </c>
      <c r="G70" s="340">
        <v>0</v>
      </c>
      <c r="H70" s="340">
        <v>0</v>
      </c>
      <c r="I70" s="341"/>
      <c r="J70" s="342"/>
      <c r="K70" s="342"/>
      <c r="L70" s="343"/>
      <c r="M70" s="187"/>
      <c r="N70" s="272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>
      <c r="A71" s="198" t="s">
        <v>20</v>
      </c>
      <c r="B71" s="199"/>
      <c r="C71" s="200"/>
      <c r="D71" s="225">
        <f>SUM(D66:D70)</f>
        <v>0</v>
      </c>
      <c r="E71" s="225">
        <f>SUM(E66:E70)</f>
        <v>0</v>
      </c>
      <c r="F71" s="225">
        <f>SUM(F66:F70)</f>
        <v>0</v>
      </c>
      <c r="G71" s="225">
        <f>SUM(G66:G70)</f>
        <v>0</v>
      </c>
      <c r="H71" s="225">
        <f>SUM(H66:H70)</f>
        <v>0</v>
      </c>
      <c r="I71" s="297"/>
      <c r="J71" s="34"/>
      <c r="K71" s="34"/>
      <c r="L71" s="226"/>
      <c r="M71" s="187"/>
      <c r="N71" s="272"/>
      <c r="O71" s="156"/>
      <c r="P71" s="188"/>
      <c r="Q71" s="188"/>
      <c r="R71" s="152"/>
      <c r="S71" s="152"/>
      <c r="T71" s="152"/>
      <c r="U71" s="151"/>
      <c r="V71" s="151"/>
    </row>
    <row r="72" spans="1:22" ht="19.5" customHeight="1">
      <c r="A72" s="227" t="s">
        <v>12</v>
      </c>
      <c r="B72" s="228"/>
      <c r="C72" s="115"/>
      <c r="D72" s="229">
        <v>2</v>
      </c>
      <c r="E72" s="229">
        <v>162</v>
      </c>
      <c r="F72" s="229">
        <v>161</v>
      </c>
      <c r="G72" s="229">
        <v>0</v>
      </c>
      <c r="H72" s="229">
        <v>0</v>
      </c>
      <c r="I72" s="304"/>
      <c r="J72" s="133"/>
      <c r="K72" s="133"/>
      <c r="L72" s="230"/>
      <c r="M72" s="187"/>
      <c r="N72" s="272"/>
      <c r="O72" s="156"/>
      <c r="P72" s="188"/>
      <c r="Q72" s="188"/>
      <c r="R72" s="152"/>
      <c r="S72" s="152"/>
      <c r="T72" s="152"/>
      <c r="U72" s="151"/>
      <c r="V72" s="151"/>
    </row>
    <row r="73" spans="1:22" ht="19.5" customHeight="1" thickBot="1">
      <c r="A73" s="208" t="s">
        <v>13</v>
      </c>
      <c r="B73" s="209"/>
      <c r="C73" s="210"/>
      <c r="D73" s="231">
        <f>SUM(D71:D72)</f>
        <v>2</v>
      </c>
      <c r="E73" s="231">
        <f t="shared" ref="E73:H73" si="1">SUM(E71:E72)</f>
        <v>162</v>
      </c>
      <c r="F73" s="231">
        <f t="shared" si="1"/>
        <v>161</v>
      </c>
      <c r="G73" s="231">
        <f t="shared" si="1"/>
        <v>0</v>
      </c>
      <c r="H73" s="231">
        <f t="shared" si="1"/>
        <v>0</v>
      </c>
      <c r="I73" s="299"/>
      <c r="J73" s="129"/>
      <c r="K73" s="129"/>
      <c r="L73" s="212"/>
      <c r="M73" s="187"/>
      <c r="N73" s="272"/>
      <c r="O73" s="156"/>
      <c r="P73" s="188"/>
      <c r="Q73" s="188"/>
      <c r="R73" s="152"/>
      <c r="S73" s="152"/>
      <c r="T73" s="152"/>
      <c r="U73" s="151"/>
      <c r="V73" s="151"/>
    </row>
    <row r="74" spans="1:22" ht="19.5" customHeight="1">
      <c r="A74" s="213"/>
      <c r="B74" s="214"/>
      <c r="C74" s="232"/>
      <c r="D74" s="151"/>
      <c r="E74" s="151"/>
      <c r="F74" s="151"/>
      <c r="G74" s="151"/>
      <c r="H74" s="151"/>
      <c r="I74" s="300"/>
      <c r="J74" s="130"/>
      <c r="K74" s="130"/>
      <c r="L74" s="130"/>
      <c r="M74" s="187"/>
      <c r="N74" s="272"/>
      <c r="O74" s="156"/>
      <c r="P74" s="188"/>
      <c r="Q74" s="188"/>
      <c r="R74" s="152"/>
      <c r="S74" s="152"/>
      <c r="T74" s="152"/>
      <c r="U74" s="151"/>
      <c r="V74" s="151"/>
    </row>
    <row r="75" spans="1:22" ht="19.5" customHeight="1">
      <c r="A75" s="216" t="s">
        <v>21</v>
      </c>
      <c r="B75" s="217"/>
      <c r="C75" s="217"/>
      <c r="D75" s="131"/>
      <c r="E75" s="131"/>
      <c r="F75" s="131"/>
      <c r="G75" s="131"/>
      <c r="H75" s="131"/>
      <c r="I75" s="301"/>
      <c r="J75" s="131"/>
      <c r="K75" s="131"/>
      <c r="L75" s="131"/>
      <c r="M75" s="187"/>
      <c r="N75" s="272"/>
      <c r="O75" s="156"/>
      <c r="P75" s="188"/>
      <c r="Q75" s="188"/>
      <c r="R75" s="152"/>
      <c r="S75" s="152"/>
      <c r="T75" s="152"/>
      <c r="U75" s="151"/>
      <c r="V75" s="151"/>
    </row>
    <row r="76" spans="1:22" ht="19.5" customHeight="1">
      <c r="A76" s="216" t="s">
        <v>124</v>
      </c>
      <c r="B76" s="217"/>
      <c r="C76" s="217"/>
      <c r="D76" s="131"/>
      <c r="E76" s="131"/>
      <c r="F76" s="131"/>
      <c r="G76" s="131"/>
      <c r="H76" s="131"/>
      <c r="I76" s="301"/>
      <c r="J76" s="131"/>
      <c r="K76" s="131"/>
      <c r="L76" s="131"/>
      <c r="M76" s="187"/>
      <c r="N76" s="272"/>
      <c r="O76" s="156"/>
      <c r="P76" s="188"/>
      <c r="Q76" s="188"/>
      <c r="R76" s="152"/>
      <c r="S76" s="152"/>
      <c r="T76" s="152"/>
      <c r="U76" s="151"/>
      <c r="V76" s="151"/>
    </row>
    <row r="77" spans="1:22" ht="19.5" customHeight="1" thickBot="1">
      <c r="A77" s="219"/>
      <c r="B77" s="217"/>
      <c r="C77" s="220"/>
      <c r="D77" s="131"/>
      <c r="E77" s="131"/>
      <c r="F77" s="131"/>
      <c r="G77" s="131"/>
      <c r="H77" s="131"/>
      <c r="I77" s="302"/>
      <c r="J77" s="132"/>
      <c r="K77" s="132"/>
      <c r="L77" s="221"/>
      <c r="M77" s="187"/>
      <c r="N77" s="272"/>
      <c r="O77" s="156"/>
      <c r="P77" s="188"/>
      <c r="Q77" s="188"/>
      <c r="R77" s="152"/>
      <c r="S77" s="152"/>
      <c r="T77" s="152"/>
      <c r="U77" s="151"/>
      <c r="V77" s="151"/>
    </row>
    <row r="78" spans="1:22" ht="19.5" customHeight="1" thickBot="1">
      <c r="A78" s="174" t="s">
        <v>0</v>
      </c>
      <c r="B78" s="175" t="s">
        <v>1</v>
      </c>
      <c r="C78" s="175" t="s">
        <v>2</v>
      </c>
      <c r="D78" s="390" t="s">
        <v>22</v>
      </c>
      <c r="E78" s="390" t="s">
        <v>23</v>
      </c>
      <c r="F78" s="390" t="s">
        <v>24</v>
      </c>
      <c r="G78" s="390" t="s">
        <v>25</v>
      </c>
      <c r="H78" s="390" t="s">
        <v>7</v>
      </c>
      <c r="I78" s="303" t="s">
        <v>8</v>
      </c>
      <c r="J78" s="390" t="s">
        <v>9</v>
      </c>
      <c r="K78" s="464" t="s">
        <v>10</v>
      </c>
      <c r="L78" s="465"/>
      <c r="M78" s="187"/>
      <c r="N78" s="272"/>
      <c r="O78" s="156"/>
      <c r="P78" s="188"/>
      <c r="Q78" s="188"/>
      <c r="R78" s="152"/>
      <c r="S78" s="152"/>
      <c r="T78" s="152"/>
      <c r="U78" s="151"/>
      <c r="V78" s="151"/>
    </row>
    <row r="79" spans="1:22" ht="19.5" customHeight="1">
      <c r="A79" s="170"/>
      <c r="B79" s="141"/>
      <c r="C79" s="159"/>
      <c r="D79" s="160"/>
      <c r="E79" s="160"/>
      <c r="F79" s="160"/>
      <c r="G79" s="160"/>
      <c r="H79" s="160"/>
      <c r="I79" s="290"/>
      <c r="J79" s="168"/>
      <c r="K79" s="168"/>
      <c r="L79" s="142"/>
      <c r="M79" s="187"/>
      <c r="N79" s="272"/>
      <c r="O79" s="156"/>
      <c r="P79" s="188"/>
      <c r="Q79" s="188"/>
      <c r="R79" s="152"/>
      <c r="S79" s="152"/>
      <c r="T79" s="152"/>
      <c r="U79" s="151"/>
      <c r="V79" s="151"/>
    </row>
    <row r="80" spans="1:22" ht="19.5" customHeight="1" thickBot="1">
      <c r="A80" s="171"/>
      <c r="B80" s="143"/>
      <c r="C80" s="161"/>
      <c r="D80" s="162"/>
      <c r="E80" s="162"/>
      <c r="F80" s="162"/>
      <c r="G80" s="162"/>
      <c r="H80" s="162"/>
      <c r="I80" s="291"/>
      <c r="J80" s="169"/>
      <c r="K80" s="169"/>
      <c r="L80" s="144"/>
      <c r="M80" s="187"/>
      <c r="N80" s="272"/>
      <c r="O80" s="156"/>
      <c r="P80" s="188"/>
      <c r="Q80" s="188"/>
      <c r="R80" s="152"/>
      <c r="S80" s="152"/>
      <c r="T80" s="152"/>
      <c r="U80" s="151"/>
      <c r="V80" s="151"/>
    </row>
    <row r="81" spans="1:22" ht="19.5" customHeight="1">
      <c r="A81" s="198" t="s">
        <v>20</v>
      </c>
      <c r="B81" s="199"/>
      <c r="C81" s="200"/>
      <c r="D81" s="225">
        <f>SUM(D79:D80)</f>
        <v>0</v>
      </c>
      <c r="E81" s="225">
        <f>SUM(E79:E80)</f>
        <v>0</v>
      </c>
      <c r="F81" s="225">
        <f>SUM(F79:F80)</f>
        <v>0</v>
      </c>
      <c r="G81" s="225">
        <f>SUM(G79:G80)</f>
        <v>0</v>
      </c>
      <c r="H81" s="225">
        <f>SUM(H79:H80)</f>
        <v>0</v>
      </c>
      <c r="I81" s="297"/>
      <c r="J81" s="34"/>
      <c r="K81" s="34"/>
      <c r="L81" s="226"/>
      <c r="M81" s="187"/>
      <c r="N81" s="272"/>
      <c r="O81" s="156"/>
      <c r="P81" s="188"/>
      <c r="Q81" s="188"/>
      <c r="R81" s="152"/>
      <c r="S81" s="152"/>
      <c r="T81" s="152"/>
      <c r="U81" s="151"/>
      <c r="V81" s="151"/>
    </row>
    <row r="82" spans="1:22" ht="19.5" customHeight="1">
      <c r="A82" s="227" t="s">
        <v>12</v>
      </c>
      <c r="B82" s="228"/>
      <c r="C82" s="115"/>
      <c r="D82" s="229">
        <v>55</v>
      </c>
      <c r="E82" s="229">
        <v>0</v>
      </c>
      <c r="F82" s="229">
        <v>0</v>
      </c>
      <c r="G82" s="229">
        <v>59</v>
      </c>
      <c r="H82" s="229">
        <v>0</v>
      </c>
      <c r="I82" s="304"/>
      <c r="J82" s="133"/>
      <c r="K82" s="133"/>
      <c r="L82" s="230"/>
      <c r="M82" s="187"/>
      <c r="N82" s="272"/>
      <c r="O82" s="156"/>
      <c r="P82" s="188"/>
      <c r="Q82" s="188"/>
      <c r="R82" s="152"/>
      <c r="S82" s="152"/>
      <c r="T82" s="152"/>
      <c r="U82" s="151"/>
      <c r="V82" s="151"/>
    </row>
    <row r="83" spans="1:22" ht="19.5" customHeight="1" thickBot="1">
      <c r="A83" s="208" t="s">
        <v>13</v>
      </c>
      <c r="B83" s="209"/>
      <c r="C83" s="210"/>
      <c r="D83" s="231">
        <f>SUM(D81:D82)</f>
        <v>55</v>
      </c>
      <c r="E83" s="231">
        <f>SUM(E81:E82)</f>
        <v>0</v>
      </c>
      <c r="F83" s="231">
        <f>SUM(F81:F82)</f>
        <v>0</v>
      </c>
      <c r="G83" s="231">
        <f>SUM(G81:G82)</f>
        <v>59</v>
      </c>
      <c r="H83" s="231">
        <f>SUM(H81:H82)</f>
        <v>0</v>
      </c>
      <c r="I83" s="299"/>
      <c r="J83" s="129"/>
      <c r="K83" s="129"/>
      <c r="L83" s="212"/>
      <c r="M83" s="187"/>
      <c r="N83" s="272"/>
      <c r="O83" s="156"/>
      <c r="P83" s="188"/>
      <c r="Q83" s="188"/>
      <c r="R83" s="152"/>
      <c r="S83" s="152"/>
      <c r="T83" s="152"/>
      <c r="U83" s="151"/>
      <c r="V83" s="151"/>
    </row>
    <row r="84" spans="1:22" ht="19.5" customHeight="1">
      <c r="A84" s="213"/>
      <c r="B84" s="214"/>
      <c r="C84" s="232"/>
      <c r="D84" s="151"/>
      <c r="E84" s="151"/>
      <c r="F84" s="151"/>
      <c r="G84" s="151"/>
      <c r="H84" s="151"/>
      <c r="I84" s="300"/>
      <c r="J84" s="130"/>
      <c r="K84" s="130"/>
      <c r="L84" s="130"/>
      <c r="M84" s="187"/>
      <c r="N84" s="272"/>
      <c r="O84" s="156"/>
      <c r="P84" s="188"/>
      <c r="Q84" s="188"/>
      <c r="R84" s="152"/>
      <c r="S84" s="152"/>
      <c r="T84" s="152"/>
      <c r="U84" s="151"/>
      <c r="V84" s="151"/>
    </row>
    <row r="85" spans="1:22" ht="19.5" customHeight="1">
      <c r="A85" s="216" t="s">
        <v>120</v>
      </c>
      <c r="B85" s="217"/>
      <c r="C85" s="217"/>
      <c r="D85" s="131"/>
      <c r="E85" s="131"/>
      <c r="F85" s="131"/>
      <c r="G85" s="131"/>
      <c r="H85" s="131"/>
      <c r="I85" s="301"/>
      <c r="J85" s="131"/>
      <c r="K85" s="131"/>
      <c r="L85" s="131"/>
      <c r="M85" s="187"/>
      <c r="N85" s="272"/>
      <c r="O85" s="156"/>
      <c r="P85" s="188"/>
      <c r="Q85" s="188"/>
      <c r="R85" s="152"/>
      <c r="S85" s="152"/>
      <c r="T85" s="152"/>
      <c r="U85" s="151"/>
      <c r="V85" s="151"/>
    </row>
    <row r="86" spans="1:22" ht="19.5" customHeight="1" thickBot="1">
      <c r="A86" s="219"/>
      <c r="B86" s="217"/>
      <c r="C86" s="220"/>
      <c r="D86" s="131"/>
      <c r="E86" s="131"/>
      <c r="F86" s="131"/>
      <c r="G86" s="131"/>
      <c r="H86" s="131"/>
      <c r="I86" s="302"/>
      <c r="J86" s="132"/>
      <c r="K86" s="132"/>
      <c r="L86" s="131"/>
      <c r="M86" s="187"/>
      <c r="N86" s="272"/>
      <c r="O86" s="156"/>
      <c r="P86" s="188"/>
      <c r="Q86" s="188"/>
      <c r="R86" s="152"/>
      <c r="S86" s="152"/>
      <c r="T86" s="152"/>
      <c r="U86" s="151"/>
      <c r="V86" s="151"/>
    </row>
    <row r="87" spans="1:22" ht="19.5" customHeight="1" thickBot="1">
      <c r="A87" s="174" t="s">
        <v>0</v>
      </c>
      <c r="B87" s="175" t="s">
        <v>1</v>
      </c>
      <c r="C87" s="175" t="s">
        <v>2</v>
      </c>
      <c r="D87" s="390" t="s">
        <v>26</v>
      </c>
      <c r="E87" s="390" t="s">
        <v>27</v>
      </c>
      <c r="F87" s="390" t="s">
        <v>28</v>
      </c>
      <c r="G87" s="390" t="s">
        <v>25</v>
      </c>
      <c r="H87" s="390" t="s">
        <v>22</v>
      </c>
      <c r="I87" s="303" t="s">
        <v>8</v>
      </c>
      <c r="J87" s="390" t="s">
        <v>9</v>
      </c>
      <c r="K87" s="464" t="s">
        <v>10</v>
      </c>
      <c r="L87" s="465"/>
      <c r="M87" s="187"/>
      <c r="N87" s="272"/>
      <c r="O87" s="156"/>
      <c r="P87" s="188"/>
      <c r="Q87" s="188"/>
      <c r="R87" s="152"/>
      <c r="S87" s="152"/>
      <c r="T87" s="152"/>
      <c r="U87" s="151"/>
      <c r="V87" s="151"/>
    </row>
    <row r="88" spans="1:22" ht="19.5" customHeight="1">
      <c r="A88" s="170"/>
      <c r="B88" s="159"/>
      <c r="C88" s="159"/>
      <c r="D88" s="319"/>
      <c r="E88" s="319"/>
      <c r="F88" s="319"/>
      <c r="G88" s="319"/>
      <c r="H88" s="319"/>
      <c r="I88" s="305"/>
      <c r="J88" s="134"/>
      <c r="K88" s="134"/>
      <c r="L88" s="289"/>
      <c r="M88" s="187"/>
      <c r="N88" s="272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 thickBot="1">
      <c r="A89" s="171"/>
      <c r="B89" s="161"/>
      <c r="C89" s="161"/>
      <c r="D89" s="320"/>
      <c r="E89" s="320"/>
      <c r="F89" s="320"/>
      <c r="G89" s="320"/>
      <c r="H89" s="320"/>
      <c r="I89" s="306"/>
      <c r="J89" s="39"/>
      <c r="K89" s="39"/>
      <c r="L89" s="176"/>
      <c r="M89" s="187"/>
      <c r="N89" s="272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>
      <c r="A90" s="198" t="s">
        <v>20</v>
      </c>
      <c r="B90" s="199"/>
      <c r="C90" s="200"/>
      <c r="D90" s="321">
        <f>SUM(D88:D89)</f>
        <v>0</v>
      </c>
      <c r="E90" s="321">
        <f>SUM(E88:E89)</f>
        <v>0</v>
      </c>
      <c r="F90" s="321">
        <f>SUM(F88:F89)</f>
        <v>0</v>
      </c>
      <c r="G90" s="321">
        <f>SUM(G88:G89)</f>
        <v>0</v>
      </c>
      <c r="H90" s="321">
        <f>SUM(H88:H89)</f>
        <v>0</v>
      </c>
      <c r="I90" s="297"/>
      <c r="J90" s="34"/>
      <c r="K90" s="34"/>
      <c r="L90" s="226"/>
      <c r="M90" s="187"/>
      <c r="N90" s="272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>
      <c r="A91" s="227" t="s">
        <v>12</v>
      </c>
      <c r="B91" s="228"/>
      <c r="C91" s="115"/>
      <c r="D91" s="322">
        <v>0</v>
      </c>
      <c r="E91" s="322">
        <v>98</v>
      </c>
      <c r="F91" s="322">
        <v>83</v>
      </c>
      <c r="G91" s="322">
        <v>0</v>
      </c>
      <c r="H91" s="322">
        <v>0</v>
      </c>
      <c r="I91" s="304"/>
      <c r="J91" s="133"/>
      <c r="K91" s="133"/>
      <c r="L91" s="230"/>
      <c r="M91" s="187"/>
      <c r="N91" s="272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 thickBot="1">
      <c r="A92" s="208" t="s">
        <v>13</v>
      </c>
      <c r="B92" s="209"/>
      <c r="C92" s="210"/>
      <c r="D92" s="323">
        <f>D90+D91</f>
        <v>0</v>
      </c>
      <c r="E92" s="323">
        <f>E90+E91</f>
        <v>98</v>
      </c>
      <c r="F92" s="323">
        <f>F90+F91</f>
        <v>83</v>
      </c>
      <c r="G92" s="323">
        <f>G90+G91</f>
        <v>0</v>
      </c>
      <c r="H92" s="323">
        <f>H90+H91</f>
        <v>0</v>
      </c>
      <c r="I92" s="299"/>
      <c r="J92" s="129"/>
      <c r="K92" s="129"/>
      <c r="L92" s="212"/>
      <c r="M92" s="187"/>
      <c r="N92" s="272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>
      <c r="A93" s="234"/>
      <c r="B93" s="214"/>
      <c r="C93" s="215"/>
      <c r="D93" s="151"/>
      <c r="E93" s="151"/>
      <c r="F93" s="151"/>
      <c r="G93" s="151"/>
      <c r="H93" s="151"/>
      <c r="I93" s="300"/>
      <c r="J93" s="130"/>
      <c r="K93" s="130"/>
      <c r="L93" s="130"/>
      <c r="M93" s="187"/>
      <c r="N93" s="272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>
      <c r="A94" s="216" t="s">
        <v>117</v>
      </c>
      <c r="B94" s="217"/>
      <c r="C94" s="217"/>
      <c r="D94" s="131"/>
      <c r="E94" s="131"/>
      <c r="F94" s="131"/>
      <c r="G94" s="131"/>
      <c r="H94" s="131"/>
      <c r="I94" s="301"/>
      <c r="J94" s="131"/>
      <c r="K94" s="131"/>
      <c r="L94" s="131"/>
      <c r="M94" s="187"/>
      <c r="N94" s="272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 thickBot="1">
      <c r="A95" s="219"/>
      <c r="B95" s="217"/>
      <c r="C95" s="220"/>
      <c r="D95" s="131"/>
      <c r="E95" s="131"/>
      <c r="F95" s="131"/>
      <c r="G95" s="131"/>
      <c r="H95" s="131"/>
      <c r="I95" s="302"/>
      <c r="J95" s="132"/>
      <c r="K95" s="132"/>
      <c r="L95" s="131"/>
      <c r="M95" s="187"/>
      <c r="N95" s="272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 thickBot="1">
      <c r="A96" s="174" t="s">
        <v>0</v>
      </c>
      <c r="B96" s="175" t="s">
        <v>1</v>
      </c>
      <c r="C96" s="175" t="s">
        <v>2</v>
      </c>
      <c r="D96" s="390" t="s">
        <v>29</v>
      </c>
      <c r="E96" s="390" t="s">
        <v>17</v>
      </c>
      <c r="F96" s="390" t="s">
        <v>30</v>
      </c>
      <c r="G96" s="390" t="s">
        <v>19</v>
      </c>
      <c r="H96" s="390" t="s">
        <v>7</v>
      </c>
      <c r="I96" s="303" t="s">
        <v>8</v>
      </c>
      <c r="J96" s="390" t="s">
        <v>9</v>
      </c>
      <c r="K96" s="390"/>
      <c r="L96" s="391" t="s">
        <v>10</v>
      </c>
      <c r="M96" s="187"/>
      <c r="N96" s="272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>
      <c r="A97" s="170"/>
      <c r="B97" s="159"/>
      <c r="C97" s="159"/>
      <c r="D97" s="160"/>
      <c r="E97" s="160"/>
      <c r="F97" s="160"/>
      <c r="G97" s="160"/>
      <c r="H97" s="160"/>
      <c r="I97" s="290"/>
      <c r="J97" s="168"/>
      <c r="K97" s="168"/>
      <c r="L97" s="233"/>
      <c r="M97" s="187"/>
      <c r="N97" s="272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 thickBot="1">
      <c r="A98" s="165"/>
      <c r="B98" s="158"/>
      <c r="C98" s="158"/>
      <c r="D98" s="163"/>
      <c r="E98" s="163"/>
      <c r="F98" s="163"/>
      <c r="G98" s="163"/>
      <c r="H98" s="163"/>
      <c r="I98" s="292"/>
      <c r="J98" s="164"/>
      <c r="K98" s="164"/>
      <c r="L98" s="235"/>
      <c r="M98" s="187"/>
      <c r="N98" s="272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>
      <c r="A99" s="198" t="s">
        <v>20</v>
      </c>
      <c r="B99" s="200"/>
      <c r="C99" s="200"/>
      <c r="D99" s="225">
        <f>SUM(D97:D98)</f>
        <v>0</v>
      </c>
      <c r="E99" s="225">
        <f>SUM(E97:E98)</f>
        <v>0</v>
      </c>
      <c r="F99" s="225">
        <f>SUM(F97:F98)</f>
        <v>0</v>
      </c>
      <c r="G99" s="225">
        <f>SUM(G97:G98)</f>
        <v>0</v>
      </c>
      <c r="H99" s="225">
        <f>SUM(H97:H98)</f>
        <v>0</v>
      </c>
      <c r="I99" s="297"/>
      <c r="J99" s="34"/>
      <c r="K99" s="34"/>
      <c r="L99" s="226"/>
      <c r="M99" s="187"/>
      <c r="N99" s="272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>
      <c r="A100" s="227" t="s">
        <v>12</v>
      </c>
      <c r="B100" s="115"/>
      <c r="C100" s="115"/>
      <c r="D100" s="229">
        <v>0</v>
      </c>
      <c r="E100" s="229">
        <v>105</v>
      </c>
      <c r="F100" s="229">
        <v>100</v>
      </c>
      <c r="G100" s="229">
        <v>0</v>
      </c>
      <c r="H100" s="229">
        <v>0</v>
      </c>
      <c r="I100" s="304"/>
      <c r="J100" s="133"/>
      <c r="K100" s="133"/>
      <c r="L100" s="230"/>
      <c r="M100" s="187"/>
      <c r="N100" s="272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 thickBot="1">
      <c r="A101" s="208" t="s">
        <v>13</v>
      </c>
      <c r="B101" s="210"/>
      <c r="C101" s="210"/>
      <c r="D101" s="231">
        <f>SUM(D99:D100)</f>
        <v>0</v>
      </c>
      <c r="E101" s="231">
        <f>SUM(E99:E100)</f>
        <v>105</v>
      </c>
      <c r="F101" s="231">
        <f>SUM(F99:F100)</f>
        <v>100</v>
      </c>
      <c r="G101" s="231">
        <f>SUM(G99:G100)</f>
        <v>0</v>
      </c>
      <c r="H101" s="231">
        <f>SUM(H99:H100)</f>
        <v>0</v>
      </c>
      <c r="I101" s="299"/>
      <c r="J101" s="129"/>
      <c r="K101" s="129"/>
      <c r="L101" s="236"/>
      <c r="M101" s="187"/>
      <c r="N101" s="272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>
      <c r="A102" s="213"/>
      <c r="B102" s="214"/>
      <c r="C102" s="215"/>
      <c r="D102" s="151"/>
      <c r="E102" s="151"/>
      <c r="F102" s="151"/>
      <c r="G102" s="151"/>
      <c r="H102" s="151"/>
      <c r="I102" s="300"/>
      <c r="J102" s="130"/>
      <c r="K102" s="130"/>
      <c r="L102" s="130"/>
      <c r="M102" s="187"/>
      <c r="N102" s="272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>
      <c r="A103" s="216" t="s">
        <v>31</v>
      </c>
      <c r="B103" s="217"/>
      <c r="C103" s="217"/>
      <c r="D103" s="131"/>
      <c r="E103" s="131"/>
      <c r="F103" s="131"/>
      <c r="G103" s="131"/>
      <c r="H103" s="131"/>
      <c r="I103" s="301"/>
      <c r="J103" s="131"/>
      <c r="K103" s="131"/>
      <c r="L103" s="131"/>
      <c r="M103" s="187"/>
      <c r="N103" s="272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>
      <c r="A104" s="216" t="s">
        <v>32</v>
      </c>
      <c r="B104" s="217"/>
      <c r="C104" s="217"/>
      <c r="D104" s="131"/>
      <c r="E104" s="131"/>
      <c r="F104" s="131"/>
      <c r="G104" s="131"/>
      <c r="H104" s="131"/>
      <c r="I104" s="301"/>
      <c r="J104" s="131"/>
      <c r="K104" s="131"/>
      <c r="L104" s="131"/>
      <c r="M104" s="187"/>
      <c r="N104" s="272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 thickBot="1">
      <c r="A105" s="219"/>
      <c r="B105" s="217"/>
      <c r="C105" s="220"/>
      <c r="D105" s="131"/>
      <c r="E105" s="131"/>
      <c r="F105" s="131"/>
      <c r="G105" s="131"/>
      <c r="H105" s="131"/>
      <c r="I105" s="302"/>
      <c r="J105" s="132"/>
      <c r="K105" s="132"/>
      <c r="L105" s="131"/>
      <c r="M105" s="187"/>
      <c r="N105" s="272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 thickBot="1">
      <c r="A106" s="174" t="s">
        <v>0</v>
      </c>
      <c r="B106" s="175" t="s">
        <v>1</v>
      </c>
      <c r="C106" s="175" t="s">
        <v>2</v>
      </c>
      <c r="D106" s="390" t="s">
        <v>33</v>
      </c>
      <c r="E106" s="390" t="s">
        <v>34</v>
      </c>
      <c r="F106" s="390" t="s">
        <v>35</v>
      </c>
      <c r="G106" s="390" t="s">
        <v>36</v>
      </c>
      <c r="H106" s="390" t="s">
        <v>133</v>
      </c>
      <c r="I106" s="303" t="s">
        <v>8</v>
      </c>
      <c r="J106" s="390" t="s">
        <v>9</v>
      </c>
      <c r="K106" s="390"/>
      <c r="L106" s="391" t="s">
        <v>10</v>
      </c>
      <c r="M106" s="187"/>
      <c r="N106" s="272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171">
        <v>44510</v>
      </c>
      <c r="B107" s="161" t="s">
        <v>1258</v>
      </c>
      <c r="C107" s="161" t="s">
        <v>1250</v>
      </c>
      <c r="D107" s="162">
        <v>0</v>
      </c>
      <c r="E107" s="162">
        <v>8</v>
      </c>
      <c r="F107" s="162">
        <v>0</v>
      </c>
      <c r="G107" s="162">
        <v>7</v>
      </c>
      <c r="H107" s="162">
        <v>0</v>
      </c>
      <c r="I107" s="306" t="s">
        <v>1260</v>
      </c>
      <c r="J107" s="169" t="s">
        <v>1264</v>
      </c>
      <c r="K107" s="194"/>
      <c r="L107" s="237"/>
      <c r="M107" s="187"/>
      <c r="N107" s="272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171">
        <v>44510</v>
      </c>
      <c r="B108" s="161" t="s">
        <v>1258</v>
      </c>
      <c r="C108" s="161" t="s">
        <v>1251</v>
      </c>
      <c r="D108" s="162">
        <v>0</v>
      </c>
      <c r="E108" s="162">
        <v>1</v>
      </c>
      <c r="F108" s="162">
        <v>0</v>
      </c>
      <c r="G108" s="162">
        <v>1</v>
      </c>
      <c r="H108" s="162">
        <v>0</v>
      </c>
      <c r="I108" s="306" t="s">
        <v>1261</v>
      </c>
      <c r="J108" s="169" t="s">
        <v>1265</v>
      </c>
      <c r="K108" s="194"/>
      <c r="L108" s="237"/>
      <c r="M108" s="187"/>
      <c r="N108" s="272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171">
        <v>44510</v>
      </c>
      <c r="B109" s="161" t="s">
        <v>1259</v>
      </c>
      <c r="C109" s="161" t="s">
        <v>1252</v>
      </c>
      <c r="D109" s="162">
        <v>0</v>
      </c>
      <c r="E109" s="162">
        <v>23</v>
      </c>
      <c r="F109" s="162">
        <v>0</v>
      </c>
      <c r="G109" s="162">
        <v>10</v>
      </c>
      <c r="H109" s="162">
        <v>0</v>
      </c>
      <c r="I109" s="306" t="s">
        <v>1262</v>
      </c>
      <c r="J109" s="169" t="s">
        <v>1265</v>
      </c>
      <c r="K109" s="194"/>
      <c r="L109" s="237"/>
      <c r="M109" s="187"/>
      <c r="N109" s="272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>
      <c r="A110" s="171">
        <v>44510</v>
      </c>
      <c r="B110" s="161" t="s">
        <v>1258</v>
      </c>
      <c r="C110" s="161" t="s">
        <v>1253</v>
      </c>
      <c r="D110" s="162">
        <v>0</v>
      </c>
      <c r="E110" s="162">
        <v>2</v>
      </c>
      <c r="F110" s="162">
        <v>0</v>
      </c>
      <c r="G110" s="162">
        <v>1</v>
      </c>
      <c r="H110" s="162">
        <v>0</v>
      </c>
      <c r="I110" s="306" t="s">
        <v>1260</v>
      </c>
      <c r="J110" s="169" t="s">
        <v>1266</v>
      </c>
      <c r="K110" s="194"/>
      <c r="L110" s="237"/>
      <c r="M110" s="187"/>
      <c r="N110" s="272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>
      <c r="A111" s="171">
        <v>44510</v>
      </c>
      <c r="B111" s="161" t="s">
        <v>1258</v>
      </c>
      <c r="C111" s="161" t="s">
        <v>1254</v>
      </c>
      <c r="D111" s="162">
        <v>0</v>
      </c>
      <c r="E111" s="162">
        <v>12</v>
      </c>
      <c r="F111" s="162">
        <v>0</v>
      </c>
      <c r="G111" s="162">
        <v>8</v>
      </c>
      <c r="H111" s="162">
        <v>0</v>
      </c>
      <c r="I111" s="306" t="s">
        <v>1260</v>
      </c>
      <c r="J111" s="169" t="s">
        <v>1265</v>
      </c>
      <c r="K111" s="194"/>
      <c r="L111" s="237"/>
      <c r="M111" s="187"/>
      <c r="N111" s="272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171">
        <v>44510</v>
      </c>
      <c r="B112" s="161" t="s">
        <v>1258</v>
      </c>
      <c r="C112" s="161" t="s">
        <v>1255</v>
      </c>
      <c r="D112" s="162">
        <v>0</v>
      </c>
      <c r="E112" s="162">
        <v>2</v>
      </c>
      <c r="F112" s="162">
        <v>0</v>
      </c>
      <c r="G112" s="162">
        <v>3</v>
      </c>
      <c r="H112" s="162">
        <v>0</v>
      </c>
      <c r="I112" s="306" t="s">
        <v>1261</v>
      </c>
      <c r="J112" s="169" t="s">
        <v>1265</v>
      </c>
      <c r="K112" s="194"/>
      <c r="L112" s="237"/>
      <c r="M112" s="187"/>
      <c r="N112" s="272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>
      <c r="A113" s="171">
        <v>44510</v>
      </c>
      <c r="B113" s="161" t="s">
        <v>1259</v>
      </c>
      <c r="C113" s="161" t="s">
        <v>1256</v>
      </c>
      <c r="D113" s="162">
        <v>0</v>
      </c>
      <c r="E113" s="162">
        <v>1</v>
      </c>
      <c r="F113" s="162">
        <v>0</v>
      </c>
      <c r="G113" s="162">
        <v>0</v>
      </c>
      <c r="H113" s="162">
        <v>0</v>
      </c>
      <c r="I113" s="306" t="s">
        <v>1260</v>
      </c>
      <c r="J113" s="169" t="s">
        <v>1267</v>
      </c>
      <c r="K113" s="194"/>
      <c r="L113" s="237"/>
      <c r="M113" s="187"/>
      <c r="N113" s="272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 thickBot="1">
      <c r="A114" s="171">
        <v>44510</v>
      </c>
      <c r="B114" s="161" t="s">
        <v>1259</v>
      </c>
      <c r="C114" s="161" t="s">
        <v>1257</v>
      </c>
      <c r="D114" s="162">
        <v>0</v>
      </c>
      <c r="E114" s="162">
        <v>2</v>
      </c>
      <c r="F114" s="162">
        <v>0</v>
      </c>
      <c r="G114" s="162">
        <v>0</v>
      </c>
      <c r="H114" s="162">
        <v>0</v>
      </c>
      <c r="I114" s="306" t="s">
        <v>1263</v>
      </c>
      <c r="J114" s="169" t="s">
        <v>1265</v>
      </c>
      <c r="K114" s="194"/>
      <c r="L114" s="237"/>
      <c r="M114" s="187"/>
      <c r="N114" s="272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238" t="s">
        <v>20</v>
      </c>
      <c r="B115" s="239"/>
      <c r="C115" s="239"/>
      <c r="D115" s="240">
        <f>SUM(D107:D114)</f>
        <v>0</v>
      </c>
      <c r="E115" s="240">
        <f>SUM(E107:E114)</f>
        <v>51</v>
      </c>
      <c r="F115" s="240">
        <f>SUM(F107:F114)</f>
        <v>0</v>
      </c>
      <c r="G115" s="240">
        <f>SUM(G107:G114)</f>
        <v>30</v>
      </c>
      <c r="H115" s="240">
        <f>SUM(H107:H114)</f>
        <v>0</v>
      </c>
      <c r="I115" s="307"/>
      <c r="J115" s="35"/>
      <c r="K115" s="35"/>
      <c r="L115" s="241"/>
      <c r="M115" s="187"/>
      <c r="N115" s="272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>
      <c r="A116" s="242" t="s">
        <v>12</v>
      </c>
      <c r="B116" s="243"/>
      <c r="C116" s="243"/>
      <c r="D116" s="244">
        <v>0</v>
      </c>
      <c r="E116" s="244">
        <v>0</v>
      </c>
      <c r="F116" s="244">
        <v>0</v>
      </c>
      <c r="G116" s="244">
        <v>0</v>
      </c>
      <c r="H116" s="244">
        <v>0</v>
      </c>
      <c r="I116" s="308"/>
      <c r="J116" s="135"/>
      <c r="K116" s="135"/>
      <c r="L116" s="245"/>
      <c r="M116" s="187"/>
      <c r="N116" s="272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 thickBot="1">
      <c r="A117" s="246" t="s">
        <v>13</v>
      </c>
      <c r="B117" s="247"/>
      <c r="C117" s="247"/>
      <c r="D117" s="248">
        <f>D115+D116</f>
        <v>0</v>
      </c>
      <c r="E117" s="248">
        <f>E115+E116</f>
        <v>51</v>
      </c>
      <c r="F117" s="248">
        <f>F115+F116</f>
        <v>0</v>
      </c>
      <c r="G117" s="248">
        <f>G115+G116</f>
        <v>30</v>
      </c>
      <c r="H117" s="248">
        <f>H115+H116</f>
        <v>0</v>
      </c>
      <c r="I117" s="309"/>
      <c r="J117" s="136"/>
      <c r="K117" s="136"/>
      <c r="L117" s="249"/>
      <c r="M117" s="187"/>
      <c r="N117" s="272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>
      <c r="A118" s="250"/>
      <c r="B118" s="42"/>
      <c r="C118" s="124"/>
      <c r="D118" s="1"/>
      <c r="E118" s="1"/>
      <c r="F118" s="1"/>
      <c r="G118" s="1"/>
      <c r="H118" s="1"/>
      <c r="I118" s="310"/>
      <c r="J118" s="43"/>
      <c r="K118" s="43"/>
      <c r="L118" s="43"/>
      <c r="M118" s="187"/>
      <c r="N118" s="272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>
      <c r="A119" s="216" t="s">
        <v>37</v>
      </c>
      <c r="B119" s="217"/>
      <c r="C119" s="217"/>
      <c r="D119" s="131"/>
      <c r="E119" s="131"/>
      <c r="F119" s="131"/>
      <c r="G119" s="131"/>
      <c r="H119" s="131"/>
      <c r="I119" s="301"/>
      <c r="J119" s="131"/>
      <c r="K119" s="131"/>
      <c r="L119" s="131"/>
      <c r="M119" s="187"/>
      <c r="N119" s="272"/>
      <c r="O119" s="156"/>
      <c r="P119" s="188"/>
      <c r="Q119" s="188"/>
      <c r="R119" s="152"/>
      <c r="S119" s="152"/>
      <c r="T119" s="152"/>
      <c r="U119" s="151"/>
      <c r="V119" s="151"/>
    </row>
    <row r="120" spans="1:22" ht="20.100000000000001" customHeight="1">
      <c r="A120" s="216" t="s">
        <v>116</v>
      </c>
      <c r="B120" s="217"/>
      <c r="C120" s="217"/>
      <c r="D120" s="131"/>
      <c r="E120" s="131"/>
      <c r="F120" s="131"/>
      <c r="G120" s="131"/>
      <c r="H120" s="131"/>
      <c r="I120" s="301"/>
      <c r="J120" s="131"/>
      <c r="K120" s="131"/>
      <c r="L120" s="131"/>
      <c r="M120" s="187"/>
      <c r="N120" s="272"/>
      <c r="O120" s="156"/>
      <c r="P120" s="188"/>
      <c r="Q120" s="188"/>
      <c r="R120" s="152"/>
      <c r="S120" s="152"/>
      <c r="T120" s="152"/>
      <c r="U120" s="151"/>
      <c r="V120" s="151"/>
    </row>
    <row r="121" spans="1:22" ht="20.100000000000001" customHeight="1" thickBot="1">
      <c r="A121" s="219"/>
      <c r="B121" s="217"/>
      <c r="C121" s="220"/>
      <c r="D121" s="131"/>
      <c r="E121" s="131"/>
      <c r="F121" s="131"/>
      <c r="G121" s="131"/>
      <c r="H121" s="131"/>
      <c r="I121" s="302"/>
      <c r="J121" s="132"/>
      <c r="K121" s="132"/>
      <c r="L121" s="131"/>
      <c r="M121" s="187"/>
      <c r="N121" s="272"/>
      <c r="O121" s="156"/>
      <c r="P121" s="188"/>
      <c r="Q121" s="188"/>
      <c r="R121" s="152"/>
      <c r="S121" s="152"/>
      <c r="T121" s="152"/>
      <c r="U121" s="151"/>
      <c r="V121" s="151"/>
    </row>
    <row r="122" spans="1:22" ht="20.100000000000001" customHeight="1" thickBot="1">
      <c r="A122" s="174" t="s">
        <v>0</v>
      </c>
      <c r="B122" s="175" t="s">
        <v>1</v>
      </c>
      <c r="C122" s="175" t="s">
        <v>2</v>
      </c>
      <c r="D122" s="390" t="s">
        <v>33</v>
      </c>
      <c r="E122" s="390" t="s">
        <v>27</v>
      </c>
      <c r="F122" s="390" t="s">
        <v>24</v>
      </c>
      <c r="G122" s="390" t="s">
        <v>25</v>
      </c>
      <c r="H122" s="390" t="s">
        <v>7</v>
      </c>
      <c r="I122" s="303" t="s">
        <v>8</v>
      </c>
      <c r="J122" s="390" t="s">
        <v>9</v>
      </c>
      <c r="K122" s="390"/>
      <c r="L122" s="391" t="s">
        <v>10</v>
      </c>
      <c r="M122" s="187"/>
      <c r="O122" s="156"/>
      <c r="P122" s="188"/>
      <c r="Q122" s="188"/>
      <c r="R122" s="152"/>
      <c r="S122" s="152"/>
      <c r="T122" s="152"/>
      <c r="U122" s="151"/>
      <c r="V122" s="151"/>
    </row>
    <row r="123" spans="1:22" ht="20.100000000000001" customHeight="1">
      <c r="A123" s="170"/>
      <c r="B123" s="159"/>
      <c r="C123" s="159"/>
      <c r="D123" s="160"/>
      <c r="E123" s="160"/>
      <c r="F123" s="160"/>
      <c r="G123" s="160"/>
      <c r="H123" s="160"/>
      <c r="I123" s="290"/>
      <c r="J123" s="168"/>
      <c r="K123" s="168"/>
      <c r="L123" s="223"/>
      <c r="M123" s="187"/>
      <c r="O123" s="156"/>
      <c r="P123" s="188"/>
      <c r="Q123" s="188"/>
      <c r="R123" s="152"/>
      <c r="S123" s="152"/>
      <c r="T123" s="152"/>
      <c r="U123" s="151"/>
      <c r="V123" s="151"/>
    </row>
    <row r="124" spans="1:22" ht="20.100000000000001" customHeight="1" thickBot="1">
      <c r="A124" s="171"/>
      <c r="B124" s="161"/>
      <c r="C124" s="161"/>
      <c r="D124" s="162"/>
      <c r="E124" s="162"/>
      <c r="F124" s="162"/>
      <c r="G124" s="162"/>
      <c r="H124" s="162"/>
      <c r="I124" s="291"/>
      <c r="J124" s="169"/>
      <c r="K124" s="169"/>
      <c r="L124" s="224"/>
      <c r="M124" s="187"/>
      <c r="O124" s="156"/>
      <c r="P124" s="188"/>
      <c r="Q124" s="188"/>
      <c r="R124" s="152"/>
      <c r="S124" s="152"/>
      <c r="T124" s="152"/>
      <c r="U124" s="151"/>
      <c r="V124" s="151"/>
    </row>
    <row r="125" spans="1:22" ht="20.100000000000001" customHeight="1">
      <c r="A125" s="238" t="s">
        <v>20</v>
      </c>
      <c r="B125" s="239"/>
      <c r="C125" s="239"/>
      <c r="D125" s="240">
        <f>SUM(D123:D124)</f>
        <v>0</v>
      </c>
      <c r="E125" s="240">
        <f>SUM(E123:E124)</f>
        <v>0</v>
      </c>
      <c r="F125" s="240">
        <f>SUM(F123:F124)</f>
        <v>0</v>
      </c>
      <c r="G125" s="240">
        <f>SUM(G123:G124)</f>
        <v>0</v>
      </c>
      <c r="H125" s="240">
        <f>SUM(H123:H124)</f>
        <v>0</v>
      </c>
      <c r="I125" s="307"/>
      <c r="J125" s="35"/>
      <c r="K125" s="35"/>
      <c r="L125" s="241"/>
      <c r="M125" s="187"/>
      <c r="O125" s="156"/>
      <c r="P125" s="188"/>
      <c r="Q125" s="188"/>
      <c r="R125" s="152"/>
      <c r="S125" s="152"/>
      <c r="T125" s="152"/>
      <c r="U125" s="151"/>
      <c r="V125" s="151"/>
    </row>
    <row r="126" spans="1:22" ht="20.100000000000001" customHeight="1">
      <c r="A126" s="242" t="s">
        <v>12</v>
      </c>
      <c r="B126" s="243"/>
      <c r="C126" s="243"/>
      <c r="D126" s="244">
        <v>0</v>
      </c>
      <c r="E126" s="244">
        <v>0</v>
      </c>
      <c r="F126" s="244">
        <v>0</v>
      </c>
      <c r="G126" s="244">
        <v>0</v>
      </c>
      <c r="H126" s="244">
        <v>0</v>
      </c>
      <c r="I126" s="308"/>
      <c r="J126" s="135"/>
      <c r="K126" s="135"/>
      <c r="L126" s="245"/>
      <c r="M126" s="187"/>
      <c r="O126" s="156"/>
      <c r="P126" s="188"/>
      <c r="Q126" s="188"/>
      <c r="R126" s="152"/>
      <c r="S126" s="152"/>
      <c r="T126" s="152"/>
      <c r="U126" s="151"/>
      <c r="V126" s="151"/>
    </row>
    <row r="127" spans="1:22" ht="20.100000000000001" customHeight="1" thickBot="1">
      <c r="A127" s="246" t="s">
        <v>13</v>
      </c>
      <c r="B127" s="247"/>
      <c r="C127" s="247"/>
      <c r="D127" s="248">
        <f>D125+D126</f>
        <v>0</v>
      </c>
      <c r="E127" s="248">
        <f>E125+E126</f>
        <v>0</v>
      </c>
      <c r="F127" s="248">
        <f>F125+F126</f>
        <v>0</v>
      </c>
      <c r="G127" s="248">
        <f>G125+G126</f>
        <v>0</v>
      </c>
      <c r="H127" s="248">
        <f>H125+H126</f>
        <v>0</v>
      </c>
      <c r="I127" s="309"/>
      <c r="J127" s="136"/>
      <c r="K127" s="136"/>
      <c r="L127" s="249"/>
      <c r="M127" s="187"/>
      <c r="O127" s="156"/>
      <c r="P127" s="188"/>
      <c r="Q127" s="188"/>
      <c r="R127" s="152"/>
      <c r="S127" s="152"/>
      <c r="T127" s="152"/>
      <c r="U127" s="151"/>
      <c r="V127" s="151"/>
    </row>
    <row r="128" spans="1:22" ht="20.100000000000001" customHeight="1">
      <c r="A128" s="250"/>
      <c r="B128" s="42"/>
      <c r="C128" s="124"/>
      <c r="D128" s="1"/>
      <c r="E128" s="1"/>
      <c r="F128" s="1"/>
      <c r="G128" s="1"/>
      <c r="H128" s="1"/>
      <c r="I128" s="310"/>
      <c r="J128" s="43"/>
      <c r="K128" s="43"/>
      <c r="L128" s="43"/>
      <c r="M128" s="187"/>
      <c r="O128" s="156"/>
      <c r="P128" s="188"/>
      <c r="Q128" s="188"/>
      <c r="R128" s="152"/>
      <c r="S128" s="152"/>
      <c r="T128" s="152"/>
      <c r="U128" s="151"/>
      <c r="V128" s="151"/>
    </row>
    <row r="129" spans="1:22" ht="20.100000000000001" customHeight="1">
      <c r="A129" s="216" t="s">
        <v>121</v>
      </c>
      <c r="B129" s="217"/>
      <c r="C129" s="217"/>
      <c r="D129" s="131"/>
      <c r="E129" s="131"/>
      <c r="F129" s="131"/>
      <c r="G129" s="131"/>
      <c r="H129" s="131"/>
      <c r="I129" s="301"/>
      <c r="J129" s="131"/>
      <c r="K129" s="131"/>
      <c r="L129" s="131"/>
      <c r="M129" s="187"/>
      <c r="O129" s="156"/>
      <c r="P129" s="188"/>
      <c r="Q129" s="188"/>
      <c r="R129" s="152"/>
      <c r="S129" s="152"/>
      <c r="T129" s="152"/>
      <c r="U129" s="151"/>
      <c r="V129" s="151"/>
    </row>
    <row r="130" spans="1:22" ht="20.100000000000001" customHeight="1">
      <c r="A130" s="216" t="s">
        <v>123</v>
      </c>
      <c r="B130" s="217"/>
      <c r="C130" s="217"/>
      <c r="D130" s="131"/>
      <c r="E130" s="131"/>
      <c r="F130" s="131"/>
      <c r="G130" s="131"/>
      <c r="H130" s="131"/>
      <c r="I130" s="301"/>
      <c r="J130" s="131"/>
      <c r="K130" s="131"/>
      <c r="L130" s="131"/>
      <c r="M130" s="187"/>
      <c r="O130" s="156"/>
      <c r="P130" s="188"/>
      <c r="Q130" s="188"/>
      <c r="R130" s="152"/>
      <c r="S130" s="152"/>
      <c r="T130" s="152"/>
      <c r="U130" s="151"/>
      <c r="V130" s="151"/>
    </row>
    <row r="131" spans="1:22" ht="20.100000000000001" customHeight="1" thickBot="1">
      <c r="A131" s="219"/>
      <c r="B131" s="217"/>
      <c r="C131" s="220"/>
      <c r="D131" s="131"/>
      <c r="E131" s="131"/>
      <c r="F131" s="131"/>
      <c r="G131" s="131"/>
      <c r="H131" s="131"/>
      <c r="I131" s="302"/>
      <c r="J131" s="132"/>
      <c r="K131" s="132"/>
      <c r="L131" s="131"/>
      <c r="M131" s="187"/>
      <c r="O131" s="156"/>
      <c r="P131" s="188"/>
      <c r="Q131" s="188"/>
      <c r="R131" s="152"/>
      <c r="S131" s="152"/>
      <c r="T131" s="152"/>
      <c r="U131" s="151"/>
      <c r="V131" s="151"/>
    </row>
    <row r="132" spans="1:22" ht="20.100000000000001" customHeight="1" thickBot="1">
      <c r="A132" s="174" t="s">
        <v>0</v>
      </c>
      <c r="B132" s="175" t="s">
        <v>1</v>
      </c>
      <c r="C132" s="175" t="s">
        <v>2</v>
      </c>
      <c r="D132" s="390" t="s">
        <v>22</v>
      </c>
      <c r="E132" s="390" t="s">
        <v>27</v>
      </c>
      <c r="F132" s="390" t="s">
        <v>24</v>
      </c>
      <c r="G132" s="390" t="s">
        <v>25</v>
      </c>
      <c r="H132" s="390" t="s">
        <v>7</v>
      </c>
      <c r="I132" s="303" t="s">
        <v>8</v>
      </c>
      <c r="J132" s="390" t="s">
        <v>9</v>
      </c>
      <c r="K132" s="390"/>
      <c r="L132" s="391" t="s">
        <v>10</v>
      </c>
      <c r="M132" s="187"/>
      <c r="O132" s="156"/>
      <c r="P132" s="188"/>
      <c r="Q132" s="188"/>
      <c r="R132" s="152"/>
      <c r="S132" s="152"/>
      <c r="T132" s="152"/>
      <c r="U132" s="151"/>
      <c r="V132" s="151"/>
    </row>
    <row r="133" spans="1:22" ht="20.100000000000001" customHeight="1">
      <c r="A133" s="171"/>
      <c r="B133" s="161"/>
      <c r="C133" s="161"/>
      <c r="D133" s="251"/>
      <c r="E133" s="162"/>
      <c r="F133" s="251"/>
      <c r="G133" s="251"/>
      <c r="H133" s="251"/>
      <c r="I133" s="291"/>
      <c r="J133" s="169"/>
      <c r="K133" s="169"/>
      <c r="L133" s="224"/>
      <c r="M133" s="187"/>
      <c r="O133" s="156"/>
      <c r="P133" s="188"/>
      <c r="Q133" s="188"/>
      <c r="R133" s="152"/>
      <c r="S133" s="152"/>
      <c r="T133" s="152"/>
      <c r="U133" s="151"/>
      <c r="V133" s="151"/>
    </row>
    <row r="134" spans="1:22" ht="20.100000000000001" customHeight="1" thickBot="1">
      <c r="A134" s="171"/>
      <c r="B134" s="161"/>
      <c r="C134" s="161"/>
      <c r="D134" s="251"/>
      <c r="E134" s="162"/>
      <c r="F134" s="251"/>
      <c r="G134" s="251"/>
      <c r="H134" s="251"/>
      <c r="I134" s="291"/>
      <c r="J134" s="169"/>
      <c r="K134" s="169"/>
      <c r="L134" s="224"/>
      <c r="M134" s="187"/>
      <c r="O134" s="156"/>
      <c r="P134" s="188"/>
      <c r="Q134" s="188"/>
      <c r="R134" s="152"/>
      <c r="S134" s="152"/>
      <c r="T134" s="152"/>
      <c r="U134" s="151"/>
      <c r="V134" s="151"/>
    </row>
    <row r="135" spans="1:22" ht="20.100000000000001" customHeight="1">
      <c r="A135" s="238" t="s">
        <v>20</v>
      </c>
      <c r="B135" s="239"/>
      <c r="C135" s="239"/>
      <c r="D135" s="240">
        <f>SUM(D133:D134)</f>
        <v>0</v>
      </c>
      <c r="E135" s="240">
        <f>SUM(E133:E134)</f>
        <v>0</v>
      </c>
      <c r="F135" s="240">
        <f>SUM(F133:F134)</f>
        <v>0</v>
      </c>
      <c r="G135" s="240">
        <f>SUM(G133:G134)</f>
        <v>0</v>
      </c>
      <c r="H135" s="240">
        <f>SUM(H133:H134)</f>
        <v>0</v>
      </c>
      <c r="I135" s="307"/>
      <c r="J135" s="35"/>
      <c r="K135" s="35"/>
      <c r="L135" s="241"/>
      <c r="M135" s="187"/>
      <c r="O135" s="156"/>
      <c r="P135" s="188"/>
      <c r="Q135" s="188"/>
      <c r="R135" s="152"/>
      <c r="S135" s="152"/>
      <c r="T135" s="152"/>
      <c r="U135" s="151"/>
      <c r="V135" s="151"/>
    </row>
    <row r="136" spans="1:22" ht="20.100000000000001" customHeight="1">
      <c r="A136" s="242" t="s">
        <v>12</v>
      </c>
      <c r="B136" s="243"/>
      <c r="C136" s="243"/>
      <c r="D136" s="244">
        <v>0</v>
      </c>
      <c r="E136" s="244">
        <v>0</v>
      </c>
      <c r="F136" s="244">
        <v>0</v>
      </c>
      <c r="G136" s="244">
        <v>0</v>
      </c>
      <c r="H136" s="244">
        <v>0</v>
      </c>
      <c r="I136" s="308"/>
      <c r="J136" s="135"/>
      <c r="K136" s="135"/>
      <c r="L136" s="245"/>
      <c r="M136" s="187"/>
      <c r="O136" s="156"/>
      <c r="P136" s="188"/>
      <c r="Q136" s="188"/>
      <c r="R136" s="152"/>
      <c r="S136" s="152"/>
      <c r="T136" s="152"/>
      <c r="U136" s="151"/>
      <c r="V136" s="151"/>
    </row>
    <row r="137" spans="1:22" ht="20.100000000000001" customHeight="1" thickBot="1">
      <c r="A137" s="246" t="s">
        <v>13</v>
      </c>
      <c r="B137" s="247"/>
      <c r="C137" s="247"/>
      <c r="D137" s="248">
        <f>D135+D136</f>
        <v>0</v>
      </c>
      <c r="E137" s="248">
        <f>E135+E136</f>
        <v>0</v>
      </c>
      <c r="F137" s="248">
        <f>F135+F136</f>
        <v>0</v>
      </c>
      <c r="G137" s="248">
        <f>G135+G136</f>
        <v>0</v>
      </c>
      <c r="H137" s="248">
        <f>H135+H136</f>
        <v>0</v>
      </c>
      <c r="I137" s="309"/>
      <c r="J137" s="136"/>
      <c r="K137" s="136"/>
      <c r="L137" s="249"/>
      <c r="M137" s="187"/>
      <c r="O137" s="156"/>
      <c r="P137" s="188"/>
      <c r="Q137" s="188"/>
      <c r="R137" s="152"/>
      <c r="S137" s="152"/>
      <c r="T137" s="152"/>
      <c r="U137" s="151"/>
      <c r="V137" s="151"/>
    </row>
    <row r="138" spans="1:22" ht="20.100000000000001" customHeight="1">
      <c r="A138" s="252"/>
      <c r="B138" s="42"/>
      <c r="C138" s="42"/>
      <c r="D138" s="1"/>
      <c r="E138" s="1"/>
      <c r="F138" s="1"/>
      <c r="G138" s="1"/>
      <c r="H138" s="1"/>
      <c r="I138" s="310"/>
      <c r="J138" s="43"/>
      <c r="K138" s="43"/>
      <c r="L138" s="43"/>
      <c r="M138" s="187"/>
      <c r="O138" s="156"/>
      <c r="P138" s="188"/>
      <c r="Q138" s="188"/>
      <c r="R138" s="152"/>
      <c r="S138" s="152"/>
      <c r="T138" s="152"/>
      <c r="U138" s="151"/>
      <c r="V138" s="151"/>
    </row>
    <row r="139" spans="1:22" ht="20.100000000000001" customHeight="1">
      <c r="A139" s="216" t="s">
        <v>38</v>
      </c>
      <c r="B139" s="44"/>
      <c r="C139" s="44"/>
      <c r="D139" s="45"/>
      <c r="E139" s="45"/>
      <c r="F139" s="45"/>
      <c r="G139" s="45"/>
      <c r="H139" s="45"/>
      <c r="I139" s="311"/>
      <c r="J139" s="45"/>
      <c r="K139" s="45"/>
      <c r="L139" s="45"/>
      <c r="M139" s="187"/>
      <c r="O139" s="156"/>
      <c r="P139" s="188"/>
      <c r="Q139" s="188"/>
      <c r="R139" s="152"/>
      <c r="S139" s="152"/>
      <c r="T139" s="152"/>
      <c r="U139" s="151"/>
      <c r="V139" s="151"/>
    </row>
    <row r="140" spans="1:22" ht="20.100000000000001" customHeight="1" thickBot="1">
      <c r="A140" s="213"/>
      <c r="B140" s="214"/>
      <c r="C140" s="215"/>
      <c r="D140" s="151"/>
      <c r="E140" s="151"/>
      <c r="F140" s="151"/>
      <c r="G140" s="151"/>
      <c r="H140" s="151"/>
      <c r="I140" s="300"/>
      <c r="J140" s="130"/>
      <c r="K140" s="130"/>
      <c r="L140" s="130"/>
      <c r="M140" s="187"/>
      <c r="O140" s="156"/>
      <c r="P140" s="188"/>
      <c r="Q140" s="188"/>
      <c r="R140" s="152"/>
      <c r="S140" s="152"/>
      <c r="T140" s="152"/>
      <c r="U140" s="151"/>
      <c r="V140" s="151"/>
    </row>
    <row r="141" spans="1:22" ht="20.100000000000001" customHeight="1" thickBot="1">
      <c r="A141" s="253" t="s">
        <v>0</v>
      </c>
      <c r="B141" s="254" t="s">
        <v>1</v>
      </c>
      <c r="C141" s="254" t="s">
        <v>2</v>
      </c>
      <c r="D141" s="137" t="s">
        <v>3</v>
      </c>
      <c r="E141" s="137" t="s">
        <v>4</v>
      </c>
      <c r="F141" s="137" t="s">
        <v>5</v>
      </c>
      <c r="G141" s="137" t="s">
        <v>6</v>
      </c>
      <c r="H141" s="137" t="s">
        <v>7</v>
      </c>
      <c r="I141" s="312" t="s">
        <v>8</v>
      </c>
      <c r="J141" s="137" t="s">
        <v>9</v>
      </c>
      <c r="K141" s="137"/>
      <c r="L141" s="255" t="s">
        <v>10</v>
      </c>
      <c r="M141" s="187"/>
      <c r="O141" s="156"/>
      <c r="P141" s="188"/>
      <c r="Q141" s="188"/>
      <c r="R141" s="152"/>
      <c r="S141" s="152"/>
      <c r="T141" s="152"/>
      <c r="U141" s="151"/>
      <c r="V141" s="151"/>
    </row>
    <row r="142" spans="1:22" ht="20.100000000000001" customHeight="1">
      <c r="A142" s="256" t="s">
        <v>20</v>
      </c>
      <c r="B142" s="257"/>
      <c r="C142" s="257"/>
      <c r="D142" s="258">
        <f t="shared" ref="D142:H144" si="2">SUM(D57,D71,D90,D99)</f>
        <v>202</v>
      </c>
      <c r="E142" s="258">
        <f t="shared" si="2"/>
        <v>20</v>
      </c>
      <c r="F142" s="258">
        <f t="shared" si="2"/>
        <v>0</v>
      </c>
      <c r="G142" s="258">
        <f t="shared" si="2"/>
        <v>205</v>
      </c>
      <c r="H142" s="258">
        <f t="shared" si="2"/>
        <v>0</v>
      </c>
      <c r="I142" s="313"/>
      <c r="J142" s="36"/>
      <c r="K142" s="36"/>
      <c r="L142" s="259"/>
      <c r="M142" s="187"/>
      <c r="O142" s="156"/>
      <c r="P142" s="188"/>
      <c r="Q142" s="188"/>
      <c r="R142" s="152"/>
      <c r="S142" s="152"/>
      <c r="T142" s="152"/>
      <c r="U142" s="151"/>
      <c r="V142" s="151"/>
    </row>
    <row r="143" spans="1:22" ht="20.100000000000001" customHeight="1">
      <c r="A143" s="260" t="s">
        <v>12</v>
      </c>
      <c r="B143" s="261"/>
      <c r="C143" s="261"/>
      <c r="D143" s="262">
        <f t="shared" si="2"/>
        <v>1908</v>
      </c>
      <c r="E143" s="262">
        <f t="shared" si="2"/>
        <v>365</v>
      </c>
      <c r="F143" s="262">
        <f t="shared" si="2"/>
        <v>344</v>
      </c>
      <c r="G143" s="262">
        <f t="shared" si="2"/>
        <v>1844</v>
      </c>
      <c r="H143" s="262">
        <f t="shared" si="2"/>
        <v>0</v>
      </c>
      <c r="I143" s="314"/>
      <c r="J143" s="138"/>
      <c r="K143" s="138"/>
      <c r="L143" s="263"/>
      <c r="M143" s="187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 thickBot="1">
      <c r="A144" s="264" t="s">
        <v>13</v>
      </c>
      <c r="B144" s="265"/>
      <c r="C144" s="265"/>
      <c r="D144" s="266">
        <f t="shared" si="2"/>
        <v>2110</v>
      </c>
      <c r="E144" s="266">
        <f t="shared" si="2"/>
        <v>385</v>
      </c>
      <c r="F144" s="266">
        <f t="shared" si="2"/>
        <v>344</v>
      </c>
      <c r="G144" s="266">
        <f t="shared" si="2"/>
        <v>2049</v>
      </c>
      <c r="H144" s="266">
        <f t="shared" si="2"/>
        <v>0</v>
      </c>
      <c r="I144" s="315"/>
      <c r="J144" s="139"/>
      <c r="K144" s="139"/>
      <c r="L144" s="267"/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3:22" ht="20.100000000000001" customHeight="1"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3:22" ht="20.100000000000001" customHeight="1"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3:22" ht="20.100000000000001" customHeight="1"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3:22" ht="20.100000000000001" customHeight="1"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3:22" ht="20.100000000000001" customHeight="1"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3:22" ht="20.100000000000001" customHeight="1"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3:22" ht="20.100000000000001" customHeight="1"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3:22" ht="20.100000000000001" customHeight="1"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3:22" ht="20.100000000000001" customHeight="1"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3:22" ht="20.100000000000001" customHeight="1"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3:22" ht="20.100000000000001" customHeight="1"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3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3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3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3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3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:26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:26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:26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:26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:26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:26" ht="20.100000000000001" customHeight="1">
      <c r="M310" s="187"/>
      <c r="O310" s="156"/>
      <c r="P310" s="269"/>
      <c r="Q310" s="269"/>
      <c r="R310" s="154"/>
      <c r="S310" s="154"/>
      <c r="T310" s="152"/>
      <c r="U310" s="151"/>
      <c r="V310" s="151"/>
    </row>
    <row r="311" spans="1:26" ht="20.100000000000001" customHeight="1">
      <c r="M311" s="187"/>
      <c r="O311" s="156"/>
      <c r="P311" s="269"/>
      <c r="Q311" s="269"/>
      <c r="R311" s="154"/>
      <c r="S311" s="154"/>
      <c r="T311" s="152"/>
      <c r="U311" s="151"/>
      <c r="V311" s="151"/>
    </row>
    <row r="312" spans="1:26" ht="20.100000000000001" customHeight="1">
      <c r="M312" s="187"/>
      <c r="N312" s="145"/>
      <c r="O312" s="156"/>
      <c r="P312" s="188"/>
      <c r="Q312" s="188"/>
      <c r="R312" s="152"/>
      <c r="S312" s="152"/>
      <c r="T312" s="152"/>
      <c r="U312" s="151"/>
      <c r="V312" s="151"/>
    </row>
    <row r="313" spans="1:26" ht="20.100000000000001" customHeight="1">
      <c r="M313" s="187"/>
      <c r="N313" s="145"/>
      <c r="O313" s="156"/>
      <c r="P313" s="188"/>
      <c r="Q313" s="188"/>
      <c r="R313" s="152"/>
      <c r="S313" s="152"/>
      <c r="T313" s="152"/>
      <c r="U313" s="151"/>
      <c r="V313" s="151"/>
    </row>
    <row r="314" spans="1:26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:26" s="145" customFormat="1" ht="20.100000000000001" customHeight="1">
      <c r="A315" s="268"/>
      <c r="B315" s="123"/>
      <c r="C315" s="123"/>
      <c r="D315" s="123"/>
      <c r="E315" s="123"/>
      <c r="F315" s="123"/>
      <c r="G315" s="123"/>
      <c r="H315" s="123"/>
      <c r="I315" s="316"/>
      <c r="J315" s="123"/>
      <c r="K315" s="123"/>
      <c r="L315" s="123"/>
      <c r="M315" s="187"/>
      <c r="N315" s="150"/>
      <c r="O315" s="156"/>
      <c r="P315" s="188"/>
      <c r="Q315" s="188"/>
      <c r="R315" s="152"/>
      <c r="S315" s="152"/>
      <c r="T315" s="152"/>
      <c r="U315" s="151"/>
      <c r="V315" s="151"/>
      <c r="W315" s="150"/>
      <c r="X315" s="150"/>
      <c r="Y315" s="150"/>
      <c r="Z315" s="150"/>
    </row>
    <row r="316" spans="1:26" s="145" customFormat="1" ht="20.100000000000001" customHeight="1">
      <c r="A316" s="268"/>
      <c r="B316" s="123"/>
      <c r="C316" s="123"/>
      <c r="D316" s="123"/>
      <c r="E316" s="123"/>
      <c r="F316" s="123"/>
      <c r="G316" s="123"/>
      <c r="H316" s="123"/>
      <c r="I316" s="316"/>
      <c r="J316" s="123"/>
      <c r="K316" s="123"/>
      <c r="L316" s="123"/>
      <c r="M316" s="187"/>
      <c r="N316" s="150"/>
      <c r="O316" s="156"/>
      <c r="P316" s="188"/>
      <c r="Q316" s="188"/>
      <c r="R316" s="152"/>
      <c r="S316" s="152"/>
      <c r="T316" s="154"/>
      <c r="U316" s="55"/>
      <c r="V316" s="55"/>
      <c r="Y316" s="150"/>
      <c r="Z316" s="150"/>
    </row>
    <row r="317" spans="1:26" ht="20.100000000000001" customHeight="1">
      <c r="M317" s="187"/>
      <c r="O317" s="156"/>
      <c r="P317" s="188"/>
      <c r="Q317" s="188"/>
      <c r="R317" s="152"/>
      <c r="S317" s="152"/>
      <c r="T317" s="154"/>
      <c r="U317" s="55"/>
      <c r="V317" s="55"/>
      <c r="W317" s="145"/>
      <c r="X317" s="145"/>
      <c r="Z317" s="145"/>
    </row>
    <row r="318" spans="1:26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  <c r="X318" s="145"/>
      <c r="Y318" s="145"/>
      <c r="Z318" s="145"/>
    </row>
    <row r="319" spans="1:26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  <c r="X319" s="145"/>
      <c r="Y319" s="145"/>
    </row>
    <row r="320" spans="1:26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  <c r="X320" s="145"/>
      <c r="Y320" s="145"/>
    </row>
    <row r="321" spans="13:25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  <c r="X321" s="145"/>
      <c r="Y321" s="145"/>
    </row>
    <row r="322" spans="13:25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  <c r="X322" s="145"/>
      <c r="Y322" s="145"/>
    </row>
    <row r="323" spans="13:25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  <c r="X323" s="145"/>
      <c r="Y323" s="145"/>
    </row>
    <row r="324" spans="13:25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  <c r="X324" s="145"/>
      <c r="Y324" s="145"/>
    </row>
    <row r="325" spans="13:25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  <c r="Y325" s="145"/>
    </row>
    <row r="326" spans="13:25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  <c r="Y326" s="145"/>
    </row>
    <row r="327" spans="13:25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5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5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5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5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5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5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5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5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5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3:22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3:22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3:22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3:22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2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2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2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2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2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2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2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2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2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2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2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2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P361" s="38"/>
      <c r="Q361" s="38"/>
      <c r="R361" s="38"/>
      <c r="S361" s="38"/>
      <c r="T361" s="152"/>
      <c r="U361" s="151"/>
      <c r="V361" s="151"/>
    </row>
    <row r="362" spans="13:22" ht="20.100000000000001" customHeight="1">
      <c r="M362" s="187"/>
      <c r="P362" s="38"/>
      <c r="Q362" s="38"/>
      <c r="R362" s="38"/>
      <c r="S362" s="38"/>
      <c r="T362" s="152"/>
      <c r="U362" s="151"/>
      <c r="V362" s="151"/>
    </row>
    <row r="363" spans="13:22" ht="20.100000000000001" customHeight="1">
      <c r="M363" s="187"/>
      <c r="P363" s="38"/>
      <c r="Q363" s="38"/>
      <c r="R363" s="38"/>
      <c r="S363" s="38"/>
      <c r="T363" s="152"/>
      <c r="U363" s="151"/>
      <c r="V363" s="151"/>
    </row>
    <row r="364" spans="13:22" ht="20.100000000000001" customHeight="1">
      <c r="M364" s="187"/>
      <c r="P364" s="38"/>
      <c r="Q364" s="38"/>
      <c r="R364" s="38"/>
      <c r="S364" s="38"/>
      <c r="T364" s="152"/>
      <c r="U364" s="151"/>
      <c r="V364" s="151"/>
    </row>
    <row r="365" spans="13:22" ht="20.100000000000001" customHeight="1">
      <c r="M365" s="187"/>
      <c r="P365" s="38"/>
      <c r="Q365" s="38"/>
      <c r="R365" s="38"/>
      <c r="S365" s="38"/>
      <c r="T365" s="152"/>
      <c r="U365" s="151"/>
      <c r="V365" s="151"/>
    </row>
    <row r="366" spans="13:22" ht="20.100000000000001" customHeight="1">
      <c r="M366" s="187"/>
      <c r="P366" s="38"/>
      <c r="Q366" s="38"/>
      <c r="R366" s="38"/>
      <c r="S366" s="38"/>
      <c r="T366" s="152"/>
      <c r="U366" s="151"/>
      <c r="V366" s="151"/>
    </row>
    <row r="367" spans="13:22" ht="20.100000000000001" customHeight="1">
      <c r="M367" s="187"/>
      <c r="P367" s="38"/>
      <c r="Q367" s="38"/>
      <c r="R367" s="38"/>
      <c r="S367" s="38"/>
      <c r="T367" s="38"/>
    </row>
    <row r="368" spans="13:22" ht="20.100000000000001" customHeight="1">
      <c r="M368" s="187"/>
      <c r="P368" s="38"/>
      <c r="Q368" s="38"/>
      <c r="R368" s="38"/>
      <c r="S368" s="38"/>
      <c r="T368" s="38"/>
    </row>
    <row r="369" spans="13:20" ht="20.100000000000001" customHeight="1">
      <c r="M369" s="187"/>
      <c r="P369" s="38"/>
      <c r="Q369" s="38"/>
      <c r="R369" s="38"/>
      <c r="S369" s="38"/>
      <c r="T369" s="38"/>
    </row>
    <row r="370" spans="13:20" ht="20.100000000000001" customHeight="1">
      <c r="M370" s="187"/>
      <c r="P370" s="38"/>
      <c r="Q370" s="38"/>
      <c r="R370" s="38"/>
      <c r="S370" s="38"/>
      <c r="T370" s="38"/>
    </row>
    <row r="371" spans="13:20" ht="20.100000000000001" customHeight="1">
      <c r="M371" s="187"/>
      <c r="P371" s="38"/>
      <c r="Q371" s="38"/>
      <c r="R371" s="38"/>
      <c r="S371" s="38"/>
      <c r="T371" s="38"/>
    </row>
    <row r="372" spans="13:20" ht="20.100000000000001" customHeight="1">
      <c r="M372" s="187"/>
      <c r="P372" s="38"/>
      <c r="Q372" s="38"/>
      <c r="R372" s="38"/>
      <c r="S372" s="38"/>
      <c r="T372" s="38"/>
    </row>
    <row r="373" spans="13:20" ht="20.100000000000001" customHeight="1">
      <c r="M373" s="187"/>
      <c r="P373" s="38"/>
      <c r="Q373" s="38"/>
      <c r="R373" s="38"/>
      <c r="S373" s="38"/>
      <c r="T373" s="38"/>
    </row>
    <row r="374" spans="13:20" ht="20.100000000000001" customHeight="1">
      <c r="M374" s="187"/>
      <c r="P374" s="38"/>
      <c r="Q374" s="38"/>
      <c r="R374" s="38"/>
      <c r="S374" s="38"/>
      <c r="T374" s="38"/>
    </row>
    <row r="375" spans="13:20" ht="20.100000000000001" customHeight="1">
      <c r="M375" s="187"/>
      <c r="P375" s="38"/>
      <c r="Q375" s="38"/>
      <c r="R375" s="38"/>
      <c r="S375" s="38"/>
      <c r="T375" s="38"/>
    </row>
    <row r="376" spans="13:20" ht="20.100000000000001" customHeight="1">
      <c r="M376" s="187"/>
      <c r="P376" s="38"/>
      <c r="Q376" s="38"/>
      <c r="R376" s="38"/>
      <c r="S376" s="38"/>
      <c r="T376" s="38"/>
    </row>
    <row r="377" spans="13:20" ht="20.100000000000001" customHeight="1">
      <c r="M377" s="187"/>
      <c r="P377" s="38"/>
      <c r="Q377" s="38"/>
      <c r="R377" s="38"/>
      <c r="S377" s="38"/>
      <c r="T377" s="38"/>
    </row>
    <row r="378" spans="13:20" ht="20.100000000000001" customHeight="1">
      <c r="M378" s="187"/>
      <c r="P378" s="38"/>
      <c r="Q378" s="38"/>
      <c r="R378" s="38"/>
      <c r="S378" s="38"/>
      <c r="T378" s="38"/>
    </row>
    <row r="379" spans="13:20" ht="20.100000000000001" customHeight="1">
      <c r="M379" s="187"/>
      <c r="P379" s="38"/>
      <c r="Q379" s="38"/>
      <c r="R379" s="38"/>
      <c r="S379" s="38"/>
      <c r="T379" s="38"/>
    </row>
    <row r="380" spans="13:20" ht="20.100000000000001" customHeight="1">
      <c r="M380" s="187"/>
      <c r="P380" s="38"/>
      <c r="Q380" s="38"/>
      <c r="R380" s="38"/>
      <c r="S380" s="38"/>
      <c r="T380" s="38"/>
    </row>
    <row r="381" spans="13:20" ht="20.100000000000001" customHeight="1">
      <c r="M381" s="187"/>
      <c r="P381" s="38"/>
      <c r="Q381" s="38"/>
      <c r="R381" s="38"/>
      <c r="S381" s="38"/>
      <c r="T381" s="38"/>
    </row>
    <row r="382" spans="13:20" ht="20.100000000000001" customHeight="1">
      <c r="M382" s="187"/>
      <c r="P382" s="38"/>
      <c r="Q382" s="38"/>
      <c r="R382" s="38"/>
      <c r="S382" s="38"/>
      <c r="T382" s="38"/>
    </row>
    <row r="383" spans="13:20" ht="20.100000000000001" customHeight="1">
      <c r="M383" s="187"/>
      <c r="P383" s="38"/>
      <c r="Q383" s="38"/>
      <c r="R383" s="38"/>
      <c r="S383" s="38"/>
      <c r="T383" s="38"/>
    </row>
    <row r="384" spans="13:20" ht="20.100000000000001" customHeight="1">
      <c r="M384" s="187"/>
      <c r="P384" s="38"/>
      <c r="Q384" s="38"/>
      <c r="R384" s="38"/>
      <c r="S384" s="38"/>
      <c r="T384" s="38"/>
    </row>
    <row r="385" spans="13:20" ht="20.100000000000001" customHeight="1">
      <c r="M385" s="187"/>
      <c r="P385" s="38"/>
      <c r="Q385" s="38"/>
      <c r="R385" s="38"/>
      <c r="S385" s="38"/>
      <c r="T385" s="38"/>
    </row>
    <row r="386" spans="13:20" ht="20.100000000000001" customHeight="1">
      <c r="M386" s="187"/>
      <c r="P386" s="38"/>
      <c r="Q386" s="38"/>
      <c r="R386" s="38"/>
      <c r="S386" s="38"/>
      <c r="T386" s="38"/>
    </row>
    <row r="387" spans="13:20" ht="20.100000000000001" customHeight="1">
      <c r="M387" s="187"/>
      <c r="P387" s="38"/>
      <c r="Q387" s="38"/>
      <c r="R387" s="38"/>
      <c r="S387" s="38"/>
      <c r="T387" s="38"/>
    </row>
    <row r="388" spans="13:20" ht="20.100000000000001" customHeight="1">
      <c r="M388" s="187"/>
      <c r="P388" s="38"/>
      <c r="Q388" s="38"/>
      <c r="R388" s="38"/>
      <c r="S388" s="38"/>
      <c r="T388" s="38"/>
    </row>
    <row r="389" spans="13:20" ht="20.100000000000001" customHeight="1">
      <c r="M389" s="187"/>
      <c r="P389" s="38"/>
      <c r="Q389" s="38"/>
      <c r="R389" s="38"/>
      <c r="S389" s="38"/>
      <c r="T389" s="38"/>
    </row>
    <row r="390" spans="13:20" ht="20.100000000000001" customHeight="1">
      <c r="M390" s="187"/>
      <c r="P390" s="38"/>
      <c r="Q390" s="38"/>
      <c r="R390" s="38"/>
      <c r="S390" s="38"/>
      <c r="T390" s="38"/>
    </row>
    <row r="391" spans="13:20" ht="20.100000000000001" customHeight="1">
      <c r="M391" s="187"/>
      <c r="P391" s="38"/>
      <c r="Q391" s="38"/>
      <c r="R391" s="38"/>
      <c r="S391" s="38"/>
      <c r="T391" s="38"/>
    </row>
    <row r="392" spans="13:20" ht="20.100000000000001" customHeight="1">
      <c r="M392" s="187"/>
      <c r="P392" s="38"/>
      <c r="Q392" s="38"/>
      <c r="R392" s="38"/>
      <c r="S392" s="38"/>
      <c r="T392" s="38"/>
    </row>
    <row r="393" spans="13:20" ht="20.100000000000001" customHeight="1">
      <c r="M393" s="187"/>
      <c r="P393" s="38"/>
      <c r="Q393" s="38"/>
      <c r="R393" s="38"/>
      <c r="S393" s="38"/>
      <c r="T393" s="38"/>
    </row>
    <row r="394" spans="13:20" ht="20.100000000000001" customHeight="1">
      <c r="M394" s="187"/>
      <c r="P394" s="38"/>
      <c r="Q394" s="38"/>
      <c r="R394" s="38"/>
      <c r="S394" s="38"/>
      <c r="T394" s="38"/>
    </row>
    <row r="395" spans="13:20" ht="20.100000000000001" customHeight="1">
      <c r="M395" s="187"/>
      <c r="P395" s="38"/>
      <c r="Q395" s="38"/>
      <c r="R395" s="38"/>
      <c r="S395" s="38"/>
      <c r="T395" s="38"/>
    </row>
    <row r="396" spans="13:20" ht="20.100000000000001" customHeight="1">
      <c r="M396" s="187"/>
      <c r="P396" s="38"/>
      <c r="Q396" s="38"/>
      <c r="R396" s="38"/>
      <c r="S396" s="38"/>
      <c r="T396" s="38"/>
    </row>
    <row r="397" spans="13:20" ht="20.100000000000001" customHeight="1">
      <c r="M397" s="150"/>
      <c r="P397" s="38"/>
      <c r="Q397" s="38"/>
      <c r="R397" s="38"/>
      <c r="S397" s="38"/>
      <c r="T397" s="38"/>
    </row>
    <row r="398" spans="13:20" ht="20.100000000000001" customHeight="1">
      <c r="M398" s="150"/>
      <c r="P398" s="38"/>
      <c r="Q398" s="38"/>
      <c r="R398" s="38"/>
      <c r="S398" s="38"/>
      <c r="T398" s="38"/>
    </row>
    <row r="399" spans="13:20" ht="20.100000000000001" customHeight="1">
      <c r="M399" s="150"/>
      <c r="P399" s="38"/>
      <c r="Q399" s="38"/>
      <c r="R399" s="38"/>
      <c r="S399" s="38"/>
      <c r="T399" s="38"/>
    </row>
    <row r="400" spans="13:20" ht="20.100000000000001" customHeight="1">
      <c r="M400" s="150"/>
      <c r="P400" s="38"/>
      <c r="Q400" s="38"/>
      <c r="R400" s="38"/>
      <c r="S400" s="38"/>
      <c r="T400" s="38"/>
    </row>
    <row r="401" spans="13:20" ht="20.100000000000001" customHeight="1">
      <c r="M401" s="150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T494" s="38"/>
    </row>
    <row r="495" spans="13:20" ht="20.100000000000001" customHeight="1">
      <c r="M495" s="150"/>
      <c r="T495" s="38"/>
    </row>
    <row r="496" spans="13:20" ht="20.100000000000001" customHeight="1">
      <c r="M496" s="150"/>
      <c r="T496" s="38"/>
    </row>
    <row r="497" spans="13:22" ht="20.100000000000001" customHeight="1">
      <c r="M497" s="150"/>
      <c r="T497" s="38"/>
    </row>
    <row r="498" spans="13:22" ht="20.100000000000001" customHeight="1">
      <c r="M498" s="150"/>
      <c r="T498" s="38"/>
    </row>
    <row r="499" spans="13:22" ht="20.100000000000001" customHeight="1">
      <c r="M499" s="150"/>
      <c r="T499" s="38"/>
    </row>
    <row r="500" spans="13:22" ht="20.100000000000001" customHeight="1">
      <c r="M500" s="150"/>
      <c r="U500" s="151"/>
      <c r="V500" s="151"/>
    </row>
    <row r="501" spans="13:22" ht="20.100000000000001" customHeight="1">
      <c r="M501" s="150"/>
      <c r="U501" s="151"/>
      <c r="V501" s="151"/>
    </row>
    <row r="502" spans="13:22" ht="20.100000000000001" customHeight="1">
      <c r="M502" s="150"/>
      <c r="U502" s="151"/>
      <c r="V502" s="151"/>
    </row>
    <row r="503" spans="13:22" ht="20.100000000000001" customHeight="1">
      <c r="M503" s="150"/>
      <c r="U503" s="151"/>
      <c r="V503" s="151"/>
    </row>
    <row r="504" spans="13:22" ht="20.100000000000001" customHeight="1">
      <c r="M504" s="150"/>
      <c r="U504" s="151"/>
      <c r="V504" s="151"/>
    </row>
    <row r="505" spans="13:22" ht="20.100000000000001" customHeight="1">
      <c r="M505" s="150"/>
      <c r="U505" s="151"/>
      <c r="V505" s="151"/>
    </row>
    <row r="506" spans="13:22" ht="20.100000000000001" customHeight="1">
      <c r="M506" s="150"/>
      <c r="U506" s="151"/>
      <c r="V506" s="151"/>
    </row>
    <row r="507" spans="13:22" ht="20.100000000000001" customHeight="1">
      <c r="M507" s="150"/>
      <c r="U507" s="151"/>
      <c r="V507" s="151"/>
    </row>
    <row r="508" spans="13:22" ht="20.100000000000001" customHeight="1">
      <c r="M508" s="150"/>
      <c r="U508" s="151"/>
      <c r="V508" s="151"/>
    </row>
    <row r="509" spans="13:22" ht="20.100000000000001" customHeight="1">
      <c r="M509" s="150"/>
      <c r="O509" s="155"/>
      <c r="P509" s="154"/>
      <c r="Q509" s="152"/>
      <c r="R509" s="152"/>
      <c r="S509" s="152"/>
      <c r="U509" s="151"/>
      <c r="V509" s="151"/>
    </row>
    <row r="510" spans="13:22" ht="20.100000000000001" customHeight="1">
      <c r="M510" s="150"/>
      <c r="O510" s="155"/>
      <c r="P510" s="154"/>
      <c r="Q510" s="152"/>
      <c r="R510" s="152"/>
      <c r="S510" s="152"/>
      <c r="U510" s="151"/>
      <c r="V510" s="151"/>
    </row>
    <row r="511" spans="13:22" ht="20.100000000000001" customHeight="1">
      <c r="M511" s="150"/>
      <c r="O511" s="155"/>
      <c r="P511" s="154"/>
      <c r="Q511" s="152"/>
      <c r="R511" s="152"/>
      <c r="S511" s="152"/>
      <c r="U511" s="151"/>
      <c r="V511" s="151"/>
    </row>
    <row r="512" spans="13:22" ht="20.100000000000001" customHeight="1">
      <c r="M512" s="150"/>
      <c r="O512" s="155"/>
      <c r="P512" s="154"/>
      <c r="Q512" s="152"/>
      <c r="R512" s="152"/>
      <c r="S512" s="152"/>
      <c r="U512" s="151"/>
      <c r="V512" s="151"/>
    </row>
    <row r="513" spans="13:22" ht="20.100000000000001" customHeight="1">
      <c r="M513" s="150"/>
      <c r="O513" s="155"/>
      <c r="P513" s="154"/>
      <c r="Q513" s="152"/>
      <c r="R513" s="152"/>
      <c r="S513" s="152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T515" s="153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T516" s="153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T517" s="153"/>
      <c r="U517" s="151"/>
      <c r="V517" s="151"/>
    </row>
    <row r="518" spans="13:22" ht="20.100000000000001" customHeight="1">
      <c r="M518" s="150"/>
      <c r="O518" s="155"/>
      <c r="P518" s="154"/>
      <c r="Q518" s="152"/>
      <c r="R518" s="152"/>
      <c r="S518" s="152"/>
      <c r="T518" s="153"/>
      <c r="U518" s="151"/>
      <c r="V518" s="151"/>
    </row>
    <row r="519" spans="13:22" ht="20.100000000000001" customHeight="1">
      <c r="M519" s="150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50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50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50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50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50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46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46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46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46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46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4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4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4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4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4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4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4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4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4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4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4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4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4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:28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:28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:28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:28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:28" ht="20.100000000000001" customHeight="1">
      <c r="M741" s="156"/>
      <c r="S741" s="152"/>
      <c r="T741" s="153"/>
      <c r="U741" s="151"/>
      <c r="V741" s="151"/>
    </row>
    <row r="742" spans="1:28" ht="20.100000000000001" customHeight="1">
      <c r="M742" s="156"/>
      <c r="T742" s="153"/>
      <c r="U742" s="151"/>
      <c r="V742" s="151"/>
    </row>
    <row r="743" spans="1:28" ht="20.100000000000001" customHeight="1">
      <c r="M743" s="156"/>
      <c r="T743" s="153"/>
      <c r="U743" s="151"/>
      <c r="V743" s="151"/>
    </row>
    <row r="744" spans="1:28" ht="20.100000000000001" customHeight="1">
      <c r="M744" s="156"/>
      <c r="T744" s="153"/>
      <c r="U744" s="151"/>
      <c r="V744" s="151"/>
    </row>
    <row r="745" spans="1:28" ht="20.100000000000001" customHeight="1">
      <c r="M745" s="156"/>
      <c r="T745" s="153"/>
      <c r="U745" s="151"/>
      <c r="V745" s="151"/>
    </row>
    <row r="746" spans="1:28" ht="20.100000000000001" customHeight="1">
      <c r="M746" s="156"/>
      <c r="T746" s="153"/>
      <c r="V746" s="151"/>
    </row>
    <row r="747" spans="1:28" ht="20.100000000000001" customHeight="1">
      <c r="M747" s="156"/>
      <c r="O747" s="145"/>
      <c r="P747" s="145"/>
      <c r="Q747" s="145"/>
      <c r="R747" s="145"/>
      <c r="T747" s="153"/>
      <c r="V747" s="151"/>
    </row>
    <row r="748" spans="1:28" ht="20.100000000000001" customHeight="1">
      <c r="M748" s="156"/>
      <c r="O748" s="145"/>
      <c r="P748" s="145"/>
      <c r="Q748" s="145"/>
      <c r="R748" s="145"/>
      <c r="V748" s="151"/>
    </row>
    <row r="749" spans="1:28" ht="20.100000000000001" customHeight="1">
      <c r="M749" s="156"/>
      <c r="O749" s="172"/>
      <c r="P749" s="173"/>
      <c r="Q749" s="173"/>
      <c r="R749" s="145"/>
      <c r="V749" s="151"/>
      <c r="AA749" s="102"/>
      <c r="AB749" s="102"/>
    </row>
    <row r="750" spans="1:28" s="102" customFormat="1" ht="20.100000000000001" customHeight="1">
      <c r="A750" s="268"/>
      <c r="B750" s="123"/>
      <c r="C750" s="123"/>
      <c r="D750" s="123"/>
      <c r="E750" s="123"/>
      <c r="F750" s="123"/>
      <c r="G750" s="123"/>
      <c r="H750" s="123"/>
      <c r="I750" s="316"/>
      <c r="J750" s="123"/>
      <c r="K750" s="123"/>
      <c r="L750" s="123"/>
      <c r="M750" s="156"/>
      <c r="N750" s="150"/>
      <c r="O750" s="172"/>
      <c r="P750" s="173"/>
      <c r="Q750" s="173"/>
      <c r="R750" s="145"/>
      <c r="S750" s="150"/>
      <c r="T750" s="150"/>
      <c r="U750" s="150"/>
      <c r="V750" s="151"/>
      <c r="W750" s="150"/>
      <c r="X750" s="150"/>
      <c r="Y750" s="150"/>
      <c r="Z750" s="150"/>
    </row>
    <row r="751" spans="1:28" s="102" customFormat="1" ht="20.100000000000001" customHeight="1">
      <c r="A751" s="268"/>
      <c r="B751" s="123"/>
      <c r="C751" s="123"/>
      <c r="D751" s="123"/>
      <c r="E751" s="123"/>
      <c r="F751" s="123"/>
      <c r="G751" s="123"/>
      <c r="H751" s="123"/>
      <c r="I751" s="316"/>
      <c r="J751" s="123"/>
      <c r="K751" s="123"/>
      <c r="L751" s="123"/>
      <c r="M751" s="156"/>
      <c r="N751" s="150"/>
      <c r="O751" s="172"/>
      <c r="P751" s="173"/>
      <c r="Q751" s="173"/>
      <c r="R751" s="145"/>
      <c r="S751" s="150"/>
      <c r="T751" s="150"/>
      <c r="U751" s="150"/>
      <c r="V751" s="151"/>
      <c r="W751" s="150"/>
      <c r="X751" s="150"/>
      <c r="Y751" s="150"/>
      <c r="Z751" s="150"/>
    </row>
    <row r="752" spans="1:28" s="102" customFormat="1" ht="20.100000000000001" customHeight="1">
      <c r="A752" s="268"/>
      <c r="B752" s="123"/>
      <c r="C752" s="123"/>
      <c r="D752" s="123"/>
      <c r="E752" s="123"/>
      <c r="F752" s="123"/>
      <c r="G752" s="123"/>
      <c r="H752" s="123"/>
      <c r="I752" s="316"/>
      <c r="J752" s="123"/>
      <c r="K752" s="123"/>
      <c r="L752" s="123"/>
      <c r="M752" s="156"/>
      <c r="N752" s="150"/>
      <c r="O752" s="172"/>
      <c r="P752" s="173"/>
      <c r="Q752" s="173"/>
      <c r="R752" s="145"/>
      <c r="S752" s="150"/>
      <c r="T752" s="150"/>
      <c r="U752" s="150"/>
      <c r="V752" s="151"/>
      <c r="W752" s="150"/>
      <c r="X752" s="150"/>
      <c r="Y752" s="150"/>
      <c r="Z752" s="150"/>
    </row>
    <row r="753" spans="1:28" s="102" customFormat="1" ht="20.100000000000001" customHeight="1">
      <c r="A753" s="268"/>
      <c r="B753" s="123"/>
      <c r="C753" s="123"/>
      <c r="D753" s="123"/>
      <c r="E753" s="123"/>
      <c r="F753" s="123"/>
      <c r="G753" s="123"/>
      <c r="H753" s="123"/>
      <c r="I753" s="316"/>
      <c r="J753" s="123"/>
      <c r="K753" s="123"/>
      <c r="L753" s="123"/>
      <c r="M753" s="156"/>
      <c r="N753" s="145"/>
      <c r="O753" s="172"/>
      <c r="P753" s="173"/>
      <c r="Q753" s="173"/>
      <c r="R753" s="145"/>
      <c r="S753" s="150"/>
      <c r="T753" s="150"/>
      <c r="U753" s="150"/>
      <c r="V753" s="150"/>
      <c r="W753" s="150"/>
      <c r="X753" s="150"/>
      <c r="Y753" s="150"/>
      <c r="Z753" s="150"/>
    </row>
    <row r="754" spans="1:28" s="102" customFormat="1" ht="20.100000000000001" customHeight="1">
      <c r="A754" s="268"/>
      <c r="B754" s="123"/>
      <c r="C754" s="123"/>
      <c r="D754" s="123"/>
      <c r="E754" s="123"/>
      <c r="F754" s="123"/>
      <c r="G754" s="123"/>
      <c r="H754" s="123"/>
      <c r="I754" s="316"/>
      <c r="J754" s="123"/>
      <c r="K754" s="123"/>
      <c r="L754" s="123"/>
      <c r="M754" s="156"/>
      <c r="N754" s="145"/>
      <c r="O754" s="172"/>
      <c r="P754" s="173"/>
      <c r="Q754" s="173"/>
      <c r="R754" s="145"/>
      <c r="S754" s="150"/>
      <c r="T754" s="150"/>
      <c r="U754" s="150"/>
      <c r="V754" s="150"/>
      <c r="W754" s="150"/>
      <c r="X754" s="150"/>
      <c r="Y754" s="150"/>
      <c r="Z754" s="150"/>
    </row>
    <row r="755" spans="1:28" s="102" customFormat="1" ht="20.100000000000001" customHeight="1">
      <c r="A755" s="268"/>
      <c r="B755" s="123"/>
      <c r="C755" s="123"/>
      <c r="D755" s="123"/>
      <c r="E755" s="123"/>
      <c r="F755" s="123"/>
      <c r="G755" s="123"/>
      <c r="H755" s="123"/>
      <c r="I755" s="316"/>
      <c r="J755" s="123"/>
      <c r="K755" s="123"/>
      <c r="L755" s="123"/>
      <c r="M755" s="156"/>
      <c r="N755" s="172"/>
      <c r="O755" s="172"/>
      <c r="P755" s="173"/>
      <c r="Q755" s="173"/>
      <c r="R755" s="145"/>
      <c r="S755" s="150"/>
      <c r="T755" s="150"/>
      <c r="U755" s="150"/>
      <c r="V755" s="150"/>
      <c r="W755" s="150"/>
      <c r="X755" s="150"/>
      <c r="Y755" s="150"/>
      <c r="Z755" s="150"/>
    </row>
    <row r="756" spans="1:28" s="102" customFormat="1" ht="20.100000000000001" customHeight="1">
      <c r="A756" s="268"/>
      <c r="B756" s="123"/>
      <c r="C756" s="123"/>
      <c r="D756" s="123"/>
      <c r="E756" s="123"/>
      <c r="F756" s="123"/>
      <c r="G756" s="123"/>
      <c r="H756" s="123"/>
      <c r="I756" s="316"/>
      <c r="J756" s="123"/>
      <c r="K756" s="123"/>
      <c r="L756" s="123"/>
      <c r="M756" s="156"/>
      <c r="N756" s="172"/>
      <c r="O756" s="145"/>
      <c r="P756" s="145"/>
      <c r="Q756" s="145"/>
      <c r="R756" s="145"/>
      <c r="S756" s="150"/>
      <c r="T756" s="150"/>
      <c r="U756" s="150"/>
      <c r="V756" s="150"/>
      <c r="W756" s="150"/>
      <c r="X756" s="150"/>
      <c r="Y756" s="150"/>
      <c r="Z756" s="150"/>
    </row>
    <row r="757" spans="1:28" s="102" customFormat="1" ht="20.100000000000001" customHeight="1">
      <c r="A757" s="268"/>
      <c r="B757" s="123"/>
      <c r="C757" s="123"/>
      <c r="D757" s="123"/>
      <c r="E757" s="123"/>
      <c r="F757" s="123"/>
      <c r="G757" s="123"/>
      <c r="H757" s="123"/>
      <c r="I757" s="316"/>
      <c r="J757" s="123"/>
      <c r="K757" s="123"/>
      <c r="L757" s="123"/>
      <c r="M757" s="156"/>
      <c r="N757" s="172"/>
      <c r="O757" s="145"/>
      <c r="P757" s="145"/>
      <c r="Q757" s="145"/>
      <c r="R757" s="145"/>
      <c r="S757" s="150"/>
      <c r="T757" s="150"/>
      <c r="U757" s="150"/>
      <c r="V757" s="150"/>
      <c r="W757" s="150"/>
      <c r="X757" s="150"/>
      <c r="Y757" s="150"/>
      <c r="Z757" s="150"/>
    </row>
    <row r="758" spans="1:28" s="102" customFormat="1" ht="20.100000000000001" customHeight="1">
      <c r="A758" s="268"/>
      <c r="B758" s="123"/>
      <c r="C758" s="123"/>
      <c r="D758" s="123"/>
      <c r="E758" s="123"/>
      <c r="F758" s="123"/>
      <c r="G758" s="123"/>
      <c r="H758" s="123"/>
      <c r="I758" s="316"/>
      <c r="J758" s="123"/>
      <c r="K758" s="123"/>
      <c r="L758" s="123"/>
      <c r="M758" s="156"/>
      <c r="N758" s="172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</row>
    <row r="759" spans="1:28" s="102" customFormat="1" ht="20.100000000000001" customHeight="1">
      <c r="A759" s="268"/>
      <c r="B759" s="123"/>
      <c r="C759" s="123"/>
      <c r="D759" s="123"/>
      <c r="E759" s="123"/>
      <c r="F759" s="123"/>
      <c r="G759" s="123"/>
      <c r="H759" s="123"/>
      <c r="I759" s="316"/>
      <c r="J759" s="123"/>
      <c r="K759" s="123"/>
      <c r="L759" s="123"/>
      <c r="M759" s="156"/>
      <c r="N759" s="172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68"/>
      <c r="B760" s="123"/>
      <c r="C760" s="123"/>
      <c r="D760" s="123"/>
      <c r="E760" s="123"/>
      <c r="F760" s="123"/>
      <c r="G760" s="123"/>
      <c r="H760" s="123"/>
      <c r="I760" s="316"/>
      <c r="J760" s="123"/>
      <c r="K760" s="123"/>
      <c r="L760" s="123"/>
      <c r="M760" s="156"/>
      <c r="N760" s="172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  <c r="AA760" s="150"/>
      <c r="AB760" s="150"/>
    </row>
    <row r="761" spans="1:28" ht="20.100000000000001" customHeight="1">
      <c r="M761" s="156"/>
      <c r="N761" s="172"/>
      <c r="AA761" s="102"/>
      <c r="AB761" s="102"/>
    </row>
    <row r="762" spans="1:28" s="102" customFormat="1" ht="20.100000000000001" customHeight="1">
      <c r="A762" s="268"/>
      <c r="B762" s="123"/>
      <c r="C762" s="123"/>
      <c r="D762" s="123"/>
      <c r="E762" s="123"/>
      <c r="F762" s="123"/>
      <c r="G762" s="123"/>
      <c r="H762" s="123"/>
      <c r="I762" s="316"/>
      <c r="J762" s="123"/>
      <c r="K762" s="123"/>
      <c r="L762" s="123"/>
      <c r="M762" s="156"/>
      <c r="N762" s="145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68"/>
      <c r="B763" s="123"/>
      <c r="C763" s="123"/>
      <c r="D763" s="123"/>
      <c r="E763" s="123"/>
      <c r="F763" s="123"/>
      <c r="G763" s="123"/>
      <c r="H763" s="123"/>
      <c r="I763" s="316"/>
      <c r="J763" s="123"/>
      <c r="K763" s="123"/>
      <c r="L763" s="123"/>
      <c r="M763" s="156"/>
      <c r="N763" s="145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68"/>
      <c r="B764" s="123"/>
      <c r="C764" s="123"/>
      <c r="D764" s="123"/>
      <c r="E764" s="123"/>
      <c r="F764" s="123"/>
      <c r="G764" s="123"/>
      <c r="H764" s="123"/>
      <c r="I764" s="316"/>
      <c r="J764" s="123"/>
      <c r="K764" s="123"/>
      <c r="L764" s="123"/>
      <c r="M764" s="156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8" s="102" customFormat="1" ht="20.100000000000001" customHeight="1">
      <c r="A765" s="268"/>
      <c r="B765" s="123"/>
      <c r="C765" s="123"/>
      <c r="D765" s="123"/>
      <c r="E765" s="123"/>
      <c r="F765" s="123"/>
      <c r="G765" s="123"/>
      <c r="H765" s="123"/>
      <c r="I765" s="316"/>
      <c r="J765" s="123"/>
      <c r="K765" s="123"/>
      <c r="L765" s="123"/>
      <c r="M765" s="156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8" s="102" customFormat="1" ht="20.100000000000001" customHeight="1">
      <c r="A766" s="268"/>
      <c r="B766" s="123"/>
      <c r="C766" s="123"/>
      <c r="D766" s="123"/>
      <c r="E766" s="123"/>
      <c r="F766" s="123"/>
      <c r="G766" s="123"/>
      <c r="H766" s="123"/>
      <c r="I766" s="316"/>
      <c r="J766" s="123"/>
      <c r="K766" s="123"/>
      <c r="L766" s="123"/>
      <c r="M766" s="156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68"/>
      <c r="B767" s="123"/>
      <c r="C767" s="123"/>
      <c r="D767" s="123"/>
      <c r="E767" s="123"/>
      <c r="F767" s="123"/>
      <c r="G767" s="123"/>
      <c r="H767" s="123"/>
      <c r="I767" s="316"/>
      <c r="J767" s="123"/>
      <c r="K767" s="123"/>
      <c r="L767" s="123"/>
      <c r="M767" s="156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68"/>
      <c r="B768" s="123"/>
      <c r="C768" s="123"/>
      <c r="D768" s="123"/>
      <c r="E768" s="123"/>
      <c r="F768" s="123"/>
      <c r="G768" s="123"/>
      <c r="H768" s="123"/>
      <c r="I768" s="316"/>
      <c r="J768" s="123"/>
      <c r="K768" s="123"/>
      <c r="L768" s="123"/>
      <c r="M768" s="156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68"/>
      <c r="B769" s="123"/>
      <c r="C769" s="123"/>
      <c r="D769" s="123"/>
      <c r="E769" s="123"/>
      <c r="F769" s="123"/>
      <c r="G769" s="123"/>
      <c r="H769" s="123"/>
      <c r="I769" s="316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68"/>
      <c r="B770" s="123"/>
      <c r="C770" s="123"/>
      <c r="D770" s="123"/>
      <c r="E770" s="123"/>
      <c r="F770" s="123"/>
      <c r="G770" s="123"/>
      <c r="H770" s="123"/>
      <c r="I770" s="316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68"/>
      <c r="B771" s="123"/>
      <c r="C771" s="123"/>
      <c r="D771" s="123"/>
      <c r="E771" s="123"/>
      <c r="F771" s="123"/>
      <c r="G771" s="123"/>
      <c r="H771" s="123"/>
      <c r="I771" s="316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68"/>
      <c r="B772" s="123"/>
      <c r="C772" s="123"/>
      <c r="D772" s="123"/>
      <c r="E772" s="123"/>
      <c r="F772" s="123"/>
      <c r="G772" s="123"/>
      <c r="H772" s="123"/>
      <c r="I772" s="316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68"/>
      <c r="B773" s="123"/>
      <c r="C773" s="123"/>
      <c r="D773" s="123"/>
      <c r="E773" s="123"/>
      <c r="F773" s="123"/>
      <c r="G773" s="123"/>
      <c r="H773" s="123"/>
      <c r="I773" s="316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68"/>
      <c r="B774" s="123"/>
      <c r="C774" s="123"/>
      <c r="D774" s="123"/>
      <c r="E774" s="123"/>
      <c r="F774" s="123"/>
      <c r="G774" s="123"/>
      <c r="H774" s="123"/>
      <c r="I774" s="316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68"/>
      <c r="B775" s="123"/>
      <c r="C775" s="123"/>
      <c r="D775" s="123"/>
      <c r="E775" s="123"/>
      <c r="F775" s="123"/>
      <c r="G775" s="123"/>
      <c r="H775" s="123"/>
      <c r="I775" s="316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68"/>
      <c r="B776" s="123"/>
      <c r="C776" s="123"/>
      <c r="D776" s="123"/>
      <c r="E776" s="123"/>
      <c r="F776" s="123"/>
      <c r="G776" s="123"/>
      <c r="H776" s="123"/>
      <c r="I776" s="316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68"/>
      <c r="B777" s="123"/>
      <c r="C777" s="123"/>
      <c r="D777" s="123"/>
      <c r="E777" s="123"/>
      <c r="F777" s="123"/>
      <c r="G777" s="123"/>
      <c r="H777" s="123"/>
      <c r="I777" s="316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68"/>
      <c r="B778" s="123"/>
      <c r="C778" s="123"/>
      <c r="D778" s="123"/>
      <c r="E778" s="123"/>
      <c r="F778" s="123"/>
      <c r="G778" s="123"/>
      <c r="H778" s="123"/>
      <c r="I778" s="316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68"/>
      <c r="B779" s="123"/>
      <c r="C779" s="123"/>
      <c r="D779" s="123"/>
      <c r="E779" s="123"/>
      <c r="F779" s="123"/>
      <c r="G779" s="123"/>
      <c r="H779" s="123"/>
      <c r="I779" s="316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68"/>
      <c r="B780" s="123"/>
      <c r="C780" s="123"/>
      <c r="D780" s="123"/>
      <c r="E780" s="123"/>
      <c r="F780" s="123"/>
      <c r="G780" s="123"/>
      <c r="H780" s="123"/>
      <c r="I780" s="316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68"/>
      <c r="B781" s="123"/>
      <c r="C781" s="123"/>
      <c r="D781" s="123"/>
      <c r="E781" s="123"/>
      <c r="F781" s="123"/>
      <c r="G781" s="123"/>
      <c r="H781" s="123"/>
      <c r="I781" s="316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68"/>
      <c r="B782" s="123"/>
      <c r="C782" s="123"/>
      <c r="D782" s="123"/>
      <c r="E782" s="123"/>
      <c r="F782" s="123"/>
      <c r="G782" s="123"/>
      <c r="H782" s="123"/>
      <c r="I782" s="316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68"/>
      <c r="B783" s="123"/>
      <c r="C783" s="123"/>
      <c r="D783" s="123"/>
      <c r="E783" s="123"/>
      <c r="F783" s="123"/>
      <c r="G783" s="123"/>
      <c r="H783" s="123"/>
      <c r="I783" s="316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68"/>
      <c r="B784" s="123"/>
      <c r="C784" s="123"/>
      <c r="D784" s="123"/>
      <c r="E784" s="123"/>
      <c r="F784" s="123"/>
      <c r="G784" s="123"/>
      <c r="H784" s="123"/>
      <c r="I784" s="316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8"/>
      <c r="B785" s="123"/>
      <c r="C785" s="123"/>
      <c r="D785" s="123"/>
      <c r="E785" s="123"/>
      <c r="F785" s="123"/>
      <c r="G785" s="123"/>
      <c r="H785" s="123"/>
      <c r="I785" s="316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8"/>
      <c r="B786" s="123"/>
      <c r="C786" s="123"/>
      <c r="D786" s="123"/>
      <c r="E786" s="123"/>
      <c r="F786" s="123"/>
      <c r="G786" s="123"/>
      <c r="H786" s="123"/>
      <c r="I786" s="316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8"/>
      <c r="B787" s="123"/>
      <c r="C787" s="123"/>
      <c r="D787" s="123"/>
      <c r="E787" s="123"/>
      <c r="F787" s="123"/>
      <c r="G787" s="123"/>
      <c r="H787" s="123"/>
      <c r="I787" s="316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8"/>
      <c r="B788" s="123"/>
      <c r="C788" s="123"/>
      <c r="D788" s="123"/>
      <c r="E788" s="123"/>
      <c r="F788" s="123"/>
      <c r="G788" s="123"/>
      <c r="H788" s="123"/>
      <c r="I788" s="316"/>
      <c r="J788" s="123"/>
      <c r="K788" s="123"/>
      <c r="L788" s="123"/>
      <c r="M788" s="147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8"/>
      <c r="B789" s="123"/>
      <c r="C789" s="123"/>
      <c r="D789" s="123"/>
      <c r="E789" s="123"/>
      <c r="F789" s="123"/>
      <c r="G789" s="123"/>
      <c r="H789" s="123"/>
      <c r="I789" s="316"/>
      <c r="J789" s="123"/>
      <c r="K789" s="123"/>
      <c r="L789" s="123"/>
      <c r="M789" s="147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8"/>
      <c r="B790" s="123"/>
      <c r="C790" s="123"/>
      <c r="D790" s="123"/>
      <c r="E790" s="123"/>
      <c r="F790" s="123"/>
      <c r="G790" s="123"/>
      <c r="H790" s="123"/>
      <c r="I790" s="316"/>
      <c r="J790" s="123"/>
      <c r="K790" s="123"/>
      <c r="L790" s="123"/>
      <c r="M790" s="147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8"/>
      <c r="B791" s="123"/>
      <c r="C791" s="123"/>
      <c r="D791" s="123"/>
      <c r="E791" s="123"/>
      <c r="F791" s="123"/>
      <c r="G791" s="123"/>
      <c r="H791" s="123"/>
      <c r="I791" s="316"/>
      <c r="J791" s="123"/>
      <c r="K791" s="123"/>
      <c r="L791" s="123"/>
      <c r="M791" s="147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8"/>
      <c r="B792" s="123"/>
      <c r="C792" s="123"/>
      <c r="D792" s="123"/>
      <c r="E792" s="123"/>
      <c r="F792" s="123"/>
      <c r="G792" s="123"/>
      <c r="H792" s="123"/>
      <c r="I792" s="316"/>
      <c r="J792" s="123"/>
      <c r="K792" s="123"/>
      <c r="L792" s="123"/>
      <c r="M792" s="147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8"/>
      <c r="B793" s="123"/>
      <c r="C793" s="123"/>
      <c r="D793" s="123"/>
      <c r="E793" s="123"/>
      <c r="F793" s="123"/>
      <c r="G793" s="123"/>
      <c r="H793" s="123"/>
      <c r="I793" s="316"/>
      <c r="J793" s="123"/>
      <c r="K793" s="123"/>
      <c r="L793" s="123"/>
      <c r="M793" s="147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8"/>
      <c r="B794" s="123"/>
      <c r="C794" s="123"/>
      <c r="D794" s="123"/>
      <c r="E794" s="123"/>
      <c r="F794" s="123"/>
      <c r="G794" s="123"/>
      <c r="H794" s="123"/>
      <c r="I794" s="316"/>
      <c r="J794" s="123"/>
      <c r="K794" s="123"/>
      <c r="L794" s="123"/>
      <c r="M794" s="147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8"/>
      <c r="B795" s="123"/>
      <c r="C795" s="123"/>
      <c r="D795" s="123"/>
      <c r="E795" s="123"/>
      <c r="F795" s="123"/>
      <c r="G795" s="123"/>
      <c r="H795" s="123"/>
      <c r="I795" s="316"/>
      <c r="J795" s="123"/>
      <c r="K795" s="123"/>
      <c r="L795" s="123"/>
      <c r="M795" s="147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8"/>
      <c r="B796" s="123"/>
      <c r="C796" s="123"/>
      <c r="D796" s="123"/>
      <c r="E796" s="123"/>
      <c r="F796" s="123"/>
      <c r="G796" s="123"/>
      <c r="H796" s="123"/>
      <c r="I796" s="316"/>
      <c r="J796" s="123"/>
      <c r="K796" s="123"/>
      <c r="L796" s="123"/>
      <c r="M796" s="147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8"/>
      <c r="B797" s="123"/>
      <c r="C797" s="123"/>
      <c r="D797" s="123"/>
      <c r="E797" s="123"/>
      <c r="F797" s="123"/>
      <c r="G797" s="123"/>
      <c r="H797" s="123"/>
      <c r="I797" s="316"/>
      <c r="J797" s="123"/>
      <c r="K797" s="123"/>
      <c r="L797" s="123"/>
      <c r="M797" s="147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8"/>
      <c r="B798" s="123"/>
      <c r="C798" s="123"/>
      <c r="D798" s="123"/>
      <c r="E798" s="123"/>
      <c r="F798" s="123"/>
      <c r="G798" s="123"/>
      <c r="H798" s="123"/>
      <c r="I798" s="316"/>
      <c r="J798" s="123"/>
      <c r="K798" s="123"/>
      <c r="L798" s="123"/>
      <c r="M798" s="147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8"/>
      <c r="B799" s="123"/>
      <c r="C799" s="123"/>
      <c r="D799" s="123"/>
      <c r="E799" s="123"/>
      <c r="F799" s="123"/>
      <c r="G799" s="123"/>
      <c r="H799" s="123"/>
      <c r="I799" s="316"/>
      <c r="J799" s="123"/>
      <c r="K799" s="123"/>
      <c r="L799" s="123"/>
      <c r="M799" s="147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8"/>
      <c r="B800" s="123"/>
      <c r="C800" s="123"/>
      <c r="D800" s="123"/>
      <c r="E800" s="123"/>
      <c r="F800" s="123"/>
      <c r="G800" s="123"/>
      <c r="H800" s="123"/>
      <c r="I800" s="316"/>
      <c r="J800" s="123"/>
      <c r="K800" s="123"/>
      <c r="L800" s="123"/>
      <c r="M800" s="147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68"/>
      <c r="B801" s="123"/>
      <c r="C801" s="123"/>
      <c r="D801" s="123"/>
      <c r="E801" s="123"/>
      <c r="F801" s="123"/>
      <c r="G801" s="123"/>
      <c r="H801" s="123"/>
      <c r="I801" s="316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  <c r="AA801" s="150"/>
      <c r="AB801" s="150"/>
    </row>
    <row r="804" spans="1:28" ht="20.100000000000001" customHeight="1">
      <c r="AA804" s="102"/>
      <c r="AB804" s="102"/>
    </row>
    <row r="805" spans="1:28" s="102" customFormat="1" ht="20.100000000000001" customHeight="1">
      <c r="A805" s="268"/>
      <c r="B805" s="123"/>
      <c r="C805" s="123"/>
      <c r="D805" s="123"/>
      <c r="E805" s="123"/>
      <c r="F805" s="123"/>
      <c r="G805" s="123"/>
      <c r="H805" s="123"/>
      <c r="I805" s="31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68"/>
      <c r="B806" s="123"/>
      <c r="C806" s="123"/>
      <c r="D806" s="123"/>
      <c r="E806" s="123"/>
      <c r="F806" s="123"/>
      <c r="G806" s="123"/>
      <c r="H806" s="123"/>
      <c r="I806" s="31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68"/>
      <c r="B807" s="123"/>
      <c r="C807" s="123"/>
      <c r="D807" s="123"/>
      <c r="E807" s="123"/>
      <c r="F807" s="123"/>
      <c r="G807" s="123"/>
      <c r="H807" s="123"/>
      <c r="I807" s="316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68"/>
      <c r="B808" s="123"/>
      <c r="C808" s="123"/>
      <c r="D808" s="123"/>
      <c r="E808" s="123"/>
      <c r="F808" s="123"/>
      <c r="G808" s="123"/>
      <c r="H808" s="123"/>
      <c r="I808" s="316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68"/>
      <c r="B809" s="123"/>
      <c r="C809" s="123"/>
      <c r="D809" s="123"/>
      <c r="E809" s="123"/>
      <c r="F809" s="123"/>
      <c r="G809" s="123"/>
      <c r="H809" s="123"/>
      <c r="I809" s="316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68"/>
      <c r="B810" s="123"/>
      <c r="C810" s="123"/>
      <c r="D810" s="123"/>
      <c r="E810" s="123"/>
      <c r="F810" s="123"/>
      <c r="G810" s="123"/>
      <c r="H810" s="123"/>
      <c r="I810" s="316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68"/>
      <c r="B811" s="123"/>
      <c r="C811" s="123"/>
      <c r="D811" s="123"/>
      <c r="E811" s="123"/>
      <c r="F811" s="123"/>
      <c r="G811" s="123"/>
      <c r="H811" s="123"/>
      <c r="I811" s="31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68"/>
      <c r="B812" s="123"/>
      <c r="C812" s="123"/>
      <c r="D812" s="123"/>
      <c r="E812" s="123"/>
      <c r="F812" s="123"/>
      <c r="G812" s="123"/>
      <c r="H812" s="123"/>
      <c r="I812" s="31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68"/>
      <c r="B813" s="123"/>
      <c r="C813" s="123"/>
      <c r="D813" s="123"/>
      <c r="E813" s="123"/>
      <c r="F813" s="123"/>
      <c r="G813" s="123"/>
      <c r="H813" s="123"/>
      <c r="I813" s="31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  <c r="AA813" s="150"/>
      <c r="AB813" s="150"/>
    </row>
  </sheetData>
  <autoFilter ref="A3:V691"/>
  <mergeCells count="10">
    <mergeCell ref="V35:V36"/>
    <mergeCell ref="K65:L65"/>
    <mergeCell ref="K78:L78"/>
    <mergeCell ref="K87:L87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97:H98 D123:H124 E88:H89 D133:H134 D79:H80 D66:H70 D4:H52 D56:H56">
    <cfRule type="cellIs" dxfId="351" priority="12" operator="greaterThan">
      <formula>0</formula>
    </cfRule>
  </conditionalFormatting>
  <conditionalFormatting sqref="D97:H98 D123:H124 D133:H134 D79:H80">
    <cfRule type="cellIs" dxfId="350" priority="10" operator="greaterThan">
      <formula>0</formula>
    </cfRule>
    <cfRule type="expression" dxfId="349" priority="11">
      <formula>"&gt;0"</formula>
    </cfRule>
  </conditionalFormatting>
  <conditionalFormatting sqref="D107:H114">
    <cfRule type="cellIs" dxfId="348" priority="2" operator="greaterThan">
      <formula>0</formula>
    </cfRule>
    <cfRule type="cellIs" dxfId="347" priority="3" operator="greaterThan">
      <formula>0</formula>
    </cfRule>
    <cfRule type="expression" dxfId="346" priority="7">
      <formula>"&gt;=1"</formula>
    </cfRule>
    <cfRule type="cellIs" dxfId="345" priority="8" operator="greaterThan">
      <formula>1</formula>
    </cfRule>
    <cfRule type="cellIs" dxfId="344" priority="9" operator="greaterThan">
      <formula>1</formula>
    </cfRule>
  </conditionalFormatting>
  <conditionalFormatting sqref="P749:Q755">
    <cfRule type="expression" dxfId="343" priority="4">
      <formula>"&gt;=1"</formula>
    </cfRule>
    <cfRule type="cellIs" dxfId="342" priority="5" operator="greaterThan">
      <formula>1</formula>
    </cfRule>
    <cfRule type="cellIs" dxfId="341" priority="6" operator="greaterThan">
      <formula>1</formula>
    </cfRule>
  </conditionalFormatting>
  <conditionalFormatting sqref="D53:H55">
    <cfRule type="cellIs" dxfId="340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08"/>
  <sheetViews>
    <sheetView zoomScaleNormal="100" workbookViewId="0">
      <pane ySplit="3" topLeftCell="A61" activePane="bottomLeft" state="frozen"/>
      <selection activeCell="A4" sqref="A4:J71"/>
      <selection pane="bottomLeft" activeCell="A76" sqref="A76:XFD77"/>
    </sheetView>
  </sheetViews>
  <sheetFormatPr defaultRowHeight="20.100000000000001" customHeight="1"/>
  <cols>
    <col min="1" max="1" width="10.125" style="268" customWidth="1"/>
    <col min="2" max="2" width="18.625" style="123" customWidth="1"/>
    <col min="3" max="3" width="11.625" style="123" customWidth="1"/>
    <col min="4" max="8" width="8.125" style="123" customWidth="1"/>
    <col min="9" max="9" width="8.875" style="31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3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395" t="s">
        <v>3</v>
      </c>
      <c r="E3" s="395" t="s">
        <v>4</v>
      </c>
      <c r="F3" s="395" t="s">
        <v>5</v>
      </c>
      <c r="G3" s="395" t="s">
        <v>6</v>
      </c>
      <c r="H3" s="395" t="s">
        <v>119</v>
      </c>
      <c r="I3" s="295" t="s">
        <v>8</v>
      </c>
      <c r="J3" s="395" t="s">
        <v>9</v>
      </c>
      <c r="K3" s="466" t="s">
        <v>10</v>
      </c>
      <c r="L3" s="467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9">
        <v>44511</v>
      </c>
      <c r="B4" s="360" t="s">
        <v>1294</v>
      </c>
      <c r="C4" s="361" t="s">
        <v>1295</v>
      </c>
      <c r="D4" s="362">
        <v>4</v>
      </c>
      <c r="E4" s="362">
        <v>0</v>
      </c>
      <c r="F4" s="362">
        <v>0</v>
      </c>
      <c r="G4" s="362">
        <v>4</v>
      </c>
      <c r="H4" s="362">
        <v>0</v>
      </c>
      <c r="I4" s="363" t="s">
        <v>1305</v>
      </c>
      <c r="J4" s="364" t="s">
        <v>1306</v>
      </c>
      <c r="K4" s="364" t="s">
        <v>1307</v>
      </c>
      <c r="L4" s="365"/>
      <c r="M4" s="101"/>
      <c r="O4" s="111" t="s">
        <v>93</v>
      </c>
      <c r="P4" s="112"/>
      <c r="Q4" s="32">
        <f>D150</f>
        <v>291</v>
      </c>
      <c r="R4" s="32">
        <f>E150</f>
        <v>92</v>
      </c>
      <c r="S4" s="32">
        <f>F150</f>
        <v>92</v>
      </c>
      <c r="T4" s="32">
        <f>G150</f>
        <v>282</v>
      </c>
      <c r="U4" s="32">
        <f>H150</f>
        <v>0</v>
      </c>
      <c r="V4" s="113"/>
    </row>
    <row r="5" spans="1:22" ht="20.100000000000001" customHeight="1">
      <c r="A5" s="318">
        <v>44511</v>
      </c>
      <c r="B5" s="326" t="s">
        <v>1296</v>
      </c>
      <c r="C5" s="327" t="s">
        <v>1297</v>
      </c>
      <c r="D5" s="328">
        <v>1</v>
      </c>
      <c r="E5" s="328">
        <v>0</v>
      </c>
      <c r="F5" s="328">
        <v>0</v>
      </c>
      <c r="G5" s="328">
        <v>0</v>
      </c>
      <c r="H5" s="328">
        <v>0</v>
      </c>
      <c r="I5" s="329" t="s">
        <v>1305</v>
      </c>
      <c r="J5" s="330" t="s">
        <v>1306</v>
      </c>
      <c r="K5" s="330" t="s">
        <v>1307</v>
      </c>
      <c r="L5" s="331"/>
      <c r="M5" s="156"/>
      <c r="O5" s="114" t="s">
        <v>49</v>
      </c>
      <c r="P5" s="115"/>
      <c r="Q5" s="33">
        <f>D151</f>
        <v>2110</v>
      </c>
      <c r="R5" s="33">
        <f>E151</f>
        <v>385</v>
      </c>
      <c r="S5" s="33">
        <f>F151</f>
        <v>344</v>
      </c>
      <c r="T5" s="33">
        <f>G151</f>
        <v>2049</v>
      </c>
      <c r="U5" s="33">
        <f>H151</f>
        <v>0</v>
      </c>
      <c r="V5" s="116"/>
    </row>
    <row r="6" spans="1:22" ht="20.100000000000001" customHeight="1" thickBot="1">
      <c r="A6" s="324">
        <v>44511</v>
      </c>
      <c r="B6" s="338" t="s">
        <v>1296</v>
      </c>
      <c r="C6" s="339" t="s">
        <v>41</v>
      </c>
      <c r="D6" s="340">
        <v>5</v>
      </c>
      <c r="E6" s="340">
        <v>0</v>
      </c>
      <c r="F6" s="340">
        <v>0</v>
      </c>
      <c r="G6" s="340">
        <v>5</v>
      </c>
      <c r="H6" s="340">
        <v>0</v>
      </c>
      <c r="I6" s="341" t="s">
        <v>1305</v>
      </c>
      <c r="J6" s="342" t="s">
        <v>1306</v>
      </c>
      <c r="K6" s="342" t="s">
        <v>1307</v>
      </c>
      <c r="L6" s="343"/>
      <c r="M6" s="156"/>
      <c r="O6" s="46" t="s">
        <v>50</v>
      </c>
      <c r="P6" s="47"/>
      <c r="Q6" s="2">
        <f>D152</f>
        <v>2401</v>
      </c>
      <c r="R6" s="2">
        <f>E152</f>
        <v>477</v>
      </c>
      <c r="S6" s="2">
        <f>F152</f>
        <v>436</v>
      </c>
      <c r="T6" s="2">
        <f>G152</f>
        <v>2331</v>
      </c>
      <c r="U6" s="2">
        <f>H152</f>
        <v>0</v>
      </c>
      <c r="V6" s="48"/>
    </row>
    <row r="7" spans="1:22" ht="20.100000000000001" customHeight="1" thickTop="1">
      <c r="A7" s="318">
        <v>44511</v>
      </c>
      <c r="B7" s="326" t="s">
        <v>1296</v>
      </c>
      <c r="C7" s="327" t="s">
        <v>41</v>
      </c>
      <c r="D7" s="328">
        <v>15</v>
      </c>
      <c r="E7" s="328">
        <v>0</v>
      </c>
      <c r="F7" s="328">
        <v>0</v>
      </c>
      <c r="G7" s="328">
        <v>9</v>
      </c>
      <c r="H7" s="328">
        <v>0</v>
      </c>
      <c r="I7" s="329" t="s">
        <v>1305</v>
      </c>
      <c r="J7" s="330" t="s">
        <v>1306</v>
      </c>
      <c r="K7" s="330" t="s">
        <v>1308</v>
      </c>
      <c r="L7" s="331"/>
      <c r="M7" s="156"/>
      <c r="O7" s="49" t="s">
        <v>51</v>
      </c>
      <c r="P7" s="50"/>
      <c r="Q7" s="3">
        <f>D97</f>
        <v>81</v>
      </c>
      <c r="R7" s="3">
        <f>E97</f>
        <v>0</v>
      </c>
      <c r="S7" s="3">
        <f>F97</f>
        <v>0</v>
      </c>
      <c r="T7" s="3">
        <f>G97</f>
        <v>77</v>
      </c>
      <c r="U7" s="3">
        <f>H97</f>
        <v>0</v>
      </c>
      <c r="V7" s="51"/>
    </row>
    <row r="8" spans="1:22" ht="20.100000000000001" customHeight="1" thickBot="1">
      <c r="A8" s="325">
        <v>44511</v>
      </c>
      <c r="B8" s="332" t="s">
        <v>1296</v>
      </c>
      <c r="C8" s="333" t="s">
        <v>1298</v>
      </c>
      <c r="D8" s="334">
        <v>1</v>
      </c>
      <c r="E8" s="334">
        <v>0</v>
      </c>
      <c r="F8" s="334">
        <v>0</v>
      </c>
      <c r="G8" s="334">
        <v>1</v>
      </c>
      <c r="H8" s="334">
        <v>0</v>
      </c>
      <c r="I8" s="335" t="s">
        <v>1305</v>
      </c>
      <c r="J8" s="336" t="s">
        <v>1306</v>
      </c>
      <c r="K8" s="336" t="s">
        <v>1308</v>
      </c>
      <c r="L8" s="337"/>
      <c r="M8" s="156"/>
      <c r="O8" s="52" t="s">
        <v>94</v>
      </c>
      <c r="P8" s="53"/>
      <c r="Q8" s="4">
        <f>SUM(Q6:Q7)</f>
        <v>2482</v>
      </c>
      <c r="R8" s="4">
        <f>SUM(R6:R7)</f>
        <v>477</v>
      </c>
      <c r="S8" s="4">
        <f>SUM(S6:S7)</f>
        <v>436</v>
      </c>
      <c r="T8" s="4">
        <f>SUM(T6:T7)</f>
        <v>2408</v>
      </c>
      <c r="U8" s="4">
        <f>SUM(U6:U7)</f>
        <v>0</v>
      </c>
      <c r="V8" s="54"/>
    </row>
    <row r="9" spans="1:22" ht="20.100000000000001" customHeight="1" thickTop="1" thickBot="1">
      <c r="A9" s="324">
        <v>44511</v>
      </c>
      <c r="B9" s="338" t="s">
        <v>1296</v>
      </c>
      <c r="C9" s="339" t="s">
        <v>1299</v>
      </c>
      <c r="D9" s="340">
        <v>2</v>
      </c>
      <c r="E9" s="340">
        <v>0</v>
      </c>
      <c r="F9" s="340">
        <v>0</v>
      </c>
      <c r="G9" s="340">
        <v>1</v>
      </c>
      <c r="H9" s="340">
        <v>0</v>
      </c>
      <c r="I9" s="341" t="s">
        <v>1305</v>
      </c>
      <c r="J9" s="342" t="s">
        <v>1306</v>
      </c>
      <c r="K9" s="342" t="s">
        <v>1307</v>
      </c>
      <c r="L9" s="343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59">
        <v>44511</v>
      </c>
      <c r="B10" s="360" t="s">
        <v>1300</v>
      </c>
      <c r="C10" s="361" t="s">
        <v>1301</v>
      </c>
      <c r="D10" s="362">
        <v>1</v>
      </c>
      <c r="E10" s="362">
        <v>0</v>
      </c>
      <c r="F10" s="362">
        <v>0</v>
      </c>
      <c r="G10" s="362">
        <v>1</v>
      </c>
      <c r="H10" s="362">
        <v>0</v>
      </c>
      <c r="I10" s="363" t="s">
        <v>1305</v>
      </c>
      <c r="J10" s="364" t="s">
        <v>1306</v>
      </c>
      <c r="K10" s="364" t="s">
        <v>1307</v>
      </c>
      <c r="L10" s="365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18">
        <v>44511</v>
      </c>
      <c r="B11" s="326" t="s">
        <v>1302</v>
      </c>
      <c r="C11" s="327" t="s">
        <v>1303</v>
      </c>
      <c r="D11" s="328">
        <v>2</v>
      </c>
      <c r="E11" s="328">
        <v>0</v>
      </c>
      <c r="F11" s="328">
        <v>0</v>
      </c>
      <c r="G11" s="328">
        <v>2</v>
      </c>
      <c r="H11" s="328">
        <v>0</v>
      </c>
      <c r="I11" s="329" t="s">
        <v>1305</v>
      </c>
      <c r="J11" s="330" t="s">
        <v>1306</v>
      </c>
      <c r="K11" s="330" t="s">
        <v>1307</v>
      </c>
      <c r="L11" s="331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24">
        <v>44511</v>
      </c>
      <c r="B12" s="338" t="s">
        <v>1302</v>
      </c>
      <c r="C12" s="339" t="s">
        <v>1304</v>
      </c>
      <c r="D12" s="340">
        <v>6</v>
      </c>
      <c r="E12" s="340">
        <v>0</v>
      </c>
      <c r="F12" s="340">
        <v>0</v>
      </c>
      <c r="G12" s="340">
        <v>6</v>
      </c>
      <c r="H12" s="340">
        <v>0</v>
      </c>
      <c r="I12" s="341" t="s">
        <v>1305</v>
      </c>
      <c r="J12" s="342" t="s">
        <v>1306</v>
      </c>
      <c r="K12" s="342" t="s">
        <v>1307</v>
      </c>
      <c r="L12" s="343"/>
      <c r="M12" s="156"/>
      <c r="O12" s="468" t="s">
        <v>53</v>
      </c>
      <c r="P12" s="466"/>
      <c r="Q12" s="117">
        <f>T12+V12</f>
        <v>291</v>
      </c>
      <c r="R12" s="57"/>
      <c r="S12" s="58" t="s">
        <v>39</v>
      </c>
      <c r="T12" s="59">
        <f>SUM(P14:V14,P17:V17,P20:V20,P23:V23,P26:V26,V29,U29,T29)</f>
        <v>278</v>
      </c>
      <c r="U12" s="60" t="s">
        <v>40</v>
      </c>
      <c r="V12" s="61">
        <f>SUM(P29:S29)</f>
        <v>13</v>
      </c>
    </row>
    <row r="13" spans="1:22" ht="20.100000000000001" customHeight="1">
      <c r="A13" s="318">
        <v>44511</v>
      </c>
      <c r="B13" s="326" t="s">
        <v>1311</v>
      </c>
      <c r="C13" s="327" t="s">
        <v>1312</v>
      </c>
      <c r="D13" s="328">
        <v>35</v>
      </c>
      <c r="E13" s="328">
        <v>0</v>
      </c>
      <c r="F13" s="328">
        <v>0</v>
      </c>
      <c r="G13" s="328">
        <v>35</v>
      </c>
      <c r="H13" s="328">
        <v>0</v>
      </c>
      <c r="I13" s="329" t="s">
        <v>1322</v>
      </c>
      <c r="J13" s="330" t="s">
        <v>1325</v>
      </c>
      <c r="K13" s="368" t="s">
        <v>1330</v>
      </c>
      <c r="L13" s="331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24">
        <v>44511</v>
      </c>
      <c r="B14" s="338" t="s">
        <v>1311</v>
      </c>
      <c r="C14" s="339" t="s">
        <v>1313</v>
      </c>
      <c r="D14" s="340">
        <v>1</v>
      </c>
      <c r="E14" s="340">
        <v>0</v>
      </c>
      <c r="F14" s="340">
        <v>0</v>
      </c>
      <c r="G14" s="340">
        <v>1</v>
      </c>
      <c r="H14" s="340">
        <v>0</v>
      </c>
      <c r="I14" s="341" t="s">
        <v>1323</v>
      </c>
      <c r="J14" s="342" t="s">
        <v>1326</v>
      </c>
      <c r="K14" s="369" t="s">
        <v>1331</v>
      </c>
      <c r="L14" s="343"/>
      <c r="M14" s="156"/>
      <c r="O14" s="118" t="s">
        <v>22</v>
      </c>
      <c r="P14" s="119">
        <f>SUMIF($C$4:$C$66,P13,$D$4:$D$66)+SUMIF($C$76:$C$77,P13,$D$76:$D$77)+SUMIF($C$102:$C$103,P13,$D$102:$D$103)</f>
        <v>33</v>
      </c>
      <c r="Q14" s="119">
        <f>SUMIF($C$4:$C$66,Q13,$D$4:$D$66)+SUMIF($C$76:$C$77,Q13,$D$76:$D$77)+SUMIF($C$102:$C$103,Q13,$D$102:$D$103)</f>
        <v>0</v>
      </c>
      <c r="R14" s="119">
        <f>SUMIF($C$4:$C$66,R13,$D$4:$D$66)+SUMIF($C$76:$C$77,R13,$D$76:$D$77)+SUMIF($C$102:$C$103,R13,$D$102:$D$103)</f>
        <v>31</v>
      </c>
      <c r="S14" s="119">
        <f>SUMIF($C$4:$C$66,S13,$D$4:$D$66)+SUMIF($C$76:$C$77,S13,$D$76:$D$77)+SUMIF($C$102:$C$103,S13,$D$102:$D$103)</f>
        <v>0</v>
      </c>
      <c r="T14" s="119">
        <f>SUMIF($C$4:$C$66,T13,$D$4:$D$66)+SUMIF($C$76:$C$77,T13,$D$76:$D$77)+SUMIF($C$102:$C$103,T13,$D$102:$D$103)</f>
        <v>35</v>
      </c>
      <c r="U14" s="119">
        <f>SUMIF($C$4:$C$66,U13,$D$4:$D$66)+SUMIF($C$76:$C$77,U13,$D$76:$D$77)+SUMIF($C$102:$C$103,U13,$D$102:$D$103)</f>
        <v>0</v>
      </c>
      <c r="V14" s="120">
        <f>SUMIF($C$4:$C$66,V13,$D$4:$D$66)+SUMIF($C$76:$C$77,V13,$D$76:$D$77)+SUMIF($C$102:$C$103,V13,$D$102:$D$103)</f>
        <v>2</v>
      </c>
    </row>
    <row r="15" spans="1:22" ht="20.100000000000001" customHeight="1">
      <c r="A15" s="318">
        <v>44511</v>
      </c>
      <c r="B15" s="326" t="s">
        <v>1314</v>
      </c>
      <c r="C15" s="327" t="s">
        <v>1315</v>
      </c>
      <c r="D15" s="328">
        <v>2</v>
      </c>
      <c r="E15" s="328">
        <v>0</v>
      </c>
      <c r="F15" s="328">
        <v>0</v>
      </c>
      <c r="G15" s="328">
        <v>2</v>
      </c>
      <c r="H15" s="328">
        <v>0</v>
      </c>
      <c r="I15" s="329" t="s">
        <v>1323</v>
      </c>
      <c r="J15" s="330" t="s">
        <v>1325</v>
      </c>
      <c r="K15" s="368" t="s">
        <v>1331</v>
      </c>
      <c r="L15" s="331"/>
      <c r="M15" s="156"/>
      <c r="O15" s="65" t="s">
        <v>25</v>
      </c>
      <c r="P15" s="66">
        <f>SUMIF($C$4:$C$66,P13,$G$4:$G$66)+SUMIF($C$76:$C$77,P13,$G$76:$G$77)+SUMIF($C$102:$C$103,P13,$G$102:$G$103)</f>
        <v>33</v>
      </c>
      <c r="Q15" s="66">
        <f>SUMIF($C$4:$C$66,Q13,$G$4:$G$66)+SUMIF($C$76:$C$77,Q13,$G$76:$G$77)+SUMIF($C$102:$C$103,Q13,$G$102:$G$103)</f>
        <v>0</v>
      </c>
      <c r="R15" s="66">
        <f>SUMIF($C$4:$C$66,R13,$G$4:$G$66)+SUMIF($C$76:$C$77,R13,$G$76:$G$77)+SUMIF($C$102:$C$103,R13,$G$102:$G$103)</f>
        <v>30</v>
      </c>
      <c r="S15" s="66">
        <f>SUMIF($C$4:$C$66,S13,$G$4:$G$66)+SUMIF($C$76:$C$77,S13,$G$76:$G$77)+SUMIF($C$102:$C$103,S13,$G$102:$G$103)</f>
        <v>0</v>
      </c>
      <c r="T15" s="66">
        <f>SUMIF($C$4:$C$66,T13,$G$4:$G$66)+SUMIF($C$76:$C$77,T13,$G$76:$G$77)+SUMIF($C$102:$C$103,T13,$G$102:$G$103)</f>
        <v>35</v>
      </c>
      <c r="U15" s="66">
        <f>SUMIF($C$4:$C$66,U13,$G$4:$G$66)+SUMIF($C$76:$C$77,U13,$G$76:$G$77)+SUMIF($C$102:$C$103,U13,$G$102:$G$103)</f>
        <v>0</v>
      </c>
      <c r="V15" s="67">
        <f>SUMIF($C$4:$C$66,V13,$G$4:$G$66)+SUMIF($C$76:$C$77,V13,$G$76:$G$77)+SUMIF($C$102:$C$103,V13,$G$102:$G$103)</f>
        <v>2</v>
      </c>
    </row>
    <row r="16" spans="1:22" ht="20.100000000000001" customHeight="1" thickBot="1">
      <c r="A16" s="324">
        <v>44511</v>
      </c>
      <c r="B16" s="338" t="s">
        <v>1314</v>
      </c>
      <c r="C16" s="339" t="s">
        <v>1316</v>
      </c>
      <c r="D16" s="340">
        <v>9</v>
      </c>
      <c r="E16" s="340">
        <v>0</v>
      </c>
      <c r="F16" s="340">
        <v>0</v>
      </c>
      <c r="G16" s="340">
        <v>9</v>
      </c>
      <c r="H16" s="340">
        <v>0</v>
      </c>
      <c r="I16" s="341" t="s">
        <v>1323</v>
      </c>
      <c r="J16" s="342" t="s">
        <v>1327</v>
      </c>
      <c r="K16" s="369" t="s">
        <v>1331</v>
      </c>
      <c r="L16" s="343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18">
        <v>44511</v>
      </c>
      <c r="B17" s="326" t="s">
        <v>1317</v>
      </c>
      <c r="C17" s="327" t="s">
        <v>1315</v>
      </c>
      <c r="D17" s="328">
        <v>2</v>
      </c>
      <c r="E17" s="328">
        <v>0</v>
      </c>
      <c r="F17" s="328">
        <v>0</v>
      </c>
      <c r="G17" s="328">
        <v>2</v>
      </c>
      <c r="H17" s="328">
        <v>0</v>
      </c>
      <c r="I17" s="329" t="s">
        <v>1324</v>
      </c>
      <c r="J17" s="330" t="s">
        <v>1328</v>
      </c>
      <c r="K17" s="368" t="s">
        <v>1331</v>
      </c>
      <c r="L17" s="331"/>
      <c r="M17" s="156"/>
      <c r="O17" s="121" t="s">
        <v>22</v>
      </c>
      <c r="P17" s="119">
        <f>SUMIF($C$4:$C$66,P16,$D$4:$D$66)+SUMIF($C$76:$C$77,P16,$D$76:$D$77)+SUMIF($C$102:$C$103,P16,$D$102:$D$103)</f>
        <v>126</v>
      </c>
      <c r="Q17" s="119">
        <f>SUMIF($C$4:$C$66,Q16,$D$4:$D$66)+SUMIF($C$76:$C$77,Q16,$D$76:$D$77)+SUMIF($C$102:$C$103,Q16,$D$102:$D$103)</f>
        <v>4</v>
      </c>
      <c r="R17" s="119">
        <f>SUMIF($C$4:$C$66,R16,$D$4:$D$66)+SUMIF($C$76:$C$77,R16,$D$76:$D$77)+SUMIF($C$102:$C$103,R16,$D$102:$D$103)</f>
        <v>2</v>
      </c>
      <c r="S17" s="119">
        <f>SUMIF($C$4:$C$66,S16,$D$4:$D$66)+SUMIF($C$76:$C$77,S16,$D$76:$D$77)+SUMIF($C$102:$C$103,S16,$D$102:$D$103)</f>
        <v>0</v>
      </c>
      <c r="T17" s="119">
        <f>SUMIF($C$4:$C$66,T16,$D$4:$D$66)+SUMIF($C$76:$C$77,T16,$D$76:$D$77)+SUMIF($C$102:$C$103,T16,$D$102:$D$103)</f>
        <v>0</v>
      </c>
      <c r="U17" s="119">
        <f>SUMIF($C$4:$C$66,U16,$D$4:$D$66)+SUMIF($C$76:$C$77,U16,$D$76:$D$77)+SUMIF($C$102:$C$103,U16,$D$102:$D$103)</f>
        <v>0</v>
      </c>
      <c r="V17" s="120">
        <f>SUMIF($C$4:$C$66,V16,$D$4:$D$66)+SUMIF($C$76:$C$77,V16,$D$76:$D$77)+SUMIF($C$102:$C$103,V16,$D$102:$D$103)</f>
        <v>0</v>
      </c>
    </row>
    <row r="18" spans="1:22" ht="20.100000000000001" customHeight="1" thickBot="1">
      <c r="A18" s="324">
        <v>44511</v>
      </c>
      <c r="B18" s="338" t="s">
        <v>1317</v>
      </c>
      <c r="C18" s="339" t="s">
        <v>1316</v>
      </c>
      <c r="D18" s="340">
        <v>3</v>
      </c>
      <c r="E18" s="340">
        <v>0</v>
      </c>
      <c r="F18" s="340">
        <v>0</v>
      </c>
      <c r="G18" s="340">
        <v>3</v>
      </c>
      <c r="H18" s="340">
        <v>0</v>
      </c>
      <c r="I18" s="341" t="s">
        <v>1323</v>
      </c>
      <c r="J18" s="342" t="s">
        <v>1328</v>
      </c>
      <c r="K18" s="369" t="s">
        <v>1330</v>
      </c>
      <c r="L18" s="343"/>
      <c r="M18" s="156"/>
      <c r="O18" s="72" t="s">
        <v>25</v>
      </c>
      <c r="P18" s="73">
        <f>SUMIF($C$4:$C$66,P16,$G$4:$G$66)+SUMIF($C$76:$C$77,P16,$G$76:$G$77)+SUMIF($C$102:$C$103,P16,$G$102:$G$103)</f>
        <v>130</v>
      </c>
      <c r="Q18" s="73">
        <f>SUMIF($C$4:$C$66,Q16,$G$4:$G$66)+SUMIF($C$76:$C$77,Q16,$G$76:$G$77)+SUMIF($C$102:$C$103,Q16,$G$102:$G$103)</f>
        <v>3</v>
      </c>
      <c r="R18" s="73">
        <f>SUMIF($C$4:$C$66,R16,$G$4:$G$66)+SUMIF($C$76:$C$77,R16,$G$76:$G$77)+SUMIF($C$102:$C$103,R16,$G$102:$G$103)</f>
        <v>0</v>
      </c>
      <c r="S18" s="73">
        <f>SUMIF($C$4:$C$66,S16,$G$4:$G$66)+SUMIF($C$76:$C$77,S16,$G$76:$G$77)+SUMIF($C$102:$C$103,S16,$G$102:$G$103)</f>
        <v>0</v>
      </c>
      <c r="T18" s="73">
        <f>SUMIF($C$4:$C$66,T16,$G$4:$G$66)+SUMIF($C$76:$C$77,T16,$G$76:$G$77)+SUMIF($C$102:$C$103,T16,$G$102:$G$103)</f>
        <v>0</v>
      </c>
      <c r="U18" s="73">
        <f>SUMIF($C$4:$C$66,U16,$G$4:$G$66)+SUMIF($C$76:$C$77,U16,$G$76:$G$77)+SUMIF($C$102:$C$103,U16,$G$102:$G$103)</f>
        <v>0</v>
      </c>
      <c r="V18" s="74">
        <f>SUMIF($C$4:$C$66,V16,$G$4:$G$66)+SUMIF($C$76:$C$77,V16,$G$76:$G$77)+SUMIF($C$102:$C$103,V16,$G$102:$G$103)</f>
        <v>0</v>
      </c>
    </row>
    <row r="19" spans="1:22" ht="20.100000000000001" customHeight="1">
      <c r="A19" s="318">
        <v>44511</v>
      </c>
      <c r="B19" s="326" t="s">
        <v>1318</v>
      </c>
      <c r="C19" s="327" t="s">
        <v>1315</v>
      </c>
      <c r="D19" s="328">
        <v>8</v>
      </c>
      <c r="E19" s="328">
        <v>0</v>
      </c>
      <c r="F19" s="328">
        <v>0</v>
      </c>
      <c r="G19" s="328">
        <v>8</v>
      </c>
      <c r="H19" s="328">
        <v>0</v>
      </c>
      <c r="I19" s="329" t="s">
        <v>1323</v>
      </c>
      <c r="J19" s="330" t="s">
        <v>1327</v>
      </c>
      <c r="K19" s="368" t="s">
        <v>1331</v>
      </c>
      <c r="L19" s="331"/>
      <c r="M19" s="156"/>
      <c r="O19" s="75"/>
      <c r="P19" s="124" t="s">
        <v>41</v>
      </c>
      <c r="Q19" s="76" t="s">
        <v>554</v>
      </c>
      <c r="R19" s="76" t="s">
        <v>42</v>
      </c>
      <c r="S19" s="76" t="s">
        <v>134</v>
      </c>
      <c r="T19" s="43" t="s">
        <v>43</v>
      </c>
      <c r="U19" s="76" t="s">
        <v>109</v>
      </c>
      <c r="V19" s="77" t="s">
        <v>136</v>
      </c>
    </row>
    <row r="20" spans="1:22" ht="20.100000000000001" customHeight="1" thickBot="1">
      <c r="A20" s="324">
        <v>44511</v>
      </c>
      <c r="B20" s="338" t="s">
        <v>1318</v>
      </c>
      <c r="C20" s="339" t="s">
        <v>1298</v>
      </c>
      <c r="D20" s="340">
        <v>1</v>
      </c>
      <c r="E20" s="340">
        <v>0</v>
      </c>
      <c r="F20" s="340">
        <v>0</v>
      </c>
      <c r="G20" s="340">
        <v>1</v>
      </c>
      <c r="H20" s="340">
        <v>0</v>
      </c>
      <c r="I20" s="341" t="s">
        <v>1323</v>
      </c>
      <c r="J20" s="342" t="s">
        <v>1325</v>
      </c>
      <c r="K20" s="369" t="s">
        <v>1331</v>
      </c>
      <c r="L20" s="343"/>
      <c r="M20" s="156" t="s">
        <v>126</v>
      </c>
      <c r="O20" s="121" t="s">
        <v>22</v>
      </c>
      <c r="P20" s="119">
        <f>SUMIF($C$4:$C$66,P19,$D$4:$D$66)+SUMIF($C$76:$C$77,P19,$D$76:$D$77)+SUMIF($C$102:$C$103,P19,$D$102:$D$103)</f>
        <v>20</v>
      </c>
      <c r="Q20" s="119">
        <f>SUMIF($C$4:$C$66,Q19,$D$4:$D$66)+SUMIF($C$76:$C$77,Q19,$D$76:$D$77)+SUMIF($C$102:$C$103,Q19,$D$102:$D$103)</f>
        <v>0</v>
      </c>
      <c r="R20" s="119">
        <f>SUMIF($C$4:$C$66,R19,$D$4:$D$66)+SUMIF($C$76:$C$77,R19,$D$76:$D$77)+SUMIF($C$102:$C$103,R19,$D$102:$D$103)</f>
        <v>23</v>
      </c>
      <c r="S20" s="119">
        <f>SUMIF($C$4:$C$66,S19,$D$4:$D$66)+SUMIF($C$76:$C$77,S19,$D$76:$D$77)+SUMIF($C$102:$C$103,S19,$D$102:$D$103)</f>
        <v>0</v>
      </c>
      <c r="T20" s="119">
        <f>SUMIF($C$4:$C$66,T19,$D$4:$D$66)+SUMIF($C$76:$C$77,T19,$D$76:$D$77)+SUMIF($C$102:$C$103,T19,$D$102:$D$103)</f>
        <v>2</v>
      </c>
      <c r="U20" s="119">
        <f>SUMIF($C$4:$C$66,U19,$D$4:$D$66)+SUMIF($C$76:$C$77,U19,$D$76:$D$77)+SUMIF($C$102:$C$103,U19,$D$102:$D$103)</f>
        <v>0</v>
      </c>
      <c r="V20" s="120">
        <f>SUMIF($C$4:$C$66,V19,$D$4:$D$66)+SUMIF($C$76:$C$77,V19,$D$76:$D$77)+SUMIF($C$102:$C$103,V19,$D$102:$D$103)</f>
        <v>0</v>
      </c>
    </row>
    <row r="21" spans="1:22" ht="20.100000000000001" customHeight="1">
      <c r="A21" s="318">
        <v>44511</v>
      </c>
      <c r="B21" s="326" t="s">
        <v>1319</v>
      </c>
      <c r="C21" s="327" t="s">
        <v>1320</v>
      </c>
      <c r="D21" s="328">
        <v>6</v>
      </c>
      <c r="E21" s="328">
        <v>0</v>
      </c>
      <c r="F21" s="328">
        <v>0</v>
      </c>
      <c r="G21" s="328">
        <v>6</v>
      </c>
      <c r="H21" s="328">
        <v>0</v>
      </c>
      <c r="I21" s="329" t="s">
        <v>1323</v>
      </c>
      <c r="J21" s="330" t="s">
        <v>1328</v>
      </c>
      <c r="K21" s="368" t="s">
        <v>1331</v>
      </c>
      <c r="L21" s="331"/>
      <c r="M21" s="156"/>
      <c r="O21" s="78" t="s">
        <v>25</v>
      </c>
      <c r="P21" s="79">
        <f>SUMIF($C$4:$C$66,P19,$G$4:$G$66)+SUMIF($C$76:$C$77,P19,$G$76:$G$77)+SUMIF($C$102:$C$103,P19,$G$102:$G$103)</f>
        <v>14</v>
      </c>
      <c r="Q21" s="79">
        <f>SUMIF($C$4:$C$66,Q19,$G$4:$G$66)+SUMIF($C$76:$C$77,Q19,$G$76:$G$77)+SUMIF($C$102:$C$103,Q19,$G$102:$G$103)</f>
        <v>0</v>
      </c>
      <c r="R21" s="79">
        <f>SUMIF($C$4:$C$66,R19,$G$4:$G$66)+SUMIF($C$76:$C$77,R19,$G$76:$G$77)+SUMIF($C$102:$C$103,R19,$G$102:$G$103)</f>
        <v>23</v>
      </c>
      <c r="S21" s="79">
        <f>SUMIF($C$4:$C$66,S19,$G$4:$G$66)+SUMIF($C$76:$C$77,S19,$G$76:$G$77)+SUMIF($C$102:$C$103,S19,$G$102:$G$103)</f>
        <v>0</v>
      </c>
      <c r="T21" s="79">
        <f>SUMIF($C$4:$C$66,T19,$G$4:$G$66)+SUMIF($C$76:$C$77,T19,$G$76:$G$77)+SUMIF($C$102:$C$103,T19,$G$102:$G$103)</f>
        <v>1</v>
      </c>
      <c r="U21" s="79">
        <f>SUMIF($C$4:$C$66,U19,$G$4:$G$66)+SUMIF($C$76:$C$77,U19,$G$76:$G$77)+SUMIF($C$102:$C$103,U19,$G$102:$G$103)</f>
        <v>0</v>
      </c>
      <c r="V21" s="80">
        <f>SUMIF($C$4:$C$66,V19,$G$4:$G$66)+SUMIF($C$76:$C$77,V19,$G$76:$G$77)+SUMIF($C$102:$C$103,V19,$G$102:$G$103)</f>
        <v>0</v>
      </c>
    </row>
    <row r="22" spans="1:22" ht="20.100000000000001" customHeight="1">
      <c r="A22" s="325">
        <v>44511</v>
      </c>
      <c r="B22" s="332" t="s">
        <v>1319</v>
      </c>
      <c r="C22" s="333" t="s">
        <v>1304</v>
      </c>
      <c r="D22" s="334">
        <v>5</v>
      </c>
      <c r="E22" s="334">
        <v>0</v>
      </c>
      <c r="F22" s="334">
        <v>0</v>
      </c>
      <c r="G22" s="334">
        <v>5</v>
      </c>
      <c r="H22" s="334">
        <v>0</v>
      </c>
      <c r="I22" s="335" t="s">
        <v>1324</v>
      </c>
      <c r="J22" s="336" t="s">
        <v>1326</v>
      </c>
      <c r="K22" s="370" t="s">
        <v>1330</v>
      </c>
      <c r="L22" s="337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24">
        <v>44511</v>
      </c>
      <c r="B23" s="338" t="s">
        <v>1319</v>
      </c>
      <c r="C23" s="339" t="s">
        <v>1321</v>
      </c>
      <c r="D23" s="340">
        <v>2</v>
      </c>
      <c r="E23" s="340">
        <v>0</v>
      </c>
      <c r="F23" s="340">
        <v>0</v>
      </c>
      <c r="G23" s="340">
        <v>2</v>
      </c>
      <c r="H23" s="340">
        <v>0</v>
      </c>
      <c r="I23" s="341" t="s">
        <v>1323</v>
      </c>
      <c r="J23" s="342" t="s">
        <v>1329</v>
      </c>
      <c r="K23" s="369" t="s">
        <v>1331</v>
      </c>
      <c r="L23" s="343"/>
      <c r="M23" s="156"/>
      <c r="O23" s="121" t="s">
        <v>22</v>
      </c>
      <c r="P23" s="119">
        <f>SUMIF($C$4:$C$66,P22,$D$4:$D$66)+SUMIF($C$76:$C$77,P22,$D$76:$D$77)+SUMIF($C$102:$C$103,P22,$D$102:$D$103)</f>
        <v>0</v>
      </c>
      <c r="Q23" s="119">
        <f>SUMIF($C$4:$C$66,Q22,$D$4:$D$66)+SUMIF($C$76:$C$77,Q22,$D$76:$D$77)+SUMIF($C$102:$C$103,Q22,$D$102:$D$103)</f>
        <v>0</v>
      </c>
      <c r="R23" s="119">
        <f>SUMIF($C$4:$C$66,R22,$D$4:$D$66)+SUMIF($C$76:$C$77,R22,$D$76:$D$77)+SUMIF($C$102:$C$103,R22,$D$102:$D$103)</f>
        <v>0</v>
      </c>
      <c r="S23" s="119">
        <f>SUMIF($C$4:$C$66,S22,$D$4:$D$66)+SUMIF($C$76:$C$77,S22,$D$76:$D$77)+SUMIF($C$102:$C$103,S22,$D$102:$D$103)</f>
        <v>0</v>
      </c>
      <c r="T23" s="119">
        <f>SUMIF($C$4:$C$66,T22,$D$4:$D$66)+SUMIF($C$76:$C$77,T22,$D$76:$D$77)+SUMIF($C$102:$C$103,T22,$D$102:$D$103)</f>
        <v>0</v>
      </c>
      <c r="U23" s="119">
        <f>SUMIF($C$4:$C$66,U22,$D$4:$D$66)+SUMIF($C$76:$C$77,U22,$D$76:$D$77)+SUMIF($C$102:$C$103,U22,$D$102:$D$103)</f>
        <v>0</v>
      </c>
      <c r="V23" s="120">
        <f>SUMIF($C$4:$C$66,V22,$D$4:$D$66)+SUMIF($C$76:$C$77,V22,$D$76:$D$77)+SUMIF($C$102:$C$103,V22,$D$102:$D$103)</f>
        <v>0</v>
      </c>
    </row>
    <row r="24" spans="1:22" ht="20.100000000000001" customHeight="1" thickBot="1">
      <c r="A24" s="359">
        <v>44511</v>
      </c>
      <c r="B24" s="360" t="s">
        <v>1335</v>
      </c>
      <c r="C24" s="361" t="s">
        <v>1336</v>
      </c>
      <c r="D24" s="362">
        <v>5</v>
      </c>
      <c r="E24" s="362">
        <v>0</v>
      </c>
      <c r="F24" s="362">
        <v>0</v>
      </c>
      <c r="G24" s="362">
        <v>5</v>
      </c>
      <c r="H24" s="362">
        <v>0</v>
      </c>
      <c r="I24" s="363" t="s">
        <v>1339</v>
      </c>
      <c r="J24" s="364" t="s">
        <v>1340</v>
      </c>
      <c r="K24" s="364" t="s">
        <v>1341</v>
      </c>
      <c r="L24" s="365"/>
      <c r="M24" s="156"/>
      <c r="O24" s="72" t="s">
        <v>25</v>
      </c>
      <c r="P24" s="73">
        <f>SUMIF($C$4:$C$66,P22,$G$4:$G$66)+SUMIF($C$76:$C$77,P22,$G$76:$G$77)+SUMIF($C$102:$C$103,P22,$G$102:$G$103)</f>
        <v>0</v>
      </c>
      <c r="Q24" s="73">
        <f>SUMIF($C$4:$C$66,Q22,$G$4:$G$66)+SUMIF($C$76:$C$77,Q22,$G$76:$G$77)+SUMIF($C$102:$C$103,Q22,$G$102:$G$103)</f>
        <v>0</v>
      </c>
      <c r="R24" s="73">
        <f>SUMIF($C$4:$C$66,R22,$G$4:$G$66)+SUMIF($C$76:$C$77,R22,$G$76:$G$77)+SUMIF($C$102:$C$103,R22,$G$102:$G$103)</f>
        <v>0</v>
      </c>
      <c r="S24" s="73">
        <f>SUMIF($C$4:$C$66,S22,$G$4:$G$66)+SUMIF($C$76:$C$77,S22,$G$76:$G$77)+SUMIF($C$102:$C$103,S22,$G$102:$G$103)</f>
        <v>0</v>
      </c>
      <c r="T24" s="73">
        <f>SUMIF($C$4:$C$66,T22,$G$4:$G$66)+SUMIF($C$76:$C$77,T22,$G$76:$G$77)+SUMIF($C$102:$C$103,T22,$G$102:$G$103)</f>
        <v>0</v>
      </c>
      <c r="U24" s="73">
        <f>SUMIF($C$4:$C$66,U22,$G$4:$G$66)+SUMIF($C$76:$C$77,U22,$G$76:$G$77)+SUMIF($C$102:$C$103,U22,$G$102:$G$103)</f>
        <v>0</v>
      </c>
      <c r="V24" s="74">
        <f>SUMIF($C$4:$C$66,V22,$G$4:$G$66)+SUMIF($C$76:$C$77,V22,$G$76:$G$77)+SUMIF($C$102:$C$103,V22,$G$102:$G$103)</f>
        <v>0</v>
      </c>
    </row>
    <row r="25" spans="1:22" ht="20.100000000000001" customHeight="1" thickBot="1">
      <c r="A25" s="359">
        <v>44511</v>
      </c>
      <c r="B25" s="360" t="s">
        <v>1337</v>
      </c>
      <c r="C25" s="361" t="s">
        <v>1336</v>
      </c>
      <c r="D25" s="362">
        <v>16</v>
      </c>
      <c r="E25" s="362">
        <v>0</v>
      </c>
      <c r="F25" s="362">
        <v>0</v>
      </c>
      <c r="G25" s="362">
        <v>14</v>
      </c>
      <c r="H25" s="362">
        <v>0</v>
      </c>
      <c r="I25" s="363" t="s">
        <v>1339</v>
      </c>
      <c r="J25" s="364" t="s">
        <v>1340</v>
      </c>
      <c r="K25" s="364" t="s">
        <v>1342</v>
      </c>
      <c r="L25" s="365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128</v>
      </c>
      <c r="U25" s="76" t="s">
        <v>129</v>
      </c>
      <c r="V25" s="77" t="s">
        <v>46</v>
      </c>
    </row>
    <row r="26" spans="1:22" ht="20.100000000000001" customHeight="1" thickBot="1">
      <c r="A26" s="359">
        <v>44511</v>
      </c>
      <c r="B26" s="360" t="s">
        <v>1338</v>
      </c>
      <c r="C26" s="361" t="s">
        <v>1304</v>
      </c>
      <c r="D26" s="362">
        <v>7</v>
      </c>
      <c r="E26" s="362">
        <v>0</v>
      </c>
      <c r="F26" s="362">
        <v>0</v>
      </c>
      <c r="G26" s="362">
        <v>6</v>
      </c>
      <c r="H26" s="362">
        <v>0</v>
      </c>
      <c r="I26" s="363" t="s">
        <v>1339</v>
      </c>
      <c r="J26" s="364" t="s">
        <v>1340</v>
      </c>
      <c r="K26" s="364" t="s">
        <v>1342</v>
      </c>
      <c r="L26" s="365"/>
      <c r="M26" s="156"/>
      <c r="O26" s="121" t="s">
        <v>22</v>
      </c>
      <c r="P26" s="119">
        <f>SUMIF($C$4:$C$66,P25,$D$4:$D$66)+SUMIF($C$76:$C$77,P25,$D$76:$D$77)+SUMIF($C$102:$C$103,P25,$D$102:$D$103)</f>
        <v>0</v>
      </c>
      <c r="Q26" s="119">
        <f>SUMIF($C$4:$C$66,Q25,$D$4:$D$66)+SUMIF($C$76:$C$77,Q25,$D$76:$D$77)+SUMIF($C$102:$C$103,Q25,$D$102:$D$103)</f>
        <v>0</v>
      </c>
      <c r="R26" s="119">
        <f>SUMIF($C$4:$C$66,R25,$D$4:$D$66)+SUMIF($C$76:$C$77,R25,$D$76:$D$77)+SUMIF($C$102:$C$103,R25,$D$102:$D$103)</f>
        <v>0</v>
      </c>
      <c r="S26" s="119">
        <f>SUMIF($C$4:$C$66,S25,$D$4:$D$66)+SUMIF($C$76:$C$77,S25,$D$76:$D$77)+SUMIF($C$102:$C$103,S25,$D$102:$D$103)</f>
        <v>0</v>
      </c>
      <c r="T26" s="119">
        <f>SUMIF($C$4:$C$66,T25,$D$4:$D$66)+SUMIF($C$76:$C$77,T25,$D$76:$D$77)+SUMIF($C$102:$C$103,T25,$D$102:$D$103)</f>
        <v>0</v>
      </c>
      <c r="U26" s="119">
        <f>SUMIF($C$4:$C$66,U25,$D$4:$D$66)+SUMIF($C$76:$C$77,U25,$D$76:$D$77)+SUMIF($C$102:$C$103,U25,$D$102:$D$103)</f>
        <v>0</v>
      </c>
      <c r="V26" s="120">
        <f>SUMIF($C$4:$C$66,V25,$D$4:$D$66)+SUMIF($C$76:$C$77,V25,$D$76:$D$77)+SUMIF($C$102:$C$103,V25,$D$102:$D$103)</f>
        <v>0</v>
      </c>
    </row>
    <row r="27" spans="1:22" ht="20.100000000000001" customHeight="1" thickBot="1">
      <c r="A27" s="359">
        <v>44511</v>
      </c>
      <c r="B27" s="360" t="s">
        <v>1344</v>
      </c>
      <c r="C27" s="361" t="s">
        <v>1316</v>
      </c>
      <c r="D27" s="362">
        <v>30</v>
      </c>
      <c r="E27" s="362">
        <v>0</v>
      </c>
      <c r="F27" s="362">
        <v>0</v>
      </c>
      <c r="G27" s="362">
        <v>30</v>
      </c>
      <c r="H27" s="362">
        <v>0</v>
      </c>
      <c r="I27" s="363" t="s">
        <v>1349</v>
      </c>
      <c r="J27" s="364" t="s">
        <v>1352</v>
      </c>
      <c r="K27" s="367" t="s">
        <v>1354</v>
      </c>
      <c r="L27" s="365"/>
      <c r="M27" s="156"/>
      <c r="O27" s="78" t="s">
        <v>25</v>
      </c>
      <c r="P27" s="83">
        <f>SUMIF($C$4:$C$66,P25,$G$4:$G$66)+SUMIF($C$76:$C$77,P25,$G$76:$G$77)+SUMIF($C$102:$C$103,P25,$G$102:$G$103)</f>
        <v>0</v>
      </c>
      <c r="Q27" s="83">
        <f>SUMIF($C$4:$C$66,Q25,$G$4:$G$66)+SUMIF($C$76:$C$77,Q25,$G$76:$G$77)+SUMIF($C$102:$C$103,Q25,$G$102:$G$103)</f>
        <v>0</v>
      </c>
      <c r="R27" s="83">
        <f>SUMIF($C$4:$C$66,R25,$G$4:$G$66)+SUMIF($C$76:$C$77,R25,$G$76:$G$77)+SUMIF($C$102:$C$103,R25,$G$102:$G$103)</f>
        <v>0</v>
      </c>
      <c r="S27" s="83">
        <f>SUMIF($C$4:$C$66,S25,$G$4:$G$66)+SUMIF($C$76:$C$77,S25,$G$76:$G$77)+SUMIF($C$102:$C$103,S25,$G$102:$G$103)</f>
        <v>0</v>
      </c>
      <c r="T27" s="83">
        <f>SUMIF($C$4:$C$66,T25,$G$4:$G$66)+SUMIF($C$76:$C$77,T25,$G$76:$G$77)+SUMIF($C$102:$C$103,T25,$G$102:$G$103)</f>
        <v>0</v>
      </c>
      <c r="U27" s="83">
        <f>SUMIF($C$4:$C$66,U25,$G$4:$G$66)+SUMIF($C$76:$C$77,U25,$G$76:$G$77)+SUMIF($C$102:$C$103,U25,$G$102:$G$103)</f>
        <v>0</v>
      </c>
      <c r="V27" s="84">
        <f>SUMIF($C$4:$C$66,V25,$G$4:$G$66)+SUMIF($C$76:$C$77,V25,$G$76:$G$77)+SUMIF($C$102:$C$103,V25,$G$102:$G$103)</f>
        <v>0</v>
      </c>
    </row>
    <row r="28" spans="1:22" ht="20.100000000000001" customHeight="1">
      <c r="A28" s="318">
        <v>44511</v>
      </c>
      <c r="B28" s="326" t="s">
        <v>1345</v>
      </c>
      <c r="C28" s="327" t="s">
        <v>1297</v>
      </c>
      <c r="D28" s="328">
        <v>2</v>
      </c>
      <c r="E28" s="328">
        <v>0</v>
      </c>
      <c r="F28" s="328">
        <v>0</v>
      </c>
      <c r="G28" s="328">
        <v>3</v>
      </c>
      <c r="H28" s="328">
        <v>0</v>
      </c>
      <c r="I28" s="329" t="s">
        <v>1350</v>
      </c>
      <c r="J28" s="330" t="s">
        <v>1353</v>
      </c>
      <c r="K28" s="368" t="s">
        <v>1355</v>
      </c>
      <c r="L28" s="331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>
      <c r="A29" s="325">
        <v>44511</v>
      </c>
      <c r="B29" s="332" t="s">
        <v>1345</v>
      </c>
      <c r="C29" s="333" t="s">
        <v>1316</v>
      </c>
      <c r="D29" s="334">
        <v>10</v>
      </c>
      <c r="E29" s="334">
        <v>0</v>
      </c>
      <c r="F29" s="334">
        <v>0</v>
      </c>
      <c r="G29" s="334">
        <v>16</v>
      </c>
      <c r="H29" s="334">
        <v>0</v>
      </c>
      <c r="I29" s="335" t="s">
        <v>1351</v>
      </c>
      <c r="J29" s="336" t="s">
        <v>1353</v>
      </c>
      <c r="K29" s="370" t="s">
        <v>1355</v>
      </c>
      <c r="L29" s="337"/>
      <c r="M29" s="156"/>
      <c r="O29" s="121" t="s">
        <v>22</v>
      </c>
      <c r="P29" s="119">
        <f>SUMIF($C$4:$C$66,P28,$D$4:$D$66)+SUMIF($C$76:$C$77,P28,$D$76:$D$77)+SUMIF($C$102:$C$103,P28,$D$102:$D$103)</f>
        <v>7</v>
      </c>
      <c r="Q29" s="119">
        <f>SUMIF($C$4:$C$66,Q28,$D$4:$D$66)+SUMIF($C$76:$C$77,Q28,$D$76:$D$77)+SUMIF($C$102:$C$103,Q28,$D$102:$D$103)</f>
        <v>4</v>
      </c>
      <c r="R29" s="119">
        <f>SUMIF($C$4:$C$66,R28,$D$4:$D$66)+SUMIF($C$76:$C$77,R28,$D$76:$D$77)+SUMIF($C$102:$C$103,R28,$D$102:$D$103)</f>
        <v>1</v>
      </c>
      <c r="S29" s="119">
        <f>SUMIF($C$4:$C$66,S28,$D$4:$D$66)+SUMIF($C$76:$C$77,S28,$D$76:$D$77)+SUMIF($C$102:$C$103,S28,$D$102:$D$103)</f>
        <v>1</v>
      </c>
      <c r="T29" s="119">
        <f>SUMIF($C$4:$C$66,T28,$D$4:$D$66)+SUMIF($C$76:$C$77,T28,$D$76:$D$77)+SUMIF($C$102:$C$103,T28,$D$102:$D$103)</f>
        <v>0</v>
      </c>
      <c r="U29" s="119">
        <f>SUMIF($C$4:$C$66,U28,$D$4:$D$66)+SUMIF($C$76:$C$77,U28,$D$76:$D$77)+SUMIF($C$102:$C$103,U28,$D$102:$D$103)</f>
        <v>0</v>
      </c>
      <c r="V29" s="120">
        <f>SUMIF($C$4:$C$66,V28,$D$4:$D$66)+SUMIF($C$76:$C$77,V28,$D$76:$D$77)+SUMIF($C$102:$C$103,V28,$D$102:$D$103)</f>
        <v>0</v>
      </c>
    </row>
    <row r="30" spans="1:22" ht="20.100000000000001" customHeight="1" thickBot="1">
      <c r="A30" s="325">
        <v>44511</v>
      </c>
      <c r="B30" s="332" t="s">
        <v>1345</v>
      </c>
      <c r="C30" s="333" t="s">
        <v>1346</v>
      </c>
      <c r="D30" s="334">
        <v>2</v>
      </c>
      <c r="E30" s="334">
        <v>0</v>
      </c>
      <c r="F30" s="334">
        <v>0</v>
      </c>
      <c r="G30" s="334">
        <v>1</v>
      </c>
      <c r="H30" s="334">
        <v>0</v>
      </c>
      <c r="I30" s="335" t="s">
        <v>1350</v>
      </c>
      <c r="J30" s="336" t="s">
        <v>1353</v>
      </c>
      <c r="K30" s="370" t="s">
        <v>1356</v>
      </c>
      <c r="L30" s="337"/>
      <c r="M30" s="156"/>
      <c r="O30" s="85" t="s">
        <v>25</v>
      </c>
      <c r="P30" s="86">
        <f>SUMIF($C$4:$C$66,P28,$G$4:$G$66)+SUMIF($C$76:$C$77,P28,$G$76:$G$77)+SUMIF($C$102:$C$103,P28,$G$102:$G$103)</f>
        <v>7</v>
      </c>
      <c r="Q30" s="86">
        <f>SUMIF($C$4:$C$66,Q28,$G$4:$G$66)+SUMIF($C$76:$C$77,Q28,$G$76:$G$77)+SUMIF($C$102:$C$103,Q28,$G$102:$G$103)</f>
        <v>2</v>
      </c>
      <c r="R30" s="86">
        <f>SUMIF($C$4:$C$66,R28,$G$4:$G$66)+SUMIF($C$76:$C$77,R28,$G$76:$G$77)+SUMIF($C$102:$C$103,R28,$G$102:$G$103)</f>
        <v>1</v>
      </c>
      <c r="S30" s="86">
        <f>SUMIF($C$4:$C$66,S28,$G$4:$G$66)+SUMIF($C$76:$C$77,S28,$G$76:$G$77)+SUMIF($C$102:$C$103,S28,$G$102:$G$103)</f>
        <v>1</v>
      </c>
      <c r="T30" s="86">
        <f>SUMIF($C$4:$C$66,T28,$G$4:$G$66)+SUMIF($C$76:$C$77,T28,$G$76:$G$77)+SUMIF($C$102:$C$103,T28,$G$102:$G$103)</f>
        <v>0</v>
      </c>
      <c r="U30" s="86">
        <f>SUMIF($C$4:$C$66,U28,$G$4:$G$66)+SUMIF($C$76:$C$77,U28,$G$76:$G$77)+SUMIF($C$102:$C$103,U28,$G$102:$G$103)</f>
        <v>0</v>
      </c>
      <c r="V30" s="87">
        <f>SUMIF($C$4:$C$66,V28,$G$4:$G$66)+SUMIF($C$76:$C$77,V28,$G$76:$G$77)+SUMIF($C$102:$C$103,V28,$G$102:$G$103)</f>
        <v>0</v>
      </c>
    </row>
    <row r="31" spans="1:22" ht="20.100000000000001" customHeight="1" thickBot="1">
      <c r="A31" s="325">
        <v>44511</v>
      </c>
      <c r="B31" s="332" t="s">
        <v>1345</v>
      </c>
      <c r="C31" s="333" t="s">
        <v>1347</v>
      </c>
      <c r="D31" s="334">
        <v>2</v>
      </c>
      <c r="E31" s="334">
        <v>0</v>
      </c>
      <c r="F31" s="334">
        <v>0</v>
      </c>
      <c r="G31" s="334">
        <v>0</v>
      </c>
      <c r="H31" s="334">
        <v>0</v>
      </c>
      <c r="I31" s="335" t="s">
        <v>1350</v>
      </c>
      <c r="J31" s="336" t="s">
        <v>1353</v>
      </c>
      <c r="K31" s="370" t="s">
        <v>1356</v>
      </c>
      <c r="L31" s="337"/>
      <c r="M31" s="156"/>
      <c r="O31" s="151"/>
      <c r="P31" s="151"/>
      <c r="Q31" s="151"/>
      <c r="R31" s="151"/>
      <c r="S31" s="151"/>
      <c r="T31" s="469" t="s">
        <v>79</v>
      </c>
      <c r="U31" s="470"/>
      <c r="V31" s="122">
        <f>SUM(P15:V15,P18:V18,P21:V21,P24:V24,P27:V27,P30:V30)</f>
        <v>282</v>
      </c>
    </row>
    <row r="32" spans="1:22" ht="20.100000000000001" customHeight="1" thickTop="1" thickBot="1">
      <c r="A32" s="324">
        <v>44511</v>
      </c>
      <c r="B32" s="338" t="s">
        <v>1345</v>
      </c>
      <c r="C32" s="339" t="s">
        <v>1348</v>
      </c>
      <c r="D32" s="340">
        <v>2</v>
      </c>
      <c r="E32" s="340">
        <v>0</v>
      </c>
      <c r="F32" s="340">
        <v>0</v>
      </c>
      <c r="G32" s="340">
        <v>2</v>
      </c>
      <c r="H32" s="340">
        <v>0</v>
      </c>
      <c r="I32" s="341" t="s">
        <v>1350</v>
      </c>
      <c r="J32" s="342" t="s">
        <v>1352</v>
      </c>
      <c r="K32" s="369" t="s">
        <v>1356</v>
      </c>
      <c r="L32" s="343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>
      <c r="A33" s="318">
        <v>44511</v>
      </c>
      <c r="B33" s="326" t="s">
        <v>1358</v>
      </c>
      <c r="C33" s="327" t="s">
        <v>1359</v>
      </c>
      <c r="D33" s="328">
        <v>3</v>
      </c>
      <c r="E33" s="328">
        <v>0</v>
      </c>
      <c r="F33" s="328">
        <v>0</v>
      </c>
      <c r="G33" s="328">
        <v>3</v>
      </c>
      <c r="H33" s="328">
        <v>0</v>
      </c>
      <c r="I33" s="329" t="s">
        <v>1367</v>
      </c>
      <c r="J33" s="330" t="s">
        <v>1370</v>
      </c>
      <c r="K33" s="330" t="s">
        <v>1373</v>
      </c>
      <c r="L33" s="331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24">
        <v>44511</v>
      </c>
      <c r="B34" s="338" t="s">
        <v>1358</v>
      </c>
      <c r="C34" s="339" t="s">
        <v>1316</v>
      </c>
      <c r="D34" s="340">
        <v>3</v>
      </c>
      <c r="E34" s="340">
        <v>0</v>
      </c>
      <c r="F34" s="340">
        <v>0</v>
      </c>
      <c r="G34" s="340">
        <v>3</v>
      </c>
      <c r="H34" s="340">
        <v>0</v>
      </c>
      <c r="I34" s="341" t="s">
        <v>1368</v>
      </c>
      <c r="J34" s="342" t="s">
        <v>1370</v>
      </c>
      <c r="K34" s="342" t="s">
        <v>1374</v>
      </c>
      <c r="L34" s="343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359">
        <v>44511</v>
      </c>
      <c r="B35" s="360" t="s">
        <v>1360</v>
      </c>
      <c r="C35" s="361" t="s">
        <v>1313</v>
      </c>
      <c r="D35" s="362">
        <v>2</v>
      </c>
      <c r="E35" s="362">
        <v>0</v>
      </c>
      <c r="F35" s="362">
        <v>0</v>
      </c>
      <c r="G35" s="362">
        <v>0</v>
      </c>
      <c r="H35" s="362">
        <v>0</v>
      </c>
      <c r="I35" s="363" t="s">
        <v>1368</v>
      </c>
      <c r="J35" s="364" t="s">
        <v>1370</v>
      </c>
      <c r="K35" s="364" t="s">
        <v>1375</v>
      </c>
      <c r="L35" s="365"/>
      <c r="M35" s="156"/>
      <c r="N35" s="270"/>
      <c r="O35" s="471"/>
      <c r="P35" s="89" t="s">
        <v>81</v>
      </c>
      <c r="Q35" s="89"/>
      <c r="R35" s="89" t="s">
        <v>82</v>
      </c>
      <c r="S35" s="89"/>
      <c r="T35" s="473" t="s">
        <v>83</v>
      </c>
      <c r="U35" s="475" t="s">
        <v>84</v>
      </c>
      <c r="V35" s="462" t="s">
        <v>85</v>
      </c>
    </row>
    <row r="36" spans="1:24" ht="20.100000000000001" customHeight="1">
      <c r="A36" s="325">
        <v>44511</v>
      </c>
      <c r="B36" s="332" t="s">
        <v>1361</v>
      </c>
      <c r="C36" s="333" t="s">
        <v>1316</v>
      </c>
      <c r="D36" s="334">
        <v>4</v>
      </c>
      <c r="E36" s="334">
        <v>0</v>
      </c>
      <c r="F36" s="334">
        <v>0</v>
      </c>
      <c r="G36" s="334">
        <v>4</v>
      </c>
      <c r="H36" s="334">
        <v>0</v>
      </c>
      <c r="I36" s="335" t="s">
        <v>1369</v>
      </c>
      <c r="J36" s="336" t="s">
        <v>1371</v>
      </c>
      <c r="K36" s="336" t="s">
        <v>1373</v>
      </c>
      <c r="L36" s="337"/>
      <c r="M36" s="104"/>
      <c r="N36" s="105"/>
      <c r="O36" s="472"/>
      <c r="P36" s="90" t="s">
        <v>86</v>
      </c>
      <c r="Q36" s="90" t="s">
        <v>87</v>
      </c>
      <c r="R36" s="90" t="s">
        <v>86</v>
      </c>
      <c r="S36" s="90" t="s">
        <v>87</v>
      </c>
      <c r="T36" s="474"/>
      <c r="U36" s="476"/>
      <c r="V36" s="463"/>
    </row>
    <row r="37" spans="1:24" ht="20.100000000000001" customHeight="1" thickBot="1">
      <c r="A37" s="325">
        <v>44511</v>
      </c>
      <c r="B37" s="332" t="s">
        <v>1361</v>
      </c>
      <c r="C37" s="333" t="s">
        <v>1362</v>
      </c>
      <c r="D37" s="334">
        <v>8</v>
      </c>
      <c r="E37" s="334">
        <v>0</v>
      </c>
      <c r="F37" s="334">
        <v>0</v>
      </c>
      <c r="G37" s="334">
        <v>8</v>
      </c>
      <c r="H37" s="334">
        <v>0</v>
      </c>
      <c r="I37" s="335" t="s">
        <v>1368</v>
      </c>
      <c r="J37" s="336" t="s">
        <v>1372</v>
      </c>
      <c r="K37" s="336" t="s">
        <v>1374</v>
      </c>
      <c r="L37" s="337"/>
      <c r="M37" s="344" t="s">
        <v>1343</v>
      </c>
      <c r="N37" s="186">
        <v>0.5625</v>
      </c>
      <c r="O37" s="345">
        <v>6396</v>
      </c>
      <c r="P37" s="346">
        <v>25</v>
      </c>
      <c r="Q37" s="346">
        <v>28</v>
      </c>
      <c r="R37" s="346">
        <v>0</v>
      </c>
      <c r="S37" s="346">
        <v>0</v>
      </c>
      <c r="T37" s="347">
        <f>SUM(P37:S37)</f>
        <v>53</v>
      </c>
      <c r="U37" s="348"/>
      <c r="V37" s="349">
        <v>3</v>
      </c>
    </row>
    <row r="38" spans="1:24" s="123" customFormat="1" ht="20.100000000000001" customHeight="1">
      <c r="A38" s="318">
        <v>44511</v>
      </c>
      <c r="B38" s="326" t="s">
        <v>1363</v>
      </c>
      <c r="C38" s="327" t="s">
        <v>1316</v>
      </c>
      <c r="D38" s="328">
        <v>5</v>
      </c>
      <c r="E38" s="328">
        <v>0</v>
      </c>
      <c r="F38" s="328">
        <v>0</v>
      </c>
      <c r="G38" s="328">
        <v>5</v>
      </c>
      <c r="H38" s="328">
        <v>0</v>
      </c>
      <c r="I38" s="329" t="s">
        <v>1368</v>
      </c>
      <c r="J38" s="330" t="s">
        <v>1370</v>
      </c>
      <c r="K38" s="330" t="s">
        <v>1374</v>
      </c>
      <c r="L38" s="331"/>
      <c r="M38" s="344" t="s">
        <v>1397</v>
      </c>
      <c r="N38" s="186">
        <v>0.58124999999999993</v>
      </c>
      <c r="O38" s="345" t="s">
        <v>145</v>
      </c>
      <c r="P38" s="346">
        <v>36</v>
      </c>
      <c r="Q38" s="346">
        <v>36</v>
      </c>
      <c r="R38" s="346">
        <v>2</v>
      </c>
      <c r="S38" s="346">
        <v>2</v>
      </c>
      <c r="T38" s="347">
        <f t="shared" ref="T38:T43" si="0">SUM(P38:S38)</f>
        <v>76</v>
      </c>
      <c r="U38" s="350"/>
      <c r="V38" s="351">
        <v>10</v>
      </c>
      <c r="W38" s="270"/>
    </row>
    <row r="39" spans="1:24" ht="20.100000000000001" customHeight="1" thickBot="1">
      <c r="A39" s="324">
        <v>44511</v>
      </c>
      <c r="B39" s="338" t="s">
        <v>1363</v>
      </c>
      <c r="C39" s="339" t="s">
        <v>1298</v>
      </c>
      <c r="D39" s="340">
        <v>3</v>
      </c>
      <c r="E39" s="340">
        <v>0</v>
      </c>
      <c r="F39" s="340">
        <v>0</v>
      </c>
      <c r="G39" s="340">
        <v>3</v>
      </c>
      <c r="H39" s="340">
        <v>0</v>
      </c>
      <c r="I39" s="341" t="s">
        <v>1368</v>
      </c>
      <c r="J39" s="342" t="s">
        <v>1371</v>
      </c>
      <c r="K39" s="342" t="s">
        <v>1374</v>
      </c>
      <c r="L39" s="343"/>
      <c r="M39" s="344" t="s">
        <v>1328</v>
      </c>
      <c r="N39" s="186">
        <v>0.54999999999999993</v>
      </c>
      <c r="O39" s="345" t="s">
        <v>144</v>
      </c>
      <c r="P39" s="346">
        <v>72</v>
      </c>
      <c r="Q39" s="346">
        <v>72</v>
      </c>
      <c r="R39" s="346">
        <v>2</v>
      </c>
      <c r="S39" s="346">
        <v>2</v>
      </c>
      <c r="T39" s="347">
        <f t="shared" si="0"/>
        <v>148</v>
      </c>
      <c r="U39" s="350"/>
      <c r="V39" s="351">
        <v>5</v>
      </c>
      <c r="X39" s="106"/>
    </row>
    <row r="40" spans="1:24" ht="20.100000000000001" customHeight="1">
      <c r="A40" s="318">
        <v>44511</v>
      </c>
      <c r="B40" s="326" t="s">
        <v>755</v>
      </c>
      <c r="C40" s="327" t="s">
        <v>1316</v>
      </c>
      <c r="D40" s="328">
        <v>6</v>
      </c>
      <c r="E40" s="328">
        <v>0</v>
      </c>
      <c r="F40" s="328">
        <v>0</v>
      </c>
      <c r="G40" s="328">
        <v>6</v>
      </c>
      <c r="H40" s="328">
        <v>0</v>
      </c>
      <c r="I40" s="329" t="s">
        <v>1368</v>
      </c>
      <c r="J40" s="330" t="s">
        <v>1370</v>
      </c>
      <c r="K40" s="330" t="s">
        <v>1375</v>
      </c>
      <c r="L40" s="331"/>
      <c r="M40" s="344" t="s">
        <v>1370</v>
      </c>
      <c r="N40" s="186">
        <v>0.58680555555555558</v>
      </c>
      <c r="O40" s="345" t="s">
        <v>142</v>
      </c>
      <c r="P40" s="346">
        <v>61</v>
      </c>
      <c r="Q40" s="346">
        <v>61</v>
      </c>
      <c r="R40" s="346">
        <v>3</v>
      </c>
      <c r="S40" s="346">
        <v>5</v>
      </c>
      <c r="T40" s="347">
        <f t="shared" si="0"/>
        <v>130</v>
      </c>
      <c r="U40" s="352"/>
      <c r="V40" s="351">
        <v>7</v>
      </c>
      <c r="W40" s="106"/>
      <c r="X40" s="106"/>
    </row>
    <row r="41" spans="1:24" ht="20.100000000000001" customHeight="1" thickBot="1">
      <c r="A41" s="324">
        <v>44511</v>
      </c>
      <c r="B41" s="338" t="s">
        <v>755</v>
      </c>
      <c r="C41" s="339" t="s">
        <v>1364</v>
      </c>
      <c r="D41" s="340">
        <v>3</v>
      </c>
      <c r="E41" s="340">
        <v>0</v>
      </c>
      <c r="F41" s="340">
        <v>0</v>
      </c>
      <c r="G41" s="340">
        <v>3</v>
      </c>
      <c r="H41" s="340">
        <v>0</v>
      </c>
      <c r="I41" s="341" t="s">
        <v>1368</v>
      </c>
      <c r="J41" s="342" t="s">
        <v>1370</v>
      </c>
      <c r="K41" s="342" t="s">
        <v>1373</v>
      </c>
      <c r="L41" s="343"/>
      <c r="M41" s="344" t="s">
        <v>1309</v>
      </c>
      <c r="N41" s="186">
        <v>0.54166666666666663</v>
      </c>
      <c r="O41" s="345" t="s">
        <v>146</v>
      </c>
      <c r="P41" s="346">
        <v>29</v>
      </c>
      <c r="Q41" s="346">
        <v>37</v>
      </c>
      <c r="R41" s="346">
        <v>2</v>
      </c>
      <c r="S41" s="346">
        <v>2</v>
      </c>
      <c r="T41" s="347">
        <f t="shared" si="0"/>
        <v>70</v>
      </c>
      <c r="U41" s="352"/>
      <c r="V41" s="351">
        <v>5</v>
      </c>
      <c r="W41" s="106"/>
    </row>
    <row r="42" spans="1:24" ht="20.100000000000001" customHeight="1">
      <c r="A42" s="318">
        <v>44511</v>
      </c>
      <c r="B42" s="326" t="s">
        <v>1365</v>
      </c>
      <c r="C42" s="327" t="s">
        <v>1316</v>
      </c>
      <c r="D42" s="328">
        <v>16</v>
      </c>
      <c r="E42" s="328">
        <v>0</v>
      </c>
      <c r="F42" s="328">
        <v>0</v>
      </c>
      <c r="G42" s="328">
        <v>16</v>
      </c>
      <c r="H42" s="328">
        <v>0</v>
      </c>
      <c r="I42" s="329" t="s">
        <v>1367</v>
      </c>
      <c r="J42" s="330" t="s">
        <v>1370</v>
      </c>
      <c r="K42" s="330" t="s">
        <v>1373</v>
      </c>
      <c r="L42" s="331"/>
      <c r="M42" s="344" t="s">
        <v>1357</v>
      </c>
      <c r="N42" s="186">
        <v>0.58333333333333337</v>
      </c>
      <c r="O42" s="345" t="s">
        <v>148</v>
      </c>
      <c r="P42" s="346">
        <v>50</v>
      </c>
      <c r="Q42" s="346">
        <v>46</v>
      </c>
      <c r="R42" s="346">
        <v>2</v>
      </c>
      <c r="S42" s="346">
        <v>2</v>
      </c>
      <c r="T42" s="347">
        <f t="shared" si="0"/>
        <v>100</v>
      </c>
      <c r="U42" s="352"/>
      <c r="V42" s="351">
        <v>2</v>
      </c>
      <c r="W42" s="106"/>
    </row>
    <row r="43" spans="1:24" ht="20.100000000000001" customHeight="1" thickBot="1">
      <c r="A43" s="324">
        <v>44511</v>
      </c>
      <c r="B43" s="338" t="s">
        <v>1365</v>
      </c>
      <c r="C43" s="339" t="s">
        <v>1364</v>
      </c>
      <c r="D43" s="340">
        <v>12</v>
      </c>
      <c r="E43" s="340">
        <v>0</v>
      </c>
      <c r="F43" s="340">
        <v>0</v>
      </c>
      <c r="G43" s="340">
        <v>12</v>
      </c>
      <c r="H43" s="340">
        <v>0</v>
      </c>
      <c r="I43" s="341" t="s">
        <v>1368</v>
      </c>
      <c r="J43" s="342" t="s">
        <v>1370</v>
      </c>
      <c r="K43" s="342" t="s">
        <v>1375</v>
      </c>
      <c r="L43" s="343"/>
      <c r="M43" s="344"/>
      <c r="N43" s="186"/>
      <c r="O43" s="345" t="s">
        <v>147</v>
      </c>
      <c r="P43" s="346">
        <v>0</v>
      </c>
      <c r="Q43" s="346">
        <v>0</v>
      </c>
      <c r="R43" s="346">
        <v>0</v>
      </c>
      <c r="S43" s="346">
        <v>0</v>
      </c>
      <c r="T43" s="347">
        <f t="shared" si="0"/>
        <v>0</v>
      </c>
      <c r="U43" s="350"/>
      <c r="V43" s="351"/>
    </row>
    <row r="44" spans="1:24" ht="20.100000000000001" customHeight="1" thickTop="1" thickBot="1">
      <c r="A44" s="359">
        <v>44511</v>
      </c>
      <c r="B44" s="360" t="s">
        <v>1366</v>
      </c>
      <c r="C44" s="361" t="s">
        <v>1316</v>
      </c>
      <c r="D44" s="362">
        <v>1</v>
      </c>
      <c r="E44" s="362">
        <v>0</v>
      </c>
      <c r="F44" s="362">
        <v>0</v>
      </c>
      <c r="G44" s="362">
        <v>1</v>
      </c>
      <c r="H44" s="362">
        <v>0</v>
      </c>
      <c r="I44" s="363" t="s">
        <v>1368</v>
      </c>
      <c r="J44" s="364" t="s">
        <v>1370</v>
      </c>
      <c r="K44" s="364" t="s">
        <v>1376</v>
      </c>
      <c r="L44" s="365"/>
      <c r="M44" s="344"/>
      <c r="N44" s="186"/>
      <c r="O44" s="181" t="s">
        <v>125</v>
      </c>
      <c r="P44" s="182">
        <f>SUM(P37:P43)</f>
        <v>273</v>
      </c>
      <c r="Q44" s="182">
        <f>SUM(Q37:Q43)</f>
        <v>280</v>
      </c>
      <c r="R44" s="182">
        <f>SUM(R37:R43)</f>
        <v>11</v>
      </c>
      <c r="S44" s="182">
        <f>SUM(S37:S43)</f>
        <v>13</v>
      </c>
      <c r="T44" s="182">
        <f>SUM(T37:T43)</f>
        <v>577</v>
      </c>
      <c r="U44" s="183"/>
      <c r="V44" s="184"/>
    </row>
    <row r="45" spans="1:24" ht="20.100000000000001" customHeight="1" thickBot="1">
      <c r="A45" s="359">
        <v>44511</v>
      </c>
      <c r="B45" s="360" t="s">
        <v>1377</v>
      </c>
      <c r="C45" s="361" t="s">
        <v>1378</v>
      </c>
      <c r="D45" s="362">
        <v>1</v>
      </c>
      <c r="E45" s="362">
        <v>0</v>
      </c>
      <c r="F45" s="362">
        <v>0</v>
      </c>
      <c r="G45" s="362">
        <v>1</v>
      </c>
      <c r="H45" s="362">
        <v>0</v>
      </c>
      <c r="I45" s="363" t="s">
        <v>1391</v>
      </c>
      <c r="J45" s="364" t="s">
        <v>1396</v>
      </c>
      <c r="K45" s="367" t="s">
        <v>1395</v>
      </c>
      <c r="L45" s="365"/>
      <c r="M45" s="344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</row>
    <row r="46" spans="1:24" ht="20.100000000000001" customHeight="1">
      <c r="A46" s="318">
        <v>44511</v>
      </c>
      <c r="B46" s="326" t="s">
        <v>1379</v>
      </c>
      <c r="C46" s="327" t="s">
        <v>1297</v>
      </c>
      <c r="D46" s="328">
        <v>1</v>
      </c>
      <c r="E46" s="328">
        <v>0</v>
      </c>
      <c r="F46" s="328">
        <v>0</v>
      </c>
      <c r="G46" s="328">
        <v>1</v>
      </c>
      <c r="H46" s="328">
        <v>0</v>
      </c>
      <c r="I46" s="329" t="s">
        <v>1392</v>
      </c>
      <c r="J46" s="330" t="s">
        <v>1397</v>
      </c>
      <c r="K46" s="368" t="s">
        <v>1393</v>
      </c>
      <c r="L46" s="331"/>
      <c r="M46" s="344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4" ht="20.100000000000001" customHeight="1" thickBot="1">
      <c r="A47" s="324">
        <v>44511</v>
      </c>
      <c r="B47" s="338" t="s">
        <v>1379</v>
      </c>
      <c r="C47" s="339" t="s">
        <v>1380</v>
      </c>
      <c r="D47" s="340">
        <v>1</v>
      </c>
      <c r="E47" s="340">
        <v>0</v>
      </c>
      <c r="F47" s="340">
        <v>0</v>
      </c>
      <c r="G47" s="340">
        <v>1</v>
      </c>
      <c r="H47" s="340">
        <v>0</v>
      </c>
      <c r="I47" s="341" t="s">
        <v>1391</v>
      </c>
      <c r="J47" s="342" t="s">
        <v>1398</v>
      </c>
      <c r="K47" s="369" t="s">
        <v>1393</v>
      </c>
      <c r="L47" s="343"/>
      <c r="M47" s="344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4" ht="20.100000000000001" customHeight="1" thickBot="1">
      <c r="A48" s="359">
        <v>44511</v>
      </c>
      <c r="B48" s="360" t="s">
        <v>1381</v>
      </c>
      <c r="C48" s="361" t="s">
        <v>1382</v>
      </c>
      <c r="D48" s="362">
        <v>1</v>
      </c>
      <c r="E48" s="362">
        <v>0</v>
      </c>
      <c r="F48" s="362">
        <v>0</v>
      </c>
      <c r="G48" s="362">
        <v>1</v>
      </c>
      <c r="H48" s="362">
        <v>0</v>
      </c>
      <c r="I48" s="363" t="s">
        <v>1391</v>
      </c>
      <c r="J48" s="364" t="s">
        <v>1397</v>
      </c>
      <c r="K48" s="367" t="s">
        <v>1395</v>
      </c>
      <c r="L48" s="365"/>
      <c r="M48" s="344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18">
        <v>44511</v>
      </c>
      <c r="B49" s="326" t="s">
        <v>1383</v>
      </c>
      <c r="C49" s="327" t="s">
        <v>1297</v>
      </c>
      <c r="D49" s="328">
        <v>2</v>
      </c>
      <c r="E49" s="328">
        <v>0</v>
      </c>
      <c r="F49" s="328">
        <v>0</v>
      </c>
      <c r="G49" s="328">
        <v>2</v>
      </c>
      <c r="H49" s="328">
        <v>0</v>
      </c>
      <c r="I49" s="329" t="s">
        <v>1391</v>
      </c>
      <c r="J49" s="330" t="s">
        <v>1399</v>
      </c>
      <c r="K49" s="368" t="s">
        <v>1395</v>
      </c>
      <c r="L49" s="331"/>
      <c r="M49" s="344"/>
      <c r="N49" s="10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24">
        <v>44511</v>
      </c>
      <c r="B50" s="338" t="s">
        <v>1383</v>
      </c>
      <c r="C50" s="339" t="s">
        <v>1304</v>
      </c>
      <c r="D50" s="340">
        <v>1</v>
      </c>
      <c r="E50" s="340">
        <v>0</v>
      </c>
      <c r="F50" s="340">
        <v>0</v>
      </c>
      <c r="G50" s="340">
        <v>1</v>
      </c>
      <c r="H50" s="340">
        <v>0</v>
      </c>
      <c r="I50" s="341" t="s">
        <v>1391</v>
      </c>
      <c r="J50" s="342" t="s">
        <v>1400</v>
      </c>
      <c r="K50" s="369" t="s">
        <v>1395</v>
      </c>
      <c r="L50" s="343"/>
      <c r="M50" s="344"/>
      <c r="N50" s="106"/>
      <c r="O50" s="94" t="s">
        <v>89</v>
      </c>
      <c r="P50" s="96">
        <f>P44+P49</f>
        <v>273</v>
      </c>
      <c r="Q50" s="95">
        <f>Q44+Q49</f>
        <v>280</v>
      </c>
      <c r="R50" s="96">
        <f>R44+R49</f>
        <v>11</v>
      </c>
      <c r="S50" s="95">
        <f>S44+S49</f>
        <v>13</v>
      </c>
      <c r="T50" s="96">
        <f>T44+T49</f>
        <v>577</v>
      </c>
      <c r="U50" s="97">
        <f>SUM(U44:U45)</f>
        <v>0</v>
      </c>
      <c r="V50" s="98"/>
    </row>
    <row r="51" spans="1:22" ht="20.100000000000001" customHeight="1">
      <c r="A51" s="318">
        <v>44511</v>
      </c>
      <c r="B51" s="326" t="s">
        <v>1384</v>
      </c>
      <c r="C51" s="327" t="s">
        <v>1297</v>
      </c>
      <c r="D51" s="328">
        <v>1</v>
      </c>
      <c r="E51" s="328">
        <v>0</v>
      </c>
      <c r="F51" s="328">
        <v>0</v>
      </c>
      <c r="G51" s="328">
        <v>1</v>
      </c>
      <c r="H51" s="328">
        <v>0</v>
      </c>
      <c r="I51" s="329" t="s">
        <v>1391</v>
      </c>
      <c r="J51" s="330" t="s">
        <v>1396</v>
      </c>
      <c r="K51" s="368" t="s">
        <v>1395</v>
      </c>
      <c r="L51" s="331"/>
      <c r="M51" s="187"/>
      <c r="N51" s="106"/>
      <c r="O51" s="169" t="s">
        <v>1310</v>
      </c>
      <c r="P51" s="99">
        <v>-2</v>
      </c>
      <c r="Q51" s="152">
        <v>-2</v>
      </c>
      <c r="R51" s="152"/>
      <c r="S51" s="152"/>
      <c r="T51" s="152"/>
      <c r="U51" s="151"/>
      <c r="V51" s="151"/>
    </row>
    <row r="52" spans="1:22" ht="20.100000000000001" customHeight="1" thickBot="1">
      <c r="A52" s="324">
        <v>44511</v>
      </c>
      <c r="B52" s="338" t="s">
        <v>1384</v>
      </c>
      <c r="C52" s="339" t="s">
        <v>1316</v>
      </c>
      <c r="D52" s="340">
        <v>6</v>
      </c>
      <c r="E52" s="340">
        <v>0</v>
      </c>
      <c r="F52" s="340">
        <v>0</v>
      </c>
      <c r="G52" s="340">
        <v>6</v>
      </c>
      <c r="H52" s="340">
        <v>0</v>
      </c>
      <c r="I52" s="341" t="s">
        <v>1391</v>
      </c>
      <c r="J52" s="342" t="s">
        <v>1396</v>
      </c>
      <c r="K52" s="369" t="s">
        <v>1401</v>
      </c>
      <c r="L52" s="343"/>
      <c r="M52" s="187"/>
      <c r="N52" s="272"/>
      <c r="O52" s="156">
        <v>6396</v>
      </c>
      <c r="P52" s="188">
        <v>-24</v>
      </c>
      <c r="Q52" s="188">
        <v>-44</v>
      </c>
      <c r="R52" s="152"/>
      <c r="S52" s="152"/>
      <c r="T52" s="152"/>
      <c r="U52" s="151"/>
      <c r="V52" s="151"/>
    </row>
    <row r="53" spans="1:22" ht="20.100000000000001" customHeight="1">
      <c r="A53" s="318">
        <v>44511</v>
      </c>
      <c r="B53" s="326" t="s">
        <v>1385</v>
      </c>
      <c r="C53" s="327" t="s">
        <v>1303</v>
      </c>
      <c r="D53" s="328">
        <v>1</v>
      </c>
      <c r="E53" s="328">
        <v>0</v>
      </c>
      <c r="F53" s="328">
        <v>0</v>
      </c>
      <c r="G53" s="328">
        <v>1</v>
      </c>
      <c r="H53" s="328">
        <v>0</v>
      </c>
      <c r="I53" s="329" t="s">
        <v>1391</v>
      </c>
      <c r="J53" s="330" t="s">
        <v>1397</v>
      </c>
      <c r="K53" s="368" t="s">
        <v>1393</v>
      </c>
      <c r="L53" s="331"/>
      <c r="M53" s="187"/>
      <c r="N53" s="272"/>
      <c r="O53" s="156">
        <v>7233</v>
      </c>
      <c r="P53" s="188">
        <v>-15</v>
      </c>
      <c r="Q53" s="188">
        <v>-46</v>
      </c>
      <c r="R53" s="152"/>
      <c r="S53" s="152"/>
      <c r="T53" s="152"/>
      <c r="U53" s="151"/>
      <c r="V53" s="151"/>
    </row>
    <row r="54" spans="1:22" ht="20.100000000000001" customHeight="1" thickBot="1">
      <c r="A54" s="324">
        <v>44511</v>
      </c>
      <c r="B54" s="338" t="s">
        <v>1385</v>
      </c>
      <c r="C54" s="339" t="s">
        <v>1316</v>
      </c>
      <c r="D54" s="340">
        <v>5</v>
      </c>
      <c r="E54" s="340">
        <v>0</v>
      </c>
      <c r="F54" s="340">
        <v>0</v>
      </c>
      <c r="G54" s="340">
        <v>5</v>
      </c>
      <c r="H54" s="340">
        <v>0</v>
      </c>
      <c r="I54" s="341" t="s">
        <v>1391</v>
      </c>
      <c r="J54" s="342" t="s">
        <v>1397</v>
      </c>
      <c r="K54" s="369" t="s">
        <v>1395</v>
      </c>
      <c r="L54" s="343"/>
      <c r="M54" s="187"/>
      <c r="N54" s="272"/>
      <c r="O54" s="156">
        <v>6956</v>
      </c>
      <c r="P54" s="188">
        <v>-51</v>
      </c>
      <c r="Q54" s="188"/>
      <c r="R54" s="152"/>
      <c r="S54" s="152"/>
      <c r="T54" s="152"/>
      <c r="U54" s="151"/>
      <c r="V54" s="151"/>
    </row>
    <row r="55" spans="1:22" ht="20.100000000000001" customHeight="1">
      <c r="A55" s="318">
        <v>44511</v>
      </c>
      <c r="B55" s="326" t="s">
        <v>1386</v>
      </c>
      <c r="C55" s="327" t="s">
        <v>1303</v>
      </c>
      <c r="D55" s="328">
        <v>3</v>
      </c>
      <c r="E55" s="328">
        <v>0</v>
      </c>
      <c r="F55" s="328">
        <v>0</v>
      </c>
      <c r="G55" s="328">
        <v>3</v>
      </c>
      <c r="H55" s="328">
        <v>0</v>
      </c>
      <c r="I55" s="329" t="s">
        <v>1391</v>
      </c>
      <c r="J55" s="330" t="s">
        <v>1396</v>
      </c>
      <c r="K55" s="368" t="s">
        <v>1401</v>
      </c>
      <c r="L55" s="331"/>
      <c r="M55" s="187"/>
      <c r="N55" s="272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>
      <c r="A56" s="325">
        <v>44511</v>
      </c>
      <c r="B56" s="332" t="s">
        <v>1386</v>
      </c>
      <c r="C56" s="333" t="s">
        <v>1316</v>
      </c>
      <c r="D56" s="334">
        <v>3</v>
      </c>
      <c r="E56" s="334">
        <v>0</v>
      </c>
      <c r="F56" s="334">
        <v>0</v>
      </c>
      <c r="G56" s="334">
        <v>3</v>
      </c>
      <c r="H56" s="334">
        <v>0</v>
      </c>
      <c r="I56" s="335" t="s">
        <v>1391</v>
      </c>
      <c r="J56" s="336" t="s">
        <v>1396</v>
      </c>
      <c r="K56" s="370" t="s">
        <v>1402</v>
      </c>
      <c r="L56" s="337"/>
      <c r="M56" s="187"/>
      <c r="N56" s="272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 thickBot="1">
      <c r="A57" s="324">
        <v>44511</v>
      </c>
      <c r="B57" s="338" t="s">
        <v>1386</v>
      </c>
      <c r="C57" s="339" t="s">
        <v>1346</v>
      </c>
      <c r="D57" s="340">
        <v>1</v>
      </c>
      <c r="E57" s="340">
        <v>0</v>
      </c>
      <c r="F57" s="340">
        <v>0</v>
      </c>
      <c r="G57" s="340">
        <v>1</v>
      </c>
      <c r="H57" s="340">
        <v>0</v>
      </c>
      <c r="I57" s="341" t="s">
        <v>1391</v>
      </c>
      <c r="J57" s="342" t="s">
        <v>1396</v>
      </c>
      <c r="K57" s="369" t="s">
        <v>1395</v>
      </c>
      <c r="L57" s="343"/>
      <c r="M57" s="187"/>
      <c r="N57" s="272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325">
        <v>44511</v>
      </c>
      <c r="B58" s="332" t="s">
        <v>1387</v>
      </c>
      <c r="C58" s="333" t="s">
        <v>1297</v>
      </c>
      <c r="D58" s="334">
        <v>1</v>
      </c>
      <c r="E58" s="334">
        <v>0</v>
      </c>
      <c r="F58" s="334">
        <v>0</v>
      </c>
      <c r="G58" s="334">
        <v>1</v>
      </c>
      <c r="H58" s="334">
        <v>0</v>
      </c>
      <c r="I58" s="335" t="s">
        <v>1391</v>
      </c>
      <c r="J58" s="336" t="s">
        <v>1397</v>
      </c>
      <c r="K58" s="370" t="s">
        <v>1394</v>
      </c>
      <c r="L58" s="337"/>
      <c r="M58" s="187"/>
      <c r="N58" s="272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25">
        <v>44511</v>
      </c>
      <c r="B59" s="332" t="s">
        <v>1387</v>
      </c>
      <c r="C59" s="333" t="s">
        <v>1388</v>
      </c>
      <c r="D59" s="334">
        <v>2</v>
      </c>
      <c r="E59" s="334">
        <v>0</v>
      </c>
      <c r="F59" s="334">
        <v>0</v>
      </c>
      <c r="G59" s="334">
        <v>2</v>
      </c>
      <c r="H59" s="334">
        <v>0</v>
      </c>
      <c r="I59" s="335" t="s">
        <v>1391</v>
      </c>
      <c r="J59" s="336" t="s">
        <v>1397</v>
      </c>
      <c r="K59" s="370" t="s">
        <v>1395</v>
      </c>
      <c r="L59" s="337"/>
      <c r="M59" s="187"/>
      <c r="N59" s="272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318">
        <v>44511</v>
      </c>
      <c r="B60" s="326" t="s">
        <v>1389</v>
      </c>
      <c r="C60" s="327" t="s">
        <v>1297</v>
      </c>
      <c r="D60" s="328">
        <v>1</v>
      </c>
      <c r="E60" s="328">
        <v>0</v>
      </c>
      <c r="F60" s="328">
        <v>0</v>
      </c>
      <c r="G60" s="328">
        <v>1</v>
      </c>
      <c r="H60" s="328">
        <v>0</v>
      </c>
      <c r="I60" s="329" t="s">
        <v>1391</v>
      </c>
      <c r="J60" s="330" t="s">
        <v>1399</v>
      </c>
      <c r="K60" s="368" t="s">
        <v>1402</v>
      </c>
      <c r="L60" s="331"/>
      <c r="M60" s="187"/>
      <c r="N60" s="272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325">
        <v>44511</v>
      </c>
      <c r="B61" s="332" t="s">
        <v>1389</v>
      </c>
      <c r="C61" s="333" t="s">
        <v>1304</v>
      </c>
      <c r="D61" s="334">
        <v>2</v>
      </c>
      <c r="E61" s="334">
        <v>0</v>
      </c>
      <c r="F61" s="334">
        <v>0</v>
      </c>
      <c r="G61" s="334">
        <v>2</v>
      </c>
      <c r="H61" s="334">
        <v>0</v>
      </c>
      <c r="I61" s="335" t="s">
        <v>1391</v>
      </c>
      <c r="J61" s="336" t="s">
        <v>1396</v>
      </c>
      <c r="K61" s="370" t="s">
        <v>1402</v>
      </c>
      <c r="L61" s="337"/>
      <c r="M61" s="187"/>
      <c r="N61" s="272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>
      <c r="A62" s="325">
        <v>44511</v>
      </c>
      <c r="B62" s="332" t="s">
        <v>1389</v>
      </c>
      <c r="C62" s="333" t="s">
        <v>1316</v>
      </c>
      <c r="D62" s="334">
        <v>2</v>
      </c>
      <c r="E62" s="334">
        <v>0</v>
      </c>
      <c r="F62" s="334">
        <v>0</v>
      </c>
      <c r="G62" s="334">
        <v>2</v>
      </c>
      <c r="H62" s="334">
        <v>0</v>
      </c>
      <c r="I62" s="335" t="s">
        <v>1391</v>
      </c>
      <c r="J62" s="336" t="s">
        <v>1397</v>
      </c>
      <c r="K62" s="370" t="s">
        <v>1393</v>
      </c>
      <c r="L62" s="337"/>
      <c r="M62" s="187"/>
      <c r="N62" s="272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 thickBot="1">
      <c r="A63" s="324">
        <v>44511</v>
      </c>
      <c r="B63" s="338" t="s">
        <v>1389</v>
      </c>
      <c r="C63" s="339" t="s">
        <v>1346</v>
      </c>
      <c r="D63" s="340">
        <v>1</v>
      </c>
      <c r="E63" s="340">
        <v>0</v>
      </c>
      <c r="F63" s="340">
        <v>0</v>
      </c>
      <c r="G63" s="340">
        <v>1</v>
      </c>
      <c r="H63" s="340">
        <v>0</v>
      </c>
      <c r="I63" s="341" t="s">
        <v>1391</v>
      </c>
      <c r="J63" s="342" t="s">
        <v>1397</v>
      </c>
      <c r="K63" s="369" t="s">
        <v>1393</v>
      </c>
      <c r="L63" s="343"/>
      <c r="M63" s="187"/>
      <c r="N63" s="272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496">
        <v>44511</v>
      </c>
      <c r="B64" s="497" t="s">
        <v>1290</v>
      </c>
      <c r="C64" s="498" t="s">
        <v>1291</v>
      </c>
      <c r="D64" s="499">
        <v>0</v>
      </c>
      <c r="E64" s="499">
        <v>2</v>
      </c>
      <c r="F64" s="499">
        <v>2</v>
      </c>
      <c r="G64" s="499">
        <v>0</v>
      </c>
      <c r="H64" s="499">
        <v>0</v>
      </c>
      <c r="I64" s="459" t="s">
        <v>1292</v>
      </c>
      <c r="J64" s="500" t="s">
        <v>1293</v>
      </c>
      <c r="K64" s="500"/>
      <c r="L64" s="501"/>
      <c r="M64" s="187"/>
      <c r="N64" s="272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 thickBot="1">
      <c r="A65" s="502">
        <v>44511</v>
      </c>
      <c r="B65" s="503" t="s">
        <v>1406</v>
      </c>
      <c r="C65" s="504" t="s">
        <v>1407</v>
      </c>
      <c r="D65" s="505">
        <v>0</v>
      </c>
      <c r="E65" s="505">
        <v>90</v>
      </c>
      <c r="F65" s="505">
        <v>90</v>
      </c>
      <c r="G65" s="505">
        <v>0</v>
      </c>
      <c r="H65" s="505">
        <v>0</v>
      </c>
      <c r="I65" s="506" t="s">
        <v>1408</v>
      </c>
      <c r="J65" s="507" t="s">
        <v>175</v>
      </c>
      <c r="K65" s="507"/>
      <c r="L65" s="508"/>
      <c r="M65" s="187"/>
      <c r="N65" s="272"/>
      <c r="O65" s="156"/>
      <c r="P65" s="188"/>
      <c r="Q65" s="188"/>
      <c r="R65" s="152"/>
      <c r="S65" s="152"/>
      <c r="T65" s="152"/>
      <c r="U65" s="151"/>
      <c r="V65" s="151"/>
    </row>
    <row r="66" spans="1:22" ht="19.5" customHeight="1" thickBot="1">
      <c r="A66" s="359">
        <v>44511</v>
      </c>
      <c r="B66" s="360" t="s">
        <v>1390</v>
      </c>
      <c r="C66" s="361" t="s">
        <v>1304</v>
      </c>
      <c r="D66" s="362">
        <v>2</v>
      </c>
      <c r="E66" s="362">
        <v>0</v>
      </c>
      <c r="F66" s="362">
        <v>0</v>
      </c>
      <c r="G66" s="362">
        <v>2</v>
      </c>
      <c r="H66" s="362">
        <v>0</v>
      </c>
      <c r="I66" s="363" t="s">
        <v>1391</v>
      </c>
      <c r="J66" s="364" t="s">
        <v>1398</v>
      </c>
      <c r="K66" s="367" t="s">
        <v>1393</v>
      </c>
      <c r="L66" s="365"/>
      <c r="M66" s="187"/>
      <c r="N66" s="272"/>
      <c r="O66" s="156"/>
      <c r="P66" s="188"/>
      <c r="Q66" s="188"/>
      <c r="R66" s="152"/>
      <c r="S66" s="152"/>
      <c r="T66" s="152"/>
      <c r="U66" s="151"/>
      <c r="V66" s="151"/>
    </row>
    <row r="67" spans="1:22" ht="19.5" customHeight="1">
      <c r="A67" s="198" t="s">
        <v>11</v>
      </c>
      <c r="B67" s="199"/>
      <c r="C67" s="200"/>
      <c r="D67" s="201">
        <f>SUM(D4:D66)</f>
        <v>291</v>
      </c>
      <c r="E67" s="201">
        <f>SUM(E4:E66)</f>
        <v>92</v>
      </c>
      <c r="F67" s="201">
        <f>SUM(F4:F66)</f>
        <v>92</v>
      </c>
      <c r="G67" s="201">
        <f>SUM(G4:G66)</f>
        <v>282</v>
      </c>
      <c r="H67" s="201">
        <f>SUM(H4:H66)</f>
        <v>0</v>
      </c>
      <c r="I67" s="297"/>
      <c r="J67" s="149"/>
      <c r="K67" s="149"/>
      <c r="L67" s="202"/>
      <c r="M67" s="187"/>
      <c r="N67" s="272"/>
      <c r="O67" s="156"/>
      <c r="P67" s="188"/>
      <c r="Q67" s="188"/>
      <c r="R67" s="152"/>
      <c r="S67" s="152"/>
      <c r="T67" s="152"/>
      <c r="U67" s="151"/>
      <c r="V67" s="151"/>
    </row>
    <row r="68" spans="1:22" ht="19.5" customHeight="1">
      <c r="A68" s="203" t="s">
        <v>12</v>
      </c>
      <c r="B68" s="204"/>
      <c r="C68" s="205"/>
      <c r="D68" s="206">
        <v>2084</v>
      </c>
      <c r="E68" s="206">
        <v>0</v>
      </c>
      <c r="F68" s="206">
        <v>0</v>
      </c>
      <c r="G68" s="206">
        <v>2025</v>
      </c>
      <c r="H68" s="206">
        <v>0</v>
      </c>
      <c r="I68" s="298"/>
      <c r="J68" s="128"/>
      <c r="K68" s="128"/>
      <c r="L68" s="207"/>
      <c r="M68" s="187"/>
      <c r="N68" s="272"/>
      <c r="O68" s="156"/>
      <c r="P68" s="188"/>
      <c r="Q68" s="188"/>
      <c r="R68" s="152"/>
      <c r="S68" s="152"/>
      <c r="T68" s="152"/>
      <c r="U68" s="151"/>
      <c r="V68" s="151"/>
    </row>
    <row r="69" spans="1:22" ht="19.5" customHeight="1" thickBot="1">
      <c r="A69" s="208" t="s">
        <v>13</v>
      </c>
      <c r="B69" s="209"/>
      <c r="C69" s="210"/>
      <c r="D69" s="211">
        <f>D67+D68</f>
        <v>2375</v>
      </c>
      <c r="E69" s="211">
        <f>E67+E68</f>
        <v>92</v>
      </c>
      <c r="F69" s="211">
        <f>F67+F68</f>
        <v>92</v>
      </c>
      <c r="G69" s="211">
        <f>G67+G68</f>
        <v>2307</v>
      </c>
      <c r="H69" s="211">
        <f>H67+H68</f>
        <v>0</v>
      </c>
      <c r="I69" s="299"/>
      <c r="J69" s="129"/>
      <c r="K69" s="129"/>
      <c r="L69" s="212"/>
      <c r="M69" s="187"/>
      <c r="N69" s="272"/>
      <c r="O69" s="156"/>
      <c r="P69" s="188"/>
      <c r="Q69" s="188"/>
      <c r="R69" s="152"/>
      <c r="S69" s="152"/>
      <c r="T69" s="152"/>
      <c r="U69" s="151"/>
      <c r="V69" s="151"/>
    </row>
    <row r="70" spans="1:22" ht="19.5" customHeight="1">
      <c r="A70" s="213" t="s">
        <v>14</v>
      </c>
      <c r="B70" s="214">
        <f t="array" ref="B70">SUM(1/COUNTIF(B4:B66,B4:B66))</f>
        <v>33</v>
      </c>
      <c r="C70" s="215"/>
      <c r="D70" s="151"/>
      <c r="E70" s="151"/>
      <c r="F70" s="151"/>
      <c r="G70" s="151"/>
      <c r="H70" s="151"/>
      <c r="I70" s="300"/>
      <c r="J70" s="130"/>
      <c r="K70" s="130"/>
      <c r="L70" s="134"/>
      <c r="M70" s="187"/>
      <c r="N70" s="272"/>
      <c r="O70" s="156"/>
      <c r="P70" s="188"/>
      <c r="Q70" s="188"/>
      <c r="R70" s="152"/>
      <c r="S70" s="152"/>
      <c r="T70" s="152"/>
      <c r="U70" s="151"/>
      <c r="V70" s="151"/>
    </row>
    <row r="71" spans="1:22" ht="19.5" customHeight="1">
      <c r="A71" s="213"/>
      <c r="B71" s="214"/>
      <c r="C71" s="215"/>
      <c r="D71" s="151"/>
      <c r="E71" s="151"/>
      <c r="F71" s="151"/>
      <c r="G71" s="151"/>
      <c r="H71" s="151"/>
      <c r="I71" s="300"/>
      <c r="J71" s="130"/>
      <c r="K71" s="39"/>
      <c r="L71" s="39"/>
      <c r="M71" s="187"/>
      <c r="N71" s="272"/>
      <c r="O71" s="156"/>
      <c r="P71" s="188"/>
      <c r="Q71" s="188"/>
      <c r="R71" s="152"/>
      <c r="S71" s="152"/>
      <c r="T71" s="152"/>
      <c r="U71" s="151"/>
      <c r="V71" s="151"/>
    </row>
    <row r="72" spans="1:22" ht="19.5" customHeight="1">
      <c r="A72" s="216" t="s">
        <v>15</v>
      </c>
      <c r="B72" s="217"/>
      <c r="C72" s="217"/>
      <c r="D72" s="131"/>
      <c r="E72" s="131"/>
      <c r="F72" s="131"/>
      <c r="G72" s="131"/>
      <c r="H72" s="131"/>
      <c r="I72" s="301"/>
      <c r="J72" s="131"/>
      <c r="K72" s="148"/>
      <c r="L72" s="148"/>
      <c r="M72" s="187"/>
      <c r="N72" s="272"/>
      <c r="O72" s="156"/>
      <c r="P72" s="188"/>
      <c r="Q72" s="188"/>
      <c r="R72" s="152"/>
      <c r="S72" s="152"/>
      <c r="T72" s="152"/>
      <c r="U72" s="151"/>
      <c r="V72" s="151"/>
    </row>
    <row r="73" spans="1:22" ht="19.5" customHeight="1">
      <c r="A73" s="218" t="s">
        <v>130</v>
      </c>
      <c r="B73" s="217"/>
      <c r="C73" s="217"/>
      <c r="D73" s="131"/>
      <c r="E73" s="131"/>
      <c r="F73" s="131"/>
      <c r="G73" s="131"/>
      <c r="H73" s="131"/>
      <c r="I73" s="301"/>
      <c r="J73" s="131"/>
      <c r="K73" s="131"/>
      <c r="L73" s="148"/>
      <c r="M73" s="187"/>
      <c r="N73" s="272"/>
      <c r="O73" s="156"/>
      <c r="P73" s="188"/>
      <c r="Q73" s="188"/>
      <c r="R73" s="152"/>
      <c r="S73" s="152"/>
      <c r="T73" s="152"/>
      <c r="U73" s="151"/>
      <c r="V73" s="151"/>
    </row>
    <row r="74" spans="1:22" ht="19.5" customHeight="1" thickBot="1">
      <c r="A74" s="219"/>
      <c r="B74" s="217"/>
      <c r="C74" s="220"/>
      <c r="D74" s="131"/>
      <c r="E74" s="131"/>
      <c r="F74" s="131"/>
      <c r="G74" s="131"/>
      <c r="H74" s="131"/>
      <c r="I74" s="302"/>
      <c r="J74" s="132"/>
      <c r="K74" s="132"/>
      <c r="L74" s="221"/>
      <c r="M74" s="187"/>
      <c r="N74" s="272"/>
      <c r="O74" s="156"/>
      <c r="P74" s="188"/>
      <c r="Q74" s="188"/>
      <c r="R74" s="152"/>
      <c r="S74" s="152"/>
      <c r="T74" s="152"/>
      <c r="U74" s="151"/>
      <c r="V74" s="151"/>
    </row>
    <row r="75" spans="1:22" ht="19.5" customHeight="1" thickBot="1">
      <c r="A75" s="174" t="s">
        <v>0</v>
      </c>
      <c r="B75" s="175" t="s">
        <v>1</v>
      </c>
      <c r="C75" s="175" t="s">
        <v>2</v>
      </c>
      <c r="D75" s="393" t="s">
        <v>16</v>
      </c>
      <c r="E75" s="222" t="s">
        <v>27</v>
      </c>
      <c r="F75" s="393" t="s">
        <v>18</v>
      </c>
      <c r="G75" s="393" t="s">
        <v>19</v>
      </c>
      <c r="H75" s="393" t="s">
        <v>119</v>
      </c>
      <c r="I75" s="303" t="s">
        <v>8</v>
      </c>
      <c r="J75" s="393" t="s">
        <v>9</v>
      </c>
      <c r="K75" s="464" t="s">
        <v>10</v>
      </c>
      <c r="L75" s="465"/>
      <c r="M75" s="187"/>
      <c r="N75" s="272"/>
      <c r="O75" s="156"/>
      <c r="P75" s="188"/>
      <c r="Q75" s="188"/>
      <c r="R75" s="152"/>
      <c r="S75" s="152"/>
      <c r="T75" s="152"/>
      <c r="U75" s="151"/>
      <c r="V75" s="151"/>
    </row>
    <row r="76" spans="1:22" ht="19.5" customHeight="1" thickBot="1">
      <c r="A76" s="325"/>
      <c r="B76" s="332"/>
      <c r="C76" s="333"/>
      <c r="D76" s="334"/>
      <c r="E76" s="334"/>
      <c r="F76" s="334"/>
      <c r="G76" s="334"/>
      <c r="H76" s="334"/>
      <c r="I76" s="335"/>
      <c r="J76" s="336"/>
      <c r="K76" s="336"/>
      <c r="L76" s="337"/>
      <c r="M76" s="187"/>
      <c r="N76" s="272"/>
      <c r="O76" s="156"/>
      <c r="P76" s="188"/>
      <c r="Q76" s="188"/>
      <c r="R76" s="152"/>
      <c r="S76" s="152"/>
      <c r="T76" s="152"/>
      <c r="U76" s="151"/>
      <c r="V76" s="151"/>
    </row>
    <row r="77" spans="1:22" ht="19.5" customHeight="1" thickBot="1">
      <c r="A77" s="359"/>
      <c r="B77" s="360"/>
      <c r="C77" s="361"/>
      <c r="D77" s="362"/>
      <c r="E77" s="362"/>
      <c r="F77" s="362"/>
      <c r="G77" s="362"/>
      <c r="H77" s="362"/>
      <c r="I77" s="363"/>
      <c r="J77" s="364"/>
      <c r="K77" s="364"/>
      <c r="L77" s="365"/>
      <c r="M77" s="187"/>
      <c r="N77" s="272"/>
      <c r="O77" s="156"/>
      <c r="P77" s="188"/>
      <c r="Q77" s="188"/>
      <c r="R77" s="152"/>
      <c r="S77" s="152"/>
      <c r="T77" s="152"/>
      <c r="U77" s="151"/>
      <c r="V77" s="151"/>
    </row>
    <row r="78" spans="1:22" ht="19.5" customHeight="1">
      <c r="A78" s="198" t="s">
        <v>20</v>
      </c>
      <c r="B78" s="199"/>
      <c r="C78" s="200"/>
      <c r="D78" s="225">
        <f>SUM(D76:D77)</f>
        <v>0</v>
      </c>
      <c r="E78" s="225">
        <f>SUM(E76:E77)</f>
        <v>0</v>
      </c>
      <c r="F78" s="225">
        <f>SUM(F76:F77)</f>
        <v>0</v>
      </c>
      <c r="G78" s="225">
        <f>SUM(G76:G77)</f>
        <v>0</v>
      </c>
      <c r="H78" s="225">
        <f>SUM(H76:H77)</f>
        <v>0</v>
      </c>
      <c r="I78" s="297"/>
      <c r="J78" s="34"/>
      <c r="K78" s="34"/>
      <c r="L78" s="226"/>
      <c r="M78" s="187"/>
      <c r="N78" s="272"/>
      <c r="O78" s="156"/>
      <c r="P78" s="188"/>
      <c r="Q78" s="188"/>
      <c r="R78" s="152"/>
      <c r="S78" s="152"/>
      <c r="T78" s="152"/>
      <c r="U78" s="151"/>
      <c r="V78" s="151"/>
    </row>
    <row r="79" spans="1:22" ht="19.5" customHeight="1">
      <c r="A79" s="227" t="s">
        <v>12</v>
      </c>
      <c r="B79" s="228"/>
      <c r="C79" s="115"/>
      <c r="D79" s="229">
        <v>26</v>
      </c>
      <c r="E79" s="229">
        <v>182</v>
      </c>
      <c r="F79" s="229">
        <v>161</v>
      </c>
      <c r="G79" s="229">
        <v>24</v>
      </c>
      <c r="H79" s="229">
        <v>0</v>
      </c>
      <c r="I79" s="304"/>
      <c r="J79" s="133"/>
      <c r="K79" s="133"/>
      <c r="L79" s="230"/>
      <c r="M79" s="187"/>
      <c r="N79" s="272"/>
      <c r="O79" s="156"/>
      <c r="P79" s="188"/>
      <c r="Q79" s="188"/>
      <c r="R79" s="152"/>
      <c r="S79" s="152"/>
      <c r="T79" s="152"/>
      <c r="U79" s="151"/>
      <c r="V79" s="151"/>
    </row>
    <row r="80" spans="1:22" ht="19.5" customHeight="1" thickBot="1">
      <c r="A80" s="208" t="s">
        <v>13</v>
      </c>
      <c r="B80" s="209"/>
      <c r="C80" s="210"/>
      <c r="D80" s="231">
        <f>SUM(D78:D79)</f>
        <v>26</v>
      </c>
      <c r="E80" s="231">
        <f t="shared" ref="E80:H80" si="1">SUM(E78:E79)</f>
        <v>182</v>
      </c>
      <c r="F80" s="231">
        <f t="shared" si="1"/>
        <v>161</v>
      </c>
      <c r="G80" s="231">
        <f t="shared" si="1"/>
        <v>24</v>
      </c>
      <c r="H80" s="231">
        <f t="shared" si="1"/>
        <v>0</v>
      </c>
      <c r="I80" s="299"/>
      <c r="J80" s="129"/>
      <c r="K80" s="129"/>
      <c r="L80" s="212"/>
      <c r="M80" s="187"/>
      <c r="N80" s="272"/>
      <c r="O80" s="156"/>
      <c r="P80" s="188"/>
      <c r="Q80" s="188"/>
      <c r="R80" s="152"/>
      <c r="S80" s="152"/>
      <c r="T80" s="152"/>
      <c r="U80" s="151"/>
      <c r="V80" s="151"/>
    </row>
    <row r="81" spans="1:22" ht="19.5" customHeight="1">
      <c r="A81" s="213"/>
      <c r="B81" s="214"/>
      <c r="C81" s="232"/>
      <c r="D81" s="151"/>
      <c r="E81" s="151"/>
      <c r="F81" s="151"/>
      <c r="G81" s="151"/>
      <c r="H81" s="151"/>
      <c r="I81" s="300"/>
      <c r="J81" s="130"/>
      <c r="K81" s="130"/>
      <c r="L81" s="130"/>
      <c r="M81" s="187"/>
      <c r="N81" s="272"/>
      <c r="O81" s="156"/>
      <c r="P81" s="188"/>
      <c r="Q81" s="188"/>
      <c r="R81" s="152"/>
      <c r="S81" s="152"/>
      <c r="T81" s="152"/>
      <c r="U81" s="151"/>
      <c r="V81" s="151"/>
    </row>
    <row r="82" spans="1:22" ht="19.5" customHeight="1">
      <c r="A82" s="216" t="s">
        <v>21</v>
      </c>
      <c r="B82" s="217"/>
      <c r="C82" s="217"/>
      <c r="D82" s="131"/>
      <c r="E82" s="131"/>
      <c r="F82" s="131"/>
      <c r="G82" s="131"/>
      <c r="H82" s="131"/>
      <c r="I82" s="301"/>
      <c r="J82" s="131"/>
      <c r="K82" s="131"/>
      <c r="L82" s="131"/>
      <c r="M82" s="187"/>
      <c r="N82" s="272"/>
      <c r="O82" s="156"/>
      <c r="P82" s="188"/>
      <c r="Q82" s="188"/>
      <c r="R82" s="152"/>
      <c r="S82" s="152"/>
      <c r="T82" s="152"/>
      <c r="U82" s="151"/>
      <c r="V82" s="151"/>
    </row>
    <row r="83" spans="1:22" ht="19.5" customHeight="1">
      <c r="A83" s="216" t="s">
        <v>124</v>
      </c>
      <c r="B83" s="217"/>
      <c r="C83" s="217"/>
      <c r="D83" s="131"/>
      <c r="E83" s="131"/>
      <c r="F83" s="131"/>
      <c r="G83" s="131"/>
      <c r="H83" s="131"/>
      <c r="I83" s="301"/>
      <c r="J83" s="131"/>
      <c r="K83" s="131"/>
      <c r="L83" s="131"/>
      <c r="M83" s="187"/>
      <c r="N83" s="272"/>
      <c r="O83" s="156"/>
      <c r="P83" s="188"/>
      <c r="Q83" s="188"/>
      <c r="R83" s="152"/>
      <c r="S83" s="152"/>
      <c r="T83" s="152"/>
      <c r="U83" s="151"/>
      <c r="V83" s="151"/>
    </row>
    <row r="84" spans="1:22" ht="19.5" customHeight="1" thickBot="1">
      <c r="A84" s="219"/>
      <c r="B84" s="217"/>
      <c r="C84" s="220"/>
      <c r="D84" s="131"/>
      <c r="E84" s="131"/>
      <c r="F84" s="131"/>
      <c r="G84" s="131"/>
      <c r="H84" s="131"/>
      <c r="I84" s="302"/>
      <c r="J84" s="132"/>
      <c r="K84" s="132"/>
      <c r="L84" s="221"/>
      <c r="M84" s="187"/>
      <c r="N84" s="272"/>
      <c r="O84" s="156"/>
      <c r="P84" s="188"/>
      <c r="Q84" s="188"/>
      <c r="R84" s="152"/>
      <c r="S84" s="152"/>
      <c r="T84" s="152"/>
      <c r="U84" s="151"/>
      <c r="V84" s="151"/>
    </row>
    <row r="85" spans="1:22" ht="19.5" customHeight="1" thickBot="1">
      <c r="A85" s="174" t="s">
        <v>0</v>
      </c>
      <c r="B85" s="175" t="s">
        <v>1</v>
      </c>
      <c r="C85" s="175" t="s">
        <v>2</v>
      </c>
      <c r="D85" s="393" t="s">
        <v>22</v>
      </c>
      <c r="E85" s="393" t="s">
        <v>23</v>
      </c>
      <c r="F85" s="393" t="s">
        <v>24</v>
      </c>
      <c r="G85" s="393" t="s">
        <v>25</v>
      </c>
      <c r="H85" s="393" t="s">
        <v>7</v>
      </c>
      <c r="I85" s="303" t="s">
        <v>8</v>
      </c>
      <c r="J85" s="393" t="s">
        <v>9</v>
      </c>
      <c r="K85" s="464" t="s">
        <v>10</v>
      </c>
      <c r="L85" s="465"/>
      <c r="M85" s="187"/>
      <c r="N85" s="272"/>
      <c r="O85" s="156"/>
      <c r="P85" s="188"/>
      <c r="Q85" s="188"/>
      <c r="R85" s="152"/>
      <c r="S85" s="152"/>
      <c r="T85" s="152"/>
      <c r="U85" s="151"/>
      <c r="V85" s="151"/>
    </row>
    <row r="86" spans="1:22" ht="19.5" customHeight="1">
      <c r="A86" s="170">
        <v>44509</v>
      </c>
      <c r="B86" s="141" t="s">
        <v>1278</v>
      </c>
      <c r="C86" s="159" t="s">
        <v>1276</v>
      </c>
      <c r="D86" s="160">
        <v>5</v>
      </c>
      <c r="E86" s="160">
        <v>0</v>
      </c>
      <c r="F86" s="160">
        <v>0</v>
      </c>
      <c r="G86" s="160">
        <v>3</v>
      </c>
      <c r="H86" s="160">
        <v>0</v>
      </c>
      <c r="I86" s="290" t="s">
        <v>1283</v>
      </c>
      <c r="J86" s="168" t="s">
        <v>1287</v>
      </c>
      <c r="K86" s="168"/>
      <c r="L86" s="142"/>
      <c r="M86" s="187"/>
      <c r="N86" s="272"/>
      <c r="O86" s="156"/>
      <c r="P86" s="188"/>
      <c r="Q86" s="188"/>
      <c r="R86" s="152"/>
      <c r="S86" s="152"/>
      <c r="T86" s="152"/>
      <c r="U86" s="151"/>
      <c r="V86" s="151"/>
    </row>
    <row r="87" spans="1:22" ht="19.5" customHeight="1" thickBot="1">
      <c r="A87" s="165">
        <v>44509</v>
      </c>
      <c r="B87" s="285" t="s">
        <v>1278</v>
      </c>
      <c r="C87" s="158" t="s">
        <v>1277</v>
      </c>
      <c r="D87" s="163">
        <v>4</v>
      </c>
      <c r="E87" s="163">
        <v>0</v>
      </c>
      <c r="F87" s="163">
        <v>0</v>
      </c>
      <c r="G87" s="163">
        <v>8</v>
      </c>
      <c r="H87" s="163">
        <v>0</v>
      </c>
      <c r="I87" s="292" t="s">
        <v>1284</v>
      </c>
      <c r="J87" s="164" t="s">
        <v>1288</v>
      </c>
      <c r="K87" s="164"/>
      <c r="L87" s="286"/>
      <c r="M87" s="187"/>
      <c r="N87" s="272"/>
      <c r="O87" s="156"/>
      <c r="P87" s="188"/>
      <c r="Q87" s="188"/>
      <c r="R87" s="152"/>
      <c r="S87" s="152"/>
      <c r="T87" s="152"/>
      <c r="U87" s="151"/>
      <c r="V87" s="151"/>
    </row>
    <row r="88" spans="1:22" ht="19.5" customHeight="1">
      <c r="A88" s="170">
        <v>44509</v>
      </c>
      <c r="B88" s="141" t="s">
        <v>1279</v>
      </c>
      <c r="C88" s="159" t="s">
        <v>1280</v>
      </c>
      <c r="D88" s="160">
        <v>5</v>
      </c>
      <c r="E88" s="160">
        <v>0</v>
      </c>
      <c r="F88" s="160">
        <v>0</v>
      </c>
      <c r="G88" s="160">
        <v>0</v>
      </c>
      <c r="H88" s="160">
        <v>0</v>
      </c>
      <c r="I88" s="290" t="s">
        <v>1283</v>
      </c>
      <c r="J88" s="168" t="s">
        <v>1289</v>
      </c>
      <c r="K88" s="168"/>
      <c r="L88" s="142"/>
      <c r="M88" s="187"/>
      <c r="N88" s="272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 thickBot="1">
      <c r="A89" s="165">
        <v>44509</v>
      </c>
      <c r="B89" s="285" t="s">
        <v>1279</v>
      </c>
      <c r="C89" s="158" t="s">
        <v>1281</v>
      </c>
      <c r="D89" s="163">
        <v>4</v>
      </c>
      <c r="E89" s="163">
        <v>0</v>
      </c>
      <c r="F89" s="163">
        <v>0</v>
      </c>
      <c r="G89" s="163">
        <v>2</v>
      </c>
      <c r="H89" s="163">
        <v>0</v>
      </c>
      <c r="I89" s="292" t="s">
        <v>1285</v>
      </c>
      <c r="J89" s="164" t="s">
        <v>1287</v>
      </c>
      <c r="K89" s="164"/>
      <c r="L89" s="286"/>
      <c r="M89" s="187"/>
      <c r="N89" s="272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 thickBot="1">
      <c r="A90" s="174">
        <v>44509</v>
      </c>
      <c r="B90" s="287" t="s">
        <v>1282</v>
      </c>
      <c r="C90" s="166" t="s">
        <v>1281</v>
      </c>
      <c r="D90" s="167">
        <v>1</v>
      </c>
      <c r="E90" s="167">
        <v>0</v>
      </c>
      <c r="F90" s="167">
        <v>0</v>
      </c>
      <c r="G90" s="167">
        <v>1</v>
      </c>
      <c r="H90" s="167">
        <v>0</v>
      </c>
      <c r="I90" s="296" t="s">
        <v>1286</v>
      </c>
      <c r="J90" s="175" t="s">
        <v>1287</v>
      </c>
      <c r="K90" s="175"/>
      <c r="L90" s="288"/>
      <c r="M90" s="187"/>
      <c r="N90" s="272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>
      <c r="A91" s="170">
        <v>44510</v>
      </c>
      <c r="B91" s="141" t="s">
        <v>1332</v>
      </c>
      <c r="C91" s="159" t="s">
        <v>1297</v>
      </c>
      <c r="D91" s="160">
        <v>0</v>
      </c>
      <c r="E91" s="160">
        <v>0</v>
      </c>
      <c r="F91" s="160">
        <v>0</v>
      </c>
      <c r="G91" s="160">
        <v>1</v>
      </c>
      <c r="H91" s="160">
        <v>0</v>
      </c>
      <c r="I91" s="290" t="s">
        <v>1333</v>
      </c>
      <c r="J91" s="168" t="s">
        <v>1334</v>
      </c>
      <c r="K91" s="168"/>
      <c r="L91" s="142"/>
      <c r="M91" s="187"/>
      <c r="N91" s="272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 thickBot="1">
      <c r="A92" s="165">
        <v>44510</v>
      </c>
      <c r="B92" s="285" t="s">
        <v>1332</v>
      </c>
      <c r="C92" s="158" t="s">
        <v>633</v>
      </c>
      <c r="D92" s="163">
        <v>6</v>
      </c>
      <c r="E92" s="163">
        <v>0</v>
      </c>
      <c r="F92" s="163">
        <v>0</v>
      </c>
      <c r="G92" s="163">
        <v>2</v>
      </c>
      <c r="H92" s="163">
        <v>0</v>
      </c>
      <c r="I92" s="292" t="s">
        <v>1014</v>
      </c>
      <c r="J92" s="164" t="s">
        <v>1334</v>
      </c>
      <c r="K92" s="164"/>
      <c r="L92" s="286"/>
      <c r="M92" s="187"/>
      <c r="N92" s="272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>
      <c r="A93" s="171">
        <v>44509</v>
      </c>
      <c r="B93" s="143" t="s">
        <v>1403</v>
      </c>
      <c r="C93" s="161" t="s">
        <v>1298</v>
      </c>
      <c r="D93" s="162">
        <v>1</v>
      </c>
      <c r="E93" s="162">
        <v>0</v>
      </c>
      <c r="F93" s="162">
        <v>0</v>
      </c>
      <c r="G93" s="162">
        <v>1</v>
      </c>
      <c r="H93" s="162">
        <v>0</v>
      </c>
      <c r="I93" s="291" t="s">
        <v>1404</v>
      </c>
      <c r="J93" s="169" t="s">
        <v>1405</v>
      </c>
      <c r="K93" s="169"/>
      <c r="L93" s="144"/>
      <c r="M93" s="187"/>
      <c r="N93" s="272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 thickBot="1">
      <c r="A94" s="171"/>
      <c r="B94" s="143"/>
      <c r="C94" s="161"/>
      <c r="D94" s="162">
        <v>0</v>
      </c>
      <c r="E94" s="162">
        <v>0</v>
      </c>
      <c r="F94" s="162">
        <v>0</v>
      </c>
      <c r="G94" s="162">
        <v>0</v>
      </c>
      <c r="H94" s="162">
        <v>0</v>
      </c>
      <c r="I94" s="291"/>
      <c r="J94" s="169"/>
      <c r="K94" s="169"/>
      <c r="L94" s="144"/>
      <c r="M94" s="187"/>
      <c r="N94" s="272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>
      <c r="A95" s="198" t="s">
        <v>20</v>
      </c>
      <c r="B95" s="199"/>
      <c r="C95" s="200"/>
      <c r="D95" s="225">
        <f>SUM(D86:D94)</f>
        <v>26</v>
      </c>
      <c r="E95" s="225">
        <f>SUM(E86:E94)</f>
        <v>0</v>
      </c>
      <c r="F95" s="225">
        <f>SUM(F86:F94)</f>
        <v>0</v>
      </c>
      <c r="G95" s="225">
        <f>SUM(G86:G94)</f>
        <v>18</v>
      </c>
      <c r="H95" s="225">
        <f>SUM(H86:H94)</f>
        <v>0</v>
      </c>
      <c r="I95" s="297"/>
      <c r="J95" s="34"/>
      <c r="K95" s="34"/>
      <c r="L95" s="226"/>
      <c r="M95" s="187"/>
      <c r="N95" s="272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A96" s="227" t="s">
        <v>12</v>
      </c>
      <c r="B96" s="228"/>
      <c r="C96" s="115"/>
      <c r="D96" s="229">
        <v>55</v>
      </c>
      <c r="E96" s="229">
        <v>0</v>
      </c>
      <c r="F96" s="229">
        <v>0</v>
      </c>
      <c r="G96" s="229">
        <v>59</v>
      </c>
      <c r="H96" s="229">
        <v>0</v>
      </c>
      <c r="I96" s="304"/>
      <c r="J96" s="133"/>
      <c r="K96" s="133"/>
      <c r="L96" s="230"/>
      <c r="M96" s="187"/>
      <c r="N96" s="272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 thickBot="1">
      <c r="A97" s="208" t="s">
        <v>13</v>
      </c>
      <c r="B97" s="209"/>
      <c r="C97" s="210"/>
      <c r="D97" s="231">
        <f>SUM(D95:D96)</f>
        <v>81</v>
      </c>
      <c r="E97" s="231">
        <f>SUM(E95:E96)</f>
        <v>0</v>
      </c>
      <c r="F97" s="231">
        <f>SUM(F95:F96)</f>
        <v>0</v>
      </c>
      <c r="G97" s="231">
        <f>SUM(G95:G96)</f>
        <v>77</v>
      </c>
      <c r="H97" s="231">
        <f>SUM(H95:H96)</f>
        <v>0</v>
      </c>
      <c r="I97" s="299"/>
      <c r="J97" s="129"/>
      <c r="K97" s="129"/>
      <c r="L97" s="212"/>
      <c r="M97" s="187"/>
      <c r="N97" s="272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>
      <c r="A98" s="213"/>
      <c r="B98" s="214"/>
      <c r="C98" s="232"/>
      <c r="D98" s="151"/>
      <c r="E98" s="151"/>
      <c r="F98" s="151"/>
      <c r="G98" s="151"/>
      <c r="H98" s="151"/>
      <c r="I98" s="300"/>
      <c r="J98" s="130"/>
      <c r="K98" s="130"/>
      <c r="L98" s="130"/>
      <c r="M98" s="187"/>
      <c r="N98" s="272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>
      <c r="A99" s="216" t="s">
        <v>120</v>
      </c>
      <c r="B99" s="217"/>
      <c r="C99" s="217"/>
      <c r="D99" s="131"/>
      <c r="E99" s="131"/>
      <c r="F99" s="131"/>
      <c r="G99" s="131"/>
      <c r="H99" s="131"/>
      <c r="I99" s="301"/>
      <c r="J99" s="131"/>
      <c r="K99" s="131"/>
      <c r="L99" s="131"/>
      <c r="M99" s="187"/>
      <c r="N99" s="272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 thickBot="1">
      <c r="A100" s="219"/>
      <c r="B100" s="217"/>
      <c r="C100" s="220"/>
      <c r="D100" s="131"/>
      <c r="E100" s="131"/>
      <c r="F100" s="131"/>
      <c r="G100" s="131"/>
      <c r="H100" s="131"/>
      <c r="I100" s="302"/>
      <c r="J100" s="132"/>
      <c r="K100" s="132"/>
      <c r="L100" s="131"/>
      <c r="M100" s="187"/>
      <c r="N100" s="272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 thickBot="1">
      <c r="A101" s="174" t="s">
        <v>0</v>
      </c>
      <c r="B101" s="175" t="s">
        <v>1</v>
      </c>
      <c r="C101" s="175" t="s">
        <v>2</v>
      </c>
      <c r="D101" s="393" t="s">
        <v>26</v>
      </c>
      <c r="E101" s="393" t="s">
        <v>27</v>
      </c>
      <c r="F101" s="393" t="s">
        <v>28</v>
      </c>
      <c r="G101" s="393" t="s">
        <v>25</v>
      </c>
      <c r="H101" s="393" t="s">
        <v>22</v>
      </c>
      <c r="I101" s="303" t="s">
        <v>8</v>
      </c>
      <c r="J101" s="393" t="s">
        <v>9</v>
      </c>
      <c r="K101" s="464" t="s">
        <v>10</v>
      </c>
      <c r="L101" s="465"/>
      <c r="M101" s="187"/>
      <c r="N101" s="272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>
      <c r="A102" s="170"/>
      <c r="B102" s="159"/>
      <c r="C102" s="159"/>
      <c r="D102" s="319"/>
      <c r="E102" s="319"/>
      <c r="F102" s="319"/>
      <c r="G102" s="319"/>
      <c r="H102" s="319"/>
      <c r="I102" s="305"/>
      <c r="J102" s="134"/>
      <c r="K102" s="134"/>
      <c r="L102" s="289"/>
      <c r="M102" s="187"/>
      <c r="N102" s="272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 thickBot="1">
      <c r="A103" s="171"/>
      <c r="B103" s="161"/>
      <c r="C103" s="161"/>
      <c r="D103" s="320"/>
      <c r="E103" s="320"/>
      <c r="F103" s="320"/>
      <c r="G103" s="320"/>
      <c r="H103" s="320"/>
      <c r="I103" s="306"/>
      <c r="J103" s="39"/>
      <c r="K103" s="39"/>
      <c r="L103" s="176"/>
      <c r="M103" s="187"/>
      <c r="N103" s="272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>
      <c r="A104" s="198" t="s">
        <v>20</v>
      </c>
      <c r="B104" s="199"/>
      <c r="C104" s="200"/>
      <c r="D104" s="321">
        <f>SUM(D102:D103)</f>
        <v>0</v>
      </c>
      <c r="E104" s="321">
        <f>SUM(E102:E103)</f>
        <v>0</v>
      </c>
      <c r="F104" s="321">
        <f>SUM(F102:F103)</f>
        <v>0</v>
      </c>
      <c r="G104" s="321">
        <f>SUM(G102:G103)</f>
        <v>0</v>
      </c>
      <c r="H104" s="321">
        <f>SUM(H102:H103)</f>
        <v>0</v>
      </c>
      <c r="I104" s="297"/>
      <c r="J104" s="34"/>
      <c r="K104" s="34"/>
      <c r="L104" s="226"/>
      <c r="M104" s="187"/>
      <c r="N104" s="272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>
      <c r="A105" s="227" t="s">
        <v>12</v>
      </c>
      <c r="B105" s="228"/>
      <c r="C105" s="115"/>
      <c r="D105" s="322">
        <v>0</v>
      </c>
      <c r="E105" s="322">
        <v>98</v>
      </c>
      <c r="F105" s="322">
        <v>83</v>
      </c>
      <c r="G105" s="322">
        <v>0</v>
      </c>
      <c r="H105" s="322">
        <v>0</v>
      </c>
      <c r="I105" s="304"/>
      <c r="J105" s="133"/>
      <c r="K105" s="133"/>
      <c r="L105" s="230"/>
      <c r="M105" s="187"/>
      <c r="N105" s="272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 thickBot="1">
      <c r="A106" s="208" t="s">
        <v>13</v>
      </c>
      <c r="B106" s="209"/>
      <c r="C106" s="210"/>
      <c r="D106" s="323">
        <f>D104+D105</f>
        <v>0</v>
      </c>
      <c r="E106" s="323">
        <f>E104+E105</f>
        <v>98</v>
      </c>
      <c r="F106" s="323">
        <f>F104+F105</f>
        <v>83</v>
      </c>
      <c r="G106" s="323">
        <f>G104+G105</f>
        <v>0</v>
      </c>
      <c r="H106" s="323">
        <f>H104+H105</f>
        <v>0</v>
      </c>
      <c r="I106" s="299"/>
      <c r="J106" s="129"/>
      <c r="K106" s="129"/>
      <c r="L106" s="212"/>
      <c r="M106" s="187"/>
      <c r="N106" s="272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234"/>
      <c r="B107" s="214"/>
      <c r="C107" s="215"/>
      <c r="D107" s="151"/>
      <c r="E107" s="151"/>
      <c r="F107" s="151"/>
      <c r="G107" s="151"/>
      <c r="H107" s="151"/>
      <c r="I107" s="300"/>
      <c r="J107" s="130"/>
      <c r="K107" s="130"/>
      <c r="L107" s="130"/>
      <c r="M107" s="187"/>
      <c r="N107" s="272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216" t="s">
        <v>117</v>
      </c>
      <c r="B108" s="217"/>
      <c r="C108" s="217"/>
      <c r="D108" s="131"/>
      <c r="E108" s="131"/>
      <c r="F108" s="131"/>
      <c r="G108" s="131"/>
      <c r="H108" s="131"/>
      <c r="I108" s="301"/>
      <c r="J108" s="131"/>
      <c r="K108" s="131"/>
      <c r="L108" s="131"/>
      <c r="M108" s="187"/>
      <c r="N108" s="272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 thickBot="1">
      <c r="A109" s="219"/>
      <c r="B109" s="217"/>
      <c r="C109" s="220"/>
      <c r="D109" s="131"/>
      <c r="E109" s="131"/>
      <c r="F109" s="131"/>
      <c r="G109" s="131"/>
      <c r="H109" s="131"/>
      <c r="I109" s="302"/>
      <c r="J109" s="132"/>
      <c r="K109" s="132"/>
      <c r="L109" s="131"/>
      <c r="M109" s="187"/>
      <c r="N109" s="272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 thickBot="1">
      <c r="A110" s="174" t="s">
        <v>0</v>
      </c>
      <c r="B110" s="175" t="s">
        <v>1</v>
      </c>
      <c r="C110" s="175" t="s">
        <v>2</v>
      </c>
      <c r="D110" s="393" t="s">
        <v>29</v>
      </c>
      <c r="E110" s="393" t="s">
        <v>17</v>
      </c>
      <c r="F110" s="393" t="s">
        <v>30</v>
      </c>
      <c r="G110" s="393" t="s">
        <v>19</v>
      </c>
      <c r="H110" s="393" t="s">
        <v>7</v>
      </c>
      <c r="I110" s="303" t="s">
        <v>8</v>
      </c>
      <c r="J110" s="393" t="s">
        <v>9</v>
      </c>
      <c r="K110" s="393"/>
      <c r="L110" s="394" t="s">
        <v>10</v>
      </c>
      <c r="M110" s="187"/>
      <c r="N110" s="272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>
      <c r="A111" s="170"/>
      <c r="B111" s="159"/>
      <c r="C111" s="159"/>
      <c r="D111" s="160"/>
      <c r="E111" s="160"/>
      <c r="F111" s="160"/>
      <c r="G111" s="160"/>
      <c r="H111" s="160"/>
      <c r="I111" s="290"/>
      <c r="J111" s="168"/>
      <c r="K111" s="168"/>
      <c r="L111" s="233"/>
      <c r="M111" s="187"/>
      <c r="N111" s="272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 thickBot="1">
      <c r="A112" s="165"/>
      <c r="B112" s="158"/>
      <c r="C112" s="158"/>
      <c r="D112" s="163"/>
      <c r="E112" s="163"/>
      <c r="F112" s="163"/>
      <c r="G112" s="163"/>
      <c r="H112" s="163"/>
      <c r="I112" s="292"/>
      <c r="J112" s="164"/>
      <c r="K112" s="164"/>
      <c r="L112" s="235"/>
      <c r="M112" s="187"/>
      <c r="N112" s="272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>
      <c r="A113" s="198" t="s">
        <v>20</v>
      </c>
      <c r="B113" s="200"/>
      <c r="C113" s="200"/>
      <c r="D113" s="225">
        <f>SUM(D111:D112)</f>
        <v>0</v>
      </c>
      <c r="E113" s="225">
        <f>SUM(E111:E112)</f>
        <v>0</v>
      </c>
      <c r="F113" s="225">
        <f>SUM(F111:F112)</f>
        <v>0</v>
      </c>
      <c r="G113" s="225">
        <f>SUM(G111:G112)</f>
        <v>0</v>
      </c>
      <c r="H113" s="225">
        <f>SUM(H111:H112)</f>
        <v>0</v>
      </c>
      <c r="I113" s="297"/>
      <c r="J113" s="34"/>
      <c r="K113" s="34"/>
      <c r="L113" s="226"/>
      <c r="M113" s="187"/>
      <c r="N113" s="272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227" t="s">
        <v>12</v>
      </c>
      <c r="B114" s="115"/>
      <c r="C114" s="115"/>
      <c r="D114" s="229">
        <v>0</v>
      </c>
      <c r="E114" s="229">
        <v>105</v>
      </c>
      <c r="F114" s="229">
        <v>100</v>
      </c>
      <c r="G114" s="229">
        <v>0</v>
      </c>
      <c r="H114" s="229">
        <v>0</v>
      </c>
      <c r="I114" s="304"/>
      <c r="J114" s="133"/>
      <c r="K114" s="133"/>
      <c r="L114" s="230"/>
      <c r="M114" s="187"/>
      <c r="N114" s="272"/>
      <c r="O114" s="156"/>
      <c r="P114" s="188"/>
      <c r="Q114" s="188"/>
      <c r="R114" s="152"/>
      <c r="S114" s="152"/>
      <c r="T114" s="152"/>
      <c r="U114" s="151"/>
      <c r="V114" s="151"/>
    </row>
    <row r="115" spans="1:22" ht="20.100000000000001" customHeight="1" thickBot="1">
      <c r="A115" s="208" t="s">
        <v>13</v>
      </c>
      <c r="B115" s="210"/>
      <c r="C115" s="210"/>
      <c r="D115" s="231">
        <f>SUM(D113:D114)</f>
        <v>0</v>
      </c>
      <c r="E115" s="231">
        <f>SUM(E113:E114)</f>
        <v>105</v>
      </c>
      <c r="F115" s="231">
        <f>SUM(F113:F114)</f>
        <v>100</v>
      </c>
      <c r="G115" s="231">
        <f>SUM(G113:G114)</f>
        <v>0</v>
      </c>
      <c r="H115" s="231">
        <f>SUM(H113:H114)</f>
        <v>0</v>
      </c>
      <c r="I115" s="299"/>
      <c r="J115" s="129"/>
      <c r="K115" s="129"/>
      <c r="L115" s="236"/>
      <c r="M115" s="187"/>
      <c r="N115" s="272"/>
      <c r="O115" s="156"/>
      <c r="P115" s="188"/>
      <c r="Q115" s="188"/>
      <c r="R115" s="152"/>
      <c r="S115" s="152"/>
      <c r="T115" s="152"/>
      <c r="U115" s="151"/>
      <c r="V115" s="151"/>
    </row>
    <row r="116" spans="1:22" ht="20.100000000000001" customHeight="1">
      <c r="A116" s="213"/>
      <c r="B116" s="214"/>
      <c r="C116" s="215"/>
      <c r="D116" s="151"/>
      <c r="E116" s="151"/>
      <c r="F116" s="151"/>
      <c r="G116" s="151"/>
      <c r="H116" s="151"/>
      <c r="I116" s="300"/>
      <c r="J116" s="130"/>
      <c r="K116" s="130"/>
      <c r="L116" s="130"/>
      <c r="M116" s="187"/>
      <c r="O116" s="156"/>
      <c r="P116" s="188"/>
      <c r="Q116" s="188"/>
      <c r="R116" s="152"/>
      <c r="S116" s="152"/>
      <c r="T116" s="152"/>
      <c r="U116" s="151"/>
      <c r="V116" s="151"/>
    </row>
    <row r="117" spans="1:22" ht="20.100000000000001" customHeight="1">
      <c r="A117" s="216" t="s">
        <v>31</v>
      </c>
      <c r="B117" s="217"/>
      <c r="C117" s="217"/>
      <c r="D117" s="131"/>
      <c r="E117" s="131"/>
      <c r="F117" s="131"/>
      <c r="G117" s="131"/>
      <c r="H117" s="131"/>
      <c r="I117" s="301"/>
      <c r="J117" s="131"/>
      <c r="K117" s="131"/>
      <c r="L117" s="131"/>
      <c r="M117" s="187"/>
      <c r="O117" s="156"/>
      <c r="P117" s="188"/>
      <c r="Q117" s="188"/>
      <c r="R117" s="152"/>
      <c r="S117" s="152"/>
      <c r="T117" s="152"/>
      <c r="U117" s="151"/>
      <c r="V117" s="151"/>
    </row>
    <row r="118" spans="1:22" ht="20.100000000000001" customHeight="1">
      <c r="A118" s="216" t="s">
        <v>32</v>
      </c>
      <c r="B118" s="217"/>
      <c r="C118" s="217"/>
      <c r="D118" s="131"/>
      <c r="E118" s="131"/>
      <c r="F118" s="131"/>
      <c r="G118" s="131"/>
      <c r="H118" s="131"/>
      <c r="I118" s="301"/>
      <c r="J118" s="131"/>
      <c r="K118" s="131"/>
      <c r="L118" s="131"/>
      <c r="M118" s="187"/>
      <c r="O118" s="156"/>
      <c r="P118" s="188"/>
      <c r="Q118" s="188"/>
      <c r="R118" s="152"/>
      <c r="S118" s="152"/>
      <c r="T118" s="152"/>
      <c r="U118" s="151"/>
      <c r="V118" s="151"/>
    </row>
    <row r="119" spans="1:22" ht="20.100000000000001" customHeight="1" thickBot="1">
      <c r="A119" s="219"/>
      <c r="B119" s="217"/>
      <c r="C119" s="220"/>
      <c r="D119" s="131"/>
      <c r="E119" s="131"/>
      <c r="F119" s="131"/>
      <c r="G119" s="131"/>
      <c r="H119" s="131"/>
      <c r="I119" s="302"/>
      <c r="J119" s="132"/>
      <c r="K119" s="132"/>
      <c r="L119" s="131"/>
      <c r="M119" s="187"/>
      <c r="O119" s="156"/>
      <c r="P119" s="188"/>
      <c r="Q119" s="188"/>
      <c r="R119" s="152"/>
      <c r="S119" s="152"/>
      <c r="T119" s="152"/>
      <c r="U119" s="151"/>
      <c r="V119" s="151"/>
    </row>
    <row r="120" spans="1:22" ht="20.100000000000001" customHeight="1" thickBot="1">
      <c r="A120" s="174" t="s">
        <v>0</v>
      </c>
      <c r="B120" s="175" t="s">
        <v>1</v>
      </c>
      <c r="C120" s="175" t="s">
        <v>2</v>
      </c>
      <c r="D120" s="393" t="s">
        <v>33</v>
      </c>
      <c r="E120" s="393" t="s">
        <v>34</v>
      </c>
      <c r="F120" s="393" t="s">
        <v>35</v>
      </c>
      <c r="G120" s="393" t="s">
        <v>36</v>
      </c>
      <c r="H120" s="393" t="s">
        <v>133</v>
      </c>
      <c r="I120" s="303" t="s">
        <v>8</v>
      </c>
      <c r="J120" s="393" t="s">
        <v>9</v>
      </c>
      <c r="K120" s="393"/>
      <c r="L120" s="394" t="s">
        <v>10</v>
      </c>
      <c r="M120" s="187"/>
      <c r="O120" s="156"/>
      <c r="P120" s="188"/>
      <c r="Q120" s="188"/>
      <c r="R120" s="152"/>
      <c r="S120" s="152"/>
      <c r="T120" s="152"/>
      <c r="U120" s="151"/>
      <c r="V120" s="151"/>
    </row>
    <row r="121" spans="1:22" ht="20.100000000000001" customHeight="1">
      <c r="A121" s="171"/>
      <c r="B121" s="161"/>
      <c r="C121" s="161"/>
      <c r="D121" s="162"/>
      <c r="E121" s="162"/>
      <c r="F121" s="162"/>
      <c r="G121" s="162"/>
      <c r="H121" s="162"/>
      <c r="I121" s="306"/>
      <c r="J121" s="169"/>
      <c r="K121" s="194"/>
      <c r="L121" s="237"/>
      <c r="M121" s="187"/>
      <c r="O121" s="156"/>
      <c r="P121" s="188"/>
      <c r="Q121" s="188"/>
      <c r="R121" s="152"/>
      <c r="S121" s="152"/>
      <c r="T121" s="152"/>
      <c r="U121" s="151"/>
      <c r="V121" s="151"/>
    </row>
    <row r="122" spans="1:22" ht="20.100000000000001" customHeight="1" thickBot="1">
      <c r="A122" s="171"/>
      <c r="B122" s="161"/>
      <c r="C122" s="161"/>
      <c r="D122" s="162"/>
      <c r="E122" s="162"/>
      <c r="F122" s="162"/>
      <c r="G122" s="162"/>
      <c r="H122" s="162"/>
      <c r="I122" s="306"/>
      <c r="J122" s="169"/>
      <c r="K122" s="194"/>
      <c r="L122" s="237"/>
      <c r="M122" s="187"/>
      <c r="O122" s="156"/>
      <c r="P122" s="188"/>
      <c r="Q122" s="188"/>
      <c r="R122" s="152"/>
      <c r="S122" s="152"/>
      <c r="T122" s="152"/>
      <c r="U122" s="151"/>
      <c r="V122" s="151"/>
    </row>
    <row r="123" spans="1:22" ht="20.100000000000001" customHeight="1">
      <c r="A123" s="238" t="s">
        <v>20</v>
      </c>
      <c r="B123" s="239"/>
      <c r="C123" s="239"/>
      <c r="D123" s="240">
        <f>SUM(D121:D122)</f>
        <v>0</v>
      </c>
      <c r="E123" s="240">
        <f>SUM(E121:E122)</f>
        <v>0</v>
      </c>
      <c r="F123" s="240">
        <f>SUM(F121:F122)</f>
        <v>0</v>
      </c>
      <c r="G123" s="240">
        <f>SUM(G121:G122)</f>
        <v>0</v>
      </c>
      <c r="H123" s="240">
        <f>SUM(H121:H122)</f>
        <v>0</v>
      </c>
      <c r="I123" s="307"/>
      <c r="J123" s="35"/>
      <c r="K123" s="35"/>
      <c r="L123" s="241"/>
      <c r="M123" s="187"/>
      <c r="O123" s="156"/>
      <c r="P123" s="188"/>
      <c r="Q123" s="188"/>
      <c r="R123" s="152"/>
      <c r="S123" s="152"/>
      <c r="T123" s="152"/>
      <c r="U123" s="151"/>
      <c r="V123" s="151"/>
    </row>
    <row r="124" spans="1:22" ht="20.100000000000001" customHeight="1">
      <c r="A124" s="242" t="s">
        <v>12</v>
      </c>
      <c r="B124" s="243"/>
      <c r="C124" s="243"/>
      <c r="D124" s="244">
        <v>0</v>
      </c>
      <c r="E124" s="244">
        <v>51</v>
      </c>
      <c r="F124" s="244">
        <v>0</v>
      </c>
      <c r="G124" s="244">
        <v>30</v>
      </c>
      <c r="H124" s="244">
        <v>0</v>
      </c>
      <c r="I124" s="308"/>
      <c r="J124" s="135"/>
      <c r="K124" s="135"/>
      <c r="L124" s="245"/>
      <c r="M124" s="187"/>
      <c r="O124" s="156"/>
      <c r="P124" s="188"/>
      <c r="Q124" s="188"/>
      <c r="R124" s="152"/>
      <c r="S124" s="152"/>
      <c r="T124" s="152"/>
      <c r="U124" s="151"/>
      <c r="V124" s="151"/>
    </row>
    <row r="125" spans="1:22" ht="20.100000000000001" customHeight="1" thickBot="1">
      <c r="A125" s="246" t="s">
        <v>13</v>
      </c>
      <c r="B125" s="247"/>
      <c r="C125" s="247"/>
      <c r="D125" s="248">
        <f>D123+D124</f>
        <v>0</v>
      </c>
      <c r="E125" s="248">
        <f>E123+E124</f>
        <v>51</v>
      </c>
      <c r="F125" s="248">
        <f>F123+F124</f>
        <v>0</v>
      </c>
      <c r="G125" s="248">
        <f>G123+G124</f>
        <v>30</v>
      </c>
      <c r="H125" s="248">
        <f>H123+H124</f>
        <v>0</v>
      </c>
      <c r="I125" s="309"/>
      <c r="J125" s="136"/>
      <c r="K125" s="136"/>
      <c r="L125" s="249"/>
      <c r="M125" s="187"/>
      <c r="O125" s="156"/>
      <c r="P125" s="188"/>
      <c r="Q125" s="188"/>
      <c r="R125" s="152"/>
      <c r="S125" s="152"/>
      <c r="T125" s="152"/>
      <c r="U125" s="151"/>
      <c r="V125" s="151"/>
    </row>
    <row r="126" spans="1:22" ht="20.100000000000001" customHeight="1">
      <c r="A126" s="250"/>
      <c r="B126" s="42"/>
      <c r="C126" s="124"/>
      <c r="D126" s="1"/>
      <c r="E126" s="1"/>
      <c r="F126" s="1"/>
      <c r="G126" s="1"/>
      <c r="H126" s="1"/>
      <c r="I126" s="310"/>
      <c r="J126" s="43"/>
      <c r="K126" s="43"/>
      <c r="L126" s="43"/>
      <c r="M126" s="187"/>
      <c r="O126" s="156"/>
      <c r="P126" s="188"/>
      <c r="Q126" s="188"/>
      <c r="R126" s="152"/>
      <c r="S126" s="152"/>
      <c r="T126" s="152"/>
      <c r="U126" s="151"/>
      <c r="V126" s="151"/>
    </row>
    <row r="127" spans="1:22" ht="20.100000000000001" customHeight="1">
      <c r="A127" s="216" t="s">
        <v>37</v>
      </c>
      <c r="B127" s="217"/>
      <c r="C127" s="217"/>
      <c r="D127" s="131"/>
      <c r="E127" s="131"/>
      <c r="F127" s="131"/>
      <c r="G127" s="131"/>
      <c r="H127" s="131"/>
      <c r="I127" s="301"/>
      <c r="J127" s="131"/>
      <c r="K127" s="131"/>
      <c r="L127" s="131"/>
      <c r="M127" s="187"/>
      <c r="O127" s="156"/>
      <c r="P127" s="188"/>
      <c r="Q127" s="188"/>
      <c r="R127" s="152"/>
      <c r="S127" s="152"/>
      <c r="T127" s="152"/>
      <c r="U127" s="151"/>
      <c r="V127" s="151"/>
    </row>
    <row r="128" spans="1:22" ht="20.100000000000001" customHeight="1">
      <c r="A128" s="216" t="s">
        <v>116</v>
      </c>
      <c r="B128" s="217"/>
      <c r="C128" s="217"/>
      <c r="D128" s="131"/>
      <c r="E128" s="131"/>
      <c r="F128" s="131"/>
      <c r="G128" s="131"/>
      <c r="H128" s="131"/>
      <c r="I128" s="301"/>
      <c r="J128" s="131"/>
      <c r="K128" s="131"/>
      <c r="L128" s="131"/>
      <c r="M128" s="187"/>
      <c r="O128" s="156"/>
      <c r="P128" s="188"/>
      <c r="Q128" s="188"/>
      <c r="R128" s="152"/>
      <c r="S128" s="152"/>
      <c r="T128" s="152"/>
      <c r="U128" s="151"/>
      <c r="V128" s="151"/>
    </row>
    <row r="129" spans="1:22" ht="20.100000000000001" customHeight="1" thickBot="1">
      <c r="A129" s="219"/>
      <c r="B129" s="217"/>
      <c r="C129" s="220"/>
      <c r="D129" s="131"/>
      <c r="E129" s="131"/>
      <c r="F129" s="131"/>
      <c r="G129" s="131"/>
      <c r="H129" s="131"/>
      <c r="I129" s="302"/>
      <c r="J129" s="132"/>
      <c r="K129" s="132"/>
      <c r="L129" s="131"/>
      <c r="M129" s="187"/>
      <c r="O129" s="156"/>
      <c r="P129" s="188"/>
      <c r="Q129" s="188"/>
      <c r="R129" s="152"/>
      <c r="S129" s="152"/>
      <c r="T129" s="152"/>
      <c r="U129" s="151"/>
      <c r="V129" s="151"/>
    </row>
    <row r="130" spans="1:22" ht="20.100000000000001" customHeight="1" thickBot="1">
      <c r="A130" s="174" t="s">
        <v>0</v>
      </c>
      <c r="B130" s="175" t="s">
        <v>1</v>
      </c>
      <c r="C130" s="175" t="s">
        <v>2</v>
      </c>
      <c r="D130" s="393" t="s">
        <v>33</v>
      </c>
      <c r="E130" s="393" t="s">
        <v>27</v>
      </c>
      <c r="F130" s="393" t="s">
        <v>24</v>
      </c>
      <c r="G130" s="393" t="s">
        <v>25</v>
      </c>
      <c r="H130" s="393" t="s">
        <v>7</v>
      </c>
      <c r="I130" s="303" t="s">
        <v>8</v>
      </c>
      <c r="J130" s="393" t="s">
        <v>9</v>
      </c>
      <c r="K130" s="393"/>
      <c r="L130" s="394" t="s">
        <v>10</v>
      </c>
      <c r="M130" s="187"/>
      <c r="O130" s="156"/>
      <c r="P130" s="188"/>
      <c r="Q130" s="188"/>
      <c r="R130" s="152"/>
      <c r="S130" s="152"/>
      <c r="T130" s="152"/>
      <c r="U130" s="151"/>
      <c r="V130" s="151"/>
    </row>
    <row r="131" spans="1:22" ht="20.100000000000001" customHeight="1">
      <c r="A131" s="170"/>
      <c r="B131" s="159"/>
      <c r="C131" s="159"/>
      <c r="D131" s="160"/>
      <c r="E131" s="160"/>
      <c r="F131" s="160"/>
      <c r="G131" s="160"/>
      <c r="H131" s="160"/>
      <c r="I131" s="290"/>
      <c r="J131" s="168"/>
      <c r="K131" s="168"/>
      <c r="L131" s="223"/>
      <c r="M131" s="187"/>
      <c r="O131" s="156"/>
      <c r="P131" s="188"/>
      <c r="Q131" s="188"/>
      <c r="R131" s="152"/>
      <c r="S131" s="152"/>
      <c r="T131" s="152"/>
      <c r="U131" s="151"/>
      <c r="V131" s="151"/>
    </row>
    <row r="132" spans="1:22" ht="20.100000000000001" customHeight="1" thickBot="1">
      <c r="A132" s="171"/>
      <c r="B132" s="161"/>
      <c r="C132" s="161"/>
      <c r="D132" s="162"/>
      <c r="E132" s="162"/>
      <c r="F132" s="162"/>
      <c r="G132" s="162"/>
      <c r="H132" s="162"/>
      <c r="I132" s="291"/>
      <c r="J132" s="169"/>
      <c r="K132" s="169"/>
      <c r="L132" s="224"/>
      <c r="M132" s="187"/>
      <c r="O132" s="156"/>
      <c r="P132" s="188"/>
      <c r="Q132" s="188"/>
      <c r="R132" s="152"/>
      <c r="S132" s="152"/>
      <c r="T132" s="152"/>
      <c r="U132" s="151"/>
      <c r="V132" s="151"/>
    </row>
    <row r="133" spans="1:22" ht="20.100000000000001" customHeight="1">
      <c r="A133" s="238" t="s">
        <v>20</v>
      </c>
      <c r="B133" s="239"/>
      <c r="C133" s="239"/>
      <c r="D133" s="240">
        <f>SUM(D131:D132)</f>
        <v>0</v>
      </c>
      <c r="E133" s="240">
        <f>SUM(E131:E132)</f>
        <v>0</v>
      </c>
      <c r="F133" s="240">
        <f>SUM(F131:F132)</f>
        <v>0</v>
      </c>
      <c r="G133" s="240">
        <f>SUM(G131:G132)</f>
        <v>0</v>
      </c>
      <c r="H133" s="240">
        <f>SUM(H131:H132)</f>
        <v>0</v>
      </c>
      <c r="I133" s="307"/>
      <c r="J133" s="35"/>
      <c r="K133" s="35"/>
      <c r="L133" s="241"/>
      <c r="M133" s="187"/>
      <c r="O133" s="156"/>
      <c r="P133" s="188"/>
      <c r="Q133" s="188"/>
      <c r="R133" s="152"/>
      <c r="S133" s="152"/>
      <c r="T133" s="152"/>
      <c r="U133" s="151"/>
      <c r="V133" s="151"/>
    </row>
    <row r="134" spans="1:22" ht="20.100000000000001" customHeight="1">
      <c r="A134" s="242" t="s">
        <v>12</v>
      </c>
      <c r="B134" s="243"/>
      <c r="C134" s="243"/>
      <c r="D134" s="244">
        <v>0</v>
      </c>
      <c r="E134" s="244">
        <v>0</v>
      </c>
      <c r="F134" s="244">
        <v>0</v>
      </c>
      <c r="G134" s="244">
        <v>0</v>
      </c>
      <c r="H134" s="244">
        <v>0</v>
      </c>
      <c r="I134" s="308"/>
      <c r="J134" s="135"/>
      <c r="K134" s="135"/>
      <c r="L134" s="245"/>
      <c r="M134" s="187"/>
      <c r="O134" s="156"/>
      <c r="P134" s="188"/>
      <c r="Q134" s="188"/>
      <c r="R134" s="152"/>
      <c r="S134" s="152"/>
      <c r="T134" s="152"/>
      <c r="U134" s="151"/>
      <c r="V134" s="151"/>
    </row>
    <row r="135" spans="1:22" ht="20.100000000000001" customHeight="1" thickBot="1">
      <c r="A135" s="246" t="s">
        <v>13</v>
      </c>
      <c r="B135" s="247"/>
      <c r="C135" s="247"/>
      <c r="D135" s="248">
        <f>D133+D134</f>
        <v>0</v>
      </c>
      <c r="E135" s="248">
        <f>E133+E134</f>
        <v>0</v>
      </c>
      <c r="F135" s="248">
        <f>F133+F134</f>
        <v>0</v>
      </c>
      <c r="G135" s="248">
        <f>G133+G134</f>
        <v>0</v>
      </c>
      <c r="H135" s="248">
        <f>H133+H134</f>
        <v>0</v>
      </c>
      <c r="I135" s="309"/>
      <c r="J135" s="136"/>
      <c r="K135" s="136"/>
      <c r="L135" s="249"/>
      <c r="M135" s="187"/>
      <c r="O135" s="156"/>
      <c r="P135" s="188"/>
      <c r="Q135" s="188"/>
      <c r="R135" s="152"/>
      <c r="S135" s="152"/>
      <c r="T135" s="152"/>
      <c r="U135" s="151"/>
      <c r="V135" s="151"/>
    </row>
    <row r="136" spans="1:22" ht="20.100000000000001" customHeight="1">
      <c r="A136" s="250"/>
      <c r="B136" s="42"/>
      <c r="C136" s="124"/>
      <c r="D136" s="1"/>
      <c r="E136" s="1"/>
      <c r="F136" s="1"/>
      <c r="G136" s="1"/>
      <c r="H136" s="1"/>
      <c r="I136" s="310"/>
      <c r="J136" s="43"/>
      <c r="K136" s="43"/>
      <c r="L136" s="43"/>
      <c r="M136" s="187"/>
      <c r="O136" s="156"/>
      <c r="P136" s="188"/>
      <c r="Q136" s="188"/>
      <c r="R136" s="152"/>
      <c r="S136" s="152"/>
      <c r="T136" s="152"/>
      <c r="U136" s="151"/>
      <c r="V136" s="151"/>
    </row>
    <row r="137" spans="1:22" ht="20.100000000000001" customHeight="1">
      <c r="A137" s="216" t="s">
        <v>121</v>
      </c>
      <c r="B137" s="217"/>
      <c r="C137" s="217"/>
      <c r="D137" s="131"/>
      <c r="E137" s="131"/>
      <c r="F137" s="131"/>
      <c r="G137" s="131"/>
      <c r="H137" s="131"/>
      <c r="I137" s="301"/>
      <c r="J137" s="131"/>
      <c r="K137" s="131"/>
      <c r="L137" s="131"/>
      <c r="M137" s="187"/>
      <c r="O137" s="156"/>
      <c r="P137" s="188"/>
      <c r="Q137" s="188"/>
      <c r="R137" s="152"/>
      <c r="S137" s="152"/>
      <c r="T137" s="152"/>
      <c r="U137" s="151"/>
      <c r="V137" s="151"/>
    </row>
    <row r="138" spans="1:22" ht="20.100000000000001" customHeight="1">
      <c r="A138" s="216" t="s">
        <v>123</v>
      </c>
      <c r="B138" s="217"/>
      <c r="C138" s="217"/>
      <c r="D138" s="131"/>
      <c r="E138" s="131"/>
      <c r="F138" s="131"/>
      <c r="G138" s="131"/>
      <c r="H138" s="131"/>
      <c r="I138" s="301"/>
      <c r="J138" s="131"/>
      <c r="K138" s="131"/>
      <c r="L138" s="131"/>
      <c r="M138" s="187"/>
      <c r="O138" s="156"/>
      <c r="P138" s="188"/>
      <c r="Q138" s="188"/>
      <c r="R138" s="152"/>
      <c r="S138" s="152"/>
      <c r="T138" s="152"/>
      <c r="U138" s="151"/>
      <c r="V138" s="151"/>
    </row>
    <row r="139" spans="1:22" ht="20.100000000000001" customHeight="1" thickBot="1">
      <c r="A139" s="219"/>
      <c r="B139" s="217"/>
      <c r="C139" s="220"/>
      <c r="D139" s="131"/>
      <c r="E139" s="131"/>
      <c r="F139" s="131"/>
      <c r="G139" s="131"/>
      <c r="H139" s="131"/>
      <c r="I139" s="302"/>
      <c r="J139" s="132"/>
      <c r="K139" s="132"/>
      <c r="L139" s="131"/>
      <c r="M139" s="187"/>
      <c r="O139" s="156"/>
      <c r="P139" s="188"/>
      <c r="Q139" s="188"/>
      <c r="R139" s="152"/>
      <c r="S139" s="152"/>
      <c r="T139" s="152"/>
      <c r="U139" s="151"/>
      <c r="V139" s="151"/>
    </row>
    <row r="140" spans="1:22" ht="20.100000000000001" customHeight="1" thickBot="1">
      <c r="A140" s="174" t="s">
        <v>0</v>
      </c>
      <c r="B140" s="175" t="s">
        <v>1</v>
      </c>
      <c r="C140" s="175" t="s">
        <v>2</v>
      </c>
      <c r="D140" s="393" t="s">
        <v>22</v>
      </c>
      <c r="E140" s="393" t="s">
        <v>27</v>
      </c>
      <c r="F140" s="393" t="s">
        <v>24</v>
      </c>
      <c r="G140" s="393" t="s">
        <v>25</v>
      </c>
      <c r="H140" s="393" t="s">
        <v>7</v>
      </c>
      <c r="I140" s="303" t="s">
        <v>8</v>
      </c>
      <c r="J140" s="393" t="s">
        <v>9</v>
      </c>
      <c r="K140" s="393"/>
      <c r="L140" s="394" t="s">
        <v>10</v>
      </c>
      <c r="M140" s="187"/>
      <c r="O140" s="156"/>
      <c r="P140" s="188"/>
      <c r="Q140" s="188"/>
      <c r="R140" s="152"/>
      <c r="S140" s="152"/>
      <c r="T140" s="152"/>
      <c r="U140" s="151"/>
      <c r="V140" s="151"/>
    </row>
    <row r="141" spans="1:22" ht="20.100000000000001" customHeight="1">
      <c r="A141" s="171"/>
      <c r="B141" s="161"/>
      <c r="C141" s="161"/>
      <c r="D141" s="251"/>
      <c r="E141" s="162"/>
      <c r="F141" s="251"/>
      <c r="G141" s="251"/>
      <c r="H141" s="251"/>
      <c r="I141" s="291"/>
      <c r="J141" s="169"/>
      <c r="K141" s="169"/>
      <c r="L141" s="224"/>
      <c r="M141" s="187"/>
      <c r="O141" s="156"/>
      <c r="P141" s="188"/>
      <c r="Q141" s="188"/>
      <c r="R141" s="152"/>
      <c r="S141" s="152"/>
      <c r="T141" s="152"/>
      <c r="U141" s="151"/>
      <c r="V141" s="151"/>
    </row>
    <row r="142" spans="1:22" ht="20.100000000000001" customHeight="1" thickBot="1">
      <c r="A142" s="171"/>
      <c r="B142" s="161"/>
      <c r="C142" s="161"/>
      <c r="D142" s="251"/>
      <c r="E142" s="162"/>
      <c r="F142" s="251"/>
      <c r="G142" s="251"/>
      <c r="H142" s="251"/>
      <c r="I142" s="291"/>
      <c r="J142" s="169"/>
      <c r="K142" s="169"/>
      <c r="L142" s="224"/>
      <c r="M142" s="187"/>
      <c r="O142" s="156"/>
      <c r="P142" s="188"/>
      <c r="Q142" s="188"/>
      <c r="R142" s="152"/>
      <c r="S142" s="152"/>
      <c r="T142" s="152"/>
      <c r="U142" s="151"/>
      <c r="V142" s="151"/>
    </row>
    <row r="143" spans="1:22" ht="20.100000000000001" customHeight="1">
      <c r="A143" s="238" t="s">
        <v>20</v>
      </c>
      <c r="B143" s="239"/>
      <c r="C143" s="239"/>
      <c r="D143" s="240">
        <f>SUM(D141:D142)</f>
        <v>0</v>
      </c>
      <c r="E143" s="240">
        <f>SUM(E141:E142)</f>
        <v>0</v>
      </c>
      <c r="F143" s="240">
        <f>SUM(F141:F142)</f>
        <v>0</v>
      </c>
      <c r="G143" s="240">
        <f>SUM(G141:G142)</f>
        <v>0</v>
      </c>
      <c r="H143" s="240">
        <f>SUM(H141:H142)</f>
        <v>0</v>
      </c>
      <c r="I143" s="307"/>
      <c r="J143" s="35"/>
      <c r="K143" s="35"/>
      <c r="L143" s="241"/>
      <c r="M143" s="187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>
      <c r="A144" s="242" t="s">
        <v>12</v>
      </c>
      <c r="B144" s="243"/>
      <c r="C144" s="243"/>
      <c r="D144" s="244">
        <v>0</v>
      </c>
      <c r="E144" s="244">
        <v>0</v>
      </c>
      <c r="F144" s="244">
        <v>0</v>
      </c>
      <c r="G144" s="244">
        <v>0</v>
      </c>
      <c r="H144" s="244">
        <v>0</v>
      </c>
      <c r="I144" s="308"/>
      <c r="J144" s="135"/>
      <c r="K144" s="135"/>
      <c r="L144" s="245"/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:22" ht="20.100000000000001" customHeight="1" thickBot="1">
      <c r="A145" s="246" t="s">
        <v>13</v>
      </c>
      <c r="B145" s="247"/>
      <c r="C145" s="247"/>
      <c r="D145" s="248">
        <f>D143+D144</f>
        <v>0</v>
      </c>
      <c r="E145" s="248">
        <f>E143+E144</f>
        <v>0</v>
      </c>
      <c r="F145" s="248">
        <f>F143+F144</f>
        <v>0</v>
      </c>
      <c r="G145" s="248">
        <f>G143+G144</f>
        <v>0</v>
      </c>
      <c r="H145" s="248">
        <f>H143+H144</f>
        <v>0</v>
      </c>
      <c r="I145" s="309"/>
      <c r="J145" s="136"/>
      <c r="K145" s="136"/>
      <c r="L145" s="249"/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:22" ht="20.100000000000001" customHeight="1">
      <c r="A146" s="252"/>
      <c r="B146" s="42"/>
      <c r="C146" s="42"/>
      <c r="D146" s="1"/>
      <c r="E146" s="1"/>
      <c r="F146" s="1"/>
      <c r="G146" s="1"/>
      <c r="H146" s="1"/>
      <c r="I146" s="310"/>
      <c r="J146" s="43"/>
      <c r="K146" s="43"/>
      <c r="L146" s="43"/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:22" ht="20.100000000000001" customHeight="1">
      <c r="A147" s="216" t="s">
        <v>38</v>
      </c>
      <c r="B147" s="44"/>
      <c r="C147" s="44"/>
      <c r="D147" s="45"/>
      <c r="E147" s="45"/>
      <c r="F147" s="45"/>
      <c r="G147" s="45"/>
      <c r="H147" s="45"/>
      <c r="I147" s="311"/>
      <c r="J147" s="45"/>
      <c r="K147" s="45"/>
      <c r="L147" s="45"/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:22" ht="20.100000000000001" customHeight="1" thickBot="1">
      <c r="A148" s="213"/>
      <c r="B148" s="214"/>
      <c r="C148" s="215"/>
      <c r="D148" s="151"/>
      <c r="E148" s="151"/>
      <c r="F148" s="151"/>
      <c r="G148" s="151"/>
      <c r="H148" s="151"/>
      <c r="I148" s="300"/>
      <c r="J148" s="130"/>
      <c r="K148" s="130"/>
      <c r="L148" s="130"/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 thickBot="1">
      <c r="A149" s="253" t="s">
        <v>0</v>
      </c>
      <c r="B149" s="254" t="s">
        <v>1</v>
      </c>
      <c r="C149" s="254" t="s">
        <v>2</v>
      </c>
      <c r="D149" s="137" t="s">
        <v>3</v>
      </c>
      <c r="E149" s="137" t="s">
        <v>4</v>
      </c>
      <c r="F149" s="137" t="s">
        <v>5</v>
      </c>
      <c r="G149" s="137" t="s">
        <v>6</v>
      </c>
      <c r="H149" s="137" t="s">
        <v>7</v>
      </c>
      <c r="I149" s="312" t="s">
        <v>8</v>
      </c>
      <c r="J149" s="137" t="s">
        <v>9</v>
      </c>
      <c r="K149" s="137"/>
      <c r="L149" s="255" t="s">
        <v>10</v>
      </c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>
      <c r="A150" s="256" t="s">
        <v>20</v>
      </c>
      <c r="B150" s="257"/>
      <c r="C150" s="257"/>
      <c r="D150" s="258">
        <f t="shared" ref="D150:H152" si="2">SUM(D67,D78,D104,D113)</f>
        <v>291</v>
      </c>
      <c r="E150" s="258">
        <f t="shared" si="2"/>
        <v>92</v>
      </c>
      <c r="F150" s="258">
        <f t="shared" si="2"/>
        <v>92</v>
      </c>
      <c r="G150" s="258">
        <f t="shared" si="2"/>
        <v>282</v>
      </c>
      <c r="H150" s="258">
        <f t="shared" si="2"/>
        <v>0</v>
      </c>
      <c r="I150" s="313"/>
      <c r="J150" s="36"/>
      <c r="K150" s="36"/>
      <c r="L150" s="259"/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>
      <c r="A151" s="260" t="s">
        <v>12</v>
      </c>
      <c r="B151" s="261"/>
      <c r="C151" s="261"/>
      <c r="D151" s="262">
        <f t="shared" si="2"/>
        <v>2110</v>
      </c>
      <c r="E151" s="262">
        <f t="shared" si="2"/>
        <v>385</v>
      </c>
      <c r="F151" s="262">
        <f t="shared" si="2"/>
        <v>344</v>
      </c>
      <c r="G151" s="262">
        <f t="shared" si="2"/>
        <v>2049</v>
      </c>
      <c r="H151" s="262">
        <f t="shared" si="2"/>
        <v>0</v>
      </c>
      <c r="I151" s="314"/>
      <c r="J151" s="138"/>
      <c r="K151" s="138"/>
      <c r="L151" s="263"/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 thickBot="1">
      <c r="A152" s="264" t="s">
        <v>13</v>
      </c>
      <c r="B152" s="265"/>
      <c r="C152" s="265"/>
      <c r="D152" s="266">
        <f t="shared" si="2"/>
        <v>2401</v>
      </c>
      <c r="E152" s="266">
        <f t="shared" si="2"/>
        <v>477</v>
      </c>
      <c r="F152" s="266">
        <f t="shared" si="2"/>
        <v>436</v>
      </c>
      <c r="G152" s="266">
        <f t="shared" si="2"/>
        <v>2331</v>
      </c>
      <c r="H152" s="266">
        <f t="shared" si="2"/>
        <v>0</v>
      </c>
      <c r="I152" s="315"/>
      <c r="J152" s="139"/>
      <c r="K152" s="139"/>
      <c r="L152" s="267"/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269"/>
      <c r="Q304" s="269"/>
      <c r="R304" s="154"/>
      <c r="S304" s="154"/>
      <c r="T304" s="152"/>
      <c r="U304" s="151"/>
      <c r="V304" s="151"/>
    </row>
    <row r="305" spans="1:26" ht="20.100000000000001" customHeight="1">
      <c r="M305" s="187"/>
      <c r="O305" s="156"/>
      <c r="P305" s="269"/>
      <c r="Q305" s="269"/>
      <c r="R305" s="154"/>
      <c r="S305" s="154"/>
      <c r="T305" s="152"/>
      <c r="U305" s="151"/>
      <c r="V305" s="151"/>
    </row>
    <row r="306" spans="1:26" ht="20.100000000000001" customHeight="1">
      <c r="M306" s="187"/>
      <c r="N306" s="145"/>
      <c r="O306" s="156"/>
      <c r="P306" s="188"/>
      <c r="Q306" s="188"/>
      <c r="R306" s="152"/>
      <c r="S306" s="152"/>
      <c r="T306" s="152"/>
      <c r="U306" s="151"/>
      <c r="V306" s="151"/>
    </row>
    <row r="307" spans="1:26" ht="20.100000000000001" customHeight="1">
      <c r="M307" s="187"/>
      <c r="N307" s="145"/>
      <c r="O307" s="156"/>
      <c r="P307" s="188"/>
      <c r="Q307" s="188"/>
      <c r="R307" s="152"/>
      <c r="S307" s="152"/>
      <c r="T307" s="152"/>
      <c r="U307" s="151"/>
      <c r="V307" s="151"/>
    </row>
    <row r="308" spans="1:26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:26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:26" s="145" customFormat="1" ht="20.100000000000001" customHeight="1">
      <c r="A310" s="268"/>
      <c r="B310" s="123"/>
      <c r="C310" s="123"/>
      <c r="D310" s="123"/>
      <c r="E310" s="123"/>
      <c r="F310" s="123"/>
      <c r="G310" s="123"/>
      <c r="H310" s="123"/>
      <c r="I310" s="316"/>
      <c r="J310" s="123"/>
      <c r="K310" s="123"/>
      <c r="L310" s="123"/>
      <c r="M310" s="187"/>
      <c r="N310" s="150"/>
      <c r="O310" s="156"/>
      <c r="P310" s="188"/>
      <c r="Q310" s="188"/>
      <c r="R310" s="152"/>
      <c r="S310" s="152"/>
      <c r="T310" s="154"/>
      <c r="U310" s="55"/>
      <c r="V310" s="55"/>
      <c r="Y310" s="150"/>
      <c r="Z310" s="150"/>
    </row>
    <row r="311" spans="1:26" s="145" customFormat="1" ht="20.100000000000001" customHeight="1">
      <c r="A311" s="268"/>
      <c r="B311" s="123"/>
      <c r="C311" s="123"/>
      <c r="D311" s="123"/>
      <c r="E311" s="123"/>
      <c r="F311" s="123"/>
      <c r="G311" s="123"/>
      <c r="H311" s="123"/>
      <c r="I311" s="316"/>
      <c r="J311" s="123"/>
      <c r="K311" s="123"/>
      <c r="L311" s="123"/>
      <c r="M311" s="187"/>
      <c r="N311" s="150"/>
      <c r="O311" s="156"/>
      <c r="P311" s="188"/>
      <c r="Q311" s="188"/>
      <c r="R311" s="152"/>
      <c r="S311" s="152"/>
      <c r="T311" s="154"/>
      <c r="U311" s="55"/>
      <c r="V311" s="55"/>
      <c r="Y311" s="150"/>
      <c r="Z311" s="150"/>
    </row>
    <row r="312" spans="1:26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  <c r="X312" s="145"/>
      <c r="Y312" s="145"/>
      <c r="Z312" s="145"/>
    </row>
    <row r="313" spans="1:26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  <c r="X313" s="145"/>
      <c r="Y313" s="145"/>
      <c r="Z313" s="145"/>
    </row>
    <row r="314" spans="1:26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  <c r="X314" s="145"/>
      <c r="Y314" s="145"/>
    </row>
    <row r="315" spans="1:26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  <c r="X315" s="145"/>
      <c r="Y315" s="145"/>
    </row>
    <row r="316" spans="1:26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  <c r="X316" s="145"/>
      <c r="Y316" s="145"/>
    </row>
    <row r="317" spans="1:26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  <c r="X317" s="145"/>
      <c r="Y317" s="145"/>
    </row>
    <row r="318" spans="1:26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  <c r="X318" s="145"/>
      <c r="Y318" s="145"/>
    </row>
    <row r="319" spans="1:26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  <c r="Y319" s="145"/>
    </row>
    <row r="320" spans="1:26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  <c r="Y320" s="145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3:22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3:22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3:22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3:22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2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2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2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2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2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2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2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2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2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2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2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2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P355" s="38"/>
      <c r="Q355" s="38"/>
      <c r="R355" s="38"/>
      <c r="S355" s="38"/>
      <c r="T355" s="152"/>
      <c r="U355" s="151"/>
      <c r="V355" s="151"/>
    </row>
    <row r="356" spans="13:22" ht="20.100000000000001" customHeight="1">
      <c r="M356" s="187"/>
      <c r="P356" s="38"/>
      <c r="Q356" s="38"/>
      <c r="R356" s="38"/>
      <c r="S356" s="38"/>
      <c r="T356" s="152"/>
      <c r="U356" s="151"/>
      <c r="V356" s="151"/>
    </row>
    <row r="357" spans="13:22" ht="20.100000000000001" customHeight="1">
      <c r="M357" s="187"/>
      <c r="P357" s="38"/>
      <c r="Q357" s="38"/>
      <c r="R357" s="38"/>
      <c r="S357" s="38"/>
      <c r="T357" s="152"/>
      <c r="U357" s="151"/>
      <c r="V357" s="151"/>
    </row>
    <row r="358" spans="13:22" ht="20.100000000000001" customHeight="1">
      <c r="M358" s="187"/>
      <c r="P358" s="38"/>
      <c r="Q358" s="38"/>
      <c r="R358" s="38"/>
      <c r="S358" s="38"/>
      <c r="T358" s="152"/>
      <c r="U358" s="151"/>
      <c r="V358" s="151"/>
    </row>
    <row r="359" spans="13:22" ht="20.100000000000001" customHeight="1">
      <c r="M359" s="187"/>
      <c r="P359" s="38"/>
      <c r="Q359" s="38"/>
      <c r="R359" s="38"/>
      <c r="S359" s="38"/>
      <c r="T359" s="152"/>
      <c r="U359" s="151"/>
      <c r="V359" s="151"/>
    </row>
    <row r="360" spans="13:22" ht="20.100000000000001" customHeight="1">
      <c r="M360" s="187"/>
      <c r="P360" s="38"/>
      <c r="Q360" s="38"/>
      <c r="R360" s="38"/>
      <c r="S360" s="38"/>
      <c r="T360" s="152"/>
      <c r="U360" s="151"/>
      <c r="V360" s="151"/>
    </row>
    <row r="361" spans="13:22" ht="20.100000000000001" customHeight="1">
      <c r="M361" s="187"/>
      <c r="P361" s="38"/>
      <c r="Q361" s="38"/>
      <c r="R361" s="38"/>
      <c r="S361" s="38"/>
      <c r="T361" s="38"/>
    </row>
    <row r="362" spans="13:22" ht="20.100000000000001" customHeight="1">
      <c r="M362" s="187"/>
      <c r="P362" s="38"/>
      <c r="Q362" s="38"/>
      <c r="R362" s="38"/>
      <c r="S362" s="38"/>
      <c r="T362" s="38"/>
    </row>
    <row r="363" spans="13:22" ht="20.100000000000001" customHeight="1">
      <c r="M363" s="187"/>
      <c r="P363" s="38"/>
      <c r="Q363" s="38"/>
      <c r="R363" s="38"/>
      <c r="S363" s="38"/>
      <c r="T363" s="38"/>
    </row>
    <row r="364" spans="13:22" ht="20.100000000000001" customHeight="1">
      <c r="M364" s="187"/>
      <c r="P364" s="38"/>
      <c r="Q364" s="38"/>
      <c r="R364" s="38"/>
      <c r="S364" s="38"/>
      <c r="T364" s="38"/>
    </row>
    <row r="365" spans="13:22" ht="20.100000000000001" customHeight="1">
      <c r="M365" s="187"/>
      <c r="P365" s="38"/>
      <c r="Q365" s="38"/>
      <c r="R365" s="38"/>
      <c r="S365" s="38"/>
      <c r="T365" s="38"/>
    </row>
    <row r="366" spans="13:22" ht="20.100000000000001" customHeight="1">
      <c r="M366" s="187"/>
      <c r="P366" s="38"/>
      <c r="Q366" s="38"/>
      <c r="R366" s="38"/>
      <c r="S366" s="38"/>
      <c r="T366" s="38"/>
    </row>
    <row r="367" spans="13:22" ht="20.100000000000001" customHeight="1">
      <c r="M367" s="187"/>
      <c r="P367" s="38"/>
      <c r="Q367" s="38"/>
      <c r="R367" s="38"/>
      <c r="S367" s="38"/>
      <c r="T367" s="38"/>
    </row>
    <row r="368" spans="13:22" ht="20.100000000000001" customHeight="1">
      <c r="M368" s="187"/>
      <c r="P368" s="38"/>
      <c r="Q368" s="38"/>
      <c r="R368" s="38"/>
      <c r="S368" s="38"/>
      <c r="T368" s="38"/>
    </row>
    <row r="369" spans="13:20" ht="20.100000000000001" customHeight="1">
      <c r="M369" s="187"/>
      <c r="P369" s="38"/>
      <c r="Q369" s="38"/>
      <c r="R369" s="38"/>
      <c r="S369" s="38"/>
      <c r="T369" s="38"/>
    </row>
    <row r="370" spans="13:20" ht="20.100000000000001" customHeight="1">
      <c r="M370" s="187"/>
      <c r="P370" s="38"/>
      <c r="Q370" s="38"/>
      <c r="R370" s="38"/>
      <c r="S370" s="38"/>
      <c r="T370" s="38"/>
    </row>
    <row r="371" spans="13:20" ht="20.100000000000001" customHeight="1">
      <c r="M371" s="187"/>
      <c r="P371" s="38"/>
      <c r="Q371" s="38"/>
      <c r="R371" s="38"/>
      <c r="S371" s="38"/>
      <c r="T371" s="38"/>
    </row>
    <row r="372" spans="13:20" ht="20.100000000000001" customHeight="1">
      <c r="M372" s="187"/>
      <c r="P372" s="38"/>
      <c r="Q372" s="38"/>
      <c r="R372" s="38"/>
      <c r="S372" s="38"/>
      <c r="T372" s="38"/>
    </row>
    <row r="373" spans="13:20" ht="20.100000000000001" customHeight="1">
      <c r="M373" s="187"/>
      <c r="P373" s="38"/>
      <c r="Q373" s="38"/>
      <c r="R373" s="38"/>
      <c r="S373" s="38"/>
      <c r="T373" s="38"/>
    </row>
    <row r="374" spans="13:20" ht="20.100000000000001" customHeight="1">
      <c r="M374" s="187"/>
      <c r="P374" s="38"/>
      <c r="Q374" s="38"/>
      <c r="R374" s="38"/>
      <c r="S374" s="38"/>
      <c r="T374" s="38"/>
    </row>
    <row r="375" spans="13:20" ht="20.100000000000001" customHeight="1">
      <c r="M375" s="187"/>
      <c r="P375" s="38"/>
      <c r="Q375" s="38"/>
      <c r="R375" s="38"/>
      <c r="S375" s="38"/>
      <c r="T375" s="38"/>
    </row>
    <row r="376" spans="13:20" ht="20.100000000000001" customHeight="1">
      <c r="M376" s="187"/>
      <c r="P376" s="38"/>
      <c r="Q376" s="38"/>
      <c r="R376" s="38"/>
      <c r="S376" s="38"/>
      <c r="T376" s="38"/>
    </row>
    <row r="377" spans="13:20" ht="20.100000000000001" customHeight="1">
      <c r="M377" s="187"/>
      <c r="P377" s="38"/>
      <c r="Q377" s="38"/>
      <c r="R377" s="38"/>
      <c r="S377" s="38"/>
      <c r="T377" s="38"/>
    </row>
    <row r="378" spans="13:20" ht="20.100000000000001" customHeight="1">
      <c r="M378" s="187"/>
      <c r="P378" s="38"/>
      <c r="Q378" s="38"/>
      <c r="R378" s="38"/>
      <c r="S378" s="38"/>
      <c r="T378" s="38"/>
    </row>
    <row r="379" spans="13:20" ht="20.100000000000001" customHeight="1">
      <c r="M379" s="187"/>
      <c r="P379" s="38"/>
      <c r="Q379" s="38"/>
      <c r="R379" s="38"/>
      <c r="S379" s="38"/>
      <c r="T379" s="38"/>
    </row>
    <row r="380" spans="13:20" ht="20.100000000000001" customHeight="1">
      <c r="M380" s="187"/>
      <c r="P380" s="38"/>
      <c r="Q380" s="38"/>
      <c r="R380" s="38"/>
      <c r="S380" s="38"/>
      <c r="T380" s="38"/>
    </row>
    <row r="381" spans="13:20" ht="20.100000000000001" customHeight="1">
      <c r="M381" s="187"/>
      <c r="P381" s="38"/>
      <c r="Q381" s="38"/>
      <c r="R381" s="38"/>
      <c r="S381" s="38"/>
      <c r="T381" s="38"/>
    </row>
    <row r="382" spans="13:20" ht="20.100000000000001" customHeight="1">
      <c r="M382" s="187"/>
      <c r="P382" s="38"/>
      <c r="Q382" s="38"/>
      <c r="R382" s="38"/>
      <c r="S382" s="38"/>
      <c r="T382" s="38"/>
    </row>
    <row r="383" spans="13:20" ht="20.100000000000001" customHeight="1">
      <c r="M383" s="187"/>
      <c r="P383" s="38"/>
      <c r="Q383" s="38"/>
      <c r="R383" s="38"/>
      <c r="S383" s="38"/>
      <c r="T383" s="38"/>
    </row>
    <row r="384" spans="13:20" ht="20.100000000000001" customHeight="1">
      <c r="M384" s="187"/>
      <c r="P384" s="38"/>
      <c r="Q384" s="38"/>
      <c r="R384" s="38"/>
      <c r="S384" s="38"/>
      <c r="T384" s="38"/>
    </row>
    <row r="385" spans="13:20" ht="20.100000000000001" customHeight="1">
      <c r="M385" s="187"/>
      <c r="P385" s="38"/>
      <c r="Q385" s="38"/>
      <c r="R385" s="38"/>
      <c r="S385" s="38"/>
      <c r="T385" s="38"/>
    </row>
    <row r="386" spans="13:20" ht="20.100000000000001" customHeight="1">
      <c r="M386" s="187"/>
      <c r="P386" s="38"/>
      <c r="Q386" s="38"/>
      <c r="R386" s="38"/>
      <c r="S386" s="38"/>
      <c r="T386" s="38"/>
    </row>
    <row r="387" spans="13:20" ht="20.100000000000001" customHeight="1">
      <c r="M387" s="187"/>
      <c r="P387" s="38"/>
      <c r="Q387" s="38"/>
      <c r="R387" s="38"/>
      <c r="S387" s="38"/>
      <c r="T387" s="38"/>
    </row>
    <row r="388" spans="13:20" ht="20.100000000000001" customHeight="1">
      <c r="M388" s="187"/>
      <c r="P388" s="38"/>
      <c r="Q388" s="38"/>
      <c r="R388" s="38"/>
      <c r="S388" s="38"/>
      <c r="T388" s="38"/>
    </row>
    <row r="389" spans="13:20" ht="20.100000000000001" customHeight="1">
      <c r="M389" s="187"/>
      <c r="P389" s="38"/>
      <c r="Q389" s="38"/>
      <c r="R389" s="38"/>
      <c r="S389" s="38"/>
      <c r="T389" s="38"/>
    </row>
    <row r="390" spans="13:20" ht="20.100000000000001" customHeight="1">
      <c r="M390" s="187"/>
      <c r="P390" s="38"/>
      <c r="Q390" s="38"/>
      <c r="R390" s="38"/>
      <c r="S390" s="38"/>
      <c r="T390" s="38"/>
    </row>
    <row r="391" spans="13:20" ht="20.100000000000001" customHeight="1">
      <c r="M391" s="187"/>
      <c r="P391" s="38"/>
      <c r="Q391" s="38"/>
      <c r="R391" s="38"/>
      <c r="S391" s="38"/>
      <c r="T391" s="38"/>
    </row>
    <row r="392" spans="13:20" ht="20.100000000000001" customHeight="1">
      <c r="M392" s="150"/>
      <c r="P392" s="38"/>
      <c r="Q392" s="38"/>
      <c r="R392" s="38"/>
      <c r="S392" s="38"/>
      <c r="T392" s="38"/>
    </row>
    <row r="393" spans="13:20" ht="20.100000000000001" customHeight="1">
      <c r="M393" s="150"/>
      <c r="P393" s="38"/>
      <c r="Q393" s="38"/>
      <c r="R393" s="38"/>
      <c r="S393" s="38"/>
      <c r="T393" s="38"/>
    </row>
    <row r="394" spans="13:20" ht="20.100000000000001" customHeight="1">
      <c r="M394" s="150"/>
      <c r="P394" s="38"/>
      <c r="Q394" s="38"/>
      <c r="R394" s="38"/>
      <c r="S394" s="38"/>
      <c r="T394" s="38"/>
    </row>
    <row r="395" spans="13:20" ht="20.100000000000001" customHeight="1">
      <c r="M395" s="150"/>
      <c r="P395" s="38"/>
      <c r="Q395" s="38"/>
      <c r="R395" s="38"/>
      <c r="S395" s="38"/>
      <c r="T395" s="38"/>
    </row>
    <row r="396" spans="13:20" ht="20.100000000000001" customHeight="1">
      <c r="M396" s="150"/>
      <c r="P396" s="38"/>
      <c r="Q396" s="38"/>
      <c r="R396" s="38"/>
      <c r="S396" s="38"/>
      <c r="T396" s="38"/>
    </row>
    <row r="397" spans="13:20" ht="20.100000000000001" customHeight="1">
      <c r="M397" s="150"/>
      <c r="P397" s="38"/>
      <c r="Q397" s="38"/>
      <c r="R397" s="38"/>
      <c r="S397" s="38"/>
      <c r="T397" s="38"/>
    </row>
    <row r="398" spans="13:20" ht="20.100000000000001" customHeight="1">
      <c r="M398" s="150"/>
      <c r="P398" s="38"/>
      <c r="Q398" s="38"/>
      <c r="R398" s="38"/>
      <c r="S398" s="38"/>
      <c r="T398" s="38"/>
    </row>
    <row r="399" spans="13:20" ht="20.100000000000001" customHeight="1">
      <c r="M399" s="150"/>
      <c r="P399" s="38"/>
      <c r="Q399" s="38"/>
      <c r="R399" s="38"/>
      <c r="S399" s="38"/>
      <c r="T399" s="38"/>
    </row>
    <row r="400" spans="13:20" ht="20.100000000000001" customHeight="1">
      <c r="M400" s="150"/>
      <c r="P400" s="38"/>
      <c r="Q400" s="38"/>
      <c r="R400" s="38"/>
      <c r="S400" s="38"/>
      <c r="T400" s="38"/>
    </row>
    <row r="401" spans="13:20" ht="20.100000000000001" customHeight="1">
      <c r="M401" s="150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2" ht="20.100000000000001" customHeight="1">
      <c r="M481" s="150"/>
      <c r="P481" s="38"/>
      <c r="Q481" s="38"/>
      <c r="R481" s="38"/>
      <c r="S481" s="38"/>
      <c r="T481" s="38"/>
    </row>
    <row r="482" spans="13:22" ht="20.100000000000001" customHeight="1">
      <c r="M482" s="150"/>
      <c r="P482" s="38"/>
      <c r="Q482" s="38"/>
      <c r="R482" s="38"/>
      <c r="S482" s="38"/>
      <c r="T482" s="38"/>
    </row>
    <row r="483" spans="13:22" ht="20.100000000000001" customHeight="1">
      <c r="M483" s="150"/>
      <c r="P483" s="38"/>
      <c r="Q483" s="38"/>
      <c r="R483" s="38"/>
      <c r="S483" s="38"/>
      <c r="T483" s="38"/>
    </row>
    <row r="484" spans="13:22" ht="20.100000000000001" customHeight="1">
      <c r="M484" s="150"/>
      <c r="P484" s="38"/>
      <c r="Q484" s="38"/>
      <c r="R484" s="38"/>
      <c r="S484" s="38"/>
      <c r="T484" s="38"/>
    </row>
    <row r="485" spans="13:22" ht="20.100000000000001" customHeight="1">
      <c r="M485" s="150"/>
      <c r="P485" s="38"/>
      <c r="Q485" s="38"/>
      <c r="R485" s="38"/>
      <c r="S485" s="38"/>
      <c r="T485" s="38"/>
    </row>
    <row r="486" spans="13:22" ht="20.100000000000001" customHeight="1">
      <c r="M486" s="150"/>
      <c r="P486" s="38"/>
      <c r="Q486" s="38"/>
      <c r="R486" s="38"/>
      <c r="S486" s="38"/>
      <c r="T486" s="38"/>
    </row>
    <row r="487" spans="13:22" ht="20.100000000000001" customHeight="1">
      <c r="M487" s="150"/>
      <c r="P487" s="38"/>
      <c r="Q487" s="38"/>
      <c r="R487" s="38"/>
      <c r="S487" s="38"/>
      <c r="T487" s="38"/>
    </row>
    <row r="488" spans="13:22" ht="20.100000000000001" customHeight="1">
      <c r="M488" s="150"/>
      <c r="T488" s="38"/>
    </row>
    <row r="489" spans="13:22" ht="20.100000000000001" customHeight="1">
      <c r="M489" s="150"/>
      <c r="T489" s="38"/>
    </row>
    <row r="490" spans="13:22" ht="20.100000000000001" customHeight="1">
      <c r="M490" s="150"/>
      <c r="T490" s="38"/>
    </row>
    <row r="491" spans="13:22" ht="20.100000000000001" customHeight="1">
      <c r="M491" s="150"/>
      <c r="T491" s="38"/>
    </row>
    <row r="492" spans="13:22" ht="20.100000000000001" customHeight="1">
      <c r="M492" s="150"/>
      <c r="T492" s="38"/>
    </row>
    <row r="493" spans="13:22" ht="20.100000000000001" customHeight="1">
      <c r="M493" s="150"/>
      <c r="T493" s="38"/>
    </row>
    <row r="494" spans="13:22" ht="20.100000000000001" customHeight="1">
      <c r="M494" s="150"/>
      <c r="U494" s="151"/>
      <c r="V494" s="151"/>
    </row>
    <row r="495" spans="13:22" ht="20.100000000000001" customHeight="1">
      <c r="M495" s="150"/>
      <c r="U495" s="151"/>
      <c r="V495" s="151"/>
    </row>
    <row r="496" spans="13:22" ht="20.100000000000001" customHeight="1">
      <c r="M496" s="150"/>
      <c r="U496" s="151"/>
      <c r="V496" s="151"/>
    </row>
    <row r="497" spans="13:22" ht="20.100000000000001" customHeight="1">
      <c r="M497" s="150"/>
      <c r="U497" s="151"/>
      <c r="V497" s="151"/>
    </row>
    <row r="498" spans="13:22" ht="20.100000000000001" customHeight="1">
      <c r="M498" s="150"/>
      <c r="U498" s="151"/>
      <c r="V498" s="151"/>
    </row>
    <row r="499" spans="13:22" ht="20.100000000000001" customHeight="1">
      <c r="M499" s="150"/>
      <c r="U499" s="151"/>
      <c r="V499" s="151"/>
    </row>
    <row r="500" spans="13:22" ht="20.100000000000001" customHeight="1">
      <c r="M500" s="150"/>
      <c r="U500" s="151"/>
      <c r="V500" s="151"/>
    </row>
    <row r="501" spans="13:22" ht="20.100000000000001" customHeight="1">
      <c r="M501" s="150"/>
      <c r="U501" s="151"/>
      <c r="V501" s="151"/>
    </row>
    <row r="502" spans="13:22" ht="20.100000000000001" customHeight="1">
      <c r="M502" s="150"/>
      <c r="U502" s="151"/>
      <c r="V502" s="151"/>
    </row>
    <row r="503" spans="13:22" ht="20.100000000000001" customHeight="1">
      <c r="M503" s="150"/>
      <c r="O503" s="155"/>
      <c r="P503" s="154"/>
      <c r="Q503" s="152"/>
      <c r="R503" s="152"/>
      <c r="S503" s="152"/>
      <c r="U503" s="151"/>
      <c r="V503" s="151"/>
    </row>
    <row r="504" spans="13:22" ht="20.100000000000001" customHeight="1">
      <c r="M504" s="150"/>
      <c r="O504" s="155"/>
      <c r="P504" s="154"/>
      <c r="Q504" s="152"/>
      <c r="R504" s="152"/>
      <c r="S504" s="152"/>
      <c r="U504" s="151"/>
      <c r="V504" s="151"/>
    </row>
    <row r="505" spans="13:22" ht="20.100000000000001" customHeight="1">
      <c r="M505" s="150"/>
      <c r="O505" s="155"/>
      <c r="P505" s="154"/>
      <c r="Q505" s="152"/>
      <c r="R505" s="152"/>
      <c r="S505" s="152"/>
      <c r="U505" s="151"/>
      <c r="V505" s="151"/>
    </row>
    <row r="506" spans="13:22" ht="20.100000000000001" customHeight="1">
      <c r="M506" s="150"/>
      <c r="O506" s="155"/>
      <c r="P506" s="154"/>
      <c r="Q506" s="152"/>
      <c r="R506" s="152"/>
      <c r="S506" s="152"/>
      <c r="U506" s="151"/>
      <c r="V506" s="151"/>
    </row>
    <row r="507" spans="13:22" ht="20.100000000000001" customHeight="1">
      <c r="M507" s="150"/>
      <c r="O507" s="155"/>
      <c r="P507" s="154"/>
      <c r="Q507" s="152"/>
      <c r="R507" s="152"/>
      <c r="S507" s="152"/>
      <c r="U507" s="151"/>
      <c r="V507" s="151"/>
    </row>
    <row r="508" spans="13:22" ht="20.100000000000001" customHeight="1">
      <c r="M508" s="150"/>
      <c r="O508" s="155"/>
      <c r="P508" s="154"/>
      <c r="Q508" s="152"/>
      <c r="R508" s="152"/>
      <c r="S508" s="152"/>
      <c r="U508" s="151"/>
      <c r="V508" s="151"/>
    </row>
    <row r="509" spans="13:22" ht="20.100000000000001" customHeight="1">
      <c r="M509" s="150"/>
      <c r="O509" s="155"/>
      <c r="P509" s="154"/>
      <c r="Q509" s="152"/>
      <c r="R509" s="152"/>
      <c r="S509" s="152"/>
      <c r="T509" s="153"/>
      <c r="U509" s="151"/>
      <c r="V509" s="151"/>
    </row>
    <row r="510" spans="13:22" ht="20.100000000000001" customHeight="1">
      <c r="M510" s="150"/>
      <c r="O510" s="155"/>
      <c r="P510" s="154"/>
      <c r="Q510" s="152"/>
      <c r="R510" s="152"/>
      <c r="S510" s="152"/>
      <c r="T510" s="153"/>
      <c r="U510" s="151"/>
      <c r="V510" s="151"/>
    </row>
    <row r="511" spans="13:22" ht="20.100000000000001" customHeight="1">
      <c r="M511" s="150"/>
      <c r="O511" s="155"/>
      <c r="P511" s="154"/>
      <c r="Q511" s="152"/>
      <c r="R511" s="152"/>
      <c r="S511" s="152"/>
      <c r="T511" s="153"/>
      <c r="U511" s="151"/>
      <c r="V511" s="151"/>
    </row>
    <row r="512" spans="13:22" ht="20.100000000000001" customHeight="1">
      <c r="M512" s="150"/>
      <c r="O512" s="155"/>
      <c r="P512" s="154"/>
      <c r="Q512" s="152"/>
      <c r="R512" s="152"/>
      <c r="S512" s="152"/>
      <c r="T512" s="153"/>
      <c r="U512" s="151"/>
      <c r="V512" s="151"/>
    </row>
    <row r="513" spans="13:22" ht="20.100000000000001" customHeight="1">
      <c r="M513" s="150"/>
      <c r="O513" s="155"/>
      <c r="P513" s="154"/>
      <c r="Q513" s="152"/>
      <c r="R513" s="152"/>
      <c r="S513" s="152"/>
      <c r="T513" s="153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T514" s="153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T515" s="153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T516" s="153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T517" s="153"/>
      <c r="U517" s="151"/>
      <c r="V517" s="151"/>
    </row>
    <row r="518" spans="13:22" ht="20.100000000000001" customHeight="1">
      <c r="M518" s="150"/>
      <c r="O518" s="155"/>
      <c r="P518" s="154"/>
      <c r="Q518" s="152"/>
      <c r="R518" s="152"/>
      <c r="S518" s="152"/>
      <c r="T518" s="153"/>
      <c r="U518" s="151"/>
      <c r="V518" s="151"/>
    </row>
    <row r="519" spans="13:22" ht="20.100000000000001" customHeight="1">
      <c r="M519" s="150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50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50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46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46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46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46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46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46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46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46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46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46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4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4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4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4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4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4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4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4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4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4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S735" s="152"/>
      <c r="T735" s="153"/>
      <c r="U735" s="151"/>
      <c r="V735" s="151"/>
    </row>
    <row r="736" spans="13:22" ht="20.100000000000001" customHeight="1">
      <c r="M736" s="156"/>
      <c r="T736" s="153"/>
      <c r="U736" s="151"/>
      <c r="V736" s="151"/>
    </row>
    <row r="737" spans="1:28" ht="20.100000000000001" customHeight="1">
      <c r="M737" s="156"/>
      <c r="T737" s="153"/>
      <c r="U737" s="151"/>
      <c r="V737" s="151"/>
    </row>
    <row r="738" spans="1:28" ht="20.100000000000001" customHeight="1">
      <c r="M738" s="156"/>
      <c r="T738" s="153"/>
      <c r="U738" s="151"/>
      <c r="V738" s="151"/>
    </row>
    <row r="739" spans="1:28" ht="20.100000000000001" customHeight="1">
      <c r="M739" s="156"/>
      <c r="T739" s="153"/>
      <c r="U739" s="151"/>
      <c r="V739" s="151"/>
    </row>
    <row r="740" spans="1:28" ht="20.100000000000001" customHeight="1">
      <c r="M740" s="156"/>
      <c r="T740" s="153"/>
      <c r="V740" s="151"/>
    </row>
    <row r="741" spans="1:28" ht="20.100000000000001" customHeight="1">
      <c r="M741" s="156"/>
      <c r="O741" s="145"/>
      <c r="P741" s="145"/>
      <c r="Q741" s="145"/>
      <c r="R741" s="145"/>
      <c r="T741" s="153"/>
      <c r="V741" s="151"/>
    </row>
    <row r="742" spans="1:28" ht="20.100000000000001" customHeight="1">
      <c r="M742" s="156"/>
      <c r="O742" s="145"/>
      <c r="P742" s="145"/>
      <c r="Q742" s="145"/>
      <c r="R742" s="145"/>
      <c r="V742" s="151"/>
    </row>
    <row r="743" spans="1:28" ht="20.100000000000001" customHeight="1">
      <c r="M743" s="156"/>
      <c r="O743" s="172"/>
      <c r="P743" s="173"/>
      <c r="Q743" s="173"/>
      <c r="R743" s="145"/>
      <c r="V743" s="151"/>
    </row>
    <row r="744" spans="1:28" ht="20.100000000000001" customHeight="1">
      <c r="M744" s="156"/>
      <c r="O744" s="172"/>
      <c r="P744" s="173"/>
      <c r="Q744" s="173"/>
      <c r="R744" s="145"/>
      <c r="V744" s="151"/>
      <c r="AA744" s="102"/>
      <c r="AB744" s="102"/>
    </row>
    <row r="745" spans="1:28" s="102" customFormat="1" ht="20.100000000000001" customHeight="1">
      <c r="A745" s="268"/>
      <c r="B745" s="123"/>
      <c r="C745" s="123"/>
      <c r="D745" s="123"/>
      <c r="E745" s="123"/>
      <c r="F745" s="123"/>
      <c r="G745" s="123"/>
      <c r="H745" s="123"/>
      <c r="I745" s="316"/>
      <c r="J745" s="123"/>
      <c r="K745" s="123"/>
      <c r="L745" s="123"/>
      <c r="M745" s="156"/>
      <c r="N745" s="150"/>
      <c r="O745" s="172"/>
      <c r="P745" s="173"/>
      <c r="Q745" s="173"/>
      <c r="R745" s="145"/>
      <c r="S745" s="150"/>
      <c r="T745" s="150"/>
      <c r="U745" s="150"/>
      <c r="V745" s="151"/>
      <c r="W745" s="150"/>
      <c r="X745" s="150"/>
      <c r="Y745" s="150"/>
      <c r="Z745" s="150"/>
    </row>
    <row r="746" spans="1:28" s="102" customFormat="1" ht="20.100000000000001" customHeight="1">
      <c r="A746" s="268"/>
      <c r="B746" s="123"/>
      <c r="C746" s="123"/>
      <c r="D746" s="123"/>
      <c r="E746" s="123"/>
      <c r="F746" s="123"/>
      <c r="G746" s="123"/>
      <c r="H746" s="123"/>
      <c r="I746" s="316"/>
      <c r="J746" s="123"/>
      <c r="K746" s="123"/>
      <c r="L746" s="123"/>
      <c r="M746" s="156"/>
      <c r="N746" s="150"/>
      <c r="O746" s="172"/>
      <c r="P746" s="173"/>
      <c r="Q746" s="173"/>
      <c r="R746" s="145"/>
      <c r="S746" s="150"/>
      <c r="T746" s="150"/>
      <c r="U746" s="150"/>
      <c r="V746" s="151"/>
      <c r="W746" s="150"/>
      <c r="X746" s="150"/>
      <c r="Y746" s="150"/>
      <c r="Z746" s="150"/>
    </row>
    <row r="747" spans="1:28" s="102" customFormat="1" ht="20.100000000000001" customHeight="1">
      <c r="A747" s="268"/>
      <c r="B747" s="123"/>
      <c r="C747" s="123"/>
      <c r="D747" s="123"/>
      <c r="E747" s="123"/>
      <c r="F747" s="123"/>
      <c r="G747" s="123"/>
      <c r="H747" s="123"/>
      <c r="I747" s="316"/>
      <c r="J747" s="123"/>
      <c r="K747" s="123"/>
      <c r="L747" s="123"/>
      <c r="M747" s="156"/>
      <c r="N747" s="145"/>
      <c r="O747" s="172"/>
      <c r="P747" s="173"/>
      <c r="Q747" s="173"/>
      <c r="R747" s="145"/>
      <c r="S747" s="150"/>
      <c r="T747" s="150"/>
      <c r="U747" s="150"/>
      <c r="V747" s="150"/>
      <c r="W747" s="150"/>
      <c r="X747" s="150"/>
      <c r="Y747" s="150"/>
      <c r="Z747" s="150"/>
    </row>
    <row r="748" spans="1:28" s="102" customFormat="1" ht="20.100000000000001" customHeight="1">
      <c r="A748" s="268"/>
      <c r="B748" s="123"/>
      <c r="C748" s="123"/>
      <c r="D748" s="123"/>
      <c r="E748" s="123"/>
      <c r="F748" s="123"/>
      <c r="G748" s="123"/>
      <c r="H748" s="123"/>
      <c r="I748" s="316"/>
      <c r="J748" s="123"/>
      <c r="K748" s="123"/>
      <c r="L748" s="123"/>
      <c r="M748" s="156"/>
      <c r="N748" s="145"/>
      <c r="O748" s="172"/>
      <c r="P748" s="173"/>
      <c r="Q748" s="173"/>
      <c r="R748" s="145"/>
      <c r="S748" s="150"/>
      <c r="T748" s="150"/>
      <c r="U748" s="150"/>
      <c r="V748" s="150"/>
      <c r="W748" s="150"/>
      <c r="X748" s="150"/>
      <c r="Y748" s="150"/>
      <c r="Z748" s="150"/>
    </row>
    <row r="749" spans="1:28" s="102" customFormat="1" ht="20.100000000000001" customHeight="1">
      <c r="A749" s="268"/>
      <c r="B749" s="123"/>
      <c r="C749" s="123"/>
      <c r="D749" s="123"/>
      <c r="E749" s="123"/>
      <c r="F749" s="123"/>
      <c r="G749" s="123"/>
      <c r="H749" s="123"/>
      <c r="I749" s="316"/>
      <c r="J749" s="123"/>
      <c r="K749" s="123"/>
      <c r="L749" s="123"/>
      <c r="M749" s="156"/>
      <c r="N749" s="172"/>
      <c r="O749" s="172"/>
      <c r="P749" s="173"/>
      <c r="Q749" s="173"/>
      <c r="R749" s="145"/>
      <c r="S749" s="150"/>
      <c r="T749" s="150"/>
      <c r="U749" s="150"/>
      <c r="V749" s="150"/>
      <c r="W749" s="150"/>
      <c r="X749" s="150"/>
      <c r="Y749" s="150"/>
      <c r="Z749" s="150"/>
    </row>
    <row r="750" spans="1:28" s="102" customFormat="1" ht="20.100000000000001" customHeight="1">
      <c r="A750" s="268"/>
      <c r="B750" s="123"/>
      <c r="C750" s="123"/>
      <c r="D750" s="123"/>
      <c r="E750" s="123"/>
      <c r="F750" s="123"/>
      <c r="G750" s="123"/>
      <c r="H750" s="123"/>
      <c r="I750" s="316"/>
      <c r="J750" s="123"/>
      <c r="K750" s="123"/>
      <c r="L750" s="123"/>
      <c r="M750" s="156"/>
      <c r="N750" s="172"/>
      <c r="O750" s="145"/>
      <c r="P750" s="145"/>
      <c r="Q750" s="145"/>
      <c r="R750" s="145"/>
      <c r="S750" s="150"/>
      <c r="T750" s="150"/>
      <c r="U750" s="150"/>
      <c r="V750" s="150"/>
      <c r="W750" s="150"/>
      <c r="X750" s="150"/>
      <c r="Y750" s="150"/>
      <c r="Z750" s="150"/>
    </row>
    <row r="751" spans="1:28" s="102" customFormat="1" ht="20.100000000000001" customHeight="1">
      <c r="A751" s="268"/>
      <c r="B751" s="123"/>
      <c r="C751" s="123"/>
      <c r="D751" s="123"/>
      <c r="E751" s="123"/>
      <c r="F751" s="123"/>
      <c r="G751" s="123"/>
      <c r="H751" s="123"/>
      <c r="I751" s="316"/>
      <c r="J751" s="123"/>
      <c r="K751" s="123"/>
      <c r="L751" s="123"/>
      <c r="M751" s="156"/>
      <c r="N751" s="172"/>
      <c r="O751" s="145"/>
      <c r="P751" s="145"/>
      <c r="Q751" s="145"/>
      <c r="R751" s="145"/>
      <c r="S751" s="150"/>
      <c r="T751" s="150"/>
      <c r="U751" s="150"/>
      <c r="V751" s="150"/>
      <c r="W751" s="150"/>
      <c r="X751" s="150"/>
      <c r="Y751" s="150"/>
      <c r="Z751" s="150"/>
    </row>
    <row r="752" spans="1:28" s="102" customFormat="1" ht="20.100000000000001" customHeight="1">
      <c r="A752" s="268"/>
      <c r="B752" s="123"/>
      <c r="C752" s="123"/>
      <c r="D752" s="123"/>
      <c r="E752" s="123"/>
      <c r="F752" s="123"/>
      <c r="G752" s="123"/>
      <c r="H752" s="123"/>
      <c r="I752" s="316"/>
      <c r="J752" s="123"/>
      <c r="K752" s="123"/>
      <c r="L752" s="123"/>
      <c r="M752" s="156"/>
      <c r="N752" s="172"/>
      <c r="O752" s="150"/>
      <c r="P752" s="150"/>
      <c r="Q752" s="150"/>
      <c r="R752" s="150"/>
      <c r="S752" s="150"/>
      <c r="T752" s="150"/>
      <c r="U752" s="150"/>
      <c r="V752" s="150"/>
      <c r="W752" s="150"/>
      <c r="X752" s="150"/>
      <c r="Y752" s="150"/>
      <c r="Z752" s="150"/>
    </row>
    <row r="753" spans="1:28" s="102" customFormat="1" ht="20.100000000000001" customHeight="1">
      <c r="A753" s="268"/>
      <c r="B753" s="123"/>
      <c r="C753" s="123"/>
      <c r="D753" s="123"/>
      <c r="E753" s="123"/>
      <c r="F753" s="123"/>
      <c r="G753" s="123"/>
      <c r="H753" s="123"/>
      <c r="I753" s="316"/>
      <c r="J753" s="123"/>
      <c r="K753" s="123"/>
      <c r="L753" s="123"/>
      <c r="M753" s="156"/>
      <c r="N753" s="172"/>
      <c r="O753" s="150"/>
      <c r="P753" s="150"/>
      <c r="Q753" s="150"/>
      <c r="R753" s="150"/>
      <c r="S753" s="150"/>
      <c r="T753" s="150"/>
      <c r="U753" s="150"/>
      <c r="V753" s="150"/>
      <c r="W753" s="150"/>
      <c r="X753" s="150"/>
      <c r="Y753" s="150"/>
      <c r="Z753" s="150"/>
    </row>
    <row r="754" spans="1:28" s="102" customFormat="1" ht="20.100000000000001" customHeight="1">
      <c r="A754" s="268"/>
      <c r="B754" s="123"/>
      <c r="C754" s="123"/>
      <c r="D754" s="123"/>
      <c r="E754" s="123"/>
      <c r="F754" s="123"/>
      <c r="G754" s="123"/>
      <c r="H754" s="123"/>
      <c r="I754" s="316"/>
      <c r="J754" s="123"/>
      <c r="K754" s="123"/>
      <c r="L754" s="123"/>
      <c r="M754" s="156"/>
      <c r="N754" s="172"/>
      <c r="O754" s="150"/>
      <c r="P754" s="150"/>
      <c r="Q754" s="150"/>
      <c r="R754" s="150"/>
      <c r="S754" s="150"/>
      <c r="T754" s="150"/>
      <c r="U754" s="150"/>
      <c r="V754" s="150"/>
      <c r="W754" s="150"/>
      <c r="X754" s="150"/>
      <c r="Y754" s="150"/>
      <c r="Z754" s="150"/>
    </row>
    <row r="755" spans="1:28" s="102" customFormat="1" ht="20.100000000000001" customHeight="1">
      <c r="A755" s="268"/>
      <c r="B755" s="123"/>
      <c r="C755" s="123"/>
      <c r="D755" s="123"/>
      <c r="E755" s="123"/>
      <c r="F755" s="123"/>
      <c r="G755" s="123"/>
      <c r="H755" s="123"/>
      <c r="I755" s="316"/>
      <c r="J755" s="123"/>
      <c r="K755" s="123"/>
      <c r="L755" s="123"/>
      <c r="M755" s="156"/>
      <c r="N755" s="172"/>
      <c r="O755" s="150"/>
      <c r="P755" s="150"/>
      <c r="Q755" s="150"/>
      <c r="R755" s="150"/>
      <c r="S755" s="150"/>
      <c r="T755" s="150"/>
      <c r="U755" s="150"/>
      <c r="V755" s="150"/>
      <c r="W755" s="150"/>
      <c r="X755" s="150"/>
      <c r="Y755" s="150"/>
      <c r="Z755" s="150"/>
      <c r="AA755" s="150"/>
      <c r="AB755" s="150"/>
    </row>
    <row r="756" spans="1:28" ht="20.100000000000001" customHeight="1">
      <c r="M756" s="156"/>
      <c r="N756" s="145"/>
      <c r="AA756" s="102"/>
      <c r="AB756" s="102"/>
    </row>
    <row r="757" spans="1:28" s="102" customFormat="1" ht="20.100000000000001" customHeight="1">
      <c r="A757" s="268"/>
      <c r="B757" s="123"/>
      <c r="C757" s="123"/>
      <c r="D757" s="123"/>
      <c r="E757" s="123"/>
      <c r="F757" s="123"/>
      <c r="G757" s="123"/>
      <c r="H757" s="123"/>
      <c r="I757" s="316"/>
      <c r="J757" s="123"/>
      <c r="K757" s="123"/>
      <c r="L757" s="123"/>
      <c r="M757" s="156"/>
      <c r="N757" s="145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  <c r="Z757" s="150"/>
    </row>
    <row r="758" spans="1:28" s="102" customFormat="1" ht="20.100000000000001" customHeight="1">
      <c r="A758" s="268"/>
      <c r="B758" s="123"/>
      <c r="C758" s="123"/>
      <c r="D758" s="123"/>
      <c r="E758" s="123"/>
      <c r="F758" s="123"/>
      <c r="G758" s="123"/>
      <c r="H758" s="123"/>
      <c r="I758" s="316"/>
      <c r="J758" s="123"/>
      <c r="K758" s="123"/>
      <c r="L758" s="123"/>
      <c r="M758" s="156"/>
      <c r="N758" s="150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</row>
    <row r="759" spans="1:28" s="102" customFormat="1" ht="20.100000000000001" customHeight="1">
      <c r="A759" s="268"/>
      <c r="B759" s="123"/>
      <c r="C759" s="123"/>
      <c r="D759" s="123"/>
      <c r="E759" s="123"/>
      <c r="F759" s="123"/>
      <c r="G759" s="123"/>
      <c r="H759" s="123"/>
      <c r="I759" s="316"/>
      <c r="J759" s="123"/>
      <c r="K759" s="123"/>
      <c r="L759" s="123"/>
      <c r="M759" s="156"/>
      <c r="N759" s="150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68"/>
      <c r="B760" s="123"/>
      <c r="C760" s="123"/>
      <c r="D760" s="123"/>
      <c r="E760" s="123"/>
      <c r="F760" s="123"/>
      <c r="G760" s="123"/>
      <c r="H760" s="123"/>
      <c r="I760" s="316"/>
      <c r="J760" s="123"/>
      <c r="K760" s="123"/>
      <c r="L760" s="123"/>
      <c r="M760" s="156"/>
      <c r="N760" s="150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</row>
    <row r="761" spans="1:28" s="102" customFormat="1" ht="20.100000000000001" customHeight="1">
      <c r="A761" s="268"/>
      <c r="B761" s="123"/>
      <c r="C761" s="123"/>
      <c r="D761" s="123"/>
      <c r="E761" s="123"/>
      <c r="F761" s="123"/>
      <c r="G761" s="123"/>
      <c r="H761" s="123"/>
      <c r="I761" s="316"/>
      <c r="J761" s="123"/>
      <c r="K761" s="123"/>
      <c r="L761" s="123"/>
      <c r="M761" s="156"/>
      <c r="N761" s="150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</row>
    <row r="762" spans="1:28" s="102" customFormat="1" ht="20.100000000000001" customHeight="1">
      <c r="A762" s="268"/>
      <c r="B762" s="123"/>
      <c r="C762" s="123"/>
      <c r="D762" s="123"/>
      <c r="E762" s="123"/>
      <c r="F762" s="123"/>
      <c r="G762" s="123"/>
      <c r="H762" s="123"/>
      <c r="I762" s="316"/>
      <c r="J762" s="123"/>
      <c r="K762" s="123"/>
      <c r="L762" s="123"/>
      <c r="M762" s="156"/>
      <c r="N762" s="150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68"/>
      <c r="B763" s="123"/>
      <c r="C763" s="123"/>
      <c r="D763" s="123"/>
      <c r="E763" s="123"/>
      <c r="F763" s="123"/>
      <c r="G763" s="123"/>
      <c r="H763" s="123"/>
      <c r="I763" s="316"/>
      <c r="J763" s="123"/>
      <c r="K763" s="123"/>
      <c r="L763" s="123"/>
      <c r="M763" s="156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68"/>
      <c r="B764" s="123"/>
      <c r="C764" s="123"/>
      <c r="D764" s="123"/>
      <c r="E764" s="123"/>
      <c r="F764" s="123"/>
      <c r="G764" s="123"/>
      <c r="H764" s="123"/>
      <c r="I764" s="316"/>
      <c r="J764" s="123"/>
      <c r="K764" s="123"/>
      <c r="L764" s="123"/>
      <c r="M764" s="156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8" s="102" customFormat="1" ht="20.100000000000001" customHeight="1">
      <c r="A765" s="268"/>
      <c r="B765" s="123"/>
      <c r="C765" s="123"/>
      <c r="D765" s="123"/>
      <c r="E765" s="123"/>
      <c r="F765" s="123"/>
      <c r="G765" s="123"/>
      <c r="H765" s="123"/>
      <c r="I765" s="316"/>
      <c r="J765" s="123"/>
      <c r="K765" s="123"/>
      <c r="L765" s="123"/>
      <c r="M765" s="156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8" s="102" customFormat="1" ht="20.100000000000001" customHeight="1">
      <c r="A766" s="268"/>
      <c r="B766" s="123"/>
      <c r="C766" s="123"/>
      <c r="D766" s="123"/>
      <c r="E766" s="123"/>
      <c r="F766" s="123"/>
      <c r="G766" s="123"/>
      <c r="H766" s="123"/>
      <c r="I766" s="316"/>
      <c r="J766" s="123"/>
      <c r="K766" s="123"/>
      <c r="L766" s="123"/>
      <c r="M766" s="156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68"/>
      <c r="B767" s="123"/>
      <c r="C767" s="123"/>
      <c r="D767" s="123"/>
      <c r="E767" s="123"/>
      <c r="F767" s="123"/>
      <c r="G767" s="123"/>
      <c r="H767" s="123"/>
      <c r="I767" s="316"/>
      <c r="J767" s="123"/>
      <c r="K767" s="123"/>
      <c r="L767" s="123"/>
      <c r="M767" s="156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68"/>
      <c r="B768" s="123"/>
      <c r="C768" s="123"/>
      <c r="D768" s="123"/>
      <c r="E768" s="123"/>
      <c r="F768" s="123"/>
      <c r="G768" s="123"/>
      <c r="H768" s="123"/>
      <c r="I768" s="316"/>
      <c r="J768" s="123"/>
      <c r="K768" s="123"/>
      <c r="L768" s="123"/>
      <c r="M768" s="156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68"/>
      <c r="B769" s="123"/>
      <c r="C769" s="123"/>
      <c r="D769" s="123"/>
      <c r="E769" s="123"/>
      <c r="F769" s="123"/>
      <c r="G769" s="123"/>
      <c r="H769" s="123"/>
      <c r="I769" s="316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68"/>
      <c r="B770" s="123"/>
      <c r="C770" s="123"/>
      <c r="D770" s="123"/>
      <c r="E770" s="123"/>
      <c r="F770" s="123"/>
      <c r="G770" s="123"/>
      <c r="H770" s="123"/>
      <c r="I770" s="316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68"/>
      <c r="B771" s="123"/>
      <c r="C771" s="123"/>
      <c r="D771" s="123"/>
      <c r="E771" s="123"/>
      <c r="F771" s="123"/>
      <c r="G771" s="123"/>
      <c r="H771" s="123"/>
      <c r="I771" s="316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68"/>
      <c r="B772" s="123"/>
      <c r="C772" s="123"/>
      <c r="D772" s="123"/>
      <c r="E772" s="123"/>
      <c r="F772" s="123"/>
      <c r="G772" s="123"/>
      <c r="H772" s="123"/>
      <c r="I772" s="316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68"/>
      <c r="B773" s="123"/>
      <c r="C773" s="123"/>
      <c r="D773" s="123"/>
      <c r="E773" s="123"/>
      <c r="F773" s="123"/>
      <c r="G773" s="123"/>
      <c r="H773" s="123"/>
      <c r="I773" s="316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68"/>
      <c r="B774" s="123"/>
      <c r="C774" s="123"/>
      <c r="D774" s="123"/>
      <c r="E774" s="123"/>
      <c r="F774" s="123"/>
      <c r="G774" s="123"/>
      <c r="H774" s="123"/>
      <c r="I774" s="316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68"/>
      <c r="B775" s="123"/>
      <c r="C775" s="123"/>
      <c r="D775" s="123"/>
      <c r="E775" s="123"/>
      <c r="F775" s="123"/>
      <c r="G775" s="123"/>
      <c r="H775" s="123"/>
      <c r="I775" s="316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68"/>
      <c r="B776" s="123"/>
      <c r="C776" s="123"/>
      <c r="D776" s="123"/>
      <c r="E776" s="123"/>
      <c r="F776" s="123"/>
      <c r="G776" s="123"/>
      <c r="H776" s="123"/>
      <c r="I776" s="316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68"/>
      <c r="B777" s="123"/>
      <c r="C777" s="123"/>
      <c r="D777" s="123"/>
      <c r="E777" s="123"/>
      <c r="F777" s="123"/>
      <c r="G777" s="123"/>
      <c r="H777" s="123"/>
      <c r="I777" s="316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68"/>
      <c r="B778" s="123"/>
      <c r="C778" s="123"/>
      <c r="D778" s="123"/>
      <c r="E778" s="123"/>
      <c r="F778" s="123"/>
      <c r="G778" s="123"/>
      <c r="H778" s="123"/>
      <c r="I778" s="316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68"/>
      <c r="B779" s="123"/>
      <c r="C779" s="123"/>
      <c r="D779" s="123"/>
      <c r="E779" s="123"/>
      <c r="F779" s="123"/>
      <c r="G779" s="123"/>
      <c r="H779" s="123"/>
      <c r="I779" s="316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68"/>
      <c r="B780" s="123"/>
      <c r="C780" s="123"/>
      <c r="D780" s="123"/>
      <c r="E780" s="123"/>
      <c r="F780" s="123"/>
      <c r="G780" s="123"/>
      <c r="H780" s="123"/>
      <c r="I780" s="316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68"/>
      <c r="B781" s="123"/>
      <c r="C781" s="123"/>
      <c r="D781" s="123"/>
      <c r="E781" s="123"/>
      <c r="F781" s="123"/>
      <c r="G781" s="123"/>
      <c r="H781" s="123"/>
      <c r="I781" s="316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68"/>
      <c r="B782" s="123"/>
      <c r="C782" s="123"/>
      <c r="D782" s="123"/>
      <c r="E782" s="123"/>
      <c r="F782" s="123"/>
      <c r="G782" s="123"/>
      <c r="H782" s="123"/>
      <c r="I782" s="316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68"/>
      <c r="B783" s="123"/>
      <c r="C783" s="123"/>
      <c r="D783" s="123"/>
      <c r="E783" s="123"/>
      <c r="F783" s="123"/>
      <c r="G783" s="123"/>
      <c r="H783" s="123"/>
      <c r="I783" s="316"/>
      <c r="J783" s="123"/>
      <c r="K783" s="123"/>
      <c r="L783" s="123"/>
      <c r="M783" s="147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68"/>
      <c r="B784" s="123"/>
      <c r="C784" s="123"/>
      <c r="D784" s="123"/>
      <c r="E784" s="123"/>
      <c r="F784" s="123"/>
      <c r="G784" s="123"/>
      <c r="H784" s="123"/>
      <c r="I784" s="316"/>
      <c r="J784" s="123"/>
      <c r="K784" s="123"/>
      <c r="L784" s="123"/>
      <c r="M784" s="147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68"/>
      <c r="B785" s="123"/>
      <c r="C785" s="123"/>
      <c r="D785" s="123"/>
      <c r="E785" s="123"/>
      <c r="F785" s="123"/>
      <c r="G785" s="123"/>
      <c r="H785" s="123"/>
      <c r="I785" s="316"/>
      <c r="J785" s="123"/>
      <c r="K785" s="123"/>
      <c r="L785" s="123"/>
      <c r="M785" s="147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68"/>
      <c r="B786" s="123"/>
      <c r="C786" s="123"/>
      <c r="D786" s="123"/>
      <c r="E786" s="123"/>
      <c r="F786" s="123"/>
      <c r="G786" s="123"/>
      <c r="H786" s="123"/>
      <c r="I786" s="316"/>
      <c r="J786" s="123"/>
      <c r="K786" s="123"/>
      <c r="L786" s="123"/>
      <c r="M786" s="147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68"/>
      <c r="B787" s="123"/>
      <c r="C787" s="123"/>
      <c r="D787" s="123"/>
      <c r="E787" s="123"/>
      <c r="F787" s="123"/>
      <c r="G787" s="123"/>
      <c r="H787" s="123"/>
      <c r="I787" s="316"/>
      <c r="J787" s="123"/>
      <c r="K787" s="123"/>
      <c r="L787" s="123"/>
      <c r="M787" s="147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68"/>
      <c r="B788" s="123"/>
      <c r="C788" s="123"/>
      <c r="D788" s="123"/>
      <c r="E788" s="123"/>
      <c r="F788" s="123"/>
      <c r="G788" s="123"/>
      <c r="H788" s="123"/>
      <c r="I788" s="316"/>
      <c r="J788" s="123"/>
      <c r="K788" s="123"/>
      <c r="L788" s="123"/>
      <c r="M788" s="147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68"/>
      <c r="B789" s="123"/>
      <c r="C789" s="123"/>
      <c r="D789" s="123"/>
      <c r="E789" s="123"/>
      <c r="F789" s="123"/>
      <c r="G789" s="123"/>
      <c r="H789" s="123"/>
      <c r="I789" s="316"/>
      <c r="J789" s="123"/>
      <c r="K789" s="123"/>
      <c r="L789" s="123"/>
      <c r="M789" s="147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68"/>
      <c r="B790" s="123"/>
      <c r="C790" s="123"/>
      <c r="D790" s="123"/>
      <c r="E790" s="123"/>
      <c r="F790" s="123"/>
      <c r="G790" s="123"/>
      <c r="H790" s="123"/>
      <c r="I790" s="316"/>
      <c r="J790" s="123"/>
      <c r="K790" s="123"/>
      <c r="L790" s="123"/>
      <c r="M790" s="147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68"/>
      <c r="B791" s="123"/>
      <c r="C791" s="123"/>
      <c r="D791" s="123"/>
      <c r="E791" s="123"/>
      <c r="F791" s="123"/>
      <c r="G791" s="123"/>
      <c r="H791" s="123"/>
      <c r="I791" s="316"/>
      <c r="J791" s="123"/>
      <c r="K791" s="123"/>
      <c r="L791" s="123"/>
      <c r="M791" s="147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8"/>
      <c r="B792" s="123"/>
      <c r="C792" s="123"/>
      <c r="D792" s="123"/>
      <c r="E792" s="123"/>
      <c r="F792" s="123"/>
      <c r="G792" s="123"/>
      <c r="H792" s="123"/>
      <c r="I792" s="316"/>
      <c r="J792" s="123"/>
      <c r="K792" s="123"/>
      <c r="L792" s="123"/>
      <c r="M792" s="147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8"/>
      <c r="B793" s="123"/>
      <c r="C793" s="123"/>
      <c r="D793" s="123"/>
      <c r="E793" s="123"/>
      <c r="F793" s="123"/>
      <c r="G793" s="123"/>
      <c r="H793" s="123"/>
      <c r="I793" s="316"/>
      <c r="J793" s="123"/>
      <c r="K793" s="123"/>
      <c r="L793" s="123"/>
      <c r="M793" s="147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8"/>
      <c r="B794" s="123"/>
      <c r="C794" s="123"/>
      <c r="D794" s="123"/>
      <c r="E794" s="123"/>
      <c r="F794" s="123"/>
      <c r="G794" s="123"/>
      <c r="H794" s="123"/>
      <c r="I794" s="316"/>
      <c r="J794" s="123"/>
      <c r="K794" s="123"/>
      <c r="L794" s="123"/>
      <c r="M794" s="147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8"/>
      <c r="B795" s="123"/>
      <c r="C795" s="123"/>
      <c r="D795" s="123"/>
      <c r="E795" s="123"/>
      <c r="F795" s="123"/>
      <c r="G795" s="123"/>
      <c r="H795" s="123"/>
      <c r="I795" s="316"/>
      <c r="J795" s="123"/>
      <c r="K795" s="123"/>
      <c r="L795" s="123"/>
      <c r="M795" s="147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8"/>
      <c r="B796" s="123"/>
      <c r="C796" s="123"/>
      <c r="D796" s="123"/>
      <c r="E796" s="123"/>
      <c r="F796" s="123"/>
      <c r="G796" s="123"/>
      <c r="H796" s="123"/>
      <c r="I796" s="316"/>
      <c r="J796" s="123"/>
      <c r="K796" s="123"/>
      <c r="L796" s="123"/>
      <c r="M796" s="147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  <c r="AA796" s="150"/>
      <c r="AB796" s="150"/>
    </row>
    <row r="799" spans="1:28" ht="20.100000000000001" customHeight="1">
      <c r="AA799" s="102"/>
      <c r="AB799" s="102"/>
    </row>
    <row r="800" spans="1:28" s="102" customFormat="1" ht="20.100000000000001" customHeight="1">
      <c r="A800" s="268"/>
      <c r="B800" s="123"/>
      <c r="C800" s="123"/>
      <c r="D800" s="123"/>
      <c r="E800" s="123"/>
      <c r="F800" s="123"/>
      <c r="G800" s="123"/>
      <c r="H800" s="123"/>
      <c r="I800" s="316"/>
      <c r="J800" s="123"/>
      <c r="K800" s="123"/>
      <c r="L800" s="123"/>
      <c r="M800" s="147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68"/>
      <c r="B801" s="123"/>
      <c r="C801" s="123"/>
      <c r="D801" s="123"/>
      <c r="E801" s="123"/>
      <c r="F801" s="123"/>
      <c r="G801" s="123"/>
      <c r="H801" s="123"/>
      <c r="I801" s="316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68"/>
      <c r="B802" s="123"/>
      <c r="C802" s="123"/>
      <c r="D802" s="123"/>
      <c r="E802" s="123"/>
      <c r="F802" s="123"/>
      <c r="G802" s="123"/>
      <c r="H802" s="123"/>
      <c r="I802" s="316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68"/>
      <c r="B803" s="123"/>
      <c r="C803" s="123"/>
      <c r="D803" s="123"/>
      <c r="E803" s="123"/>
      <c r="F803" s="123"/>
      <c r="G803" s="123"/>
      <c r="H803" s="123"/>
      <c r="I803" s="316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8"/>
      <c r="B804" s="123"/>
      <c r="C804" s="123"/>
      <c r="D804" s="123"/>
      <c r="E804" s="123"/>
      <c r="F804" s="123"/>
      <c r="G804" s="123"/>
      <c r="H804" s="123"/>
      <c r="I804" s="316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68"/>
      <c r="B805" s="123"/>
      <c r="C805" s="123"/>
      <c r="D805" s="123"/>
      <c r="E805" s="123"/>
      <c r="F805" s="123"/>
      <c r="G805" s="123"/>
      <c r="H805" s="123"/>
      <c r="I805" s="31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68"/>
      <c r="B806" s="123"/>
      <c r="C806" s="123"/>
      <c r="D806" s="123"/>
      <c r="E806" s="123"/>
      <c r="F806" s="123"/>
      <c r="G806" s="123"/>
      <c r="H806" s="123"/>
      <c r="I806" s="31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68"/>
      <c r="B807" s="123"/>
      <c r="C807" s="123"/>
      <c r="D807" s="123"/>
      <c r="E807" s="123"/>
      <c r="F807" s="123"/>
      <c r="G807" s="123"/>
      <c r="H807" s="123"/>
      <c r="I807" s="316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68"/>
      <c r="B808" s="123"/>
      <c r="C808" s="123"/>
      <c r="D808" s="123"/>
      <c r="E808" s="123"/>
      <c r="F808" s="123"/>
      <c r="G808" s="123"/>
      <c r="H808" s="123"/>
      <c r="I808" s="316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  <c r="AA808" s="150"/>
      <c r="AB808" s="150"/>
    </row>
  </sheetData>
  <autoFilter ref="A3:V686"/>
  <mergeCells count="10">
    <mergeCell ref="V35:V36"/>
    <mergeCell ref="K75:L75"/>
    <mergeCell ref="K85:L85"/>
    <mergeCell ref="K101:L101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11:H112 D131:H132 E102:H103 D141:H142 D86:H94 D76:H77 D4:H63 D66:H66">
    <cfRule type="cellIs" dxfId="339" priority="12" operator="greaterThan">
      <formula>0</formula>
    </cfRule>
  </conditionalFormatting>
  <conditionalFormatting sqref="D111:H112 D131:H132 D141:H142 D86:H94">
    <cfRule type="cellIs" dxfId="338" priority="10" operator="greaterThan">
      <formula>0</formula>
    </cfRule>
    <cfRule type="expression" dxfId="337" priority="11">
      <formula>"&gt;0"</formula>
    </cfRule>
  </conditionalFormatting>
  <conditionalFormatting sqref="D121:H122">
    <cfRule type="cellIs" dxfId="336" priority="2" operator="greaterThan">
      <formula>0</formula>
    </cfRule>
    <cfRule type="cellIs" dxfId="335" priority="3" operator="greaterThan">
      <formula>0</formula>
    </cfRule>
    <cfRule type="expression" dxfId="334" priority="7">
      <formula>"&gt;=1"</formula>
    </cfRule>
    <cfRule type="cellIs" dxfId="333" priority="8" operator="greaterThan">
      <formula>1</formula>
    </cfRule>
    <cfRule type="cellIs" dxfId="332" priority="9" operator="greaterThan">
      <formula>1</formula>
    </cfRule>
  </conditionalFormatting>
  <conditionalFormatting sqref="P743:Q749">
    <cfRule type="expression" dxfId="331" priority="4">
      <formula>"&gt;=1"</formula>
    </cfRule>
    <cfRule type="cellIs" dxfId="330" priority="5" operator="greaterThan">
      <formula>1</formula>
    </cfRule>
    <cfRule type="cellIs" dxfId="329" priority="6" operator="greaterThan">
      <formula>1</formula>
    </cfRule>
  </conditionalFormatting>
  <conditionalFormatting sqref="D64:H65">
    <cfRule type="cellIs" dxfId="328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3"/>
  <sheetViews>
    <sheetView zoomScaleNormal="100" workbookViewId="0">
      <pane ySplit="3" topLeftCell="A103" activePane="bottomLeft" state="frozen"/>
      <selection activeCell="A4" sqref="A4:J71"/>
      <selection pane="bottomLeft" activeCell="A106" sqref="A106:L108"/>
    </sheetView>
  </sheetViews>
  <sheetFormatPr defaultRowHeight="20.100000000000001" customHeight="1"/>
  <cols>
    <col min="1" max="1" width="10.125" style="268" customWidth="1"/>
    <col min="2" max="2" width="18.625" style="123" customWidth="1"/>
    <col min="3" max="3" width="11.625" style="123" customWidth="1"/>
    <col min="4" max="8" width="8.125" style="123" customWidth="1"/>
    <col min="9" max="9" width="8.875" style="31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3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398" t="s">
        <v>3</v>
      </c>
      <c r="E3" s="398" t="s">
        <v>4</v>
      </c>
      <c r="F3" s="398" t="s">
        <v>5</v>
      </c>
      <c r="G3" s="398" t="s">
        <v>6</v>
      </c>
      <c r="H3" s="398" t="s">
        <v>119</v>
      </c>
      <c r="I3" s="295" t="s">
        <v>8</v>
      </c>
      <c r="J3" s="398" t="s">
        <v>9</v>
      </c>
      <c r="K3" s="466" t="s">
        <v>10</v>
      </c>
      <c r="L3" s="467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8">
        <v>44512</v>
      </c>
      <c r="B4" s="326" t="s">
        <v>1409</v>
      </c>
      <c r="C4" s="327" t="s">
        <v>1410</v>
      </c>
      <c r="D4" s="328">
        <v>4</v>
      </c>
      <c r="E4" s="328">
        <v>0</v>
      </c>
      <c r="F4" s="328">
        <v>0</v>
      </c>
      <c r="G4" s="328">
        <v>4</v>
      </c>
      <c r="H4" s="328">
        <v>0</v>
      </c>
      <c r="I4" s="329" t="s">
        <v>1434</v>
      </c>
      <c r="J4" s="330" t="s">
        <v>1436</v>
      </c>
      <c r="K4" s="330" t="s">
        <v>1437</v>
      </c>
      <c r="L4" s="331"/>
      <c r="M4" s="101"/>
      <c r="O4" s="111" t="s">
        <v>93</v>
      </c>
      <c r="P4" s="112"/>
      <c r="Q4" s="32">
        <f>D175</f>
        <v>321</v>
      </c>
      <c r="R4" s="32">
        <f>E175</f>
        <v>26</v>
      </c>
      <c r="S4" s="32">
        <f>F175</f>
        <v>19</v>
      </c>
      <c r="T4" s="32">
        <f>G175</f>
        <v>341</v>
      </c>
      <c r="U4" s="32">
        <f>H175</f>
        <v>0</v>
      </c>
      <c r="V4" s="113"/>
    </row>
    <row r="5" spans="1:22" ht="20.100000000000001" customHeight="1">
      <c r="A5" s="325">
        <v>44512</v>
      </c>
      <c r="B5" s="332" t="s">
        <v>1413</v>
      </c>
      <c r="C5" s="333" t="s">
        <v>1411</v>
      </c>
      <c r="D5" s="334">
        <v>0</v>
      </c>
      <c r="E5" s="334">
        <v>0</v>
      </c>
      <c r="F5" s="334">
        <v>0</v>
      </c>
      <c r="G5" s="334">
        <v>1</v>
      </c>
      <c r="H5" s="334">
        <v>0</v>
      </c>
      <c r="I5" s="335" t="s">
        <v>1434</v>
      </c>
      <c r="J5" s="336" t="s">
        <v>1436</v>
      </c>
      <c r="K5" s="336" t="s">
        <v>1437</v>
      </c>
      <c r="L5" s="337"/>
      <c r="M5" s="156"/>
      <c r="O5" s="114" t="s">
        <v>49</v>
      </c>
      <c r="P5" s="115"/>
      <c r="Q5" s="33">
        <f>D176</f>
        <v>2401</v>
      </c>
      <c r="R5" s="33">
        <f>E176</f>
        <v>477</v>
      </c>
      <c r="S5" s="33">
        <f>F176</f>
        <v>436</v>
      </c>
      <c r="T5" s="33">
        <f>G176</f>
        <v>2331</v>
      </c>
      <c r="U5" s="33">
        <f>H176</f>
        <v>0</v>
      </c>
      <c r="V5" s="116"/>
    </row>
    <row r="6" spans="1:22" ht="20.100000000000001" customHeight="1" thickBot="1">
      <c r="A6" s="324">
        <v>44512</v>
      </c>
      <c r="B6" s="338" t="s">
        <v>1409</v>
      </c>
      <c r="C6" s="339" t="s">
        <v>1412</v>
      </c>
      <c r="D6" s="340">
        <v>0</v>
      </c>
      <c r="E6" s="340">
        <v>0</v>
      </c>
      <c r="F6" s="340">
        <v>0</v>
      </c>
      <c r="G6" s="340">
        <v>1</v>
      </c>
      <c r="H6" s="340">
        <v>0</v>
      </c>
      <c r="I6" s="341" t="s">
        <v>1434</v>
      </c>
      <c r="J6" s="342" t="s">
        <v>1436</v>
      </c>
      <c r="K6" s="342" t="s">
        <v>1437</v>
      </c>
      <c r="L6" s="343"/>
      <c r="M6" s="156"/>
      <c r="O6" s="46" t="s">
        <v>50</v>
      </c>
      <c r="P6" s="47"/>
      <c r="Q6" s="2">
        <f>D177</f>
        <v>2722</v>
      </c>
      <c r="R6" s="2">
        <f>E177</f>
        <v>503</v>
      </c>
      <c r="S6" s="2">
        <f>F177</f>
        <v>455</v>
      </c>
      <c r="T6" s="2">
        <f>G177</f>
        <v>2672</v>
      </c>
      <c r="U6" s="2">
        <f>H177</f>
        <v>0</v>
      </c>
      <c r="V6" s="48"/>
    </row>
    <row r="7" spans="1:22" ht="20.100000000000001" customHeight="1" thickTop="1">
      <c r="A7" s="318">
        <v>44512</v>
      </c>
      <c r="B7" s="326" t="s">
        <v>1414</v>
      </c>
      <c r="C7" s="327" t="s">
        <v>1415</v>
      </c>
      <c r="D7" s="328">
        <v>2</v>
      </c>
      <c r="E7" s="328">
        <v>0</v>
      </c>
      <c r="F7" s="328">
        <v>0</v>
      </c>
      <c r="G7" s="328">
        <v>0</v>
      </c>
      <c r="H7" s="328">
        <v>0</v>
      </c>
      <c r="I7" s="329" t="s">
        <v>1434</v>
      </c>
      <c r="J7" s="330" t="s">
        <v>1436</v>
      </c>
      <c r="K7" s="330" t="s">
        <v>1437</v>
      </c>
      <c r="L7" s="331"/>
      <c r="M7" s="156"/>
      <c r="O7" s="49" t="s">
        <v>51</v>
      </c>
      <c r="P7" s="50"/>
      <c r="Q7" s="3">
        <f>D122</f>
        <v>81</v>
      </c>
      <c r="R7" s="3">
        <f>E122</f>
        <v>0</v>
      </c>
      <c r="S7" s="3">
        <f>F122</f>
        <v>0</v>
      </c>
      <c r="T7" s="3">
        <f>G122</f>
        <v>77</v>
      </c>
      <c r="U7" s="3">
        <f>H122</f>
        <v>0</v>
      </c>
      <c r="V7" s="51"/>
    </row>
    <row r="8" spans="1:22" ht="20.100000000000001" customHeight="1" thickBot="1">
      <c r="A8" s="325">
        <v>44512</v>
      </c>
      <c r="B8" s="332" t="s">
        <v>1414</v>
      </c>
      <c r="C8" s="333" t="s">
        <v>1416</v>
      </c>
      <c r="D8" s="334">
        <v>5</v>
      </c>
      <c r="E8" s="334">
        <v>0</v>
      </c>
      <c r="F8" s="334">
        <v>0</v>
      </c>
      <c r="G8" s="334">
        <v>0</v>
      </c>
      <c r="H8" s="334">
        <v>0</v>
      </c>
      <c r="I8" s="335" t="s">
        <v>1434</v>
      </c>
      <c r="J8" s="336" t="s">
        <v>1436</v>
      </c>
      <c r="K8" s="336" t="s">
        <v>1437</v>
      </c>
      <c r="L8" s="337" t="s">
        <v>1433</v>
      </c>
      <c r="M8" s="156"/>
      <c r="O8" s="52" t="s">
        <v>94</v>
      </c>
      <c r="P8" s="53"/>
      <c r="Q8" s="4">
        <f>SUM(Q6:Q7)</f>
        <v>2803</v>
      </c>
      <c r="R8" s="4">
        <f>SUM(R6:R7)</f>
        <v>503</v>
      </c>
      <c r="S8" s="4">
        <f>SUM(S6:S7)</f>
        <v>455</v>
      </c>
      <c r="T8" s="4">
        <f>SUM(T6:T7)</f>
        <v>2749</v>
      </c>
      <c r="U8" s="4">
        <f>SUM(U6:U7)</f>
        <v>0</v>
      </c>
      <c r="V8" s="54"/>
    </row>
    <row r="9" spans="1:22" ht="20.100000000000001" customHeight="1" thickTop="1" thickBot="1">
      <c r="A9" s="324">
        <v>44512</v>
      </c>
      <c r="B9" s="338" t="s">
        <v>1414</v>
      </c>
      <c r="C9" s="339" t="s">
        <v>1438</v>
      </c>
      <c r="D9" s="340">
        <v>1</v>
      </c>
      <c r="E9" s="340">
        <v>0</v>
      </c>
      <c r="F9" s="340">
        <v>0</v>
      </c>
      <c r="G9" s="340">
        <v>0</v>
      </c>
      <c r="H9" s="340">
        <v>0</v>
      </c>
      <c r="I9" s="341" t="s">
        <v>1434</v>
      </c>
      <c r="J9" s="342" t="s">
        <v>1436</v>
      </c>
      <c r="K9" s="342" t="s">
        <v>1437</v>
      </c>
      <c r="L9" s="343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59">
        <v>44512</v>
      </c>
      <c r="B10" s="360" t="s">
        <v>1418</v>
      </c>
      <c r="C10" s="361" t="s">
        <v>1419</v>
      </c>
      <c r="D10" s="362">
        <v>1</v>
      </c>
      <c r="E10" s="362">
        <v>0</v>
      </c>
      <c r="F10" s="362">
        <v>0</v>
      </c>
      <c r="G10" s="362">
        <v>1</v>
      </c>
      <c r="H10" s="362">
        <v>0</v>
      </c>
      <c r="I10" s="363" t="s">
        <v>1435</v>
      </c>
      <c r="J10" s="364" t="s">
        <v>1436</v>
      </c>
      <c r="K10" s="364" t="s">
        <v>1437</v>
      </c>
      <c r="L10" s="365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9">
        <v>44512</v>
      </c>
      <c r="B11" s="360" t="s">
        <v>1420</v>
      </c>
      <c r="C11" s="361" t="s">
        <v>1421</v>
      </c>
      <c r="D11" s="362">
        <v>20</v>
      </c>
      <c r="E11" s="362">
        <v>0</v>
      </c>
      <c r="F11" s="362">
        <v>0</v>
      </c>
      <c r="G11" s="362">
        <v>20</v>
      </c>
      <c r="H11" s="362">
        <v>0</v>
      </c>
      <c r="I11" s="363" t="s">
        <v>1434</v>
      </c>
      <c r="J11" s="364" t="s">
        <v>1436</v>
      </c>
      <c r="K11" s="364" t="s">
        <v>1437</v>
      </c>
      <c r="L11" s="36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59">
        <v>44512</v>
      </c>
      <c r="B12" s="360" t="s">
        <v>1422</v>
      </c>
      <c r="C12" s="361" t="s">
        <v>1416</v>
      </c>
      <c r="D12" s="362">
        <v>2</v>
      </c>
      <c r="E12" s="362">
        <v>0</v>
      </c>
      <c r="F12" s="362">
        <v>0</v>
      </c>
      <c r="G12" s="362">
        <v>2</v>
      </c>
      <c r="H12" s="362">
        <v>0</v>
      </c>
      <c r="I12" s="363" t="s">
        <v>1434</v>
      </c>
      <c r="J12" s="364" t="s">
        <v>1436</v>
      </c>
      <c r="K12" s="364" t="s">
        <v>1437</v>
      </c>
      <c r="L12" s="365"/>
      <c r="M12" s="156"/>
      <c r="O12" s="468" t="s">
        <v>53</v>
      </c>
      <c r="P12" s="466"/>
      <c r="Q12" s="117">
        <f>T12+V12</f>
        <v>321</v>
      </c>
      <c r="R12" s="57"/>
      <c r="S12" s="58" t="s">
        <v>39</v>
      </c>
      <c r="T12" s="59">
        <f>SUM(P14:V14,P17:V17,P20:V20,P23:V23,P26:V26,V29,U29,T29)</f>
        <v>303</v>
      </c>
      <c r="U12" s="60" t="s">
        <v>40</v>
      </c>
      <c r="V12" s="61">
        <f>SUM(P29:S29)</f>
        <v>18</v>
      </c>
    </row>
    <row r="13" spans="1:22" ht="20.100000000000001" customHeight="1">
      <c r="A13" s="318">
        <v>44512</v>
      </c>
      <c r="B13" s="326" t="s">
        <v>1562</v>
      </c>
      <c r="C13" s="327" t="s">
        <v>1410</v>
      </c>
      <c r="D13" s="328">
        <v>11</v>
      </c>
      <c r="E13" s="328">
        <v>0</v>
      </c>
      <c r="F13" s="328">
        <v>0</v>
      </c>
      <c r="G13" s="328">
        <v>11</v>
      </c>
      <c r="H13" s="328">
        <v>0</v>
      </c>
      <c r="I13" s="329" t="s">
        <v>1434</v>
      </c>
      <c r="J13" s="330" t="s">
        <v>1436</v>
      </c>
      <c r="K13" s="330" t="s">
        <v>1437</v>
      </c>
      <c r="L13" s="331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25">
        <v>44512</v>
      </c>
      <c r="B14" s="332" t="s">
        <v>305</v>
      </c>
      <c r="C14" s="333" t="s">
        <v>1417</v>
      </c>
      <c r="D14" s="334">
        <v>1</v>
      </c>
      <c r="E14" s="334">
        <v>0</v>
      </c>
      <c r="F14" s="334">
        <v>0</v>
      </c>
      <c r="G14" s="334">
        <v>1</v>
      </c>
      <c r="H14" s="334">
        <v>0</v>
      </c>
      <c r="I14" s="335" t="s">
        <v>1434</v>
      </c>
      <c r="J14" s="336" t="s">
        <v>1436</v>
      </c>
      <c r="K14" s="336" t="s">
        <v>1437</v>
      </c>
      <c r="L14" s="337"/>
      <c r="M14" s="156"/>
      <c r="O14" s="118" t="s">
        <v>22</v>
      </c>
      <c r="P14" s="119">
        <f>SUMIF($C$4:$C$96,P13,$D$4:$D$96)+SUMIF($C$106:$C$109,P13,$D$106:$D$109)+SUMIF($C$127:$C$128,P13,$D$127:$D$128)</f>
        <v>27</v>
      </c>
      <c r="Q14" s="119">
        <f>SUMIF($C$4:$C$96,Q13,$D$4:$D$96)+SUMIF($C$106:$C$109,Q13,$D$106:$D$109)+SUMIF($C$127:$C$128,Q13,$D$127:$D$128)</f>
        <v>3</v>
      </c>
      <c r="R14" s="119">
        <f>SUMIF($C$4:$C$96,R13,$D$4:$D$96)+SUMIF($C$106:$C$109,R13,$D$106:$D$109)+SUMIF($C$127:$C$128,R13,$D$127:$D$128)</f>
        <v>24</v>
      </c>
      <c r="S14" s="119">
        <f>SUMIF($C$4:$C$96,S13,$D$4:$D$96)+SUMIF($C$106:$C$109,S13,$D$106:$D$109)+SUMIF($C$127:$C$128,S13,$D$127:$D$128)</f>
        <v>0</v>
      </c>
      <c r="T14" s="119">
        <f>SUMIF($C$4:$C$96,T13,$D$4:$D$96)+SUMIF($C$106:$C$109,T13,$D$106:$D$109)+SUMIF($C$127:$C$128,T13,$D$127:$D$128)</f>
        <v>50</v>
      </c>
      <c r="U14" s="119">
        <f>SUMIF($C$4:$C$96,U13,$D$4:$D$96)+SUMIF($C$106:$C$109,U13,$D$106:$D$109)+SUMIF($C$127:$C$128,U13,$D$127:$D$128)</f>
        <v>0</v>
      </c>
      <c r="V14" s="120">
        <f>SUMIF($C$4:$C$96,V13,$D$4:$D$96)+SUMIF($C$106:$C$109,V13,$D$106:$D$109)+SUMIF($C$127:$C$128,V13,$D$127:$D$128)</f>
        <v>0</v>
      </c>
    </row>
    <row r="15" spans="1:22" ht="20.100000000000001" customHeight="1" thickBot="1">
      <c r="A15" s="324">
        <v>44512</v>
      </c>
      <c r="B15" s="338" t="s">
        <v>305</v>
      </c>
      <c r="C15" s="339" t="s">
        <v>1423</v>
      </c>
      <c r="D15" s="340">
        <v>1</v>
      </c>
      <c r="E15" s="340">
        <v>0</v>
      </c>
      <c r="F15" s="340">
        <v>0</v>
      </c>
      <c r="G15" s="340">
        <v>1</v>
      </c>
      <c r="H15" s="340">
        <v>0</v>
      </c>
      <c r="I15" s="341" t="s">
        <v>1434</v>
      </c>
      <c r="J15" s="342" t="s">
        <v>1436</v>
      </c>
      <c r="K15" s="342" t="s">
        <v>1437</v>
      </c>
      <c r="L15" s="343"/>
      <c r="M15" s="156"/>
      <c r="O15" s="65" t="s">
        <v>25</v>
      </c>
      <c r="P15" s="66">
        <f>SUMIF($C$4:$C$96,P13,$G$4:$G$96)+SUMIF($C$106:$C$109,P13,$G$106:$G$109)+SUMIF($C$127:$C$128,P13,$G$127:$G$128)</f>
        <v>25</v>
      </c>
      <c r="Q15" s="66">
        <f>SUMIF($C$4:$C$96,Q13,$G$4:$G$96)+SUMIF($C$106:$C$109,Q13,$G$106:$G$109)+SUMIF($C$127:$C$128,Q13,$G$127:$G$128)</f>
        <v>4</v>
      </c>
      <c r="R15" s="66">
        <f>SUMIF($C$4:$C$96,R13,$G$4:$G$96)+SUMIF($C$106:$C$109,R13,$G$106:$G$109)+SUMIF($C$127:$C$128,R13,$G$127:$G$128)</f>
        <v>24</v>
      </c>
      <c r="S15" s="66">
        <f>SUMIF($C$4:$C$96,S13,$G$4:$G$96)+SUMIF($C$106:$C$109,S13,$G$106:$G$109)+SUMIF($C$127:$C$128,S13,$G$127:$G$128)</f>
        <v>0</v>
      </c>
      <c r="T15" s="66">
        <f>SUMIF($C$4:$C$96,T13,$G$4:$G$96)+SUMIF($C$106:$C$109,T13,$G$106:$G$109)+SUMIF($C$127:$C$128,T13,$G$127:$G$128)</f>
        <v>50</v>
      </c>
      <c r="U15" s="66">
        <f>SUMIF($C$4:$C$96,U13,$G$4:$G$96)+SUMIF($C$106:$C$109,U13,$G$106:$G$109)+SUMIF($C$127:$C$128,U13,$G$127:$G$128)</f>
        <v>0</v>
      </c>
      <c r="V15" s="67">
        <f>SUMIF($C$4:$C$96,V13,$G$4:$G$96)+SUMIF($C$106:$C$109,V13,$G$106:$G$109)+SUMIF($C$127:$C$128,V13,$G$127:$G$128)</f>
        <v>0</v>
      </c>
    </row>
    <row r="16" spans="1:22" ht="20.100000000000001" customHeight="1" thickBot="1">
      <c r="A16" s="359">
        <v>44512</v>
      </c>
      <c r="B16" s="360" t="s">
        <v>1424</v>
      </c>
      <c r="C16" s="361" t="s">
        <v>1425</v>
      </c>
      <c r="D16" s="362">
        <v>1</v>
      </c>
      <c r="E16" s="362">
        <v>0</v>
      </c>
      <c r="F16" s="362">
        <v>0</v>
      </c>
      <c r="G16" s="362">
        <v>1</v>
      </c>
      <c r="H16" s="362">
        <v>0</v>
      </c>
      <c r="I16" s="363" t="s">
        <v>1434</v>
      </c>
      <c r="J16" s="364" t="s">
        <v>1436</v>
      </c>
      <c r="K16" s="364" t="s">
        <v>1437</v>
      </c>
      <c r="L16" s="365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59">
        <v>44512</v>
      </c>
      <c r="B17" s="360" t="s">
        <v>1426</v>
      </c>
      <c r="C17" s="361" t="s">
        <v>1427</v>
      </c>
      <c r="D17" s="362">
        <v>11</v>
      </c>
      <c r="E17" s="362">
        <v>0</v>
      </c>
      <c r="F17" s="362">
        <v>0</v>
      </c>
      <c r="G17" s="362">
        <v>16</v>
      </c>
      <c r="H17" s="362">
        <v>0</v>
      </c>
      <c r="I17" s="363" t="s">
        <v>1434</v>
      </c>
      <c r="J17" s="364" t="s">
        <v>1436</v>
      </c>
      <c r="K17" s="364" t="s">
        <v>1437</v>
      </c>
      <c r="L17" s="365"/>
      <c r="M17" s="156"/>
      <c r="O17" s="121" t="s">
        <v>22</v>
      </c>
      <c r="P17" s="119">
        <f>SUMIF($C$4:$C$96,P16,$D$4:$D$96)+SUMIF($C$106:$C$109,P16,$D$106:$D$109)+SUMIF($C$127:$C$128,P16,$D$127:$D$128)</f>
        <v>156</v>
      </c>
      <c r="Q17" s="119">
        <f>SUMIF($C$4:$C$96,Q16,$D$4:$D$96)+SUMIF($C$106:$C$109,Q16,$D$106:$D$109)+SUMIF($C$127:$C$128,Q16,$D$127:$D$128)</f>
        <v>4</v>
      </c>
      <c r="R17" s="119">
        <f>SUMIF($C$4:$C$96,R16,$D$4:$D$96)+SUMIF($C$106:$C$109,R16,$D$106:$D$109)+SUMIF($C$127:$C$128,R16,$D$127:$D$128)</f>
        <v>1</v>
      </c>
      <c r="S17" s="119">
        <f>SUMIF($C$4:$C$96,S16,$D$4:$D$96)+SUMIF($C$106:$C$109,S16,$D$106:$D$109)+SUMIF($C$127:$C$128,S16,$D$127:$D$128)</f>
        <v>0</v>
      </c>
      <c r="T17" s="119">
        <f>SUMIF($C$4:$C$96,T16,$D$4:$D$96)+SUMIF($C$106:$C$109,T16,$D$106:$D$109)+SUMIF($C$127:$C$128,T16,$D$127:$D$128)</f>
        <v>0</v>
      </c>
      <c r="U17" s="119">
        <f>SUMIF($C$4:$C$96,U16,$D$4:$D$96)+SUMIF($C$106:$C$109,U16,$D$106:$D$109)+SUMIF($C$127:$C$128,U16,$D$127:$D$128)</f>
        <v>0</v>
      </c>
      <c r="V17" s="120">
        <f>SUMIF($C$4:$C$96,V16,$D$4:$D$96)+SUMIF($C$106:$C$109,V16,$D$106:$D$109)+SUMIF($C$127:$C$128,V16,$D$127:$D$128)</f>
        <v>0</v>
      </c>
    </row>
    <row r="18" spans="1:22" ht="20.100000000000001" customHeight="1" thickBot="1">
      <c r="A18" s="359">
        <v>44512</v>
      </c>
      <c r="B18" s="360" t="s">
        <v>1428</v>
      </c>
      <c r="C18" s="361" t="s">
        <v>1416</v>
      </c>
      <c r="D18" s="362">
        <v>12</v>
      </c>
      <c r="E18" s="362">
        <v>0</v>
      </c>
      <c r="F18" s="362">
        <v>0</v>
      </c>
      <c r="G18" s="362">
        <v>12</v>
      </c>
      <c r="H18" s="362">
        <v>0</v>
      </c>
      <c r="I18" s="363" t="s">
        <v>1434</v>
      </c>
      <c r="J18" s="364" t="s">
        <v>1436</v>
      </c>
      <c r="K18" s="364" t="s">
        <v>1437</v>
      </c>
      <c r="L18" s="365"/>
      <c r="M18" s="156"/>
      <c r="O18" s="72" t="s">
        <v>25</v>
      </c>
      <c r="P18" s="73">
        <f>SUMIF($C$4:$C$96,P16,$G$4:$G$96)+SUMIF($C$106:$C$109,P16,$G$106:$G$109)+SUMIF($C$127:$C$128,P16,$G$127:$G$128)</f>
        <v>152</v>
      </c>
      <c r="Q18" s="73">
        <f>SUMIF($C$4:$C$96,Q16,$G$4:$G$96)+SUMIF($C$106:$C$109,Q16,$G$106:$G$109)+SUMIF($C$127:$C$128,Q16,$G$127:$G$128)+1</f>
        <v>21</v>
      </c>
      <c r="R18" s="73">
        <f>SUMIF($C$4:$C$96,R16,$G$4:$G$96)+SUMIF($C$106:$C$109,R16,$G$106:$G$109)+SUMIF($C$127:$C$128,R16,$G$127:$G$128)</f>
        <v>1</v>
      </c>
      <c r="S18" s="73">
        <f>SUMIF($C$4:$C$96,S16,$G$4:$G$96)+SUMIF($C$106:$C$109,S16,$G$106:$G$109)+SUMIF($C$127:$C$128,S16,$G$127:$G$128)</f>
        <v>0</v>
      </c>
      <c r="T18" s="73">
        <f>SUMIF($C$4:$C$96,T16,$G$4:$G$96)+SUMIF($C$106:$C$109,T16,$G$106:$G$109)+SUMIF($C$127:$C$128,T16,$G$127:$G$128)</f>
        <v>0</v>
      </c>
      <c r="U18" s="73">
        <f>SUMIF($C$4:$C$96,U16,$G$4:$G$96)+SUMIF($C$106:$C$109,U16,$G$106:$G$109)+SUMIF($C$127:$C$128,U16,$G$127:$G$128)</f>
        <v>0</v>
      </c>
      <c r="V18" s="74">
        <f>SUMIF($C$4:$C$96,V16,$G$4:$G$96)+SUMIF($C$106:$C$109,V16,$G$106:$G$109)+SUMIF($C$127:$C$128,V16,$G$127:$G$128)</f>
        <v>0</v>
      </c>
    </row>
    <row r="19" spans="1:22" ht="20.100000000000001" customHeight="1">
      <c r="A19" s="325">
        <v>44512</v>
      </c>
      <c r="B19" s="332" t="s">
        <v>1429</v>
      </c>
      <c r="C19" s="333" t="s">
        <v>1430</v>
      </c>
      <c r="D19" s="334">
        <v>4</v>
      </c>
      <c r="E19" s="334">
        <v>0</v>
      </c>
      <c r="F19" s="334">
        <v>0</v>
      </c>
      <c r="G19" s="334">
        <v>4</v>
      </c>
      <c r="H19" s="334">
        <v>0</v>
      </c>
      <c r="I19" s="335" t="s">
        <v>1434</v>
      </c>
      <c r="J19" s="336" t="s">
        <v>1436</v>
      </c>
      <c r="K19" s="336" t="s">
        <v>1437</v>
      </c>
      <c r="L19" s="337"/>
      <c r="M19" s="156"/>
      <c r="O19" s="75"/>
      <c r="P19" s="124" t="s">
        <v>41</v>
      </c>
      <c r="Q19" s="76" t="s">
        <v>554</v>
      </c>
      <c r="R19" s="76" t="s">
        <v>42</v>
      </c>
      <c r="S19" s="76" t="s">
        <v>134</v>
      </c>
      <c r="T19" s="43" t="s">
        <v>43</v>
      </c>
      <c r="U19" s="76" t="s">
        <v>109</v>
      </c>
      <c r="V19" s="77" t="s">
        <v>136</v>
      </c>
    </row>
    <row r="20" spans="1:22" ht="20.100000000000001" customHeight="1">
      <c r="A20" s="325">
        <v>44512</v>
      </c>
      <c r="B20" s="332" t="s">
        <v>1429</v>
      </c>
      <c r="C20" s="333" t="s">
        <v>1425</v>
      </c>
      <c r="D20" s="334">
        <v>0</v>
      </c>
      <c r="E20" s="334">
        <v>0</v>
      </c>
      <c r="F20" s="334">
        <v>0</v>
      </c>
      <c r="G20" s="334">
        <v>1</v>
      </c>
      <c r="H20" s="334">
        <v>0</v>
      </c>
      <c r="I20" s="335" t="s">
        <v>1434</v>
      </c>
      <c r="J20" s="336" t="s">
        <v>1436</v>
      </c>
      <c r="K20" s="336" t="s">
        <v>1437</v>
      </c>
      <c r="L20" s="337"/>
      <c r="M20" s="156" t="s">
        <v>126</v>
      </c>
      <c r="O20" s="121" t="s">
        <v>22</v>
      </c>
      <c r="P20" s="119">
        <f>SUMIF($C$4:$C$96,P19,$D$4:$D$96)+SUMIF($C$106:$C$109,P19,$D$106:$D$109)+SUMIF($C$127:$C$128,P19,$D$127:$D$128)</f>
        <v>0</v>
      </c>
      <c r="Q20" s="119">
        <f>SUMIF($C$4:$C$96,Q19,$D$4:$D$96)+SUMIF($C$106:$C$109,Q19,$D$106:$D$109)+SUMIF($C$127:$C$128,Q19,$D$127:$D$128)</f>
        <v>0</v>
      </c>
      <c r="R20" s="119">
        <f>SUMIF($C$4:$C$96,R19,$D$4:$D$96)+SUMIF($C$106:$C$109,R19,$D$106:$D$109)+SUMIF($C$127:$C$128,R19,$D$127:$D$128)</f>
        <v>27</v>
      </c>
      <c r="S20" s="119">
        <f>SUMIF($C$4:$C$96,S19,$D$4:$D$96)+SUMIF($C$106:$C$109,S19,$D$106:$D$109)+SUMIF($C$127:$C$128,S19,$D$127:$D$128)</f>
        <v>0</v>
      </c>
      <c r="T20" s="119">
        <f>SUMIF($C$4:$C$96,T19,$D$4:$D$96)+SUMIF($C$106:$C$109,T19,$D$106:$D$109)+SUMIF($C$127:$C$128,T19,$D$127:$D$128)</f>
        <v>0</v>
      </c>
      <c r="U20" s="119">
        <f>SUMIF($C$4:$C$96,U19,$D$4:$D$96)+SUMIF($C$106:$C$109,U19,$D$106:$D$109)+SUMIF($C$127:$C$128,U19,$D$127:$D$128)</f>
        <v>0</v>
      </c>
      <c r="V20" s="120">
        <f>SUMIF($C$4:$C$96,V19,$D$4:$D$96)+SUMIF($C$106:$C$109,V19,$D$106:$D$109)+SUMIF($C$127:$C$128,V19,$D$127:$D$128)</f>
        <v>0</v>
      </c>
    </row>
    <row r="21" spans="1:22" ht="20.100000000000001" customHeight="1" thickBot="1">
      <c r="A21" s="325">
        <v>44512</v>
      </c>
      <c r="B21" s="332" t="s">
        <v>1429</v>
      </c>
      <c r="C21" s="333" t="s">
        <v>1416</v>
      </c>
      <c r="D21" s="334">
        <v>2</v>
      </c>
      <c r="E21" s="334">
        <v>0</v>
      </c>
      <c r="F21" s="334">
        <v>0</v>
      </c>
      <c r="G21" s="334">
        <v>2</v>
      </c>
      <c r="H21" s="334">
        <v>0</v>
      </c>
      <c r="I21" s="335" t="s">
        <v>1434</v>
      </c>
      <c r="J21" s="336" t="s">
        <v>1436</v>
      </c>
      <c r="K21" s="336" t="s">
        <v>1437</v>
      </c>
      <c r="L21" s="337"/>
      <c r="M21" s="156"/>
      <c r="O21" s="78" t="s">
        <v>25</v>
      </c>
      <c r="P21" s="79">
        <f>SUMIF($C$4:$C$96,P19,$G$4:$G$96)+SUMIF($C$106:$C$109,P19,$G$106:$G$109)+SUMIF($C$127:$C$128,P19,$G$127:$G$128)</f>
        <v>0</v>
      </c>
      <c r="Q21" s="79">
        <f>SUMIF($C$4:$C$96,Q19,$G$4:$G$96)+SUMIF($C$106:$C$109,Q19,$G$106:$G$109)+SUMIF($C$127:$C$128,Q19,$G$127:$G$128)</f>
        <v>0</v>
      </c>
      <c r="R21" s="79">
        <f>SUMIF($C$4:$C$96,R19,$G$4:$G$96)+SUMIF($C$106:$C$109,R19,$G$106:$G$109)+SUMIF($C$127:$C$128,R19,$G$127:$G$128)</f>
        <v>32</v>
      </c>
      <c r="S21" s="79">
        <f>SUMIF($C$4:$C$96,S19,$G$4:$G$96)+SUMIF($C$106:$C$109,S19,$G$106:$G$109)+SUMIF($C$127:$C$128,S19,$G$127:$G$128)</f>
        <v>0</v>
      </c>
      <c r="T21" s="79">
        <f>SUMIF($C$4:$C$96,T19,$G$4:$G$96)+SUMIF($C$106:$C$109,T19,$G$106:$G$109)+SUMIF($C$127:$C$128,T19,$G$127:$G$128)</f>
        <v>1</v>
      </c>
      <c r="U21" s="79">
        <f>SUMIF($C$4:$C$96,U19,$G$4:$G$96)+SUMIF($C$106:$C$109,U19,$G$106:$G$109)+SUMIF($C$127:$C$128,U19,$G$127:$G$128)</f>
        <v>0</v>
      </c>
      <c r="V21" s="80">
        <f>SUMIF($C$4:$C$96,V19,$G$4:$G$96)+SUMIF($C$106:$C$109,V19,$G$106:$G$109)+SUMIF($C$127:$C$128,V19,$G$127:$G$128)</f>
        <v>0</v>
      </c>
    </row>
    <row r="22" spans="1:22" ht="20.100000000000001" customHeight="1" thickBot="1">
      <c r="A22" s="359">
        <v>44512</v>
      </c>
      <c r="B22" s="360" t="s">
        <v>1431</v>
      </c>
      <c r="C22" s="361" t="s">
        <v>1432</v>
      </c>
      <c r="D22" s="362">
        <v>4</v>
      </c>
      <c r="E22" s="362">
        <v>0</v>
      </c>
      <c r="F22" s="362">
        <v>0</v>
      </c>
      <c r="G22" s="362">
        <v>2</v>
      </c>
      <c r="H22" s="362">
        <v>0</v>
      </c>
      <c r="I22" s="363" t="s">
        <v>1434</v>
      </c>
      <c r="J22" s="364" t="s">
        <v>1436</v>
      </c>
      <c r="K22" s="364" t="s">
        <v>1437</v>
      </c>
      <c r="L22" s="365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18">
        <v>44512</v>
      </c>
      <c r="B23" s="326" t="s">
        <v>1443</v>
      </c>
      <c r="C23" s="327" t="s">
        <v>1444</v>
      </c>
      <c r="D23" s="328">
        <v>1</v>
      </c>
      <c r="E23" s="328">
        <v>0</v>
      </c>
      <c r="F23" s="328">
        <v>0</v>
      </c>
      <c r="G23" s="328">
        <v>1</v>
      </c>
      <c r="H23" s="328">
        <v>0</v>
      </c>
      <c r="I23" s="329" t="s">
        <v>1448</v>
      </c>
      <c r="J23" s="330" t="s">
        <v>1449</v>
      </c>
      <c r="K23" s="368" t="s">
        <v>1450</v>
      </c>
      <c r="L23" s="331"/>
      <c r="M23" s="156"/>
      <c r="O23" s="121" t="s">
        <v>22</v>
      </c>
      <c r="P23" s="119">
        <f>SUMIF($C$4:$C$96,P22,$D$4:$D$96)+SUMIF($C$106:$C$109,P22,$D$106:$D$109)+SUMIF($C$127:$C$128,P22,$D$127:$D$128)</f>
        <v>0</v>
      </c>
      <c r="Q23" s="119">
        <f>SUMIF($C$4:$C$96,Q22,$D$4:$D$96)+SUMIF($C$106:$C$109,Q22,$D$106:$D$109)+SUMIF($C$127:$C$128,Q22,$D$127:$D$128)</f>
        <v>0</v>
      </c>
      <c r="R23" s="119">
        <f>SUMIF($C$4:$C$96,R22,$D$4:$D$96)+SUMIF($C$106:$C$109,R22,$D$106:$D$109)+SUMIF($C$127:$C$128,R22,$D$127:$D$128)</f>
        <v>7</v>
      </c>
      <c r="S23" s="119">
        <f>SUMIF($C$4:$C$96,S22,$D$4:$D$96)+SUMIF($C$106:$C$109,S22,$D$106:$D$109)+SUMIF($C$127:$C$128,S22,$D$127:$D$128)</f>
        <v>0</v>
      </c>
      <c r="T23" s="119">
        <f>SUMIF($C$4:$C$96,T22,$D$4:$D$96)+SUMIF($C$106:$C$109,T22,$D$106:$D$109)+SUMIF($C$127:$C$128,T22,$D$127:$D$128)</f>
        <v>0</v>
      </c>
      <c r="U23" s="119">
        <f>SUMIF($C$4:$C$96,U22,$D$4:$D$96)+SUMIF($C$106:$C$109,U22,$D$106:$D$109)+SUMIF($C$127:$C$128,U22,$D$127:$D$128)</f>
        <v>2</v>
      </c>
      <c r="V23" s="120">
        <f>SUMIF($C$4:$C$96,V22,$D$4:$D$96)+SUMIF($C$106:$C$109,V22,$D$106:$D$109)+SUMIF($C$127:$C$128,V22,$D$127:$D$128)</f>
        <v>0</v>
      </c>
    </row>
    <row r="24" spans="1:22" ht="20.100000000000001" customHeight="1" thickBot="1">
      <c r="A24" s="324">
        <v>44512</v>
      </c>
      <c r="B24" s="338" t="s">
        <v>1443</v>
      </c>
      <c r="C24" s="339" t="s">
        <v>1445</v>
      </c>
      <c r="D24" s="340">
        <v>3</v>
      </c>
      <c r="E24" s="340">
        <v>0</v>
      </c>
      <c r="F24" s="340">
        <v>0</v>
      </c>
      <c r="G24" s="340">
        <v>3</v>
      </c>
      <c r="H24" s="340">
        <v>0</v>
      </c>
      <c r="I24" s="341" t="s">
        <v>1448</v>
      </c>
      <c r="J24" s="342" t="s">
        <v>1449</v>
      </c>
      <c r="K24" s="369" t="s">
        <v>1450</v>
      </c>
      <c r="L24" s="343"/>
      <c r="M24" s="156"/>
      <c r="O24" s="72" t="s">
        <v>25</v>
      </c>
      <c r="P24" s="73">
        <f>SUMIF($C$4:$C$96,P22,$G$4:$G$96)+SUMIF($C$106:$C$109,P22,$G$106:$G$109)+SUMIF($C$127:$C$128,P22,$G$127:$G$128)</f>
        <v>0</v>
      </c>
      <c r="Q24" s="73">
        <f>SUMIF($C$4:$C$96,Q22,$G$4:$G$96)+SUMIF($C$106:$C$109,Q22,$G$106:$G$109)+SUMIF($C$127:$C$128,Q22,$G$127:$G$128)</f>
        <v>1</v>
      </c>
      <c r="R24" s="73">
        <f>SUMIF($C$4:$C$96,R22,$G$4:$G$96)+SUMIF($C$106:$C$109,R22,$G$106:$G$109)+SUMIF($C$127:$C$128,R22,$G$127:$G$128)</f>
        <v>7</v>
      </c>
      <c r="S24" s="73">
        <f>SUMIF($C$4:$C$96,S22,$G$4:$G$96)+SUMIF($C$106:$C$109,S22,$G$106:$G$109)+SUMIF($C$127:$C$128,S22,$G$127:$G$128)</f>
        <v>0</v>
      </c>
      <c r="T24" s="73">
        <f>SUMIF($C$4:$C$96,T22,$G$4:$G$96)+SUMIF($C$106:$C$109,T22,$G$106:$G$109)+SUMIF($C$127:$C$128,T22,$G$127:$G$128)</f>
        <v>0</v>
      </c>
      <c r="U24" s="73">
        <f>SUMIF($C$4:$C$96,U22,$G$4:$G$96)+SUMIF($C$106:$C$109,U22,$G$106:$G$109)+SUMIF($C$127:$C$128,U22,$G$127:$G$128)</f>
        <v>3</v>
      </c>
      <c r="V24" s="74">
        <f>SUMIF($C$4:$C$96,V22,$G$4:$G$96)+SUMIF($C$106:$C$109,V22,$G$106:$G$109)+SUMIF($C$127:$C$128,V22,$G$127:$G$128)</f>
        <v>0</v>
      </c>
    </row>
    <row r="25" spans="1:22" ht="20.100000000000001" customHeight="1" thickBot="1">
      <c r="A25" s="359">
        <v>44512</v>
      </c>
      <c r="B25" s="360" t="s">
        <v>1446</v>
      </c>
      <c r="C25" s="361" t="s">
        <v>1447</v>
      </c>
      <c r="D25" s="362">
        <v>1</v>
      </c>
      <c r="E25" s="362">
        <v>0</v>
      </c>
      <c r="F25" s="362">
        <v>0</v>
      </c>
      <c r="G25" s="362">
        <v>0</v>
      </c>
      <c r="H25" s="362">
        <v>0</v>
      </c>
      <c r="I25" s="363" t="s">
        <v>1448</v>
      </c>
      <c r="J25" s="364" t="s">
        <v>1449</v>
      </c>
      <c r="K25" s="367" t="s">
        <v>1451</v>
      </c>
      <c r="L25" s="365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128</v>
      </c>
      <c r="U25" s="76" t="s">
        <v>129</v>
      </c>
      <c r="V25" s="77" t="s">
        <v>46</v>
      </c>
    </row>
    <row r="26" spans="1:22" ht="20.100000000000001" customHeight="1" thickBot="1">
      <c r="A26" s="359">
        <v>44512</v>
      </c>
      <c r="B26" s="360" t="s">
        <v>1452</v>
      </c>
      <c r="C26" s="361" t="s">
        <v>1445</v>
      </c>
      <c r="D26" s="362">
        <v>5</v>
      </c>
      <c r="E26" s="362">
        <v>0</v>
      </c>
      <c r="F26" s="362">
        <v>0</v>
      </c>
      <c r="G26" s="362">
        <v>4</v>
      </c>
      <c r="H26" s="362">
        <v>0</v>
      </c>
      <c r="I26" s="363" t="s">
        <v>1481</v>
      </c>
      <c r="J26" s="364" t="s">
        <v>1483</v>
      </c>
      <c r="K26" s="364" t="s">
        <v>1486</v>
      </c>
      <c r="L26" s="365"/>
      <c r="M26" s="156"/>
      <c r="O26" s="121" t="s">
        <v>22</v>
      </c>
      <c r="P26" s="119">
        <f>SUMIF($C$4:$C$96,P25,$D$4:$D$96)+SUMIF($C$106:$C$109,P25,$D$106:$D$109)+SUMIF($C$127:$C$128,P25,$D$127:$D$128)</f>
        <v>2</v>
      </c>
      <c r="Q26" s="119">
        <f>SUMIF($C$4:$C$96,Q25,$D$4:$D$96)+SUMIF($C$106:$C$109,Q25,$D$106:$D$109)+SUMIF($C$127:$C$128,Q25,$D$127:$D$128)</f>
        <v>0</v>
      </c>
      <c r="R26" s="119">
        <f>SUMIF($C$4:$C$96,R25,$D$4:$D$96)+SUMIF($C$106:$C$109,R25,$D$106:$D$109)+SUMIF($C$127:$C$128,R25,$D$127:$D$128)</f>
        <v>0</v>
      </c>
      <c r="S26" s="119">
        <f>SUMIF($C$4:$C$96,S25,$D$4:$D$96)+SUMIF($C$106:$C$109,S25,$D$106:$D$109)+SUMIF($C$127:$C$128,S25,$D$127:$D$128)</f>
        <v>0</v>
      </c>
      <c r="T26" s="119">
        <f>SUMIF($C$4:$C$96,T25,$D$4:$D$96)+SUMIF($C$106:$C$109,T25,$D$106:$D$109)+SUMIF($C$127:$C$128,T25,$D$127:$D$128)</f>
        <v>0</v>
      </c>
      <c r="U26" s="119">
        <f>SUMIF($C$4:$C$96,U25,$D$4:$D$96)+SUMIF($C$106:$C$109,U25,$D$106:$D$109)+SUMIF($C$127:$C$128,U25,$D$127:$D$128)</f>
        <v>0</v>
      </c>
      <c r="V26" s="120">
        <f>SUMIF($C$4:$C$96,V25,$D$4:$D$96)+SUMIF($C$106:$C$109,V25,$D$106:$D$109)+SUMIF($C$127:$C$128,V25,$D$127:$D$128)</f>
        <v>0</v>
      </c>
    </row>
    <row r="27" spans="1:22" ht="20.100000000000001" customHeight="1" thickBot="1">
      <c r="A27" s="359">
        <v>44512</v>
      </c>
      <c r="B27" s="360" t="s">
        <v>1563</v>
      </c>
      <c r="C27" s="361" t="s">
        <v>1453</v>
      </c>
      <c r="D27" s="362">
        <v>5</v>
      </c>
      <c r="E27" s="362">
        <v>0</v>
      </c>
      <c r="F27" s="362">
        <v>0</v>
      </c>
      <c r="G27" s="362">
        <v>5</v>
      </c>
      <c r="H27" s="362">
        <v>0</v>
      </c>
      <c r="I27" s="363" t="s">
        <v>1481</v>
      </c>
      <c r="J27" s="364" t="s">
        <v>1483</v>
      </c>
      <c r="K27" s="364" t="s">
        <v>1486</v>
      </c>
      <c r="L27" s="365"/>
      <c r="M27" s="156"/>
      <c r="O27" s="78" t="s">
        <v>25</v>
      </c>
      <c r="P27" s="83">
        <f>SUMIF($C$4:$C$96,P25,$G$4:$G$96)+SUMIF($C$106:$C$109,P25,$G$106:$G$109)+SUMIF($C$127:$C$128,P25,$G$127:$G$128)</f>
        <v>2</v>
      </c>
      <c r="Q27" s="83">
        <f>SUMIF($C$4:$C$96,Q25,$G$4:$G$96)+SUMIF($C$106:$C$109,Q25,$G$106:$G$109)+SUMIF($C$127:$C$128,Q25,$G$127:$G$128)</f>
        <v>0</v>
      </c>
      <c r="R27" s="83">
        <f>SUMIF($C$4:$C$96,R25,$G$4:$G$96)+SUMIF($C$106:$C$109,R25,$G$106:$G$109)+SUMIF($C$127:$C$128,R25,$G$127:$G$128)</f>
        <v>0</v>
      </c>
      <c r="S27" s="83">
        <f>SUMIF($C$4:$C$96,S25,$G$4:$G$96)+SUMIF($C$106:$C$109,S25,$G$106:$G$109)+SUMIF($C$127:$C$128,S25,$G$127:$G$128)</f>
        <v>0</v>
      </c>
      <c r="T27" s="83">
        <f>SUMIF($C$4:$C$96,T25,$G$4:$G$96)+SUMIF($C$106:$C$109,T25,$G$106:$G$109)+SUMIF($C$127:$C$128,T25,$G$127:$G$128)</f>
        <v>0</v>
      </c>
      <c r="U27" s="83">
        <f>SUMIF($C$4:$C$96,U25,$G$4:$G$96)+SUMIF($C$106:$C$109,U25,$G$106:$G$109)+SUMIF($C$127:$C$128,U25,$G$127:$G$128)</f>
        <v>0</v>
      </c>
      <c r="V27" s="84">
        <f>SUMIF($C$4:$C$96,V25,$G$4:$G$96)+SUMIF($C$106:$C$109,V25,$G$106:$G$109)+SUMIF($C$127:$C$128,V25,$G$127:$G$128)</f>
        <v>0</v>
      </c>
    </row>
    <row r="28" spans="1:22" ht="20.100000000000001" customHeight="1" thickBot="1">
      <c r="A28" s="359">
        <v>44512</v>
      </c>
      <c r="B28" s="360" t="s">
        <v>1454</v>
      </c>
      <c r="C28" s="361" t="s">
        <v>1455</v>
      </c>
      <c r="D28" s="362">
        <v>3</v>
      </c>
      <c r="E28" s="362">
        <v>0</v>
      </c>
      <c r="F28" s="362">
        <v>0</v>
      </c>
      <c r="G28" s="362">
        <v>1</v>
      </c>
      <c r="H28" s="362">
        <v>0</v>
      </c>
      <c r="I28" s="363" t="s">
        <v>1481</v>
      </c>
      <c r="J28" s="364" t="s">
        <v>1484</v>
      </c>
      <c r="K28" s="364" t="s">
        <v>1486</v>
      </c>
      <c r="L28" s="365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>
      <c r="A29" s="318">
        <v>44512</v>
      </c>
      <c r="B29" s="326" t="s">
        <v>1456</v>
      </c>
      <c r="C29" s="327" t="s">
        <v>1457</v>
      </c>
      <c r="D29" s="328">
        <v>1</v>
      </c>
      <c r="E29" s="328">
        <v>0</v>
      </c>
      <c r="F29" s="328">
        <v>0</v>
      </c>
      <c r="G29" s="328">
        <v>0</v>
      </c>
      <c r="H29" s="328">
        <v>0</v>
      </c>
      <c r="I29" s="329" t="s">
        <v>1482</v>
      </c>
      <c r="J29" s="330" t="s">
        <v>1485</v>
      </c>
      <c r="K29" s="330" t="s">
        <v>1486</v>
      </c>
      <c r="L29" s="331"/>
      <c r="M29" s="156"/>
      <c r="O29" s="121" t="s">
        <v>22</v>
      </c>
      <c r="P29" s="119">
        <f>SUMIF($C$4:$C$96,P28,$D$4:$D$96)+SUMIF($C$106:$C$109,P28,$D$106:$D$109)+SUMIF($C$127:$C$128,P28,$D$127:$D$128)</f>
        <v>10</v>
      </c>
      <c r="Q29" s="119">
        <f>SUMIF($C$4:$C$96,Q28,$D$4:$D$96)+SUMIF($C$106:$C$109,Q28,$D$106:$D$109)+SUMIF($C$127:$C$128,Q28,$D$127:$D$128)</f>
        <v>7</v>
      </c>
      <c r="R29" s="119">
        <f>SUMIF($C$4:$C$96,R28,$D$4:$D$96)+SUMIF($C$106:$C$109,R28,$D$106:$D$109)+SUMIF($C$127:$C$128,R28,$D$127:$D$128)</f>
        <v>1</v>
      </c>
      <c r="S29" s="119">
        <f>SUMIF($C$4:$C$96,S28,$D$4:$D$96)+SUMIF($C$106:$C$109,S28,$D$106:$D$109)+SUMIF($C$127:$C$128,S28,$D$127:$D$128)</f>
        <v>0</v>
      </c>
      <c r="T29" s="119">
        <f>SUMIF($C$4:$C$96,T28,$D$4:$D$96)+SUMIF($C$106:$C$109,T28,$D$106:$D$109)+SUMIF($C$127:$C$128,T28,$D$127:$D$128)</f>
        <v>0</v>
      </c>
      <c r="U29" s="119">
        <f>SUMIF($C$4:$C$96,U28,$D$4:$D$96)+SUMIF($C$106:$C$109,U28,$D$106:$D$109)+SUMIF($C$127:$C$128,U28,$D$127:$D$128)</f>
        <v>0</v>
      </c>
      <c r="V29" s="120">
        <f>SUMIF($C$4:$C$96,V28,$D$4:$D$96)+SUMIF($C$106:$C$109,V28,$D$106:$D$109)+SUMIF($C$127:$C$128,V28,$D$127:$D$128)</f>
        <v>0</v>
      </c>
    </row>
    <row r="30" spans="1:22" ht="20.100000000000001" customHeight="1" thickBot="1">
      <c r="A30" s="325">
        <v>44512</v>
      </c>
      <c r="B30" s="332" t="s">
        <v>1456</v>
      </c>
      <c r="C30" s="333" t="s">
        <v>1445</v>
      </c>
      <c r="D30" s="334">
        <v>5</v>
      </c>
      <c r="E30" s="334">
        <v>0</v>
      </c>
      <c r="F30" s="334">
        <v>0</v>
      </c>
      <c r="G30" s="334">
        <v>5</v>
      </c>
      <c r="H30" s="334">
        <v>0</v>
      </c>
      <c r="I30" s="335" t="s">
        <v>1481</v>
      </c>
      <c r="J30" s="336" t="s">
        <v>1485</v>
      </c>
      <c r="K30" s="336" t="s">
        <v>1486</v>
      </c>
      <c r="L30" s="337"/>
      <c r="M30" s="156"/>
      <c r="O30" s="85" t="s">
        <v>25</v>
      </c>
      <c r="P30" s="86">
        <f>SUMIF($C$4:$C$96,P28,$G$4:$G$96)+SUMIF($C$106:$C$109,P28,$G$106:$G$109)+SUMIF($C$127:$C$128,P28,$G$127:$G$128)</f>
        <v>12</v>
      </c>
      <c r="Q30" s="86">
        <f>SUMIF($C$4:$C$96,Q28,$G$4:$G$96)+SUMIF($C$106:$C$109,Q28,$G$106:$G$109)+SUMIF($C$127:$C$128,Q28,$G$127:$G$128)</f>
        <v>6</v>
      </c>
      <c r="R30" s="86">
        <f>SUMIF($C$4:$C$96,R28,$G$4:$G$96)+SUMIF($C$106:$C$109,R28,$G$106:$G$109)+SUMIF($C$127:$C$128,R28,$G$127:$G$128)</f>
        <v>1</v>
      </c>
      <c r="S30" s="86">
        <f>SUMIF($C$4:$C$96,S28,$G$4:$G$96)+SUMIF($C$106:$C$109,S28,$G$106:$G$109)+SUMIF($C$127:$C$128,S28,$G$127:$G$128)</f>
        <v>0</v>
      </c>
      <c r="T30" s="86">
        <f>SUMIF($C$4:$C$96,T28,$G$4:$G$96)+SUMIF($C$106:$C$109,T28,$G$106:$G$109)+SUMIF($C$127:$C$128,T28,$G$127:$G$128)</f>
        <v>0</v>
      </c>
      <c r="U30" s="86">
        <f>SUMIF($C$4:$C$96,U28,$G$4:$G$96)+SUMIF($C$106:$C$109,U28,$G$106:$G$109)+SUMIF($C$127:$C$128,U28,$G$127:$G$128)</f>
        <v>0</v>
      </c>
      <c r="V30" s="87">
        <f>SUMIF($C$4:$C$96,V28,$G$4:$G$96)+SUMIF($C$106:$C$109,V28,$G$106:$G$109)+SUMIF($C$127:$C$128,V28,$G$127:$G$128)</f>
        <v>0</v>
      </c>
    </row>
    <row r="31" spans="1:22" ht="20.100000000000001" customHeight="1" thickBot="1">
      <c r="A31" s="324">
        <v>44512</v>
      </c>
      <c r="B31" s="338" t="s">
        <v>1456</v>
      </c>
      <c r="C31" s="339" t="s">
        <v>1458</v>
      </c>
      <c r="D31" s="340">
        <v>1</v>
      </c>
      <c r="E31" s="340">
        <v>0</v>
      </c>
      <c r="F31" s="340">
        <v>0</v>
      </c>
      <c r="G31" s="340">
        <v>1</v>
      </c>
      <c r="H31" s="340">
        <v>0</v>
      </c>
      <c r="I31" s="341" t="s">
        <v>1481</v>
      </c>
      <c r="J31" s="342" t="s">
        <v>1483</v>
      </c>
      <c r="K31" s="342" t="s">
        <v>1486</v>
      </c>
      <c r="L31" s="343"/>
      <c r="M31" s="156"/>
      <c r="O31" s="151"/>
      <c r="P31" s="151"/>
      <c r="Q31" s="151"/>
      <c r="R31" s="151"/>
      <c r="S31" s="151"/>
      <c r="T31" s="469" t="s">
        <v>79</v>
      </c>
      <c r="U31" s="470"/>
      <c r="V31" s="122">
        <f>SUM(P15:V15,P18:V18,P21:V21,P24:V24,P27:V27,P30:V30)</f>
        <v>342</v>
      </c>
    </row>
    <row r="32" spans="1:22" ht="20.100000000000001" customHeight="1">
      <c r="A32" s="318">
        <v>44512</v>
      </c>
      <c r="B32" s="326" t="s">
        <v>1459</v>
      </c>
      <c r="C32" s="327" t="s">
        <v>1460</v>
      </c>
      <c r="D32" s="328">
        <v>1</v>
      </c>
      <c r="E32" s="328">
        <v>0</v>
      </c>
      <c r="F32" s="328">
        <v>0</v>
      </c>
      <c r="G32" s="328">
        <v>0</v>
      </c>
      <c r="H32" s="328">
        <v>0</v>
      </c>
      <c r="I32" s="329" t="s">
        <v>1481</v>
      </c>
      <c r="J32" s="330" t="s">
        <v>1483</v>
      </c>
      <c r="K32" s="330" t="s">
        <v>1486</v>
      </c>
      <c r="L32" s="331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 thickBot="1">
      <c r="A33" s="324">
        <v>44512</v>
      </c>
      <c r="B33" s="338" t="s">
        <v>1459</v>
      </c>
      <c r="C33" s="339" t="s">
        <v>1461</v>
      </c>
      <c r="D33" s="340">
        <v>1</v>
      </c>
      <c r="E33" s="340">
        <v>0</v>
      </c>
      <c r="F33" s="340">
        <v>0</v>
      </c>
      <c r="G33" s="340">
        <v>1</v>
      </c>
      <c r="H33" s="340">
        <v>0</v>
      </c>
      <c r="I33" s="341" t="s">
        <v>1481</v>
      </c>
      <c r="J33" s="342" t="s">
        <v>1483</v>
      </c>
      <c r="K33" s="342" t="s">
        <v>1486</v>
      </c>
      <c r="L33" s="343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18">
        <v>44512</v>
      </c>
      <c r="B34" s="326" t="s">
        <v>1462</v>
      </c>
      <c r="C34" s="327" t="s">
        <v>1463</v>
      </c>
      <c r="D34" s="328">
        <v>3</v>
      </c>
      <c r="E34" s="328">
        <v>0</v>
      </c>
      <c r="F34" s="328">
        <v>0</v>
      </c>
      <c r="G34" s="328">
        <v>3</v>
      </c>
      <c r="H34" s="328">
        <v>0</v>
      </c>
      <c r="I34" s="329" t="s">
        <v>1481</v>
      </c>
      <c r="J34" s="330" t="s">
        <v>1485</v>
      </c>
      <c r="K34" s="330" t="s">
        <v>1486</v>
      </c>
      <c r="L34" s="331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>
      <c r="A35" s="325">
        <v>44512</v>
      </c>
      <c r="B35" s="332" t="s">
        <v>1462</v>
      </c>
      <c r="C35" s="333" t="s">
        <v>1464</v>
      </c>
      <c r="D35" s="334">
        <v>3</v>
      </c>
      <c r="E35" s="334">
        <v>0</v>
      </c>
      <c r="F35" s="334">
        <v>0</v>
      </c>
      <c r="G35" s="334">
        <v>3</v>
      </c>
      <c r="H35" s="334">
        <v>0</v>
      </c>
      <c r="I35" s="335" t="s">
        <v>1481</v>
      </c>
      <c r="J35" s="336" t="s">
        <v>1485</v>
      </c>
      <c r="K35" s="336" t="s">
        <v>1486</v>
      </c>
      <c r="L35" s="337"/>
      <c r="M35" s="156"/>
      <c r="N35" s="270"/>
      <c r="O35" s="471"/>
      <c r="P35" s="89" t="s">
        <v>81</v>
      </c>
      <c r="Q35" s="89"/>
      <c r="R35" s="89" t="s">
        <v>82</v>
      </c>
      <c r="S35" s="89"/>
      <c r="T35" s="473" t="s">
        <v>83</v>
      </c>
      <c r="U35" s="475" t="s">
        <v>84</v>
      </c>
      <c r="V35" s="462" t="s">
        <v>85</v>
      </c>
    </row>
    <row r="36" spans="1:24" ht="20.100000000000001" customHeight="1" thickBot="1">
      <c r="A36" s="324">
        <v>44512</v>
      </c>
      <c r="B36" s="338" t="s">
        <v>1462</v>
      </c>
      <c r="C36" s="339" t="s">
        <v>1460</v>
      </c>
      <c r="D36" s="340">
        <v>1</v>
      </c>
      <c r="E36" s="340">
        <v>0</v>
      </c>
      <c r="F36" s="340">
        <v>0</v>
      </c>
      <c r="G36" s="340">
        <v>1</v>
      </c>
      <c r="H36" s="340">
        <v>0</v>
      </c>
      <c r="I36" s="341" t="s">
        <v>1481</v>
      </c>
      <c r="J36" s="342" t="s">
        <v>1483</v>
      </c>
      <c r="K36" s="342" t="s">
        <v>1486</v>
      </c>
      <c r="L36" s="343"/>
      <c r="M36" s="104"/>
      <c r="N36" s="105"/>
      <c r="O36" s="472"/>
      <c r="P36" s="90" t="s">
        <v>86</v>
      </c>
      <c r="Q36" s="90" t="s">
        <v>87</v>
      </c>
      <c r="R36" s="90" t="s">
        <v>86</v>
      </c>
      <c r="S36" s="90" t="s">
        <v>87</v>
      </c>
      <c r="T36" s="474"/>
      <c r="U36" s="476"/>
      <c r="V36" s="463"/>
    </row>
    <row r="37" spans="1:24" ht="20.100000000000001" customHeight="1" thickBot="1">
      <c r="A37" s="359">
        <v>44512</v>
      </c>
      <c r="B37" s="360" t="s">
        <v>1465</v>
      </c>
      <c r="C37" s="361" t="s">
        <v>1466</v>
      </c>
      <c r="D37" s="362">
        <v>3</v>
      </c>
      <c r="E37" s="362">
        <v>0</v>
      </c>
      <c r="F37" s="362">
        <v>0</v>
      </c>
      <c r="G37" s="362">
        <v>3</v>
      </c>
      <c r="H37" s="362">
        <v>0</v>
      </c>
      <c r="I37" s="363" t="s">
        <v>1481</v>
      </c>
      <c r="J37" s="364" t="s">
        <v>1484</v>
      </c>
      <c r="K37" s="364" t="s">
        <v>1486</v>
      </c>
      <c r="L37" s="365"/>
      <c r="M37" s="344" t="s">
        <v>1485</v>
      </c>
      <c r="N37" s="186">
        <v>0.53125</v>
      </c>
      <c r="O37" s="345">
        <v>6396</v>
      </c>
      <c r="P37" s="346">
        <v>54</v>
      </c>
      <c r="Q37" s="346">
        <v>50</v>
      </c>
      <c r="R37" s="346">
        <v>7</v>
      </c>
      <c r="S37" s="346">
        <v>5</v>
      </c>
      <c r="T37" s="347">
        <f>SUM(P37:S37)</f>
        <v>116</v>
      </c>
      <c r="U37" s="348"/>
      <c r="V37" s="349">
        <v>12</v>
      </c>
    </row>
    <row r="38" spans="1:24" s="123" customFormat="1" ht="20.100000000000001" customHeight="1" thickBot="1">
      <c r="A38" s="359">
        <v>44512</v>
      </c>
      <c r="B38" s="360" t="s">
        <v>1467</v>
      </c>
      <c r="C38" s="361" t="s">
        <v>62</v>
      </c>
      <c r="D38" s="362">
        <v>6</v>
      </c>
      <c r="E38" s="362">
        <v>0</v>
      </c>
      <c r="F38" s="362">
        <v>0</v>
      </c>
      <c r="G38" s="362">
        <v>6</v>
      </c>
      <c r="H38" s="362">
        <v>0</v>
      </c>
      <c r="I38" s="363" t="s">
        <v>1481</v>
      </c>
      <c r="J38" s="364" t="s">
        <v>1483</v>
      </c>
      <c r="K38" s="364" t="s">
        <v>1486</v>
      </c>
      <c r="L38" s="365"/>
      <c r="M38" s="344" t="s">
        <v>1529</v>
      </c>
      <c r="N38" s="186">
        <v>0.57222222222222219</v>
      </c>
      <c r="O38" s="345" t="s">
        <v>145</v>
      </c>
      <c r="P38" s="346">
        <v>52</v>
      </c>
      <c r="Q38" s="346">
        <v>52</v>
      </c>
      <c r="R38" s="346">
        <v>5</v>
      </c>
      <c r="S38" s="346">
        <v>4</v>
      </c>
      <c r="T38" s="347">
        <f t="shared" ref="T38:T43" si="0">SUM(P38:S38)</f>
        <v>113</v>
      </c>
      <c r="U38" s="350"/>
      <c r="V38" s="351">
        <v>11</v>
      </c>
      <c r="W38" s="270"/>
    </row>
    <row r="39" spans="1:24" ht="20.100000000000001" customHeight="1" thickBot="1">
      <c r="A39" s="359">
        <v>44512</v>
      </c>
      <c r="B39" s="360" t="s">
        <v>1468</v>
      </c>
      <c r="C39" s="361" t="s">
        <v>1447</v>
      </c>
      <c r="D39" s="362">
        <v>1</v>
      </c>
      <c r="E39" s="362">
        <v>0</v>
      </c>
      <c r="F39" s="362">
        <v>0</v>
      </c>
      <c r="G39" s="362">
        <v>3</v>
      </c>
      <c r="H39" s="362">
        <v>0</v>
      </c>
      <c r="I39" s="363" t="s">
        <v>1481</v>
      </c>
      <c r="J39" s="364" t="s">
        <v>1483</v>
      </c>
      <c r="K39" s="364" t="s">
        <v>1486</v>
      </c>
      <c r="L39" s="365"/>
      <c r="M39" s="344" t="s">
        <v>1549</v>
      </c>
      <c r="N39" s="186">
        <v>0.58750000000000002</v>
      </c>
      <c r="O39" s="345" t="s">
        <v>144</v>
      </c>
      <c r="P39" s="346">
        <v>73</v>
      </c>
      <c r="Q39" s="346">
        <v>73</v>
      </c>
      <c r="R39" s="346">
        <v>4</v>
      </c>
      <c r="S39" s="346">
        <v>6</v>
      </c>
      <c r="T39" s="347">
        <f t="shared" si="0"/>
        <v>156</v>
      </c>
      <c r="U39" s="350"/>
      <c r="V39" s="351">
        <v>7</v>
      </c>
      <c r="X39" s="106"/>
    </row>
    <row r="40" spans="1:24" ht="20.100000000000001" customHeight="1">
      <c r="A40" s="318">
        <v>44512</v>
      </c>
      <c r="B40" s="326" t="s">
        <v>1469</v>
      </c>
      <c r="C40" s="327" t="s">
        <v>1470</v>
      </c>
      <c r="D40" s="328">
        <v>2</v>
      </c>
      <c r="E40" s="328">
        <v>0</v>
      </c>
      <c r="F40" s="328">
        <v>0</v>
      </c>
      <c r="G40" s="328">
        <v>2</v>
      </c>
      <c r="H40" s="328">
        <v>0</v>
      </c>
      <c r="I40" s="329" t="s">
        <v>1481</v>
      </c>
      <c r="J40" s="330" t="s">
        <v>1483</v>
      </c>
      <c r="K40" s="330" t="s">
        <v>1486</v>
      </c>
      <c r="L40" s="331"/>
      <c r="M40" s="344" t="s">
        <v>1506</v>
      </c>
      <c r="N40" s="186">
        <v>0.54861111111111105</v>
      </c>
      <c r="O40" s="345" t="s">
        <v>142</v>
      </c>
      <c r="P40" s="346">
        <v>29</v>
      </c>
      <c r="Q40" s="346">
        <v>28</v>
      </c>
      <c r="R40" s="346">
        <v>1</v>
      </c>
      <c r="S40" s="346">
        <v>1</v>
      </c>
      <c r="T40" s="347">
        <f t="shared" si="0"/>
        <v>59</v>
      </c>
      <c r="U40" s="352"/>
      <c r="V40" s="351">
        <v>4</v>
      </c>
      <c r="W40" s="106"/>
      <c r="X40" s="106"/>
    </row>
    <row r="41" spans="1:24" ht="20.100000000000001" customHeight="1">
      <c r="A41" s="325">
        <v>44512</v>
      </c>
      <c r="B41" s="332" t="s">
        <v>1469</v>
      </c>
      <c r="C41" s="333" t="s">
        <v>1471</v>
      </c>
      <c r="D41" s="334">
        <v>0</v>
      </c>
      <c r="E41" s="334">
        <v>0</v>
      </c>
      <c r="F41" s="334">
        <v>0</v>
      </c>
      <c r="G41" s="334">
        <v>1</v>
      </c>
      <c r="H41" s="334">
        <v>0</v>
      </c>
      <c r="I41" s="335" t="s">
        <v>1481</v>
      </c>
      <c r="J41" s="336" t="s">
        <v>1483</v>
      </c>
      <c r="K41" s="336" t="s">
        <v>1486</v>
      </c>
      <c r="L41" s="337"/>
      <c r="M41" s="344" t="s">
        <v>1436</v>
      </c>
      <c r="N41" s="186">
        <v>0.4826388888888889</v>
      </c>
      <c r="O41" s="345" t="s">
        <v>146</v>
      </c>
      <c r="P41" s="346">
        <v>78</v>
      </c>
      <c r="Q41" s="346">
        <v>81</v>
      </c>
      <c r="R41" s="346">
        <v>2</v>
      </c>
      <c r="S41" s="346">
        <v>1</v>
      </c>
      <c r="T41" s="347">
        <f t="shared" si="0"/>
        <v>162</v>
      </c>
      <c r="U41" s="352"/>
      <c r="V41" s="351">
        <v>11</v>
      </c>
      <c r="W41" s="106"/>
    </row>
    <row r="42" spans="1:24" ht="20.100000000000001" customHeight="1">
      <c r="A42" s="325">
        <v>44512</v>
      </c>
      <c r="B42" s="332" t="s">
        <v>1469</v>
      </c>
      <c r="C42" s="333" t="s">
        <v>1472</v>
      </c>
      <c r="D42" s="334">
        <v>3</v>
      </c>
      <c r="E42" s="334">
        <v>0</v>
      </c>
      <c r="F42" s="334">
        <v>0</v>
      </c>
      <c r="G42" s="334">
        <v>3</v>
      </c>
      <c r="H42" s="334">
        <v>0</v>
      </c>
      <c r="I42" s="335" t="s">
        <v>1482</v>
      </c>
      <c r="J42" s="336" t="s">
        <v>1483</v>
      </c>
      <c r="K42" s="336" t="s">
        <v>1486</v>
      </c>
      <c r="L42" s="337"/>
      <c r="M42" s="344" t="s">
        <v>1564</v>
      </c>
      <c r="N42" s="186">
        <v>0.65972222222222221</v>
      </c>
      <c r="O42" s="345" t="s">
        <v>148</v>
      </c>
      <c r="P42" s="346">
        <v>33</v>
      </c>
      <c r="Q42" s="346">
        <v>15</v>
      </c>
      <c r="R42" s="346">
        <v>0</v>
      </c>
      <c r="S42" s="346">
        <v>0</v>
      </c>
      <c r="T42" s="347">
        <f t="shared" si="0"/>
        <v>48</v>
      </c>
      <c r="U42" s="352"/>
      <c r="V42" s="351">
        <v>2</v>
      </c>
      <c r="W42" s="106"/>
    </row>
    <row r="43" spans="1:24" ht="20.100000000000001" customHeight="1" thickBot="1">
      <c r="A43" s="325">
        <v>44512</v>
      </c>
      <c r="B43" s="332" t="s">
        <v>1469</v>
      </c>
      <c r="C43" s="333" t="s">
        <v>1473</v>
      </c>
      <c r="D43" s="334">
        <v>1</v>
      </c>
      <c r="E43" s="334">
        <v>0</v>
      </c>
      <c r="F43" s="334">
        <v>0</v>
      </c>
      <c r="G43" s="334">
        <v>2</v>
      </c>
      <c r="H43" s="334">
        <v>0</v>
      </c>
      <c r="I43" s="335" t="s">
        <v>1481</v>
      </c>
      <c r="J43" s="336" t="s">
        <v>1485</v>
      </c>
      <c r="K43" s="336" t="s">
        <v>1487</v>
      </c>
      <c r="L43" s="337"/>
      <c r="M43" s="344" t="s">
        <v>1449</v>
      </c>
      <c r="N43" s="186">
        <v>0.53125</v>
      </c>
      <c r="O43" s="345" t="s">
        <v>147</v>
      </c>
      <c r="P43" s="346">
        <v>4</v>
      </c>
      <c r="Q43" s="346">
        <v>4</v>
      </c>
      <c r="R43" s="346">
        <v>0</v>
      </c>
      <c r="S43" s="346">
        <v>1</v>
      </c>
      <c r="T43" s="347">
        <f t="shared" si="0"/>
        <v>9</v>
      </c>
      <c r="U43" s="350"/>
      <c r="V43" s="351">
        <v>2</v>
      </c>
    </row>
    <row r="44" spans="1:24" ht="20.100000000000001" customHeight="1" thickTop="1" thickBot="1">
      <c r="A44" s="324">
        <v>44512</v>
      </c>
      <c r="B44" s="338" t="s">
        <v>1469</v>
      </c>
      <c r="C44" s="339" t="s">
        <v>1474</v>
      </c>
      <c r="D44" s="340">
        <v>2</v>
      </c>
      <c r="E44" s="340">
        <v>0</v>
      </c>
      <c r="F44" s="340">
        <v>0</v>
      </c>
      <c r="G44" s="340">
        <v>2</v>
      </c>
      <c r="H44" s="340">
        <v>0</v>
      </c>
      <c r="I44" s="341" t="s">
        <v>1481</v>
      </c>
      <c r="J44" s="342" t="s">
        <v>1484</v>
      </c>
      <c r="K44" s="342" t="s">
        <v>1486</v>
      </c>
      <c r="L44" s="343"/>
      <c r="M44" s="344"/>
      <c r="N44" s="186"/>
      <c r="O44" s="181" t="s">
        <v>125</v>
      </c>
      <c r="P44" s="182">
        <f>SUM(P37:P43)</f>
        <v>323</v>
      </c>
      <c r="Q44" s="182">
        <f>SUM(Q37:Q43)</f>
        <v>303</v>
      </c>
      <c r="R44" s="182">
        <f>SUM(R37:R43)</f>
        <v>19</v>
      </c>
      <c r="S44" s="182">
        <f>SUM(S37:S43)</f>
        <v>18</v>
      </c>
      <c r="T44" s="182">
        <f>SUM(T37:T43)</f>
        <v>663</v>
      </c>
      <c r="U44" s="183"/>
      <c r="V44" s="184"/>
    </row>
    <row r="45" spans="1:24" ht="20.100000000000001" customHeight="1">
      <c r="A45" s="318">
        <v>44512</v>
      </c>
      <c r="B45" s="326" t="s">
        <v>1475</v>
      </c>
      <c r="C45" s="327" t="s">
        <v>1476</v>
      </c>
      <c r="D45" s="328">
        <v>0</v>
      </c>
      <c r="E45" s="328">
        <v>0</v>
      </c>
      <c r="F45" s="328">
        <v>0</v>
      </c>
      <c r="G45" s="328">
        <v>1</v>
      </c>
      <c r="H45" s="328">
        <v>0</v>
      </c>
      <c r="I45" s="329" t="s">
        <v>1482</v>
      </c>
      <c r="J45" s="330" t="s">
        <v>1484</v>
      </c>
      <c r="K45" s="330" t="s">
        <v>1486</v>
      </c>
      <c r="L45" s="331"/>
      <c r="M45" s="344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</row>
    <row r="46" spans="1:24" ht="20.100000000000001" customHeight="1">
      <c r="A46" s="325">
        <v>44512</v>
      </c>
      <c r="B46" s="332" t="s">
        <v>1475</v>
      </c>
      <c r="C46" s="333" t="s">
        <v>1444</v>
      </c>
      <c r="D46" s="334">
        <v>5</v>
      </c>
      <c r="E46" s="334">
        <v>0</v>
      </c>
      <c r="F46" s="334">
        <v>0</v>
      </c>
      <c r="G46" s="334">
        <v>5</v>
      </c>
      <c r="H46" s="334">
        <v>0</v>
      </c>
      <c r="I46" s="335" t="s">
        <v>1482</v>
      </c>
      <c r="J46" s="336" t="s">
        <v>1483</v>
      </c>
      <c r="K46" s="336" t="s">
        <v>1486</v>
      </c>
      <c r="L46" s="337"/>
      <c r="M46" s="344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4" ht="20.100000000000001" customHeight="1">
      <c r="A47" s="325">
        <v>44512</v>
      </c>
      <c r="B47" s="332" t="s">
        <v>1475</v>
      </c>
      <c r="C47" s="333" t="s">
        <v>1473</v>
      </c>
      <c r="D47" s="334">
        <v>0</v>
      </c>
      <c r="E47" s="334">
        <v>0</v>
      </c>
      <c r="F47" s="334">
        <v>0</v>
      </c>
      <c r="G47" s="334">
        <v>1</v>
      </c>
      <c r="H47" s="334">
        <v>0</v>
      </c>
      <c r="I47" s="335" t="s">
        <v>1481</v>
      </c>
      <c r="J47" s="336" t="s">
        <v>1485</v>
      </c>
      <c r="K47" s="336" t="s">
        <v>1486</v>
      </c>
      <c r="L47" s="337"/>
      <c r="M47" s="344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4" ht="20.100000000000001" customHeight="1" thickBot="1">
      <c r="A48" s="324">
        <v>44512</v>
      </c>
      <c r="B48" s="338" t="s">
        <v>1475</v>
      </c>
      <c r="C48" s="339" t="s">
        <v>1477</v>
      </c>
      <c r="D48" s="340">
        <v>1</v>
      </c>
      <c r="E48" s="340">
        <v>0</v>
      </c>
      <c r="F48" s="340">
        <v>0</v>
      </c>
      <c r="G48" s="340">
        <v>1</v>
      </c>
      <c r="H48" s="340">
        <v>0</v>
      </c>
      <c r="I48" s="341" t="s">
        <v>1481</v>
      </c>
      <c r="J48" s="342" t="s">
        <v>1483</v>
      </c>
      <c r="K48" s="342" t="s">
        <v>1486</v>
      </c>
      <c r="L48" s="343"/>
      <c r="M48" s="344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18">
        <v>44512</v>
      </c>
      <c r="B49" s="326" t="s">
        <v>1478</v>
      </c>
      <c r="C49" s="327" t="s">
        <v>1470</v>
      </c>
      <c r="D49" s="328">
        <v>1</v>
      </c>
      <c r="E49" s="328">
        <v>0</v>
      </c>
      <c r="F49" s="328">
        <v>0</v>
      </c>
      <c r="G49" s="328">
        <v>1</v>
      </c>
      <c r="H49" s="328">
        <v>0</v>
      </c>
      <c r="I49" s="329" t="s">
        <v>1481</v>
      </c>
      <c r="J49" s="330" t="s">
        <v>1485</v>
      </c>
      <c r="K49" s="330" t="s">
        <v>1486</v>
      </c>
      <c r="L49" s="331"/>
      <c r="M49" s="344"/>
      <c r="N49" s="10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25">
        <v>44512</v>
      </c>
      <c r="B50" s="332" t="s">
        <v>1478</v>
      </c>
      <c r="C50" s="333" t="s">
        <v>1479</v>
      </c>
      <c r="D50" s="334">
        <v>0</v>
      </c>
      <c r="E50" s="334">
        <v>0</v>
      </c>
      <c r="F50" s="334">
        <v>0</v>
      </c>
      <c r="G50" s="334">
        <v>5</v>
      </c>
      <c r="H50" s="334">
        <v>0</v>
      </c>
      <c r="I50" s="335" t="s">
        <v>1481</v>
      </c>
      <c r="J50" s="336" t="s">
        <v>1483</v>
      </c>
      <c r="K50" s="336" t="s">
        <v>1486</v>
      </c>
      <c r="L50" s="337"/>
      <c r="M50" s="344"/>
      <c r="N50" s="106"/>
      <c r="O50" s="94" t="s">
        <v>89</v>
      </c>
      <c r="P50" s="96">
        <f>P44+P49</f>
        <v>323</v>
      </c>
      <c r="Q50" s="95">
        <f>Q44+Q49</f>
        <v>303</v>
      </c>
      <c r="R50" s="96">
        <f>R44+R49</f>
        <v>19</v>
      </c>
      <c r="S50" s="95">
        <f>S44+S49</f>
        <v>18</v>
      </c>
      <c r="T50" s="96">
        <f>T44+T49</f>
        <v>663</v>
      </c>
      <c r="U50" s="97">
        <f>SUM(U44:U45)</f>
        <v>0</v>
      </c>
      <c r="V50" s="98"/>
    </row>
    <row r="51" spans="1:22" ht="20.100000000000001" customHeight="1" thickBot="1">
      <c r="A51" s="324">
        <v>44512</v>
      </c>
      <c r="B51" s="338" t="s">
        <v>1478</v>
      </c>
      <c r="C51" s="339" t="s">
        <v>1480</v>
      </c>
      <c r="D51" s="340">
        <v>1</v>
      </c>
      <c r="E51" s="340">
        <v>0</v>
      </c>
      <c r="F51" s="340">
        <v>0</v>
      </c>
      <c r="G51" s="340">
        <v>1</v>
      </c>
      <c r="H51" s="340">
        <v>0</v>
      </c>
      <c r="I51" s="341" t="s">
        <v>1482</v>
      </c>
      <c r="J51" s="342" t="s">
        <v>1485</v>
      </c>
      <c r="K51" s="342" t="s">
        <v>1486</v>
      </c>
      <c r="L51" s="343"/>
      <c r="M51" s="187"/>
      <c r="N51" s="106"/>
      <c r="O51" s="169" t="s">
        <v>1310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>
      <c r="A52" s="318">
        <v>44512</v>
      </c>
      <c r="B52" s="326" t="s">
        <v>1488</v>
      </c>
      <c r="C52" s="327" t="s">
        <v>1470</v>
      </c>
      <c r="D52" s="328">
        <v>1</v>
      </c>
      <c r="E52" s="328">
        <v>0</v>
      </c>
      <c r="F52" s="328">
        <v>0</v>
      </c>
      <c r="G52" s="328">
        <v>1</v>
      </c>
      <c r="H52" s="328">
        <v>0</v>
      </c>
      <c r="I52" s="329" t="s">
        <v>1494</v>
      </c>
      <c r="J52" s="330" t="s">
        <v>1498</v>
      </c>
      <c r="K52" s="368" t="s">
        <v>1503</v>
      </c>
      <c r="L52" s="331"/>
      <c r="M52" s="187"/>
      <c r="N52" s="272"/>
      <c r="O52" s="156">
        <v>6396</v>
      </c>
      <c r="P52" s="188"/>
      <c r="Q52" s="188"/>
      <c r="R52" s="152"/>
      <c r="S52" s="152"/>
      <c r="T52" s="152"/>
      <c r="U52" s="151"/>
      <c r="V52" s="151"/>
    </row>
    <row r="53" spans="1:22" ht="20.100000000000001" customHeight="1">
      <c r="A53" s="325">
        <v>44512</v>
      </c>
      <c r="B53" s="332" t="s">
        <v>1490</v>
      </c>
      <c r="C53" s="333" t="s">
        <v>1455</v>
      </c>
      <c r="D53" s="334">
        <v>10</v>
      </c>
      <c r="E53" s="334">
        <v>0</v>
      </c>
      <c r="F53" s="334">
        <v>0</v>
      </c>
      <c r="G53" s="334">
        <v>10</v>
      </c>
      <c r="H53" s="334">
        <v>0</v>
      </c>
      <c r="I53" s="335" t="s">
        <v>1495</v>
      </c>
      <c r="J53" s="336" t="s">
        <v>1499</v>
      </c>
      <c r="K53" s="370" t="s">
        <v>1503</v>
      </c>
      <c r="L53" s="337"/>
      <c r="M53" s="187"/>
      <c r="N53" s="272"/>
      <c r="O53" s="156">
        <v>7233</v>
      </c>
      <c r="P53" s="188"/>
      <c r="Q53" s="188"/>
      <c r="R53" s="152"/>
      <c r="S53" s="152"/>
      <c r="T53" s="152"/>
      <c r="U53" s="151"/>
      <c r="V53" s="151"/>
    </row>
    <row r="54" spans="1:22" ht="20.100000000000001" customHeight="1">
      <c r="A54" s="325">
        <v>44512</v>
      </c>
      <c r="B54" s="332" t="s">
        <v>1488</v>
      </c>
      <c r="C54" s="333" t="s">
        <v>1489</v>
      </c>
      <c r="D54" s="334">
        <v>1</v>
      </c>
      <c r="E54" s="334">
        <v>0</v>
      </c>
      <c r="F54" s="334">
        <v>0</v>
      </c>
      <c r="G54" s="334">
        <v>1</v>
      </c>
      <c r="H54" s="334">
        <v>0</v>
      </c>
      <c r="I54" s="335" t="s">
        <v>1496</v>
      </c>
      <c r="J54" s="336" t="s">
        <v>1500</v>
      </c>
      <c r="K54" s="370" t="s">
        <v>1503</v>
      </c>
      <c r="L54" s="337"/>
      <c r="M54" s="187"/>
      <c r="N54" s="272"/>
      <c r="O54" s="156">
        <v>6956</v>
      </c>
      <c r="P54" s="188"/>
      <c r="Q54" s="188"/>
      <c r="R54" s="152"/>
      <c r="S54" s="152"/>
      <c r="T54" s="152"/>
      <c r="U54" s="151"/>
      <c r="V54" s="151"/>
    </row>
    <row r="55" spans="1:22" ht="20.100000000000001" customHeight="1" thickBot="1">
      <c r="A55" s="324">
        <v>44512</v>
      </c>
      <c r="B55" s="338" t="s">
        <v>1488</v>
      </c>
      <c r="C55" s="339" t="s">
        <v>1477</v>
      </c>
      <c r="D55" s="340">
        <v>1</v>
      </c>
      <c r="E55" s="340">
        <v>0</v>
      </c>
      <c r="F55" s="340">
        <v>0</v>
      </c>
      <c r="G55" s="340">
        <v>1</v>
      </c>
      <c r="H55" s="340">
        <v>0</v>
      </c>
      <c r="I55" s="341" t="s">
        <v>1495</v>
      </c>
      <c r="J55" s="342" t="s">
        <v>1500</v>
      </c>
      <c r="K55" s="369" t="s">
        <v>1504</v>
      </c>
      <c r="L55" s="343"/>
      <c r="M55" s="187"/>
      <c r="N55" s="272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 thickBot="1">
      <c r="A56" s="359">
        <v>44512</v>
      </c>
      <c r="B56" s="360" t="s">
        <v>1491</v>
      </c>
      <c r="C56" s="361" t="s">
        <v>1445</v>
      </c>
      <c r="D56" s="362">
        <v>12</v>
      </c>
      <c r="E56" s="362">
        <v>0</v>
      </c>
      <c r="F56" s="362">
        <v>0</v>
      </c>
      <c r="G56" s="362">
        <v>12</v>
      </c>
      <c r="H56" s="362">
        <v>0</v>
      </c>
      <c r="I56" s="363" t="s">
        <v>1497</v>
      </c>
      <c r="J56" s="364" t="s">
        <v>1501</v>
      </c>
      <c r="K56" s="367" t="s">
        <v>1503</v>
      </c>
      <c r="L56" s="365"/>
      <c r="M56" s="187"/>
      <c r="N56" s="272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>
      <c r="A57" s="325">
        <v>44512</v>
      </c>
      <c r="B57" s="332" t="s">
        <v>1492</v>
      </c>
      <c r="C57" s="333" t="s">
        <v>1453</v>
      </c>
      <c r="D57" s="334">
        <v>1</v>
      </c>
      <c r="E57" s="334">
        <v>0</v>
      </c>
      <c r="F57" s="334">
        <v>0</v>
      </c>
      <c r="G57" s="334">
        <v>1</v>
      </c>
      <c r="H57" s="334">
        <v>0</v>
      </c>
      <c r="I57" s="335" t="s">
        <v>1494</v>
      </c>
      <c r="J57" s="336" t="s">
        <v>1502</v>
      </c>
      <c r="K57" s="370" t="s">
        <v>1505</v>
      </c>
      <c r="L57" s="337"/>
      <c r="M57" s="187"/>
      <c r="N57" s="272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 thickBot="1">
      <c r="A58" s="325">
        <v>44512</v>
      </c>
      <c r="B58" s="332" t="s">
        <v>1492</v>
      </c>
      <c r="C58" s="333" t="s">
        <v>1445</v>
      </c>
      <c r="D58" s="334">
        <v>1</v>
      </c>
      <c r="E58" s="334">
        <v>0</v>
      </c>
      <c r="F58" s="334">
        <v>0</v>
      </c>
      <c r="G58" s="334">
        <v>1</v>
      </c>
      <c r="H58" s="334">
        <v>0</v>
      </c>
      <c r="I58" s="335" t="s">
        <v>1496</v>
      </c>
      <c r="J58" s="336" t="s">
        <v>1498</v>
      </c>
      <c r="K58" s="370" t="s">
        <v>1503</v>
      </c>
      <c r="L58" s="337"/>
      <c r="M58" s="187"/>
      <c r="N58" s="272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>
      <c r="A59" s="318">
        <v>44512</v>
      </c>
      <c r="B59" s="326" t="s">
        <v>1493</v>
      </c>
      <c r="C59" s="327" t="s">
        <v>1150</v>
      </c>
      <c r="D59" s="328">
        <v>2</v>
      </c>
      <c r="E59" s="328">
        <v>0</v>
      </c>
      <c r="F59" s="328">
        <v>0</v>
      </c>
      <c r="G59" s="328">
        <v>2</v>
      </c>
      <c r="H59" s="328">
        <v>0</v>
      </c>
      <c r="I59" s="329" t="s">
        <v>1494</v>
      </c>
      <c r="J59" s="330" t="s">
        <v>1498</v>
      </c>
      <c r="K59" s="368" t="s">
        <v>1503</v>
      </c>
      <c r="L59" s="331"/>
      <c r="M59" s="187"/>
      <c r="N59" s="272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 thickBot="1">
      <c r="A60" s="324">
        <v>44512</v>
      </c>
      <c r="B60" s="338" t="s">
        <v>1493</v>
      </c>
      <c r="C60" s="339" t="s">
        <v>100</v>
      </c>
      <c r="D60" s="340">
        <v>0</v>
      </c>
      <c r="E60" s="340">
        <v>0</v>
      </c>
      <c r="F60" s="340">
        <v>0</v>
      </c>
      <c r="G60" s="340">
        <v>1</v>
      </c>
      <c r="H60" s="340">
        <v>0</v>
      </c>
      <c r="I60" s="341" t="s">
        <v>1497</v>
      </c>
      <c r="J60" s="342" t="s">
        <v>1498</v>
      </c>
      <c r="K60" s="369" t="s">
        <v>1503</v>
      </c>
      <c r="L60" s="343"/>
      <c r="M60" s="187"/>
      <c r="N60" s="272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 thickBot="1">
      <c r="A61" s="359">
        <v>44512</v>
      </c>
      <c r="B61" s="360" t="s">
        <v>1507</v>
      </c>
      <c r="C61" s="361" t="s">
        <v>1508</v>
      </c>
      <c r="D61" s="362">
        <v>5</v>
      </c>
      <c r="E61" s="362">
        <v>0</v>
      </c>
      <c r="F61" s="362">
        <v>0</v>
      </c>
      <c r="G61" s="362">
        <v>5</v>
      </c>
      <c r="H61" s="362">
        <v>0</v>
      </c>
      <c r="I61" s="363" t="s">
        <v>1524</v>
      </c>
      <c r="J61" s="364" t="s">
        <v>1527</v>
      </c>
      <c r="K61" s="364" t="s">
        <v>1530</v>
      </c>
      <c r="L61" s="365"/>
      <c r="M61" s="187"/>
      <c r="N61" s="272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>
      <c r="A62" s="318">
        <v>44512</v>
      </c>
      <c r="B62" s="326" t="s">
        <v>1509</v>
      </c>
      <c r="C62" s="327" t="s">
        <v>1463</v>
      </c>
      <c r="D62" s="328">
        <v>1</v>
      </c>
      <c r="E62" s="328">
        <v>0</v>
      </c>
      <c r="F62" s="328">
        <v>0</v>
      </c>
      <c r="G62" s="328">
        <v>1</v>
      </c>
      <c r="H62" s="328">
        <v>0</v>
      </c>
      <c r="I62" s="329" t="s">
        <v>1524</v>
      </c>
      <c r="J62" s="330" t="s">
        <v>1527</v>
      </c>
      <c r="K62" s="330" t="s">
        <v>1530</v>
      </c>
      <c r="L62" s="331"/>
      <c r="M62" s="187"/>
      <c r="N62" s="272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25">
        <v>44512</v>
      </c>
      <c r="B63" s="332" t="s">
        <v>1509</v>
      </c>
      <c r="C63" s="333" t="s">
        <v>1510</v>
      </c>
      <c r="D63" s="334">
        <v>1</v>
      </c>
      <c r="E63" s="334">
        <v>0</v>
      </c>
      <c r="F63" s="334">
        <v>0</v>
      </c>
      <c r="G63" s="334">
        <v>1</v>
      </c>
      <c r="H63" s="334">
        <v>0</v>
      </c>
      <c r="I63" s="335" t="s">
        <v>1524</v>
      </c>
      <c r="J63" s="336" t="s">
        <v>1527</v>
      </c>
      <c r="K63" s="336" t="s">
        <v>1531</v>
      </c>
      <c r="L63" s="337"/>
      <c r="M63" s="187"/>
      <c r="N63" s="272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>
      <c r="A64" s="325">
        <v>44512</v>
      </c>
      <c r="B64" s="332" t="s">
        <v>1509</v>
      </c>
      <c r="C64" s="333" t="s">
        <v>1455</v>
      </c>
      <c r="D64" s="334">
        <v>1</v>
      </c>
      <c r="E64" s="334">
        <v>0</v>
      </c>
      <c r="F64" s="334">
        <v>0</v>
      </c>
      <c r="G64" s="334">
        <v>1</v>
      </c>
      <c r="H64" s="334">
        <v>0</v>
      </c>
      <c r="I64" s="335" t="s">
        <v>1524</v>
      </c>
      <c r="J64" s="336" t="s">
        <v>1528</v>
      </c>
      <c r="K64" s="336" t="s">
        <v>1530</v>
      </c>
      <c r="L64" s="337"/>
      <c r="M64" s="187"/>
      <c r="N64" s="272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 thickBot="1">
      <c r="A65" s="324">
        <v>44512</v>
      </c>
      <c r="B65" s="338" t="s">
        <v>1509</v>
      </c>
      <c r="C65" s="339" t="s">
        <v>1532</v>
      </c>
      <c r="D65" s="340">
        <v>1</v>
      </c>
      <c r="E65" s="340">
        <v>0</v>
      </c>
      <c r="F65" s="340">
        <v>0</v>
      </c>
      <c r="G65" s="340">
        <v>2</v>
      </c>
      <c r="H65" s="340">
        <v>0</v>
      </c>
      <c r="I65" s="341" t="s">
        <v>1524</v>
      </c>
      <c r="J65" s="342" t="s">
        <v>1529</v>
      </c>
      <c r="K65" s="342" t="s">
        <v>1530</v>
      </c>
      <c r="L65" s="343"/>
      <c r="M65" s="187"/>
      <c r="N65" s="272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 thickBot="1">
      <c r="A66" s="359">
        <v>44512</v>
      </c>
      <c r="B66" s="360" t="s">
        <v>1511</v>
      </c>
      <c r="C66" s="361" t="s">
        <v>1477</v>
      </c>
      <c r="D66" s="362">
        <v>2</v>
      </c>
      <c r="E66" s="362">
        <v>0</v>
      </c>
      <c r="F66" s="362">
        <v>0</v>
      </c>
      <c r="G66" s="362">
        <v>2</v>
      </c>
      <c r="H66" s="362">
        <v>0</v>
      </c>
      <c r="I66" s="363" t="s">
        <v>1525</v>
      </c>
      <c r="J66" s="364" t="s">
        <v>1529</v>
      </c>
      <c r="K66" s="364" t="s">
        <v>1530</v>
      </c>
      <c r="L66" s="365"/>
      <c r="M66" s="187"/>
      <c r="N66" s="272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359">
        <v>44512</v>
      </c>
      <c r="B67" s="360" t="s">
        <v>1512</v>
      </c>
      <c r="C67" s="361" t="s">
        <v>1477</v>
      </c>
      <c r="D67" s="362">
        <v>1</v>
      </c>
      <c r="E67" s="362">
        <v>0</v>
      </c>
      <c r="F67" s="362">
        <v>0</v>
      </c>
      <c r="G67" s="362">
        <v>1</v>
      </c>
      <c r="H67" s="362">
        <v>0</v>
      </c>
      <c r="I67" s="363" t="s">
        <v>1524</v>
      </c>
      <c r="J67" s="364" t="s">
        <v>1527</v>
      </c>
      <c r="K67" s="364" t="s">
        <v>1530</v>
      </c>
      <c r="L67" s="365"/>
      <c r="M67" s="187"/>
      <c r="N67" s="272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318">
        <v>44512</v>
      </c>
      <c r="B68" s="326" t="s">
        <v>1513</v>
      </c>
      <c r="C68" s="327" t="s">
        <v>1514</v>
      </c>
      <c r="D68" s="328">
        <v>1</v>
      </c>
      <c r="E68" s="328">
        <v>0</v>
      </c>
      <c r="F68" s="328">
        <v>0</v>
      </c>
      <c r="G68" s="328">
        <v>1</v>
      </c>
      <c r="H68" s="328">
        <v>0</v>
      </c>
      <c r="I68" s="329" t="s">
        <v>1524</v>
      </c>
      <c r="J68" s="330" t="s">
        <v>1529</v>
      </c>
      <c r="K68" s="330" t="s">
        <v>1530</v>
      </c>
      <c r="L68" s="331"/>
      <c r="M68" s="187"/>
      <c r="N68" s="272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 thickBot="1">
      <c r="A69" s="324">
        <v>44512</v>
      </c>
      <c r="B69" s="338" t="s">
        <v>1513</v>
      </c>
      <c r="C69" s="339" t="s">
        <v>1515</v>
      </c>
      <c r="D69" s="340">
        <v>1</v>
      </c>
      <c r="E69" s="340">
        <v>0</v>
      </c>
      <c r="F69" s="340">
        <v>0</v>
      </c>
      <c r="G69" s="340">
        <v>1</v>
      </c>
      <c r="H69" s="340">
        <v>0</v>
      </c>
      <c r="I69" s="341" t="s">
        <v>1524</v>
      </c>
      <c r="J69" s="342" t="s">
        <v>1529</v>
      </c>
      <c r="K69" s="342" t="s">
        <v>1530</v>
      </c>
      <c r="L69" s="343"/>
      <c r="M69" s="187"/>
      <c r="N69" s="272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325">
        <v>44512</v>
      </c>
      <c r="B70" s="332" t="s">
        <v>1516</v>
      </c>
      <c r="C70" s="333" t="s">
        <v>1466</v>
      </c>
      <c r="D70" s="334">
        <v>1</v>
      </c>
      <c r="E70" s="334">
        <v>0</v>
      </c>
      <c r="F70" s="334">
        <v>0</v>
      </c>
      <c r="G70" s="334">
        <v>1</v>
      </c>
      <c r="H70" s="334">
        <v>0</v>
      </c>
      <c r="I70" s="335" t="s">
        <v>1525</v>
      </c>
      <c r="J70" s="336" t="s">
        <v>1529</v>
      </c>
      <c r="K70" s="336" t="s">
        <v>1530</v>
      </c>
      <c r="L70" s="337"/>
      <c r="M70" s="187"/>
      <c r="N70" s="272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 thickBot="1">
      <c r="A71" s="325">
        <v>44512</v>
      </c>
      <c r="B71" s="332" t="s">
        <v>1516</v>
      </c>
      <c r="C71" s="333" t="s">
        <v>100</v>
      </c>
      <c r="D71" s="334">
        <v>2</v>
      </c>
      <c r="E71" s="334">
        <v>0</v>
      </c>
      <c r="F71" s="334">
        <v>0</v>
      </c>
      <c r="G71" s="334">
        <v>2</v>
      </c>
      <c r="H71" s="334">
        <v>0</v>
      </c>
      <c r="I71" s="335" t="s">
        <v>1524</v>
      </c>
      <c r="J71" s="336" t="s">
        <v>1527</v>
      </c>
      <c r="K71" s="336" t="s">
        <v>1531</v>
      </c>
      <c r="L71" s="337"/>
      <c r="M71" s="187"/>
      <c r="N71" s="272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>
      <c r="A72" s="318">
        <v>44512</v>
      </c>
      <c r="B72" s="326" t="s">
        <v>1517</v>
      </c>
      <c r="C72" s="327" t="s">
        <v>1466</v>
      </c>
      <c r="D72" s="328">
        <v>2</v>
      </c>
      <c r="E72" s="328">
        <v>0</v>
      </c>
      <c r="F72" s="328">
        <v>0</v>
      </c>
      <c r="G72" s="328">
        <v>2</v>
      </c>
      <c r="H72" s="328">
        <v>0</v>
      </c>
      <c r="I72" s="329" t="s">
        <v>1525</v>
      </c>
      <c r="J72" s="330" t="s">
        <v>1529</v>
      </c>
      <c r="K72" s="330" t="s">
        <v>1530</v>
      </c>
      <c r="L72" s="331"/>
      <c r="M72" s="187"/>
      <c r="N72" s="272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 thickBot="1">
      <c r="A73" s="324">
        <v>44512</v>
      </c>
      <c r="B73" s="338" t="s">
        <v>1517</v>
      </c>
      <c r="C73" s="339" t="s">
        <v>1518</v>
      </c>
      <c r="D73" s="340">
        <v>1</v>
      </c>
      <c r="E73" s="340">
        <v>0</v>
      </c>
      <c r="F73" s="340">
        <v>0</v>
      </c>
      <c r="G73" s="340">
        <v>1</v>
      </c>
      <c r="H73" s="340">
        <v>0</v>
      </c>
      <c r="I73" s="341" t="s">
        <v>1524</v>
      </c>
      <c r="J73" s="342" t="s">
        <v>1528</v>
      </c>
      <c r="K73" s="342" t="s">
        <v>1530</v>
      </c>
      <c r="L73" s="343"/>
      <c r="M73" s="187"/>
      <c r="N73" s="272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318">
        <v>44512</v>
      </c>
      <c r="B74" s="326" t="s">
        <v>1519</v>
      </c>
      <c r="C74" s="327" t="s">
        <v>62</v>
      </c>
      <c r="D74" s="328">
        <v>2</v>
      </c>
      <c r="E74" s="328">
        <v>0</v>
      </c>
      <c r="F74" s="328">
        <v>0</v>
      </c>
      <c r="G74" s="328">
        <v>2</v>
      </c>
      <c r="H74" s="328">
        <v>0</v>
      </c>
      <c r="I74" s="329" t="s">
        <v>1525</v>
      </c>
      <c r="J74" s="330" t="s">
        <v>1529</v>
      </c>
      <c r="K74" s="330" t="s">
        <v>1530</v>
      </c>
      <c r="L74" s="331"/>
      <c r="M74" s="187"/>
      <c r="N74" s="272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 thickBot="1">
      <c r="A75" s="324">
        <v>44512</v>
      </c>
      <c r="B75" s="338" t="s">
        <v>1519</v>
      </c>
      <c r="C75" s="339" t="s">
        <v>100</v>
      </c>
      <c r="D75" s="340">
        <v>2</v>
      </c>
      <c r="E75" s="340">
        <v>0</v>
      </c>
      <c r="F75" s="340">
        <v>0</v>
      </c>
      <c r="G75" s="340">
        <v>2</v>
      </c>
      <c r="H75" s="340">
        <v>0</v>
      </c>
      <c r="I75" s="341" t="s">
        <v>1524</v>
      </c>
      <c r="J75" s="342" t="s">
        <v>1529</v>
      </c>
      <c r="K75" s="342" t="s">
        <v>1530</v>
      </c>
      <c r="L75" s="343"/>
      <c r="M75" s="187"/>
      <c r="N75" s="272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318">
        <v>44512</v>
      </c>
      <c r="B76" s="326" t="s">
        <v>1520</v>
      </c>
      <c r="C76" s="327" t="s">
        <v>1521</v>
      </c>
      <c r="D76" s="328">
        <v>1</v>
      </c>
      <c r="E76" s="328">
        <v>0</v>
      </c>
      <c r="F76" s="328">
        <v>0</v>
      </c>
      <c r="G76" s="328">
        <v>1</v>
      </c>
      <c r="H76" s="328">
        <v>0</v>
      </c>
      <c r="I76" s="329" t="s">
        <v>1524</v>
      </c>
      <c r="J76" s="330" t="s">
        <v>1528</v>
      </c>
      <c r="K76" s="330" t="s">
        <v>1530</v>
      </c>
      <c r="L76" s="331"/>
      <c r="M76" s="187"/>
      <c r="N76" s="272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>
      <c r="A77" s="325">
        <v>44512</v>
      </c>
      <c r="B77" s="332" t="s">
        <v>1520</v>
      </c>
      <c r="C77" s="333" t="s">
        <v>1453</v>
      </c>
      <c r="D77" s="334">
        <v>0</v>
      </c>
      <c r="E77" s="334">
        <v>0</v>
      </c>
      <c r="F77" s="334">
        <v>0</v>
      </c>
      <c r="G77" s="334">
        <v>1</v>
      </c>
      <c r="H77" s="334">
        <v>0</v>
      </c>
      <c r="I77" s="335" t="s">
        <v>1526</v>
      </c>
      <c r="J77" s="336" t="s">
        <v>1529</v>
      </c>
      <c r="K77" s="336" t="s">
        <v>1530</v>
      </c>
      <c r="L77" s="337"/>
      <c r="M77" s="187"/>
      <c r="N77" s="272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325">
        <v>44512</v>
      </c>
      <c r="B78" s="332" t="s">
        <v>1520</v>
      </c>
      <c r="C78" s="333" t="s">
        <v>1150</v>
      </c>
      <c r="D78" s="334">
        <v>5</v>
      </c>
      <c r="E78" s="334">
        <v>0</v>
      </c>
      <c r="F78" s="334">
        <v>0</v>
      </c>
      <c r="G78" s="334">
        <v>5</v>
      </c>
      <c r="H78" s="334">
        <v>0</v>
      </c>
      <c r="I78" s="335" t="s">
        <v>1524</v>
      </c>
      <c r="J78" s="336" t="s">
        <v>1527</v>
      </c>
      <c r="K78" s="336" t="s">
        <v>1531</v>
      </c>
      <c r="L78" s="337"/>
      <c r="M78" s="187"/>
      <c r="N78" s="272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 thickBot="1">
      <c r="A79" s="324">
        <v>44512</v>
      </c>
      <c r="B79" s="338" t="s">
        <v>1520</v>
      </c>
      <c r="C79" s="339" t="s">
        <v>100</v>
      </c>
      <c r="D79" s="340">
        <v>10</v>
      </c>
      <c r="E79" s="340">
        <v>0</v>
      </c>
      <c r="F79" s="340">
        <v>0</v>
      </c>
      <c r="G79" s="340">
        <v>9</v>
      </c>
      <c r="H79" s="340">
        <v>0</v>
      </c>
      <c r="I79" s="341" t="s">
        <v>1524</v>
      </c>
      <c r="J79" s="342" t="s">
        <v>1528</v>
      </c>
      <c r="K79" s="342" t="s">
        <v>1530</v>
      </c>
      <c r="L79" s="343"/>
      <c r="M79" s="187"/>
      <c r="N79" s="272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 thickBot="1">
      <c r="A80" s="359">
        <v>44512</v>
      </c>
      <c r="B80" s="360" t="s">
        <v>1522</v>
      </c>
      <c r="C80" s="361" t="s">
        <v>1150</v>
      </c>
      <c r="D80" s="362">
        <v>10</v>
      </c>
      <c r="E80" s="362">
        <v>0</v>
      </c>
      <c r="F80" s="362">
        <v>0</v>
      </c>
      <c r="G80" s="362">
        <v>10</v>
      </c>
      <c r="H80" s="362">
        <v>0</v>
      </c>
      <c r="I80" s="363" t="s">
        <v>1524</v>
      </c>
      <c r="J80" s="364" t="s">
        <v>1527</v>
      </c>
      <c r="K80" s="364" t="s">
        <v>1530</v>
      </c>
      <c r="L80" s="365"/>
      <c r="M80" s="187"/>
      <c r="N80" s="272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>
      <c r="A81" s="318">
        <v>44512</v>
      </c>
      <c r="B81" s="326" t="s">
        <v>1523</v>
      </c>
      <c r="C81" s="327" t="s">
        <v>1472</v>
      </c>
      <c r="D81" s="328">
        <v>3</v>
      </c>
      <c r="E81" s="328">
        <v>0</v>
      </c>
      <c r="F81" s="328">
        <v>0</v>
      </c>
      <c r="G81" s="328">
        <v>3</v>
      </c>
      <c r="H81" s="328">
        <v>0</v>
      </c>
      <c r="I81" s="329" t="s">
        <v>1524</v>
      </c>
      <c r="J81" s="330" t="s">
        <v>1527</v>
      </c>
      <c r="K81" s="330" t="s">
        <v>1530</v>
      </c>
      <c r="L81" s="331"/>
      <c r="M81" s="187"/>
      <c r="N81" s="272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 thickBot="1">
      <c r="A82" s="324">
        <v>44512</v>
      </c>
      <c r="B82" s="338" t="s">
        <v>1523</v>
      </c>
      <c r="C82" s="339" t="s">
        <v>1150</v>
      </c>
      <c r="D82" s="340">
        <v>3</v>
      </c>
      <c r="E82" s="340">
        <v>0</v>
      </c>
      <c r="F82" s="340">
        <v>0</v>
      </c>
      <c r="G82" s="340">
        <v>3</v>
      </c>
      <c r="H82" s="340">
        <v>0</v>
      </c>
      <c r="I82" s="341" t="s">
        <v>1524</v>
      </c>
      <c r="J82" s="342" t="s">
        <v>1528</v>
      </c>
      <c r="K82" s="342" t="s">
        <v>1530</v>
      </c>
      <c r="L82" s="343"/>
      <c r="M82" s="187"/>
      <c r="N82" s="272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 thickBot="1">
      <c r="A83" s="359">
        <v>44512</v>
      </c>
      <c r="B83" s="360" t="s">
        <v>1533</v>
      </c>
      <c r="C83" s="361" t="s">
        <v>1534</v>
      </c>
      <c r="D83" s="362">
        <v>15</v>
      </c>
      <c r="E83" s="362">
        <v>0</v>
      </c>
      <c r="F83" s="362">
        <v>0</v>
      </c>
      <c r="G83" s="362">
        <v>15</v>
      </c>
      <c r="H83" s="362">
        <v>0</v>
      </c>
      <c r="I83" s="363" t="s">
        <v>1548</v>
      </c>
      <c r="J83" s="364" t="s">
        <v>1549</v>
      </c>
      <c r="K83" s="367" t="s">
        <v>1552</v>
      </c>
      <c r="L83" s="365"/>
      <c r="M83" s="187"/>
      <c r="N83" s="272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 thickBot="1">
      <c r="A84" s="359">
        <v>44512</v>
      </c>
      <c r="B84" s="360" t="s">
        <v>1535</v>
      </c>
      <c r="C84" s="361" t="s">
        <v>1536</v>
      </c>
      <c r="D84" s="362">
        <v>1</v>
      </c>
      <c r="E84" s="362">
        <v>0</v>
      </c>
      <c r="F84" s="362">
        <v>0</v>
      </c>
      <c r="G84" s="362">
        <v>1</v>
      </c>
      <c r="H84" s="362">
        <v>0</v>
      </c>
      <c r="I84" s="363" t="s">
        <v>1548</v>
      </c>
      <c r="J84" s="364" t="s">
        <v>1549</v>
      </c>
      <c r="K84" s="367" t="s">
        <v>1552</v>
      </c>
      <c r="L84" s="365"/>
      <c r="M84" s="187"/>
      <c r="N84" s="272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>
      <c r="A85" s="318">
        <v>44512</v>
      </c>
      <c r="B85" s="326" t="s">
        <v>1537</v>
      </c>
      <c r="C85" s="327" t="s">
        <v>1538</v>
      </c>
      <c r="D85" s="328">
        <v>35</v>
      </c>
      <c r="E85" s="328">
        <v>0</v>
      </c>
      <c r="F85" s="328">
        <v>0</v>
      </c>
      <c r="G85" s="328">
        <v>35</v>
      </c>
      <c r="H85" s="328">
        <v>0</v>
      </c>
      <c r="I85" s="329" t="s">
        <v>1548</v>
      </c>
      <c r="J85" s="330" t="s">
        <v>1549</v>
      </c>
      <c r="K85" s="368" t="s">
        <v>1553</v>
      </c>
      <c r="L85" s="331"/>
      <c r="M85" s="187"/>
      <c r="N85" s="272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 thickBot="1">
      <c r="A86" s="324">
        <v>44512</v>
      </c>
      <c r="B86" s="338" t="s">
        <v>1537</v>
      </c>
      <c r="C86" s="339" t="s">
        <v>1539</v>
      </c>
      <c r="D86" s="340">
        <v>5</v>
      </c>
      <c r="E86" s="340">
        <v>0</v>
      </c>
      <c r="F86" s="340">
        <v>0</v>
      </c>
      <c r="G86" s="340">
        <v>3</v>
      </c>
      <c r="H86" s="340">
        <v>0</v>
      </c>
      <c r="I86" s="341" t="s">
        <v>1548</v>
      </c>
      <c r="J86" s="342" t="s">
        <v>1549</v>
      </c>
      <c r="K86" s="369" t="s">
        <v>1552</v>
      </c>
      <c r="L86" s="343"/>
      <c r="M86" s="187"/>
      <c r="N86" s="272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 thickBot="1">
      <c r="A87" s="359">
        <v>44512</v>
      </c>
      <c r="B87" s="360" t="s">
        <v>1540</v>
      </c>
      <c r="C87" s="361" t="s">
        <v>1541</v>
      </c>
      <c r="D87" s="362">
        <v>2</v>
      </c>
      <c r="E87" s="362">
        <v>0</v>
      </c>
      <c r="F87" s="362">
        <v>0</v>
      </c>
      <c r="G87" s="362">
        <v>2</v>
      </c>
      <c r="H87" s="362">
        <v>0</v>
      </c>
      <c r="I87" s="363" t="s">
        <v>1548</v>
      </c>
      <c r="J87" s="364" t="s">
        <v>1550</v>
      </c>
      <c r="K87" s="367" t="s">
        <v>1552</v>
      </c>
      <c r="L87" s="365"/>
      <c r="M87" s="187"/>
      <c r="N87" s="272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 thickBot="1">
      <c r="A88" s="359">
        <v>44512</v>
      </c>
      <c r="B88" s="360" t="s">
        <v>1542</v>
      </c>
      <c r="C88" s="361" t="s">
        <v>1543</v>
      </c>
      <c r="D88" s="362">
        <v>6</v>
      </c>
      <c r="E88" s="362">
        <v>0</v>
      </c>
      <c r="F88" s="362">
        <v>0</v>
      </c>
      <c r="G88" s="362">
        <v>6</v>
      </c>
      <c r="H88" s="362">
        <v>0</v>
      </c>
      <c r="I88" s="363" t="s">
        <v>1548</v>
      </c>
      <c r="J88" s="364" t="s">
        <v>1549</v>
      </c>
      <c r="K88" s="367" t="s">
        <v>1553</v>
      </c>
      <c r="L88" s="365"/>
      <c r="M88" s="187"/>
      <c r="N88" s="272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>
      <c r="A89" s="318">
        <v>44512</v>
      </c>
      <c r="B89" s="326" t="s">
        <v>1544</v>
      </c>
      <c r="C89" s="327" t="s">
        <v>1463</v>
      </c>
      <c r="D89" s="328">
        <v>5</v>
      </c>
      <c r="E89" s="328">
        <v>0</v>
      </c>
      <c r="F89" s="328">
        <v>0</v>
      </c>
      <c r="G89" s="328">
        <v>5</v>
      </c>
      <c r="H89" s="328">
        <v>0</v>
      </c>
      <c r="I89" s="329" t="s">
        <v>1548</v>
      </c>
      <c r="J89" s="330" t="s">
        <v>1549</v>
      </c>
      <c r="K89" s="368" t="s">
        <v>1553</v>
      </c>
      <c r="L89" s="331"/>
      <c r="M89" s="187"/>
      <c r="N89" s="272"/>
      <c r="O89" s="156"/>
      <c r="P89" s="188"/>
      <c r="Q89" s="188"/>
      <c r="R89" s="152"/>
      <c r="S89" s="152"/>
      <c r="T89" s="152"/>
      <c r="U89" s="151"/>
      <c r="V89" s="151"/>
    </row>
    <row r="90" spans="1:22" ht="20.100000000000001" customHeight="1" thickBot="1">
      <c r="A90" s="324">
        <v>44512</v>
      </c>
      <c r="B90" s="338" t="s">
        <v>1544</v>
      </c>
      <c r="C90" s="339" t="s">
        <v>1455</v>
      </c>
      <c r="D90" s="340">
        <v>5</v>
      </c>
      <c r="E90" s="340">
        <v>0</v>
      </c>
      <c r="F90" s="340">
        <v>0</v>
      </c>
      <c r="G90" s="340">
        <v>5</v>
      </c>
      <c r="H90" s="340">
        <v>0</v>
      </c>
      <c r="I90" s="341" t="s">
        <v>1548</v>
      </c>
      <c r="J90" s="342" t="s">
        <v>1551</v>
      </c>
      <c r="K90" s="369" t="s">
        <v>1553</v>
      </c>
      <c r="L90" s="343"/>
      <c r="M90" s="187"/>
      <c r="N90" s="272"/>
      <c r="O90" s="156"/>
      <c r="P90" s="188"/>
      <c r="Q90" s="188"/>
      <c r="R90" s="152"/>
      <c r="S90" s="152"/>
      <c r="T90" s="152"/>
      <c r="U90" s="151"/>
      <c r="V90" s="151"/>
    </row>
    <row r="91" spans="1:22" ht="20.100000000000001" customHeight="1">
      <c r="A91" s="318">
        <v>44512</v>
      </c>
      <c r="B91" s="326" t="s">
        <v>1545</v>
      </c>
      <c r="C91" s="327" t="s">
        <v>1546</v>
      </c>
      <c r="D91" s="328">
        <v>1</v>
      </c>
      <c r="E91" s="328">
        <v>0</v>
      </c>
      <c r="F91" s="328">
        <v>0</v>
      </c>
      <c r="G91" s="328">
        <v>1</v>
      </c>
      <c r="H91" s="328">
        <v>0</v>
      </c>
      <c r="I91" s="329" t="s">
        <v>1548</v>
      </c>
      <c r="J91" s="330" t="s">
        <v>1549</v>
      </c>
      <c r="K91" s="368" t="s">
        <v>1552</v>
      </c>
      <c r="L91" s="331"/>
      <c r="M91" s="187"/>
      <c r="N91" s="272"/>
      <c r="O91" s="156"/>
      <c r="P91" s="188"/>
      <c r="Q91" s="188"/>
      <c r="R91" s="152"/>
      <c r="S91" s="152"/>
      <c r="T91" s="152"/>
      <c r="U91" s="151"/>
      <c r="V91" s="151"/>
    </row>
    <row r="92" spans="1:22" ht="20.100000000000001" customHeight="1" thickBot="1">
      <c r="A92" s="324">
        <v>44512</v>
      </c>
      <c r="B92" s="338" t="s">
        <v>1545</v>
      </c>
      <c r="C92" s="339" t="s">
        <v>1547</v>
      </c>
      <c r="D92" s="340">
        <v>4</v>
      </c>
      <c r="E92" s="340">
        <v>0</v>
      </c>
      <c r="F92" s="340">
        <v>0</v>
      </c>
      <c r="G92" s="340">
        <v>4</v>
      </c>
      <c r="H92" s="340">
        <v>0</v>
      </c>
      <c r="I92" s="341" t="s">
        <v>1548</v>
      </c>
      <c r="J92" s="342" t="s">
        <v>1549</v>
      </c>
      <c r="K92" s="369" t="s">
        <v>1552</v>
      </c>
      <c r="L92" s="343"/>
      <c r="M92" s="187"/>
      <c r="N92" s="272"/>
      <c r="O92" s="156"/>
      <c r="P92" s="188"/>
      <c r="Q92" s="188"/>
      <c r="R92" s="152"/>
      <c r="S92" s="152"/>
      <c r="T92" s="152"/>
      <c r="U92" s="151"/>
      <c r="V92" s="151"/>
    </row>
    <row r="93" spans="1:22" ht="20.100000000000001" customHeight="1" thickBot="1">
      <c r="A93" s="325">
        <v>44512</v>
      </c>
      <c r="B93" s="332" t="s">
        <v>1554</v>
      </c>
      <c r="C93" s="333" t="s">
        <v>1555</v>
      </c>
      <c r="D93" s="334">
        <v>15</v>
      </c>
      <c r="E93" s="334">
        <v>0</v>
      </c>
      <c r="F93" s="334">
        <v>0</v>
      </c>
      <c r="G93" s="334">
        <v>14</v>
      </c>
      <c r="H93" s="334">
        <v>0</v>
      </c>
      <c r="I93" s="335" t="s">
        <v>1557</v>
      </c>
      <c r="J93" s="336" t="s">
        <v>1559</v>
      </c>
      <c r="K93" s="336" t="s">
        <v>1560</v>
      </c>
      <c r="L93" s="337"/>
      <c r="M93" s="187"/>
      <c r="N93" s="272"/>
      <c r="O93" s="156"/>
      <c r="P93" s="188"/>
      <c r="Q93" s="188"/>
      <c r="R93" s="152"/>
      <c r="S93" s="152"/>
      <c r="T93" s="152"/>
      <c r="U93" s="151"/>
      <c r="V93" s="151"/>
    </row>
    <row r="94" spans="1:22" ht="20.100000000000001" customHeight="1" thickBot="1">
      <c r="A94" s="484">
        <v>44502</v>
      </c>
      <c r="B94" s="485" t="s">
        <v>1439</v>
      </c>
      <c r="C94" s="486" t="s">
        <v>1440</v>
      </c>
      <c r="D94" s="487">
        <v>0</v>
      </c>
      <c r="E94" s="487">
        <v>10</v>
      </c>
      <c r="F94" s="487">
        <v>8</v>
      </c>
      <c r="G94" s="487">
        <v>0</v>
      </c>
      <c r="H94" s="487">
        <v>0</v>
      </c>
      <c r="I94" s="460" t="s">
        <v>1442</v>
      </c>
      <c r="J94" s="488"/>
      <c r="K94" s="488"/>
      <c r="L94" s="489"/>
      <c r="M94" s="187"/>
      <c r="N94" s="272"/>
      <c r="O94" s="156"/>
      <c r="P94" s="188"/>
      <c r="Q94" s="188"/>
      <c r="R94" s="152"/>
      <c r="S94" s="152"/>
      <c r="T94" s="152"/>
      <c r="U94" s="151"/>
      <c r="V94" s="151"/>
    </row>
    <row r="95" spans="1:22" ht="20.100000000000001" customHeight="1" thickBot="1">
      <c r="A95" s="502">
        <v>44509</v>
      </c>
      <c r="B95" s="503" t="s">
        <v>1439</v>
      </c>
      <c r="C95" s="504" t="s">
        <v>1441</v>
      </c>
      <c r="D95" s="505">
        <v>0</v>
      </c>
      <c r="E95" s="505">
        <v>16</v>
      </c>
      <c r="F95" s="505">
        <v>10</v>
      </c>
      <c r="G95" s="505">
        <v>0</v>
      </c>
      <c r="H95" s="505">
        <v>0</v>
      </c>
      <c r="I95" s="506" t="s">
        <v>1442</v>
      </c>
      <c r="J95" s="507"/>
      <c r="K95" s="507"/>
      <c r="L95" s="508"/>
      <c r="M95" s="187"/>
      <c r="N95" s="272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 thickBot="1">
      <c r="A96" s="359">
        <v>44512</v>
      </c>
      <c r="B96" s="360" t="s">
        <v>1556</v>
      </c>
      <c r="C96" s="361" t="s">
        <v>1460</v>
      </c>
      <c r="D96" s="362">
        <v>0</v>
      </c>
      <c r="E96" s="362">
        <v>0</v>
      </c>
      <c r="F96" s="362">
        <v>1</v>
      </c>
      <c r="G96" s="362">
        <v>18</v>
      </c>
      <c r="H96" s="362">
        <v>0</v>
      </c>
      <c r="I96" s="363" t="s">
        <v>1558</v>
      </c>
      <c r="J96" s="364" t="s">
        <v>1559</v>
      </c>
      <c r="K96" s="364" t="s">
        <v>1561</v>
      </c>
      <c r="L96" s="365"/>
      <c r="M96" s="187"/>
      <c r="N96" s="272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>
      <c r="A97" s="198" t="s">
        <v>11</v>
      </c>
      <c r="B97" s="199"/>
      <c r="C97" s="200"/>
      <c r="D97" s="201">
        <f>SUM(D4:D96)</f>
        <v>321</v>
      </c>
      <c r="E97" s="201">
        <f>SUM(E4:E96)</f>
        <v>26</v>
      </c>
      <c r="F97" s="201">
        <f>SUM(F4:F96)</f>
        <v>19</v>
      </c>
      <c r="G97" s="201">
        <f>SUM(G4:G96)</f>
        <v>341</v>
      </c>
      <c r="H97" s="201">
        <f>SUM(H4:H96)</f>
        <v>0</v>
      </c>
      <c r="I97" s="297"/>
      <c r="J97" s="149"/>
      <c r="K97" s="149"/>
      <c r="L97" s="202"/>
      <c r="M97" s="187"/>
      <c r="N97" s="272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>
      <c r="A98" s="203" t="s">
        <v>12</v>
      </c>
      <c r="B98" s="204"/>
      <c r="C98" s="205"/>
      <c r="D98" s="206">
        <v>2375</v>
      </c>
      <c r="E98" s="206">
        <v>0</v>
      </c>
      <c r="F98" s="206">
        <v>0</v>
      </c>
      <c r="G98" s="206">
        <v>2307</v>
      </c>
      <c r="H98" s="206">
        <v>0</v>
      </c>
      <c r="I98" s="298"/>
      <c r="J98" s="128"/>
      <c r="K98" s="128"/>
      <c r="L98" s="207"/>
      <c r="M98" s="187"/>
      <c r="N98" s="272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 thickBot="1">
      <c r="A99" s="208" t="s">
        <v>13</v>
      </c>
      <c r="B99" s="209"/>
      <c r="C99" s="210"/>
      <c r="D99" s="211">
        <f>D97+D98</f>
        <v>2696</v>
      </c>
      <c r="E99" s="211">
        <f>E97+E98</f>
        <v>26</v>
      </c>
      <c r="F99" s="211">
        <f>F97+F98</f>
        <v>19</v>
      </c>
      <c r="G99" s="211">
        <f>G97+G98</f>
        <v>2648</v>
      </c>
      <c r="H99" s="211">
        <f>H97+H98</f>
        <v>0</v>
      </c>
      <c r="I99" s="299"/>
      <c r="J99" s="129"/>
      <c r="K99" s="129"/>
      <c r="L99" s="212"/>
      <c r="M99" s="187"/>
      <c r="N99" s="272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>
      <c r="A100" s="213" t="s">
        <v>14</v>
      </c>
      <c r="B100" s="214">
        <f t="array" ref="B100">SUM(1/COUNTIF(B4:B96,B4:B96))</f>
        <v>49.999999999999986</v>
      </c>
      <c r="C100" s="215"/>
      <c r="D100" s="151"/>
      <c r="E100" s="151"/>
      <c r="F100" s="151"/>
      <c r="G100" s="151"/>
      <c r="H100" s="151"/>
      <c r="I100" s="300"/>
      <c r="J100" s="130"/>
      <c r="K100" s="130"/>
      <c r="L100" s="134"/>
      <c r="M100" s="187"/>
      <c r="N100" s="272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>
      <c r="A101" s="213"/>
      <c r="B101" s="214"/>
      <c r="C101" s="215"/>
      <c r="D101" s="151"/>
      <c r="E101" s="151"/>
      <c r="F101" s="151"/>
      <c r="G101" s="151"/>
      <c r="H101" s="151"/>
      <c r="I101" s="300"/>
      <c r="J101" s="130"/>
      <c r="K101" s="39"/>
      <c r="L101" s="39"/>
      <c r="M101" s="187"/>
      <c r="N101" s="272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>
      <c r="A102" s="216" t="s">
        <v>15</v>
      </c>
      <c r="B102" s="217"/>
      <c r="C102" s="217"/>
      <c r="D102" s="131"/>
      <c r="E102" s="131"/>
      <c r="F102" s="131"/>
      <c r="G102" s="131"/>
      <c r="H102" s="131"/>
      <c r="I102" s="301"/>
      <c r="J102" s="131"/>
      <c r="K102" s="148"/>
      <c r="L102" s="148"/>
      <c r="M102" s="187"/>
      <c r="N102" s="272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>
      <c r="A103" s="218" t="s">
        <v>130</v>
      </c>
      <c r="B103" s="217"/>
      <c r="C103" s="217"/>
      <c r="D103" s="131"/>
      <c r="E103" s="131"/>
      <c r="F103" s="131"/>
      <c r="G103" s="131"/>
      <c r="H103" s="131"/>
      <c r="I103" s="301"/>
      <c r="J103" s="131"/>
      <c r="K103" s="131"/>
      <c r="L103" s="148"/>
      <c r="M103" s="187"/>
      <c r="N103" s="272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 thickBot="1">
      <c r="A104" s="219"/>
      <c r="B104" s="217"/>
      <c r="C104" s="220"/>
      <c r="D104" s="131"/>
      <c r="E104" s="131"/>
      <c r="F104" s="131"/>
      <c r="G104" s="131"/>
      <c r="H104" s="131"/>
      <c r="I104" s="302"/>
      <c r="J104" s="132"/>
      <c r="K104" s="132"/>
      <c r="L104" s="221"/>
      <c r="M104" s="187"/>
      <c r="N104" s="272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 thickBot="1">
      <c r="A105" s="174" t="s">
        <v>0</v>
      </c>
      <c r="B105" s="175" t="s">
        <v>1</v>
      </c>
      <c r="C105" s="175" t="s">
        <v>2</v>
      </c>
      <c r="D105" s="396" t="s">
        <v>16</v>
      </c>
      <c r="E105" s="222" t="s">
        <v>27</v>
      </c>
      <c r="F105" s="396" t="s">
        <v>18</v>
      </c>
      <c r="G105" s="396" t="s">
        <v>19</v>
      </c>
      <c r="H105" s="396" t="s">
        <v>119</v>
      </c>
      <c r="I105" s="303" t="s">
        <v>8</v>
      </c>
      <c r="J105" s="396" t="s">
        <v>9</v>
      </c>
      <c r="K105" s="464" t="s">
        <v>10</v>
      </c>
      <c r="L105" s="465"/>
      <c r="M105" s="187"/>
      <c r="N105" s="272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 thickBot="1">
      <c r="A106" s="318"/>
      <c r="B106" s="326"/>
      <c r="C106" s="327"/>
      <c r="D106" s="328"/>
      <c r="E106" s="328"/>
      <c r="F106" s="328"/>
      <c r="G106" s="328"/>
      <c r="H106" s="328"/>
      <c r="I106" s="329"/>
      <c r="J106" s="330"/>
      <c r="K106" s="330"/>
      <c r="L106" s="331"/>
      <c r="M106" s="187"/>
      <c r="N106" s="272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 thickBot="1">
      <c r="A107" s="359"/>
      <c r="B107" s="360"/>
      <c r="C107" s="361"/>
      <c r="D107" s="362"/>
      <c r="E107" s="362"/>
      <c r="F107" s="362"/>
      <c r="G107" s="362"/>
      <c r="H107" s="362"/>
      <c r="I107" s="363"/>
      <c r="J107" s="364"/>
      <c r="K107" s="364"/>
      <c r="L107" s="365"/>
      <c r="M107" s="187"/>
      <c r="N107" s="272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325"/>
      <c r="B108" s="332"/>
      <c r="C108" s="333"/>
      <c r="D108" s="334"/>
      <c r="E108" s="334"/>
      <c r="F108" s="334"/>
      <c r="G108" s="334"/>
      <c r="H108" s="334"/>
      <c r="I108" s="335"/>
      <c r="J108" s="336"/>
      <c r="K108" s="336"/>
      <c r="L108" s="337"/>
      <c r="M108" s="187"/>
      <c r="N108" s="272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 thickBot="1">
      <c r="A109" s="324"/>
      <c r="B109" s="338"/>
      <c r="C109" s="339"/>
      <c r="D109" s="340"/>
      <c r="E109" s="340"/>
      <c r="F109" s="340"/>
      <c r="G109" s="340"/>
      <c r="H109" s="340"/>
      <c r="I109" s="341"/>
      <c r="J109" s="342"/>
      <c r="K109" s="342"/>
      <c r="L109" s="343"/>
      <c r="M109" s="187"/>
      <c r="N109" s="272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>
      <c r="A110" s="198" t="s">
        <v>20</v>
      </c>
      <c r="B110" s="199"/>
      <c r="C110" s="200"/>
      <c r="D110" s="225">
        <f>SUM(D106:D109)</f>
        <v>0</v>
      </c>
      <c r="E110" s="225">
        <f>SUM(E106:E109)</f>
        <v>0</v>
      </c>
      <c r="F110" s="225">
        <f>SUM(F106:F109)</f>
        <v>0</v>
      </c>
      <c r="G110" s="225">
        <f>SUM(G106:G109)</f>
        <v>0</v>
      </c>
      <c r="H110" s="225">
        <f>SUM(H106:H109)</f>
        <v>0</v>
      </c>
      <c r="I110" s="297"/>
      <c r="J110" s="34"/>
      <c r="K110" s="34"/>
      <c r="L110" s="226"/>
      <c r="M110" s="187"/>
      <c r="N110" s="272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>
      <c r="A111" s="227" t="s">
        <v>12</v>
      </c>
      <c r="B111" s="228"/>
      <c r="C111" s="115"/>
      <c r="D111" s="229">
        <v>26</v>
      </c>
      <c r="E111" s="229">
        <v>274</v>
      </c>
      <c r="F111" s="229">
        <v>253</v>
      </c>
      <c r="G111" s="229">
        <v>24</v>
      </c>
      <c r="H111" s="229">
        <v>0</v>
      </c>
      <c r="I111" s="304"/>
      <c r="J111" s="133"/>
      <c r="K111" s="133"/>
      <c r="L111" s="230"/>
      <c r="M111" s="187"/>
      <c r="N111" s="272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 thickBot="1">
      <c r="A112" s="208" t="s">
        <v>13</v>
      </c>
      <c r="B112" s="209"/>
      <c r="C112" s="210"/>
      <c r="D112" s="231">
        <f>SUM(D110:D111)</f>
        <v>26</v>
      </c>
      <c r="E112" s="231">
        <f t="shared" ref="E112:H112" si="1">SUM(E110:E111)</f>
        <v>274</v>
      </c>
      <c r="F112" s="231">
        <f t="shared" si="1"/>
        <v>253</v>
      </c>
      <c r="G112" s="231">
        <f t="shared" si="1"/>
        <v>24</v>
      </c>
      <c r="H112" s="231">
        <f t="shared" si="1"/>
        <v>0</v>
      </c>
      <c r="I112" s="299"/>
      <c r="J112" s="129"/>
      <c r="K112" s="129"/>
      <c r="L112" s="212"/>
      <c r="M112" s="187"/>
      <c r="N112" s="272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>
      <c r="A113" s="213"/>
      <c r="B113" s="214"/>
      <c r="C113" s="232"/>
      <c r="D113" s="151"/>
      <c r="E113" s="151"/>
      <c r="F113" s="151"/>
      <c r="G113" s="151"/>
      <c r="H113" s="151"/>
      <c r="I113" s="300"/>
      <c r="J113" s="130"/>
      <c r="K113" s="130"/>
      <c r="L113" s="130"/>
      <c r="M113" s="187"/>
      <c r="N113" s="272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216" t="s">
        <v>21</v>
      </c>
      <c r="B114" s="217"/>
      <c r="C114" s="217"/>
      <c r="D114" s="131"/>
      <c r="E114" s="131"/>
      <c r="F114" s="131"/>
      <c r="G114" s="131"/>
      <c r="H114" s="131"/>
      <c r="I114" s="301"/>
      <c r="J114" s="131"/>
      <c r="K114" s="131"/>
      <c r="L114" s="131"/>
      <c r="M114" s="187"/>
      <c r="N114" s="272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216" t="s">
        <v>124</v>
      </c>
      <c r="B115" s="217"/>
      <c r="C115" s="217"/>
      <c r="D115" s="131"/>
      <c r="E115" s="131"/>
      <c r="F115" s="131"/>
      <c r="G115" s="131"/>
      <c r="H115" s="131"/>
      <c r="I115" s="301"/>
      <c r="J115" s="131"/>
      <c r="K115" s="131"/>
      <c r="L115" s="131"/>
      <c r="M115" s="187"/>
      <c r="N115" s="272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 thickBot="1">
      <c r="A116" s="219"/>
      <c r="B116" s="217"/>
      <c r="C116" s="220"/>
      <c r="D116" s="131"/>
      <c r="E116" s="131"/>
      <c r="F116" s="131"/>
      <c r="G116" s="131"/>
      <c r="H116" s="131"/>
      <c r="I116" s="302"/>
      <c r="J116" s="132"/>
      <c r="K116" s="132"/>
      <c r="L116" s="221"/>
      <c r="M116" s="187"/>
      <c r="N116" s="272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 thickBot="1">
      <c r="A117" s="174" t="s">
        <v>0</v>
      </c>
      <c r="B117" s="175" t="s">
        <v>1</v>
      </c>
      <c r="C117" s="175" t="s">
        <v>2</v>
      </c>
      <c r="D117" s="396" t="s">
        <v>22</v>
      </c>
      <c r="E117" s="396" t="s">
        <v>23</v>
      </c>
      <c r="F117" s="396" t="s">
        <v>24</v>
      </c>
      <c r="G117" s="396" t="s">
        <v>25</v>
      </c>
      <c r="H117" s="396" t="s">
        <v>7</v>
      </c>
      <c r="I117" s="303" t="s">
        <v>8</v>
      </c>
      <c r="J117" s="396" t="s">
        <v>9</v>
      </c>
      <c r="K117" s="464" t="s">
        <v>10</v>
      </c>
      <c r="L117" s="465"/>
      <c r="M117" s="187"/>
      <c r="N117" s="272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>
      <c r="A118" s="170"/>
      <c r="B118" s="141"/>
      <c r="C118" s="159"/>
      <c r="D118" s="160"/>
      <c r="E118" s="160"/>
      <c r="F118" s="160"/>
      <c r="G118" s="160"/>
      <c r="H118" s="160"/>
      <c r="I118" s="290"/>
      <c r="J118" s="168"/>
      <c r="K118" s="168"/>
      <c r="L118" s="142"/>
      <c r="M118" s="187"/>
      <c r="N118" s="272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 thickBot="1">
      <c r="A119" s="165"/>
      <c r="B119" s="285"/>
      <c r="C119" s="158"/>
      <c r="D119" s="163"/>
      <c r="E119" s="163"/>
      <c r="F119" s="163"/>
      <c r="G119" s="163"/>
      <c r="H119" s="163"/>
      <c r="I119" s="292"/>
      <c r="J119" s="164"/>
      <c r="K119" s="164"/>
      <c r="L119" s="286"/>
      <c r="M119" s="187"/>
      <c r="N119" s="272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>
      <c r="A120" s="198" t="s">
        <v>20</v>
      </c>
      <c r="B120" s="199"/>
      <c r="C120" s="200"/>
      <c r="D120" s="225">
        <f>SUM(D118:D119)</f>
        <v>0</v>
      </c>
      <c r="E120" s="225">
        <f>SUM(E118:E119)</f>
        <v>0</v>
      </c>
      <c r="F120" s="225">
        <f>SUM(F118:F119)</f>
        <v>0</v>
      </c>
      <c r="G120" s="225">
        <f>SUM(G118:G119)</f>
        <v>0</v>
      </c>
      <c r="H120" s="225">
        <f>SUM(H118:H119)</f>
        <v>0</v>
      </c>
      <c r="I120" s="297"/>
      <c r="J120" s="34"/>
      <c r="K120" s="34"/>
      <c r="L120" s="226"/>
      <c r="M120" s="187"/>
      <c r="N120" s="272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>
      <c r="A121" s="227" t="s">
        <v>12</v>
      </c>
      <c r="B121" s="228"/>
      <c r="C121" s="115"/>
      <c r="D121" s="229">
        <v>81</v>
      </c>
      <c r="E121" s="229">
        <v>0</v>
      </c>
      <c r="F121" s="229">
        <v>0</v>
      </c>
      <c r="G121" s="229">
        <v>77</v>
      </c>
      <c r="H121" s="229">
        <v>0</v>
      </c>
      <c r="I121" s="304"/>
      <c r="J121" s="133"/>
      <c r="K121" s="133"/>
      <c r="L121" s="230"/>
      <c r="M121" s="187"/>
      <c r="N121" s="272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 thickBot="1">
      <c r="A122" s="208" t="s">
        <v>13</v>
      </c>
      <c r="B122" s="209"/>
      <c r="C122" s="210"/>
      <c r="D122" s="231">
        <f>SUM(D120:D121)</f>
        <v>81</v>
      </c>
      <c r="E122" s="231">
        <f>SUM(E120:E121)</f>
        <v>0</v>
      </c>
      <c r="F122" s="231">
        <f>SUM(F120:F121)</f>
        <v>0</v>
      </c>
      <c r="G122" s="231">
        <f>SUM(G120:G121)</f>
        <v>77</v>
      </c>
      <c r="H122" s="231">
        <f>SUM(H120:H121)</f>
        <v>0</v>
      </c>
      <c r="I122" s="299"/>
      <c r="J122" s="129"/>
      <c r="K122" s="129"/>
      <c r="L122" s="212"/>
      <c r="M122" s="187"/>
      <c r="N122" s="272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>
      <c r="A123" s="213"/>
      <c r="B123" s="214"/>
      <c r="C123" s="232"/>
      <c r="D123" s="151"/>
      <c r="E123" s="151"/>
      <c r="F123" s="151"/>
      <c r="G123" s="151"/>
      <c r="H123" s="151"/>
      <c r="I123" s="300"/>
      <c r="J123" s="130"/>
      <c r="K123" s="130"/>
      <c r="L123" s="130"/>
      <c r="M123" s="187"/>
      <c r="N123" s="272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>
      <c r="A124" s="216" t="s">
        <v>120</v>
      </c>
      <c r="B124" s="217"/>
      <c r="C124" s="217"/>
      <c r="D124" s="131"/>
      <c r="E124" s="131"/>
      <c r="F124" s="131"/>
      <c r="G124" s="131"/>
      <c r="H124" s="131"/>
      <c r="I124" s="301"/>
      <c r="J124" s="131"/>
      <c r="K124" s="131"/>
      <c r="L124" s="131"/>
      <c r="M124" s="187"/>
      <c r="N124" s="272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 thickBot="1">
      <c r="A125" s="219"/>
      <c r="B125" s="217"/>
      <c r="C125" s="220"/>
      <c r="D125" s="131"/>
      <c r="E125" s="131"/>
      <c r="F125" s="131"/>
      <c r="G125" s="131"/>
      <c r="H125" s="131"/>
      <c r="I125" s="302"/>
      <c r="J125" s="132"/>
      <c r="K125" s="132"/>
      <c r="L125" s="131"/>
      <c r="M125" s="187"/>
      <c r="N125" s="272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 thickBot="1">
      <c r="A126" s="174" t="s">
        <v>0</v>
      </c>
      <c r="B126" s="175" t="s">
        <v>1</v>
      </c>
      <c r="C126" s="175" t="s">
        <v>2</v>
      </c>
      <c r="D126" s="396" t="s">
        <v>26</v>
      </c>
      <c r="E126" s="396" t="s">
        <v>27</v>
      </c>
      <c r="F126" s="396" t="s">
        <v>28</v>
      </c>
      <c r="G126" s="396" t="s">
        <v>25</v>
      </c>
      <c r="H126" s="396" t="s">
        <v>22</v>
      </c>
      <c r="I126" s="303" t="s">
        <v>8</v>
      </c>
      <c r="J126" s="396" t="s">
        <v>9</v>
      </c>
      <c r="K126" s="464" t="s">
        <v>10</v>
      </c>
      <c r="L126" s="465"/>
      <c r="M126" s="187"/>
      <c r="N126" s="272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>
      <c r="A127" s="170"/>
      <c r="B127" s="159"/>
      <c r="C127" s="159"/>
      <c r="D127" s="319"/>
      <c r="E127" s="319"/>
      <c r="F127" s="319"/>
      <c r="G127" s="319"/>
      <c r="H127" s="319"/>
      <c r="I127" s="305"/>
      <c r="J127" s="134"/>
      <c r="K127" s="134"/>
      <c r="L127" s="289"/>
      <c r="M127" s="187"/>
      <c r="N127" s="272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 thickBot="1">
      <c r="A128" s="171"/>
      <c r="B128" s="161"/>
      <c r="C128" s="161"/>
      <c r="D128" s="320"/>
      <c r="E128" s="320"/>
      <c r="F128" s="320"/>
      <c r="G128" s="320"/>
      <c r="H128" s="320"/>
      <c r="I128" s="306"/>
      <c r="J128" s="39"/>
      <c r="K128" s="39"/>
      <c r="L128" s="176"/>
      <c r="M128" s="187"/>
      <c r="N128" s="272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>
      <c r="A129" s="198" t="s">
        <v>20</v>
      </c>
      <c r="B129" s="199"/>
      <c r="C129" s="200"/>
      <c r="D129" s="321">
        <f>SUM(D127:D128)</f>
        <v>0</v>
      </c>
      <c r="E129" s="321">
        <f>SUM(E127:E128)</f>
        <v>0</v>
      </c>
      <c r="F129" s="321">
        <f>SUM(F127:F128)</f>
        <v>0</v>
      </c>
      <c r="G129" s="321">
        <f>SUM(G127:G128)</f>
        <v>0</v>
      </c>
      <c r="H129" s="321">
        <f>SUM(H127:H128)</f>
        <v>0</v>
      </c>
      <c r="I129" s="297"/>
      <c r="J129" s="34"/>
      <c r="K129" s="34"/>
      <c r="L129" s="226"/>
      <c r="M129" s="187"/>
      <c r="N129" s="272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>
      <c r="A130" s="227" t="s">
        <v>12</v>
      </c>
      <c r="B130" s="228"/>
      <c r="C130" s="115"/>
      <c r="D130" s="322">
        <v>0</v>
      </c>
      <c r="E130" s="322">
        <v>98</v>
      </c>
      <c r="F130" s="322">
        <v>83</v>
      </c>
      <c r="G130" s="322">
        <v>0</v>
      </c>
      <c r="H130" s="322">
        <v>0</v>
      </c>
      <c r="I130" s="304"/>
      <c r="J130" s="133"/>
      <c r="K130" s="133"/>
      <c r="L130" s="230"/>
      <c r="M130" s="187"/>
      <c r="N130" s="272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 thickBot="1">
      <c r="A131" s="208" t="s">
        <v>13</v>
      </c>
      <c r="B131" s="209"/>
      <c r="C131" s="210"/>
      <c r="D131" s="323">
        <f>D129+D130</f>
        <v>0</v>
      </c>
      <c r="E131" s="323">
        <f>E129+E130</f>
        <v>98</v>
      </c>
      <c r="F131" s="323">
        <f>F129+F130</f>
        <v>83</v>
      </c>
      <c r="G131" s="323">
        <f>G129+G130</f>
        <v>0</v>
      </c>
      <c r="H131" s="323">
        <f>H129+H130</f>
        <v>0</v>
      </c>
      <c r="I131" s="299"/>
      <c r="J131" s="129"/>
      <c r="K131" s="129"/>
      <c r="L131" s="212"/>
      <c r="M131" s="187"/>
      <c r="N131" s="272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>
      <c r="A132" s="234"/>
      <c r="B132" s="214"/>
      <c r="C132" s="215"/>
      <c r="D132" s="151"/>
      <c r="E132" s="151"/>
      <c r="F132" s="151"/>
      <c r="G132" s="151"/>
      <c r="H132" s="151"/>
      <c r="I132" s="300"/>
      <c r="J132" s="130"/>
      <c r="K132" s="130"/>
      <c r="L132" s="130"/>
      <c r="M132" s="187"/>
      <c r="N132" s="272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>
      <c r="A133" s="216" t="s">
        <v>117</v>
      </c>
      <c r="B133" s="217"/>
      <c r="C133" s="217"/>
      <c r="D133" s="131"/>
      <c r="E133" s="131"/>
      <c r="F133" s="131"/>
      <c r="G133" s="131"/>
      <c r="H133" s="131"/>
      <c r="I133" s="301"/>
      <c r="J133" s="131"/>
      <c r="K133" s="131"/>
      <c r="L133" s="131"/>
      <c r="M133" s="187"/>
      <c r="N133" s="272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 thickBot="1">
      <c r="A134" s="219"/>
      <c r="B134" s="217"/>
      <c r="C134" s="220"/>
      <c r="D134" s="131"/>
      <c r="E134" s="131"/>
      <c r="F134" s="131"/>
      <c r="G134" s="131"/>
      <c r="H134" s="131"/>
      <c r="I134" s="302"/>
      <c r="J134" s="132"/>
      <c r="K134" s="132"/>
      <c r="L134" s="131"/>
      <c r="M134" s="187"/>
      <c r="N134" s="272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 thickBot="1">
      <c r="A135" s="174" t="s">
        <v>0</v>
      </c>
      <c r="B135" s="175" t="s">
        <v>1</v>
      </c>
      <c r="C135" s="175" t="s">
        <v>2</v>
      </c>
      <c r="D135" s="396" t="s">
        <v>29</v>
      </c>
      <c r="E135" s="396" t="s">
        <v>17</v>
      </c>
      <c r="F135" s="396" t="s">
        <v>30</v>
      </c>
      <c r="G135" s="396" t="s">
        <v>19</v>
      </c>
      <c r="H135" s="396" t="s">
        <v>7</v>
      </c>
      <c r="I135" s="303" t="s">
        <v>8</v>
      </c>
      <c r="J135" s="396" t="s">
        <v>9</v>
      </c>
      <c r="K135" s="396"/>
      <c r="L135" s="397" t="s">
        <v>10</v>
      </c>
      <c r="M135" s="187"/>
      <c r="N135" s="272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>
      <c r="A136" s="170"/>
      <c r="B136" s="159"/>
      <c r="C136" s="159"/>
      <c r="D136" s="160"/>
      <c r="E136" s="160"/>
      <c r="F136" s="160"/>
      <c r="G136" s="160"/>
      <c r="H136" s="160"/>
      <c r="I136" s="290"/>
      <c r="J136" s="168"/>
      <c r="K136" s="168"/>
      <c r="L136" s="233"/>
      <c r="M136" s="187"/>
      <c r="N136" s="272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 thickBot="1">
      <c r="A137" s="165"/>
      <c r="B137" s="158"/>
      <c r="C137" s="158"/>
      <c r="D137" s="163"/>
      <c r="E137" s="163"/>
      <c r="F137" s="163"/>
      <c r="G137" s="163"/>
      <c r="H137" s="163"/>
      <c r="I137" s="292"/>
      <c r="J137" s="164"/>
      <c r="K137" s="164"/>
      <c r="L137" s="235"/>
      <c r="M137" s="187"/>
      <c r="N137" s="272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>
      <c r="A138" s="198" t="s">
        <v>20</v>
      </c>
      <c r="B138" s="200"/>
      <c r="C138" s="200"/>
      <c r="D138" s="225">
        <f>SUM(D136:D137)</f>
        <v>0</v>
      </c>
      <c r="E138" s="225">
        <f>SUM(E136:E137)</f>
        <v>0</v>
      </c>
      <c r="F138" s="225">
        <f>SUM(F136:F137)</f>
        <v>0</v>
      </c>
      <c r="G138" s="225">
        <f>SUM(G136:G137)</f>
        <v>0</v>
      </c>
      <c r="H138" s="225">
        <f>SUM(H136:H137)</f>
        <v>0</v>
      </c>
      <c r="I138" s="297"/>
      <c r="J138" s="34"/>
      <c r="K138" s="34"/>
      <c r="L138" s="226"/>
      <c r="M138" s="187"/>
      <c r="N138" s="272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>
      <c r="A139" s="227" t="s">
        <v>12</v>
      </c>
      <c r="B139" s="115"/>
      <c r="C139" s="115"/>
      <c r="D139" s="229">
        <v>0</v>
      </c>
      <c r="E139" s="229">
        <v>105</v>
      </c>
      <c r="F139" s="229">
        <v>100</v>
      </c>
      <c r="G139" s="229">
        <v>0</v>
      </c>
      <c r="H139" s="229">
        <v>0</v>
      </c>
      <c r="I139" s="304"/>
      <c r="J139" s="133"/>
      <c r="K139" s="133"/>
      <c r="L139" s="230"/>
      <c r="M139" s="187"/>
      <c r="N139" s="272"/>
      <c r="O139" s="156"/>
      <c r="P139" s="188"/>
      <c r="Q139" s="188"/>
      <c r="R139" s="152"/>
      <c r="S139" s="152"/>
      <c r="T139" s="152"/>
      <c r="U139" s="151"/>
      <c r="V139" s="151"/>
    </row>
    <row r="140" spans="1:22" ht="20.100000000000001" customHeight="1" thickBot="1">
      <c r="A140" s="208" t="s">
        <v>13</v>
      </c>
      <c r="B140" s="210"/>
      <c r="C140" s="210"/>
      <c r="D140" s="231">
        <f>SUM(D138:D139)</f>
        <v>0</v>
      </c>
      <c r="E140" s="231">
        <f>SUM(E138:E139)</f>
        <v>105</v>
      </c>
      <c r="F140" s="231">
        <f>SUM(F138:F139)</f>
        <v>100</v>
      </c>
      <c r="G140" s="231">
        <f>SUM(G138:G139)</f>
        <v>0</v>
      </c>
      <c r="H140" s="231">
        <f>SUM(H138:H139)</f>
        <v>0</v>
      </c>
      <c r="I140" s="299"/>
      <c r="J140" s="129"/>
      <c r="K140" s="129"/>
      <c r="L140" s="236"/>
      <c r="M140" s="187"/>
      <c r="N140" s="272"/>
      <c r="O140" s="156"/>
      <c r="P140" s="188"/>
      <c r="Q140" s="188"/>
      <c r="R140" s="152"/>
      <c r="S140" s="152"/>
      <c r="T140" s="152"/>
      <c r="U140" s="151"/>
      <c r="V140" s="151"/>
    </row>
    <row r="141" spans="1:22" ht="20.100000000000001" customHeight="1">
      <c r="A141" s="213"/>
      <c r="B141" s="214"/>
      <c r="C141" s="215"/>
      <c r="D141" s="151"/>
      <c r="E141" s="151"/>
      <c r="F141" s="151"/>
      <c r="G141" s="151"/>
      <c r="H141" s="151"/>
      <c r="I141" s="300"/>
      <c r="J141" s="130"/>
      <c r="K141" s="130"/>
      <c r="L141" s="130"/>
      <c r="M141" s="187"/>
      <c r="O141" s="156"/>
      <c r="P141" s="188"/>
      <c r="Q141" s="188"/>
      <c r="R141" s="152"/>
      <c r="S141" s="152"/>
      <c r="T141" s="152"/>
      <c r="U141" s="151"/>
      <c r="V141" s="151"/>
    </row>
    <row r="142" spans="1:22" ht="20.100000000000001" customHeight="1">
      <c r="A142" s="216" t="s">
        <v>31</v>
      </c>
      <c r="B142" s="217"/>
      <c r="C142" s="217"/>
      <c r="D142" s="131"/>
      <c r="E142" s="131"/>
      <c r="F142" s="131"/>
      <c r="G142" s="131"/>
      <c r="H142" s="131"/>
      <c r="I142" s="301"/>
      <c r="J142" s="131"/>
      <c r="K142" s="131"/>
      <c r="L142" s="131"/>
      <c r="M142" s="187"/>
      <c r="O142" s="156"/>
      <c r="P142" s="188"/>
      <c r="Q142" s="188"/>
      <c r="R142" s="152"/>
      <c r="S142" s="152"/>
      <c r="T142" s="152"/>
      <c r="U142" s="151"/>
      <c r="V142" s="151"/>
    </row>
    <row r="143" spans="1:22" ht="20.100000000000001" customHeight="1">
      <c r="A143" s="216" t="s">
        <v>32</v>
      </c>
      <c r="B143" s="217"/>
      <c r="C143" s="217"/>
      <c r="D143" s="131"/>
      <c r="E143" s="131"/>
      <c r="F143" s="131"/>
      <c r="G143" s="131"/>
      <c r="H143" s="131"/>
      <c r="I143" s="301"/>
      <c r="J143" s="131"/>
      <c r="K143" s="131"/>
      <c r="L143" s="131"/>
      <c r="M143" s="187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 thickBot="1">
      <c r="A144" s="219"/>
      <c r="B144" s="217"/>
      <c r="C144" s="220"/>
      <c r="D144" s="131"/>
      <c r="E144" s="131"/>
      <c r="F144" s="131"/>
      <c r="G144" s="131"/>
      <c r="H144" s="131"/>
      <c r="I144" s="302"/>
      <c r="J144" s="132"/>
      <c r="K144" s="132"/>
      <c r="L144" s="131"/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:22" ht="20.100000000000001" customHeight="1" thickBot="1">
      <c r="A145" s="174" t="s">
        <v>0</v>
      </c>
      <c r="B145" s="175" t="s">
        <v>1</v>
      </c>
      <c r="C145" s="175" t="s">
        <v>2</v>
      </c>
      <c r="D145" s="396" t="s">
        <v>33</v>
      </c>
      <c r="E145" s="396" t="s">
        <v>34</v>
      </c>
      <c r="F145" s="396" t="s">
        <v>35</v>
      </c>
      <c r="G145" s="396" t="s">
        <v>36</v>
      </c>
      <c r="H145" s="396" t="s">
        <v>133</v>
      </c>
      <c r="I145" s="303" t="s">
        <v>8</v>
      </c>
      <c r="J145" s="396" t="s">
        <v>9</v>
      </c>
      <c r="K145" s="396"/>
      <c r="L145" s="397" t="s">
        <v>10</v>
      </c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:22" ht="20.100000000000001" customHeight="1">
      <c r="A146" s="171"/>
      <c r="B146" s="161"/>
      <c r="C146" s="161"/>
      <c r="D146" s="162"/>
      <c r="E146" s="162"/>
      <c r="F146" s="162"/>
      <c r="G146" s="162"/>
      <c r="H146" s="162"/>
      <c r="I146" s="306"/>
      <c r="J146" s="169"/>
      <c r="K146" s="194"/>
      <c r="L146" s="237"/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:22" ht="20.100000000000001" customHeight="1" thickBot="1">
      <c r="A147" s="171"/>
      <c r="B147" s="161"/>
      <c r="C147" s="161"/>
      <c r="D147" s="162"/>
      <c r="E147" s="162"/>
      <c r="F147" s="162"/>
      <c r="G147" s="162"/>
      <c r="H147" s="162"/>
      <c r="I147" s="306"/>
      <c r="J147" s="169"/>
      <c r="K147" s="194"/>
      <c r="L147" s="237"/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:22" ht="20.100000000000001" customHeight="1">
      <c r="A148" s="238" t="s">
        <v>20</v>
      </c>
      <c r="B148" s="239"/>
      <c r="C148" s="239"/>
      <c r="D148" s="240">
        <f>SUM(D146:D147)</f>
        <v>0</v>
      </c>
      <c r="E148" s="240">
        <f>SUM(E146:E147)</f>
        <v>0</v>
      </c>
      <c r="F148" s="240">
        <f>SUM(F146:F147)</f>
        <v>0</v>
      </c>
      <c r="G148" s="240">
        <f>SUM(G146:G147)</f>
        <v>0</v>
      </c>
      <c r="H148" s="240">
        <f>SUM(H146:H147)</f>
        <v>0</v>
      </c>
      <c r="I148" s="307"/>
      <c r="J148" s="35"/>
      <c r="K148" s="35"/>
      <c r="L148" s="241"/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>
      <c r="A149" s="242" t="s">
        <v>12</v>
      </c>
      <c r="B149" s="243"/>
      <c r="C149" s="243"/>
      <c r="D149" s="244">
        <v>0</v>
      </c>
      <c r="E149" s="244">
        <v>51</v>
      </c>
      <c r="F149" s="244">
        <v>0</v>
      </c>
      <c r="G149" s="244">
        <v>30</v>
      </c>
      <c r="H149" s="244">
        <v>0</v>
      </c>
      <c r="I149" s="308"/>
      <c r="J149" s="135"/>
      <c r="K149" s="135"/>
      <c r="L149" s="245"/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 thickBot="1">
      <c r="A150" s="246" t="s">
        <v>13</v>
      </c>
      <c r="B150" s="247"/>
      <c r="C150" s="247"/>
      <c r="D150" s="248">
        <f>D148+D149</f>
        <v>0</v>
      </c>
      <c r="E150" s="248">
        <f>E148+E149</f>
        <v>51</v>
      </c>
      <c r="F150" s="248">
        <f>F148+F149</f>
        <v>0</v>
      </c>
      <c r="G150" s="248">
        <f>G148+G149</f>
        <v>30</v>
      </c>
      <c r="H150" s="248">
        <f>H148+H149</f>
        <v>0</v>
      </c>
      <c r="I150" s="309"/>
      <c r="J150" s="136"/>
      <c r="K150" s="136"/>
      <c r="L150" s="249"/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>
      <c r="A151" s="250"/>
      <c r="B151" s="42"/>
      <c r="C151" s="124"/>
      <c r="D151" s="1"/>
      <c r="E151" s="1"/>
      <c r="F151" s="1"/>
      <c r="G151" s="1"/>
      <c r="H151" s="1"/>
      <c r="I151" s="310"/>
      <c r="J151" s="43"/>
      <c r="K151" s="43"/>
      <c r="L151" s="43"/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>
      <c r="A152" s="216" t="s">
        <v>37</v>
      </c>
      <c r="B152" s="217"/>
      <c r="C152" s="217"/>
      <c r="D152" s="131"/>
      <c r="E152" s="131"/>
      <c r="F152" s="131"/>
      <c r="G152" s="131"/>
      <c r="H152" s="131"/>
      <c r="I152" s="301"/>
      <c r="J152" s="131"/>
      <c r="K152" s="131"/>
      <c r="L152" s="131"/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>
      <c r="A153" s="216" t="s">
        <v>116</v>
      </c>
      <c r="B153" s="217"/>
      <c r="C153" s="217"/>
      <c r="D153" s="131"/>
      <c r="E153" s="131"/>
      <c r="F153" s="131"/>
      <c r="G153" s="131"/>
      <c r="H153" s="131"/>
      <c r="I153" s="301"/>
      <c r="J153" s="131"/>
      <c r="K153" s="131"/>
      <c r="L153" s="131"/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 thickBot="1">
      <c r="A154" s="219"/>
      <c r="B154" s="217"/>
      <c r="C154" s="220"/>
      <c r="D154" s="131"/>
      <c r="E154" s="131"/>
      <c r="F154" s="131"/>
      <c r="G154" s="131"/>
      <c r="H154" s="131"/>
      <c r="I154" s="302"/>
      <c r="J154" s="132"/>
      <c r="K154" s="132"/>
      <c r="L154" s="131"/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 thickBot="1">
      <c r="A155" s="174" t="s">
        <v>0</v>
      </c>
      <c r="B155" s="175" t="s">
        <v>1</v>
      </c>
      <c r="C155" s="175" t="s">
        <v>2</v>
      </c>
      <c r="D155" s="396" t="s">
        <v>33</v>
      </c>
      <c r="E155" s="396" t="s">
        <v>27</v>
      </c>
      <c r="F155" s="396" t="s">
        <v>24</v>
      </c>
      <c r="G155" s="396" t="s">
        <v>25</v>
      </c>
      <c r="H155" s="396" t="s">
        <v>7</v>
      </c>
      <c r="I155" s="303" t="s">
        <v>8</v>
      </c>
      <c r="J155" s="396" t="s">
        <v>9</v>
      </c>
      <c r="K155" s="396"/>
      <c r="L155" s="397" t="s">
        <v>10</v>
      </c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>
      <c r="A156" s="170"/>
      <c r="B156" s="159"/>
      <c r="C156" s="159"/>
      <c r="D156" s="160"/>
      <c r="E156" s="160"/>
      <c r="F156" s="160"/>
      <c r="G156" s="160"/>
      <c r="H156" s="160"/>
      <c r="I156" s="290"/>
      <c r="J156" s="168"/>
      <c r="K156" s="168"/>
      <c r="L156" s="223"/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 thickBot="1">
      <c r="A157" s="171"/>
      <c r="B157" s="161"/>
      <c r="C157" s="161"/>
      <c r="D157" s="162"/>
      <c r="E157" s="162"/>
      <c r="F157" s="162"/>
      <c r="G157" s="162"/>
      <c r="H157" s="162"/>
      <c r="I157" s="291"/>
      <c r="J157" s="169"/>
      <c r="K157" s="169"/>
      <c r="L157" s="224"/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>
      <c r="A158" s="238" t="s">
        <v>20</v>
      </c>
      <c r="B158" s="239"/>
      <c r="C158" s="239"/>
      <c r="D158" s="240">
        <f>SUM(D156:D157)</f>
        <v>0</v>
      </c>
      <c r="E158" s="240">
        <f>SUM(E156:E157)</f>
        <v>0</v>
      </c>
      <c r="F158" s="240">
        <f>SUM(F156:F157)</f>
        <v>0</v>
      </c>
      <c r="G158" s="240">
        <f>SUM(G156:G157)</f>
        <v>0</v>
      </c>
      <c r="H158" s="240">
        <f>SUM(H156:H157)</f>
        <v>0</v>
      </c>
      <c r="I158" s="307"/>
      <c r="J158" s="35"/>
      <c r="K158" s="35"/>
      <c r="L158" s="241"/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>
      <c r="A159" s="242" t="s">
        <v>12</v>
      </c>
      <c r="B159" s="243"/>
      <c r="C159" s="243"/>
      <c r="D159" s="244">
        <v>0</v>
      </c>
      <c r="E159" s="244">
        <v>0</v>
      </c>
      <c r="F159" s="244">
        <v>0</v>
      </c>
      <c r="G159" s="244">
        <v>0</v>
      </c>
      <c r="H159" s="244">
        <v>0</v>
      </c>
      <c r="I159" s="308"/>
      <c r="J159" s="135"/>
      <c r="K159" s="135"/>
      <c r="L159" s="245"/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 thickBot="1">
      <c r="A160" s="246" t="s">
        <v>13</v>
      </c>
      <c r="B160" s="247"/>
      <c r="C160" s="247"/>
      <c r="D160" s="248">
        <f>D158+D159</f>
        <v>0</v>
      </c>
      <c r="E160" s="248">
        <f>E158+E159</f>
        <v>0</v>
      </c>
      <c r="F160" s="248">
        <f>F158+F159</f>
        <v>0</v>
      </c>
      <c r="G160" s="248">
        <f>G158+G159</f>
        <v>0</v>
      </c>
      <c r="H160" s="248">
        <f>H158+H159</f>
        <v>0</v>
      </c>
      <c r="I160" s="309"/>
      <c r="J160" s="136"/>
      <c r="K160" s="136"/>
      <c r="L160" s="249"/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:22" ht="20.100000000000001" customHeight="1">
      <c r="A161" s="250"/>
      <c r="B161" s="42"/>
      <c r="C161" s="124"/>
      <c r="D161" s="1"/>
      <c r="E161" s="1"/>
      <c r="F161" s="1"/>
      <c r="G161" s="1"/>
      <c r="H161" s="1"/>
      <c r="I161" s="310"/>
      <c r="J161" s="43"/>
      <c r="K161" s="43"/>
      <c r="L161" s="43"/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:22" ht="20.100000000000001" customHeight="1">
      <c r="A162" s="216" t="s">
        <v>121</v>
      </c>
      <c r="B162" s="217"/>
      <c r="C162" s="217"/>
      <c r="D162" s="131"/>
      <c r="E162" s="131"/>
      <c r="F162" s="131"/>
      <c r="G162" s="131"/>
      <c r="H162" s="131"/>
      <c r="I162" s="301"/>
      <c r="J162" s="131"/>
      <c r="K162" s="131"/>
      <c r="L162" s="131"/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:22" ht="20.100000000000001" customHeight="1">
      <c r="A163" s="216" t="s">
        <v>123</v>
      </c>
      <c r="B163" s="217"/>
      <c r="C163" s="217"/>
      <c r="D163" s="131"/>
      <c r="E163" s="131"/>
      <c r="F163" s="131"/>
      <c r="G163" s="131"/>
      <c r="H163" s="131"/>
      <c r="I163" s="301"/>
      <c r="J163" s="131"/>
      <c r="K163" s="131"/>
      <c r="L163" s="131"/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:22" ht="20.100000000000001" customHeight="1" thickBot="1">
      <c r="A164" s="219"/>
      <c r="B164" s="217"/>
      <c r="C164" s="220"/>
      <c r="D164" s="131"/>
      <c r="E164" s="131"/>
      <c r="F164" s="131"/>
      <c r="G164" s="131"/>
      <c r="H164" s="131"/>
      <c r="I164" s="302"/>
      <c r="J164" s="132"/>
      <c r="K164" s="132"/>
      <c r="L164" s="131"/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:22" ht="20.100000000000001" customHeight="1" thickBot="1">
      <c r="A165" s="174" t="s">
        <v>0</v>
      </c>
      <c r="B165" s="175" t="s">
        <v>1</v>
      </c>
      <c r="C165" s="175" t="s">
        <v>2</v>
      </c>
      <c r="D165" s="396" t="s">
        <v>22</v>
      </c>
      <c r="E165" s="396" t="s">
        <v>27</v>
      </c>
      <c r="F165" s="396" t="s">
        <v>24</v>
      </c>
      <c r="G165" s="396" t="s">
        <v>25</v>
      </c>
      <c r="H165" s="396" t="s">
        <v>7</v>
      </c>
      <c r="I165" s="303" t="s">
        <v>8</v>
      </c>
      <c r="J165" s="396" t="s">
        <v>9</v>
      </c>
      <c r="K165" s="396"/>
      <c r="L165" s="397" t="s">
        <v>10</v>
      </c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:22" ht="20.100000000000001" customHeight="1">
      <c r="A166" s="171"/>
      <c r="B166" s="161"/>
      <c r="C166" s="161"/>
      <c r="D166" s="251"/>
      <c r="E166" s="162"/>
      <c r="F166" s="251"/>
      <c r="G166" s="251"/>
      <c r="H166" s="251"/>
      <c r="I166" s="291"/>
      <c r="J166" s="169"/>
      <c r="K166" s="169"/>
      <c r="L166" s="224"/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:22" ht="20.100000000000001" customHeight="1" thickBot="1">
      <c r="A167" s="171"/>
      <c r="B167" s="161"/>
      <c r="C167" s="161"/>
      <c r="D167" s="251"/>
      <c r="E167" s="162"/>
      <c r="F167" s="251"/>
      <c r="G167" s="251"/>
      <c r="H167" s="251"/>
      <c r="I167" s="291"/>
      <c r="J167" s="169"/>
      <c r="K167" s="169"/>
      <c r="L167" s="224"/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:22" ht="20.100000000000001" customHeight="1">
      <c r="A168" s="238" t="s">
        <v>20</v>
      </c>
      <c r="B168" s="239"/>
      <c r="C168" s="239"/>
      <c r="D168" s="240">
        <f>SUM(D166:D167)</f>
        <v>0</v>
      </c>
      <c r="E168" s="240">
        <f>SUM(E166:E167)</f>
        <v>0</v>
      </c>
      <c r="F168" s="240">
        <f>SUM(F166:F167)</f>
        <v>0</v>
      </c>
      <c r="G168" s="240">
        <f>SUM(G166:G167)</f>
        <v>0</v>
      </c>
      <c r="H168" s="240">
        <f>SUM(H166:H167)</f>
        <v>0</v>
      </c>
      <c r="I168" s="307"/>
      <c r="J168" s="35"/>
      <c r="K168" s="35"/>
      <c r="L168" s="241"/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:22" ht="20.100000000000001" customHeight="1">
      <c r="A169" s="242" t="s">
        <v>12</v>
      </c>
      <c r="B169" s="243"/>
      <c r="C169" s="243"/>
      <c r="D169" s="244">
        <v>0</v>
      </c>
      <c r="E169" s="244">
        <v>0</v>
      </c>
      <c r="F169" s="244">
        <v>0</v>
      </c>
      <c r="G169" s="244">
        <v>0</v>
      </c>
      <c r="H169" s="244">
        <v>0</v>
      </c>
      <c r="I169" s="308"/>
      <c r="J169" s="135"/>
      <c r="K169" s="135"/>
      <c r="L169" s="245"/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:22" ht="20.100000000000001" customHeight="1" thickBot="1">
      <c r="A170" s="246" t="s">
        <v>13</v>
      </c>
      <c r="B170" s="247"/>
      <c r="C170" s="247"/>
      <c r="D170" s="248">
        <f>D168+D169</f>
        <v>0</v>
      </c>
      <c r="E170" s="248">
        <f>E168+E169</f>
        <v>0</v>
      </c>
      <c r="F170" s="248">
        <f>F168+F169</f>
        <v>0</v>
      </c>
      <c r="G170" s="248">
        <f>G168+G169</f>
        <v>0</v>
      </c>
      <c r="H170" s="248">
        <f>H168+H169</f>
        <v>0</v>
      </c>
      <c r="I170" s="309"/>
      <c r="J170" s="136"/>
      <c r="K170" s="136"/>
      <c r="L170" s="249"/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:22" ht="20.100000000000001" customHeight="1">
      <c r="A171" s="252"/>
      <c r="B171" s="42"/>
      <c r="C171" s="42"/>
      <c r="D171" s="1"/>
      <c r="E171" s="1"/>
      <c r="F171" s="1"/>
      <c r="G171" s="1"/>
      <c r="H171" s="1"/>
      <c r="I171" s="310"/>
      <c r="J171" s="43"/>
      <c r="K171" s="43"/>
      <c r="L171" s="43"/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:22" ht="20.100000000000001" customHeight="1">
      <c r="A172" s="216" t="s">
        <v>38</v>
      </c>
      <c r="B172" s="44"/>
      <c r="C172" s="44"/>
      <c r="D172" s="45"/>
      <c r="E172" s="45"/>
      <c r="F172" s="45"/>
      <c r="G172" s="45"/>
      <c r="H172" s="45"/>
      <c r="I172" s="311"/>
      <c r="J172" s="45"/>
      <c r="K172" s="45"/>
      <c r="L172" s="45"/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:22" ht="20.100000000000001" customHeight="1" thickBot="1">
      <c r="A173" s="213"/>
      <c r="B173" s="214"/>
      <c r="C173" s="215"/>
      <c r="D173" s="151"/>
      <c r="E173" s="151"/>
      <c r="F173" s="151"/>
      <c r="G173" s="151"/>
      <c r="H173" s="151"/>
      <c r="I173" s="300"/>
      <c r="J173" s="130"/>
      <c r="K173" s="130"/>
      <c r="L173" s="130"/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:22" ht="20.100000000000001" customHeight="1" thickBot="1">
      <c r="A174" s="253" t="s">
        <v>0</v>
      </c>
      <c r="B174" s="254" t="s">
        <v>1</v>
      </c>
      <c r="C174" s="254" t="s">
        <v>2</v>
      </c>
      <c r="D174" s="137" t="s">
        <v>3</v>
      </c>
      <c r="E174" s="137" t="s">
        <v>4</v>
      </c>
      <c r="F174" s="137" t="s">
        <v>5</v>
      </c>
      <c r="G174" s="137" t="s">
        <v>6</v>
      </c>
      <c r="H174" s="137" t="s">
        <v>7</v>
      </c>
      <c r="I174" s="312" t="s">
        <v>8</v>
      </c>
      <c r="J174" s="137" t="s">
        <v>9</v>
      </c>
      <c r="K174" s="137"/>
      <c r="L174" s="255" t="s">
        <v>10</v>
      </c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:22" ht="20.100000000000001" customHeight="1">
      <c r="A175" s="256" t="s">
        <v>20</v>
      </c>
      <c r="B175" s="257"/>
      <c r="C175" s="257"/>
      <c r="D175" s="258">
        <f t="shared" ref="D175:H177" si="2">SUM(D97,D110,D129,D138)</f>
        <v>321</v>
      </c>
      <c r="E175" s="258">
        <f t="shared" si="2"/>
        <v>26</v>
      </c>
      <c r="F175" s="258">
        <f t="shared" si="2"/>
        <v>19</v>
      </c>
      <c r="G175" s="258">
        <f t="shared" si="2"/>
        <v>341</v>
      </c>
      <c r="H175" s="258">
        <f t="shared" si="2"/>
        <v>0</v>
      </c>
      <c r="I175" s="313"/>
      <c r="J175" s="36"/>
      <c r="K175" s="36"/>
      <c r="L175" s="259"/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:22" ht="20.100000000000001" customHeight="1">
      <c r="A176" s="260" t="s">
        <v>12</v>
      </c>
      <c r="B176" s="261"/>
      <c r="C176" s="261"/>
      <c r="D176" s="262">
        <f t="shared" si="2"/>
        <v>2401</v>
      </c>
      <c r="E176" s="262">
        <f t="shared" si="2"/>
        <v>477</v>
      </c>
      <c r="F176" s="262">
        <f t="shared" si="2"/>
        <v>436</v>
      </c>
      <c r="G176" s="262">
        <f t="shared" si="2"/>
        <v>2331</v>
      </c>
      <c r="H176" s="262">
        <f t="shared" si="2"/>
        <v>0</v>
      </c>
      <c r="I176" s="314"/>
      <c r="J176" s="138"/>
      <c r="K176" s="138"/>
      <c r="L176" s="263"/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:22" ht="20.100000000000001" customHeight="1" thickBot="1">
      <c r="A177" s="264" t="s">
        <v>13</v>
      </c>
      <c r="B177" s="265"/>
      <c r="C177" s="265"/>
      <c r="D177" s="266">
        <f t="shared" si="2"/>
        <v>2722</v>
      </c>
      <c r="E177" s="266">
        <f t="shared" si="2"/>
        <v>503</v>
      </c>
      <c r="F177" s="266">
        <f t="shared" si="2"/>
        <v>455</v>
      </c>
      <c r="G177" s="266">
        <f t="shared" si="2"/>
        <v>2672</v>
      </c>
      <c r="H177" s="266">
        <f t="shared" si="2"/>
        <v>0</v>
      </c>
      <c r="I177" s="315"/>
      <c r="J177" s="139"/>
      <c r="K177" s="139"/>
      <c r="L177" s="267"/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:26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:26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:26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:26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:26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:26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:26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:26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:26" ht="20.100000000000001" customHeight="1">
      <c r="M329" s="187"/>
      <c r="O329" s="156"/>
      <c r="P329" s="269"/>
      <c r="Q329" s="269"/>
      <c r="R329" s="154"/>
      <c r="S329" s="154"/>
      <c r="T329" s="152"/>
      <c r="U329" s="151"/>
      <c r="V329" s="151"/>
    </row>
    <row r="330" spans="1:26" ht="20.100000000000001" customHeight="1">
      <c r="M330" s="187"/>
      <c r="O330" s="156"/>
      <c r="P330" s="269"/>
      <c r="Q330" s="269"/>
      <c r="R330" s="154"/>
      <c r="S330" s="154"/>
      <c r="T330" s="152"/>
      <c r="U330" s="151"/>
      <c r="V330" s="151"/>
    </row>
    <row r="331" spans="1:26" ht="20.100000000000001" customHeight="1">
      <c r="M331" s="187"/>
      <c r="N331" s="145"/>
      <c r="O331" s="156"/>
      <c r="P331" s="188"/>
      <c r="Q331" s="188"/>
      <c r="R331" s="152"/>
      <c r="S331" s="152"/>
      <c r="T331" s="152"/>
      <c r="U331" s="151"/>
      <c r="V331" s="151"/>
    </row>
    <row r="332" spans="1:26" ht="20.100000000000001" customHeight="1">
      <c r="M332" s="187"/>
      <c r="N332" s="145"/>
      <c r="O332" s="156"/>
      <c r="P332" s="188"/>
      <c r="Q332" s="188"/>
      <c r="R332" s="152"/>
      <c r="S332" s="152"/>
      <c r="T332" s="152"/>
      <c r="U332" s="151"/>
      <c r="V332" s="151"/>
    </row>
    <row r="333" spans="1:26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:26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:26" s="145" customFormat="1" ht="20.100000000000001" customHeight="1">
      <c r="A335" s="268"/>
      <c r="B335" s="123"/>
      <c r="C335" s="123"/>
      <c r="D335" s="123"/>
      <c r="E335" s="123"/>
      <c r="F335" s="123"/>
      <c r="G335" s="123"/>
      <c r="H335" s="123"/>
      <c r="I335" s="316"/>
      <c r="J335" s="123"/>
      <c r="K335" s="123"/>
      <c r="L335" s="123"/>
      <c r="M335" s="187"/>
      <c r="N335" s="150"/>
      <c r="O335" s="156"/>
      <c r="P335" s="188"/>
      <c r="Q335" s="188"/>
      <c r="R335" s="152"/>
      <c r="S335" s="152"/>
      <c r="T335" s="154"/>
      <c r="U335" s="55"/>
      <c r="V335" s="55"/>
      <c r="Y335" s="150"/>
      <c r="Z335" s="150"/>
    </row>
    <row r="336" spans="1:26" s="145" customFormat="1" ht="20.100000000000001" customHeight="1">
      <c r="A336" s="268"/>
      <c r="B336" s="123"/>
      <c r="C336" s="123"/>
      <c r="D336" s="123"/>
      <c r="E336" s="123"/>
      <c r="F336" s="123"/>
      <c r="G336" s="123"/>
      <c r="H336" s="123"/>
      <c r="I336" s="316"/>
      <c r="J336" s="123"/>
      <c r="K336" s="123"/>
      <c r="L336" s="123"/>
      <c r="M336" s="187"/>
      <c r="N336" s="150"/>
      <c r="O336" s="156"/>
      <c r="P336" s="188"/>
      <c r="Q336" s="188"/>
      <c r="R336" s="152"/>
      <c r="S336" s="152"/>
      <c r="T336" s="154"/>
      <c r="U336" s="55"/>
      <c r="V336" s="55"/>
      <c r="Y336" s="150"/>
      <c r="Z336" s="150"/>
    </row>
    <row r="337" spans="13:26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  <c r="X337" s="145"/>
      <c r="Y337" s="145"/>
      <c r="Z337" s="145"/>
    </row>
    <row r="338" spans="13:26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  <c r="X338" s="145"/>
      <c r="Y338" s="145"/>
      <c r="Z338" s="145"/>
    </row>
    <row r="339" spans="13:26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  <c r="X339" s="145"/>
      <c r="Y339" s="145"/>
    </row>
    <row r="340" spans="13:26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  <c r="X340" s="145"/>
      <c r="Y340" s="145"/>
    </row>
    <row r="341" spans="13:26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  <c r="X341" s="145"/>
      <c r="Y341" s="145"/>
    </row>
    <row r="342" spans="13:26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  <c r="X342" s="145"/>
      <c r="Y342" s="145"/>
    </row>
    <row r="343" spans="13:26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  <c r="X343" s="145"/>
      <c r="Y343" s="145"/>
    </row>
    <row r="344" spans="13:26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  <c r="Y344" s="145"/>
    </row>
    <row r="345" spans="13:26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  <c r="Y345" s="145"/>
    </row>
    <row r="346" spans="13:26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6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6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6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6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2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2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2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2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2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2" ht="20.100000000000001" customHeight="1">
      <c r="M380" s="187"/>
      <c r="P380" s="38"/>
      <c r="Q380" s="38"/>
      <c r="R380" s="38"/>
      <c r="S380" s="38"/>
      <c r="T380" s="152"/>
      <c r="U380" s="151"/>
      <c r="V380" s="151"/>
    </row>
    <row r="381" spans="13:22" ht="20.100000000000001" customHeight="1">
      <c r="M381" s="187"/>
      <c r="P381" s="38"/>
      <c r="Q381" s="38"/>
      <c r="R381" s="38"/>
      <c r="S381" s="38"/>
      <c r="T381" s="152"/>
      <c r="U381" s="151"/>
      <c r="V381" s="151"/>
    </row>
    <row r="382" spans="13:22" ht="20.100000000000001" customHeight="1">
      <c r="M382" s="187"/>
      <c r="P382" s="38"/>
      <c r="Q382" s="38"/>
      <c r="R382" s="38"/>
      <c r="S382" s="38"/>
      <c r="T382" s="152"/>
      <c r="U382" s="151"/>
      <c r="V382" s="151"/>
    </row>
    <row r="383" spans="13:22" ht="20.100000000000001" customHeight="1">
      <c r="M383" s="187"/>
      <c r="P383" s="38"/>
      <c r="Q383" s="38"/>
      <c r="R383" s="38"/>
      <c r="S383" s="38"/>
      <c r="T383" s="152"/>
      <c r="U383" s="151"/>
      <c r="V383" s="151"/>
    </row>
    <row r="384" spans="13:22" ht="20.100000000000001" customHeight="1">
      <c r="M384" s="187"/>
      <c r="P384" s="38"/>
      <c r="Q384" s="38"/>
      <c r="R384" s="38"/>
      <c r="S384" s="38"/>
      <c r="T384" s="152"/>
      <c r="U384" s="151"/>
      <c r="V384" s="151"/>
    </row>
    <row r="385" spans="13:22" ht="20.100000000000001" customHeight="1">
      <c r="M385" s="187"/>
      <c r="P385" s="38"/>
      <c r="Q385" s="38"/>
      <c r="R385" s="38"/>
      <c r="S385" s="38"/>
      <c r="T385" s="152"/>
      <c r="U385" s="151"/>
      <c r="V385" s="151"/>
    </row>
    <row r="386" spans="13:22" ht="20.100000000000001" customHeight="1">
      <c r="M386" s="187"/>
      <c r="P386" s="38"/>
      <c r="Q386" s="38"/>
      <c r="R386" s="38"/>
      <c r="S386" s="38"/>
      <c r="T386" s="38"/>
    </row>
    <row r="387" spans="13:22" ht="20.100000000000001" customHeight="1">
      <c r="M387" s="187"/>
      <c r="P387" s="38"/>
      <c r="Q387" s="38"/>
      <c r="R387" s="38"/>
      <c r="S387" s="38"/>
      <c r="T387" s="38"/>
    </row>
    <row r="388" spans="13:22" ht="20.100000000000001" customHeight="1">
      <c r="M388" s="187"/>
      <c r="P388" s="38"/>
      <c r="Q388" s="38"/>
      <c r="R388" s="38"/>
      <c r="S388" s="38"/>
      <c r="T388" s="38"/>
    </row>
    <row r="389" spans="13:22" ht="20.100000000000001" customHeight="1">
      <c r="M389" s="187"/>
      <c r="P389" s="38"/>
      <c r="Q389" s="38"/>
      <c r="R389" s="38"/>
      <c r="S389" s="38"/>
      <c r="T389" s="38"/>
    </row>
    <row r="390" spans="13:22" ht="20.100000000000001" customHeight="1">
      <c r="M390" s="187"/>
      <c r="P390" s="38"/>
      <c r="Q390" s="38"/>
      <c r="R390" s="38"/>
      <c r="S390" s="38"/>
      <c r="T390" s="38"/>
    </row>
    <row r="391" spans="13:22" ht="20.100000000000001" customHeight="1">
      <c r="M391" s="187"/>
      <c r="P391" s="38"/>
      <c r="Q391" s="38"/>
      <c r="R391" s="38"/>
      <c r="S391" s="38"/>
      <c r="T391" s="38"/>
    </row>
    <row r="392" spans="13:22" ht="20.100000000000001" customHeight="1">
      <c r="M392" s="187"/>
      <c r="P392" s="38"/>
      <c r="Q392" s="38"/>
      <c r="R392" s="38"/>
      <c r="S392" s="38"/>
      <c r="T392" s="38"/>
    </row>
    <row r="393" spans="13:22" ht="20.100000000000001" customHeight="1">
      <c r="M393" s="187"/>
      <c r="P393" s="38"/>
      <c r="Q393" s="38"/>
      <c r="R393" s="38"/>
      <c r="S393" s="38"/>
      <c r="T393" s="38"/>
    </row>
    <row r="394" spans="13:22" ht="20.100000000000001" customHeight="1">
      <c r="M394" s="187"/>
      <c r="P394" s="38"/>
      <c r="Q394" s="38"/>
      <c r="R394" s="38"/>
      <c r="S394" s="38"/>
      <c r="T394" s="38"/>
    </row>
    <row r="395" spans="13:22" ht="20.100000000000001" customHeight="1">
      <c r="M395" s="187"/>
      <c r="P395" s="38"/>
      <c r="Q395" s="38"/>
      <c r="R395" s="38"/>
      <c r="S395" s="38"/>
      <c r="T395" s="38"/>
    </row>
    <row r="396" spans="13:22" ht="20.100000000000001" customHeight="1">
      <c r="M396" s="187"/>
      <c r="P396" s="38"/>
      <c r="Q396" s="38"/>
      <c r="R396" s="38"/>
      <c r="S396" s="38"/>
      <c r="T396" s="38"/>
    </row>
    <row r="397" spans="13:22" ht="20.100000000000001" customHeight="1">
      <c r="M397" s="187"/>
      <c r="P397" s="38"/>
      <c r="Q397" s="38"/>
      <c r="R397" s="38"/>
      <c r="S397" s="38"/>
      <c r="T397" s="38"/>
    </row>
    <row r="398" spans="13:22" ht="20.100000000000001" customHeight="1">
      <c r="M398" s="187"/>
      <c r="P398" s="38"/>
      <c r="Q398" s="38"/>
      <c r="R398" s="38"/>
      <c r="S398" s="38"/>
      <c r="T398" s="38"/>
    </row>
    <row r="399" spans="13:22" ht="20.100000000000001" customHeight="1">
      <c r="M399" s="187"/>
      <c r="P399" s="38"/>
      <c r="Q399" s="38"/>
      <c r="R399" s="38"/>
      <c r="S399" s="38"/>
      <c r="T399" s="38"/>
    </row>
    <row r="400" spans="13:22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T513" s="38"/>
    </row>
    <row r="514" spans="13:22" ht="20.100000000000001" customHeight="1">
      <c r="M514" s="150"/>
      <c r="T514" s="38"/>
    </row>
    <row r="515" spans="13:22" ht="20.100000000000001" customHeight="1">
      <c r="M515" s="150"/>
      <c r="T515" s="38"/>
    </row>
    <row r="516" spans="13:22" ht="20.100000000000001" customHeight="1">
      <c r="M516" s="150"/>
      <c r="T516" s="38"/>
    </row>
    <row r="517" spans="13:22" ht="20.100000000000001" customHeight="1">
      <c r="M517" s="150"/>
      <c r="T517" s="38"/>
    </row>
    <row r="518" spans="13:22" ht="20.100000000000001" customHeight="1">
      <c r="M518" s="150"/>
      <c r="T518" s="38"/>
    </row>
    <row r="519" spans="13:22" ht="20.100000000000001" customHeight="1">
      <c r="M519" s="150"/>
      <c r="U519" s="151"/>
      <c r="V519" s="151"/>
    </row>
    <row r="520" spans="13:22" ht="20.100000000000001" customHeight="1">
      <c r="M520" s="150"/>
      <c r="U520" s="151"/>
      <c r="V520" s="151"/>
    </row>
    <row r="521" spans="13:22" ht="20.100000000000001" customHeight="1">
      <c r="M521" s="150"/>
      <c r="U521" s="151"/>
      <c r="V521" s="151"/>
    </row>
    <row r="522" spans="13:22" ht="20.100000000000001" customHeight="1">
      <c r="M522" s="150"/>
      <c r="U522" s="151"/>
      <c r="V522" s="151"/>
    </row>
    <row r="523" spans="13:22" ht="20.100000000000001" customHeight="1">
      <c r="M523" s="150"/>
      <c r="U523" s="151"/>
      <c r="V523" s="151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4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4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4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4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4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S760" s="152"/>
      <c r="T760" s="153"/>
      <c r="U760" s="151"/>
      <c r="V760" s="151"/>
    </row>
    <row r="761" spans="13:22" ht="20.100000000000001" customHeight="1">
      <c r="M761" s="156"/>
      <c r="T761" s="153"/>
      <c r="U761" s="151"/>
      <c r="V761" s="151"/>
    </row>
    <row r="762" spans="13:22" ht="20.100000000000001" customHeight="1">
      <c r="M762" s="156"/>
      <c r="T762" s="153"/>
      <c r="U762" s="151"/>
      <c r="V762" s="151"/>
    </row>
    <row r="763" spans="13:22" ht="20.100000000000001" customHeight="1">
      <c r="M763" s="156"/>
      <c r="T763" s="153"/>
      <c r="U763" s="151"/>
      <c r="V763" s="151"/>
    </row>
    <row r="764" spans="13:22" ht="20.100000000000001" customHeight="1">
      <c r="M764" s="156"/>
      <c r="T764" s="153"/>
      <c r="U764" s="151"/>
      <c r="V764" s="151"/>
    </row>
    <row r="765" spans="13:22" ht="20.100000000000001" customHeight="1">
      <c r="M765" s="156"/>
      <c r="T765" s="153"/>
      <c r="V765" s="151"/>
    </row>
    <row r="766" spans="13:22" ht="20.100000000000001" customHeight="1">
      <c r="M766" s="156"/>
      <c r="O766" s="145"/>
      <c r="P766" s="145"/>
      <c r="Q766" s="145"/>
      <c r="R766" s="145"/>
      <c r="T766" s="153"/>
      <c r="V766" s="151"/>
    </row>
    <row r="767" spans="13:22" ht="20.100000000000001" customHeight="1">
      <c r="M767" s="156"/>
      <c r="O767" s="145"/>
      <c r="P767" s="145"/>
      <c r="Q767" s="145"/>
      <c r="R767" s="145"/>
      <c r="V767" s="151"/>
    </row>
    <row r="768" spans="13:22" ht="20.100000000000001" customHeight="1">
      <c r="M768" s="156"/>
      <c r="O768" s="172"/>
      <c r="P768" s="173"/>
      <c r="Q768" s="173"/>
      <c r="R768" s="145"/>
      <c r="V768" s="151"/>
    </row>
    <row r="769" spans="1:28" ht="20.100000000000001" customHeight="1">
      <c r="M769" s="156"/>
      <c r="O769" s="172"/>
      <c r="P769" s="173"/>
      <c r="Q769" s="173"/>
      <c r="R769" s="145"/>
      <c r="V769" s="151"/>
      <c r="AA769" s="102"/>
      <c r="AB769" s="102"/>
    </row>
    <row r="770" spans="1:28" s="102" customFormat="1" ht="20.100000000000001" customHeight="1">
      <c r="A770" s="268"/>
      <c r="B770" s="123"/>
      <c r="C770" s="123"/>
      <c r="D770" s="123"/>
      <c r="E770" s="123"/>
      <c r="F770" s="123"/>
      <c r="G770" s="123"/>
      <c r="H770" s="123"/>
      <c r="I770" s="316"/>
      <c r="J770" s="123"/>
      <c r="K770" s="123"/>
      <c r="L770" s="123"/>
      <c r="M770" s="156"/>
      <c r="N770" s="150"/>
      <c r="O770" s="172"/>
      <c r="P770" s="173"/>
      <c r="Q770" s="173"/>
      <c r="R770" s="145"/>
      <c r="S770" s="150"/>
      <c r="T770" s="150"/>
      <c r="U770" s="150"/>
      <c r="V770" s="151"/>
      <c r="W770" s="150"/>
      <c r="X770" s="150"/>
      <c r="Y770" s="150"/>
      <c r="Z770" s="150"/>
    </row>
    <row r="771" spans="1:28" s="102" customFormat="1" ht="20.100000000000001" customHeight="1">
      <c r="A771" s="268"/>
      <c r="B771" s="123"/>
      <c r="C771" s="123"/>
      <c r="D771" s="123"/>
      <c r="E771" s="123"/>
      <c r="F771" s="123"/>
      <c r="G771" s="123"/>
      <c r="H771" s="123"/>
      <c r="I771" s="316"/>
      <c r="J771" s="123"/>
      <c r="K771" s="123"/>
      <c r="L771" s="123"/>
      <c r="M771" s="156"/>
      <c r="N771" s="150"/>
      <c r="O771" s="172"/>
      <c r="P771" s="173"/>
      <c r="Q771" s="173"/>
      <c r="R771" s="145"/>
      <c r="S771" s="150"/>
      <c r="T771" s="150"/>
      <c r="U771" s="150"/>
      <c r="V771" s="151"/>
      <c r="W771" s="150"/>
      <c r="X771" s="150"/>
      <c r="Y771" s="150"/>
      <c r="Z771" s="150"/>
    </row>
    <row r="772" spans="1:28" s="102" customFormat="1" ht="20.100000000000001" customHeight="1">
      <c r="A772" s="268"/>
      <c r="B772" s="123"/>
      <c r="C772" s="123"/>
      <c r="D772" s="123"/>
      <c r="E772" s="123"/>
      <c r="F772" s="123"/>
      <c r="G772" s="123"/>
      <c r="H772" s="123"/>
      <c r="I772" s="316"/>
      <c r="J772" s="123"/>
      <c r="K772" s="123"/>
      <c r="L772" s="123"/>
      <c r="M772" s="156"/>
      <c r="N772" s="145"/>
      <c r="O772" s="172"/>
      <c r="P772" s="173"/>
      <c r="Q772" s="173"/>
      <c r="R772" s="145"/>
      <c r="S772" s="150"/>
      <c r="T772" s="150"/>
      <c r="U772" s="150"/>
      <c r="V772" s="150"/>
      <c r="W772" s="150"/>
      <c r="X772" s="150"/>
      <c r="Y772" s="150"/>
      <c r="Z772" s="150"/>
    </row>
    <row r="773" spans="1:28" s="102" customFormat="1" ht="20.100000000000001" customHeight="1">
      <c r="A773" s="268"/>
      <c r="B773" s="123"/>
      <c r="C773" s="123"/>
      <c r="D773" s="123"/>
      <c r="E773" s="123"/>
      <c r="F773" s="123"/>
      <c r="G773" s="123"/>
      <c r="H773" s="123"/>
      <c r="I773" s="316"/>
      <c r="J773" s="123"/>
      <c r="K773" s="123"/>
      <c r="L773" s="123"/>
      <c r="M773" s="156"/>
      <c r="N773" s="145"/>
      <c r="O773" s="172"/>
      <c r="P773" s="173"/>
      <c r="Q773" s="173"/>
      <c r="R773" s="145"/>
      <c r="S773" s="150"/>
      <c r="T773" s="150"/>
      <c r="U773" s="150"/>
      <c r="V773" s="150"/>
      <c r="W773" s="150"/>
      <c r="X773" s="150"/>
      <c r="Y773" s="150"/>
      <c r="Z773" s="150"/>
    </row>
    <row r="774" spans="1:28" s="102" customFormat="1" ht="20.100000000000001" customHeight="1">
      <c r="A774" s="268"/>
      <c r="B774" s="123"/>
      <c r="C774" s="123"/>
      <c r="D774" s="123"/>
      <c r="E774" s="123"/>
      <c r="F774" s="123"/>
      <c r="G774" s="123"/>
      <c r="H774" s="123"/>
      <c r="I774" s="316"/>
      <c r="J774" s="123"/>
      <c r="K774" s="123"/>
      <c r="L774" s="123"/>
      <c r="M774" s="156"/>
      <c r="N774" s="172"/>
      <c r="O774" s="172"/>
      <c r="P774" s="173"/>
      <c r="Q774" s="173"/>
      <c r="R774" s="145"/>
      <c r="S774" s="150"/>
      <c r="T774" s="150"/>
      <c r="U774" s="150"/>
      <c r="V774" s="150"/>
      <c r="W774" s="150"/>
      <c r="X774" s="150"/>
      <c r="Y774" s="150"/>
      <c r="Z774" s="150"/>
    </row>
    <row r="775" spans="1:28" s="102" customFormat="1" ht="20.100000000000001" customHeight="1">
      <c r="A775" s="268"/>
      <c r="B775" s="123"/>
      <c r="C775" s="123"/>
      <c r="D775" s="123"/>
      <c r="E775" s="123"/>
      <c r="F775" s="123"/>
      <c r="G775" s="123"/>
      <c r="H775" s="123"/>
      <c r="I775" s="316"/>
      <c r="J775" s="123"/>
      <c r="K775" s="123"/>
      <c r="L775" s="123"/>
      <c r="M775" s="156"/>
      <c r="N775" s="172"/>
      <c r="O775" s="145"/>
      <c r="P775" s="145"/>
      <c r="Q775" s="145"/>
      <c r="R775" s="145"/>
      <c r="S775" s="150"/>
      <c r="T775" s="150"/>
      <c r="U775" s="150"/>
      <c r="V775" s="150"/>
      <c r="W775" s="150"/>
      <c r="X775" s="150"/>
      <c r="Y775" s="150"/>
      <c r="Z775" s="150"/>
    </row>
    <row r="776" spans="1:28" s="102" customFormat="1" ht="20.100000000000001" customHeight="1">
      <c r="A776" s="268"/>
      <c r="B776" s="123"/>
      <c r="C776" s="123"/>
      <c r="D776" s="123"/>
      <c r="E776" s="123"/>
      <c r="F776" s="123"/>
      <c r="G776" s="123"/>
      <c r="H776" s="123"/>
      <c r="I776" s="316"/>
      <c r="J776" s="123"/>
      <c r="K776" s="123"/>
      <c r="L776" s="123"/>
      <c r="M776" s="156"/>
      <c r="N776" s="172"/>
      <c r="O776" s="145"/>
      <c r="P776" s="145"/>
      <c r="Q776" s="145"/>
      <c r="R776" s="145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68"/>
      <c r="B777" s="123"/>
      <c r="C777" s="123"/>
      <c r="D777" s="123"/>
      <c r="E777" s="123"/>
      <c r="F777" s="123"/>
      <c r="G777" s="123"/>
      <c r="H777" s="123"/>
      <c r="I777" s="316"/>
      <c r="J777" s="123"/>
      <c r="K777" s="123"/>
      <c r="L777" s="123"/>
      <c r="M777" s="156"/>
      <c r="N777" s="172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8"/>
      <c r="B778" s="123"/>
      <c r="C778" s="123"/>
      <c r="D778" s="123"/>
      <c r="E778" s="123"/>
      <c r="F778" s="123"/>
      <c r="G778" s="123"/>
      <c r="H778" s="123"/>
      <c r="I778" s="316"/>
      <c r="J778" s="123"/>
      <c r="K778" s="123"/>
      <c r="L778" s="123"/>
      <c r="M778" s="156"/>
      <c r="N778" s="172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8"/>
      <c r="B779" s="123"/>
      <c r="C779" s="123"/>
      <c r="D779" s="123"/>
      <c r="E779" s="123"/>
      <c r="F779" s="123"/>
      <c r="G779" s="123"/>
      <c r="H779" s="123"/>
      <c r="I779" s="316"/>
      <c r="J779" s="123"/>
      <c r="K779" s="123"/>
      <c r="L779" s="123"/>
      <c r="M779" s="156"/>
      <c r="N779" s="172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8"/>
      <c r="B780" s="123"/>
      <c r="C780" s="123"/>
      <c r="D780" s="123"/>
      <c r="E780" s="123"/>
      <c r="F780" s="123"/>
      <c r="G780" s="123"/>
      <c r="H780" s="123"/>
      <c r="I780" s="316"/>
      <c r="J780" s="123"/>
      <c r="K780" s="123"/>
      <c r="L780" s="123"/>
      <c r="M780" s="156"/>
      <c r="N780" s="172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  <c r="AA780" s="150"/>
      <c r="AB780" s="150"/>
    </row>
    <row r="781" spans="1:28" ht="20.100000000000001" customHeight="1">
      <c r="M781" s="156"/>
      <c r="N781" s="145"/>
      <c r="AA781" s="102"/>
      <c r="AB781" s="102"/>
    </row>
    <row r="782" spans="1:28" s="102" customFormat="1" ht="20.100000000000001" customHeight="1">
      <c r="A782" s="268"/>
      <c r="B782" s="123"/>
      <c r="C782" s="123"/>
      <c r="D782" s="123"/>
      <c r="E782" s="123"/>
      <c r="F782" s="123"/>
      <c r="G782" s="123"/>
      <c r="H782" s="123"/>
      <c r="I782" s="316"/>
      <c r="J782" s="123"/>
      <c r="K782" s="123"/>
      <c r="L782" s="123"/>
      <c r="M782" s="156"/>
      <c r="N782" s="145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8"/>
      <c r="B783" s="123"/>
      <c r="C783" s="123"/>
      <c r="D783" s="123"/>
      <c r="E783" s="123"/>
      <c r="F783" s="123"/>
      <c r="G783" s="123"/>
      <c r="H783" s="123"/>
      <c r="I783" s="316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8"/>
      <c r="B784" s="123"/>
      <c r="C784" s="123"/>
      <c r="D784" s="123"/>
      <c r="E784" s="123"/>
      <c r="F784" s="123"/>
      <c r="G784" s="123"/>
      <c r="H784" s="123"/>
      <c r="I784" s="316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8"/>
      <c r="B785" s="123"/>
      <c r="C785" s="123"/>
      <c r="D785" s="123"/>
      <c r="E785" s="123"/>
      <c r="F785" s="123"/>
      <c r="G785" s="123"/>
      <c r="H785" s="123"/>
      <c r="I785" s="316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8"/>
      <c r="B786" s="123"/>
      <c r="C786" s="123"/>
      <c r="D786" s="123"/>
      <c r="E786" s="123"/>
      <c r="F786" s="123"/>
      <c r="G786" s="123"/>
      <c r="H786" s="123"/>
      <c r="I786" s="316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8"/>
      <c r="B787" s="123"/>
      <c r="C787" s="123"/>
      <c r="D787" s="123"/>
      <c r="E787" s="123"/>
      <c r="F787" s="123"/>
      <c r="G787" s="123"/>
      <c r="H787" s="123"/>
      <c r="I787" s="316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8"/>
      <c r="B788" s="123"/>
      <c r="C788" s="123"/>
      <c r="D788" s="123"/>
      <c r="E788" s="123"/>
      <c r="F788" s="123"/>
      <c r="G788" s="123"/>
      <c r="H788" s="123"/>
      <c r="I788" s="316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8"/>
      <c r="B789" s="123"/>
      <c r="C789" s="123"/>
      <c r="D789" s="123"/>
      <c r="E789" s="123"/>
      <c r="F789" s="123"/>
      <c r="G789" s="123"/>
      <c r="H789" s="123"/>
      <c r="I789" s="316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8"/>
      <c r="B790" s="123"/>
      <c r="C790" s="123"/>
      <c r="D790" s="123"/>
      <c r="E790" s="123"/>
      <c r="F790" s="123"/>
      <c r="G790" s="123"/>
      <c r="H790" s="123"/>
      <c r="I790" s="316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8"/>
      <c r="B791" s="123"/>
      <c r="C791" s="123"/>
      <c r="D791" s="123"/>
      <c r="E791" s="123"/>
      <c r="F791" s="123"/>
      <c r="G791" s="123"/>
      <c r="H791" s="123"/>
      <c r="I791" s="316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8"/>
      <c r="B792" s="123"/>
      <c r="C792" s="123"/>
      <c r="D792" s="123"/>
      <c r="E792" s="123"/>
      <c r="F792" s="123"/>
      <c r="G792" s="123"/>
      <c r="H792" s="123"/>
      <c r="I792" s="316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8"/>
      <c r="B793" s="123"/>
      <c r="C793" s="123"/>
      <c r="D793" s="123"/>
      <c r="E793" s="123"/>
      <c r="F793" s="123"/>
      <c r="G793" s="123"/>
      <c r="H793" s="123"/>
      <c r="I793" s="316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8"/>
      <c r="B794" s="123"/>
      <c r="C794" s="123"/>
      <c r="D794" s="123"/>
      <c r="E794" s="123"/>
      <c r="F794" s="123"/>
      <c r="G794" s="123"/>
      <c r="H794" s="123"/>
      <c r="I794" s="316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8"/>
      <c r="B795" s="123"/>
      <c r="C795" s="123"/>
      <c r="D795" s="123"/>
      <c r="E795" s="123"/>
      <c r="F795" s="123"/>
      <c r="G795" s="123"/>
      <c r="H795" s="123"/>
      <c r="I795" s="316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8"/>
      <c r="B796" s="123"/>
      <c r="C796" s="123"/>
      <c r="D796" s="123"/>
      <c r="E796" s="123"/>
      <c r="F796" s="123"/>
      <c r="G796" s="123"/>
      <c r="H796" s="123"/>
      <c r="I796" s="316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8"/>
      <c r="B797" s="123"/>
      <c r="C797" s="123"/>
      <c r="D797" s="123"/>
      <c r="E797" s="123"/>
      <c r="F797" s="123"/>
      <c r="G797" s="123"/>
      <c r="H797" s="123"/>
      <c r="I797" s="316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8"/>
      <c r="B798" s="123"/>
      <c r="C798" s="123"/>
      <c r="D798" s="123"/>
      <c r="E798" s="123"/>
      <c r="F798" s="123"/>
      <c r="G798" s="123"/>
      <c r="H798" s="123"/>
      <c r="I798" s="316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8"/>
      <c r="B799" s="123"/>
      <c r="C799" s="123"/>
      <c r="D799" s="123"/>
      <c r="E799" s="123"/>
      <c r="F799" s="123"/>
      <c r="G799" s="123"/>
      <c r="H799" s="123"/>
      <c r="I799" s="316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8"/>
      <c r="B800" s="123"/>
      <c r="C800" s="123"/>
      <c r="D800" s="123"/>
      <c r="E800" s="123"/>
      <c r="F800" s="123"/>
      <c r="G800" s="123"/>
      <c r="H800" s="123"/>
      <c r="I800" s="316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8"/>
      <c r="B801" s="123"/>
      <c r="C801" s="123"/>
      <c r="D801" s="123"/>
      <c r="E801" s="123"/>
      <c r="F801" s="123"/>
      <c r="G801" s="123"/>
      <c r="H801" s="123"/>
      <c r="I801" s="316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8"/>
      <c r="B802" s="123"/>
      <c r="C802" s="123"/>
      <c r="D802" s="123"/>
      <c r="E802" s="123"/>
      <c r="F802" s="123"/>
      <c r="G802" s="123"/>
      <c r="H802" s="123"/>
      <c r="I802" s="316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8"/>
      <c r="B803" s="123"/>
      <c r="C803" s="123"/>
      <c r="D803" s="123"/>
      <c r="E803" s="123"/>
      <c r="F803" s="123"/>
      <c r="G803" s="123"/>
      <c r="H803" s="123"/>
      <c r="I803" s="316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8"/>
      <c r="B804" s="123"/>
      <c r="C804" s="123"/>
      <c r="D804" s="123"/>
      <c r="E804" s="123"/>
      <c r="F804" s="123"/>
      <c r="G804" s="123"/>
      <c r="H804" s="123"/>
      <c r="I804" s="316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8"/>
      <c r="B805" s="123"/>
      <c r="C805" s="123"/>
      <c r="D805" s="123"/>
      <c r="E805" s="123"/>
      <c r="F805" s="123"/>
      <c r="G805" s="123"/>
      <c r="H805" s="123"/>
      <c r="I805" s="316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8"/>
      <c r="B806" s="123"/>
      <c r="C806" s="123"/>
      <c r="D806" s="123"/>
      <c r="E806" s="123"/>
      <c r="F806" s="123"/>
      <c r="G806" s="123"/>
      <c r="H806" s="123"/>
      <c r="I806" s="316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8"/>
      <c r="B807" s="123"/>
      <c r="C807" s="123"/>
      <c r="D807" s="123"/>
      <c r="E807" s="123"/>
      <c r="F807" s="123"/>
      <c r="G807" s="123"/>
      <c r="H807" s="123"/>
      <c r="I807" s="316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8"/>
      <c r="B808" s="123"/>
      <c r="C808" s="123"/>
      <c r="D808" s="123"/>
      <c r="E808" s="123"/>
      <c r="F808" s="123"/>
      <c r="G808" s="123"/>
      <c r="H808" s="123"/>
      <c r="I808" s="316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8"/>
      <c r="B809" s="123"/>
      <c r="C809" s="123"/>
      <c r="D809" s="123"/>
      <c r="E809" s="123"/>
      <c r="F809" s="123"/>
      <c r="G809" s="123"/>
      <c r="H809" s="123"/>
      <c r="I809" s="316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8"/>
      <c r="B810" s="123"/>
      <c r="C810" s="123"/>
      <c r="D810" s="123"/>
      <c r="E810" s="123"/>
      <c r="F810" s="123"/>
      <c r="G810" s="123"/>
      <c r="H810" s="123"/>
      <c r="I810" s="316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8"/>
      <c r="B811" s="123"/>
      <c r="C811" s="123"/>
      <c r="D811" s="123"/>
      <c r="E811" s="123"/>
      <c r="F811" s="123"/>
      <c r="G811" s="123"/>
      <c r="H811" s="123"/>
      <c r="I811" s="31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8"/>
      <c r="B812" s="123"/>
      <c r="C812" s="123"/>
      <c r="D812" s="123"/>
      <c r="E812" s="123"/>
      <c r="F812" s="123"/>
      <c r="G812" s="123"/>
      <c r="H812" s="123"/>
      <c r="I812" s="31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8"/>
      <c r="B813" s="123"/>
      <c r="C813" s="123"/>
      <c r="D813" s="123"/>
      <c r="E813" s="123"/>
      <c r="F813" s="123"/>
      <c r="G813" s="123"/>
      <c r="H813" s="123"/>
      <c r="I813" s="31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8"/>
      <c r="B814" s="123"/>
      <c r="C814" s="123"/>
      <c r="D814" s="123"/>
      <c r="E814" s="123"/>
      <c r="F814" s="123"/>
      <c r="G814" s="123"/>
      <c r="H814" s="123"/>
      <c r="I814" s="316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8"/>
      <c r="B815" s="123"/>
      <c r="C815" s="123"/>
      <c r="D815" s="123"/>
      <c r="E815" s="123"/>
      <c r="F815" s="123"/>
      <c r="G815" s="123"/>
      <c r="H815" s="123"/>
      <c r="I815" s="316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8"/>
      <c r="B816" s="123"/>
      <c r="C816" s="123"/>
      <c r="D816" s="123"/>
      <c r="E816" s="123"/>
      <c r="F816" s="123"/>
      <c r="G816" s="123"/>
      <c r="H816" s="123"/>
      <c r="I816" s="316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8"/>
      <c r="B817" s="123"/>
      <c r="C817" s="123"/>
      <c r="D817" s="123"/>
      <c r="E817" s="123"/>
      <c r="F817" s="123"/>
      <c r="G817" s="123"/>
      <c r="H817" s="123"/>
      <c r="I817" s="316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8"/>
      <c r="B818" s="123"/>
      <c r="C818" s="123"/>
      <c r="D818" s="123"/>
      <c r="E818" s="123"/>
      <c r="F818" s="123"/>
      <c r="G818" s="123"/>
      <c r="H818" s="123"/>
      <c r="I818" s="316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8"/>
      <c r="B819" s="123"/>
      <c r="C819" s="123"/>
      <c r="D819" s="123"/>
      <c r="E819" s="123"/>
      <c r="F819" s="123"/>
      <c r="G819" s="123"/>
      <c r="H819" s="123"/>
      <c r="I819" s="316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8"/>
      <c r="B820" s="123"/>
      <c r="C820" s="123"/>
      <c r="D820" s="123"/>
      <c r="E820" s="123"/>
      <c r="F820" s="123"/>
      <c r="G820" s="123"/>
      <c r="H820" s="123"/>
      <c r="I820" s="316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8"/>
      <c r="B821" s="123"/>
      <c r="C821" s="123"/>
      <c r="D821" s="123"/>
      <c r="E821" s="123"/>
      <c r="F821" s="123"/>
      <c r="G821" s="123"/>
      <c r="H821" s="123"/>
      <c r="I821" s="316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  <c r="AA821" s="150"/>
      <c r="AB821" s="150"/>
    </row>
    <row r="824" spans="1:28" ht="20.100000000000001" customHeight="1">
      <c r="AA824" s="102"/>
      <c r="AB824" s="102"/>
    </row>
    <row r="825" spans="1:28" s="102" customFormat="1" ht="20.100000000000001" customHeight="1">
      <c r="A825" s="268"/>
      <c r="B825" s="123"/>
      <c r="C825" s="123"/>
      <c r="D825" s="123"/>
      <c r="E825" s="123"/>
      <c r="F825" s="123"/>
      <c r="G825" s="123"/>
      <c r="H825" s="123"/>
      <c r="I825" s="316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8"/>
      <c r="B826" s="123"/>
      <c r="C826" s="123"/>
      <c r="D826" s="123"/>
      <c r="E826" s="123"/>
      <c r="F826" s="123"/>
      <c r="G826" s="123"/>
      <c r="H826" s="123"/>
      <c r="I826" s="316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8"/>
      <c r="B827" s="123"/>
      <c r="C827" s="123"/>
      <c r="D827" s="123"/>
      <c r="E827" s="123"/>
      <c r="F827" s="123"/>
      <c r="G827" s="123"/>
      <c r="H827" s="123"/>
      <c r="I827" s="316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8"/>
      <c r="B828" s="123"/>
      <c r="C828" s="123"/>
      <c r="D828" s="123"/>
      <c r="E828" s="123"/>
      <c r="F828" s="123"/>
      <c r="G828" s="123"/>
      <c r="H828" s="123"/>
      <c r="I828" s="316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8"/>
      <c r="B829" s="123"/>
      <c r="C829" s="123"/>
      <c r="D829" s="123"/>
      <c r="E829" s="123"/>
      <c r="F829" s="123"/>
      <c r="G829" s="123"/>
      <c r="H829" s="123"/>
      <c r="I829" s="316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8"/>
      <c r="B830" s="123"/>
      <c r="C830" s="123"/>
      <c r="D830" s="123"/>
      <c r="E830" s="123"/>
      <c r="F830" s="123"/>
      <c r="G830" s="123"/>
      <c r="H830" s="123"/>
      <c r="I830" s="316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8"/>
      <c r="B831" s="123"/>
      <c r="C831" s="123"/>
      <c r="D831" s="123"/>
      <c r="E831" s="123"/>
      <c r="F831" s="123"/>
      <c r="G831" s="123"/>
      <c r="H831" s="123"/>
      <c r="I831" s="316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68"/>
      <c r="B832" s="123"/>
      <c r="C832" s="123"/>
      <c r="D832" s="123"/>
      <c r="E832" s="123"/>
      <c r="F832" s="123"/>
      <c r="G832" s="123"/>
      <c r="H832" s="123"/>
      <c r="I832" s="316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8"/>
      <c r="B833" s="123"/>
      <c r="C833" s="123"/>
      <c r="D833" s="123"/>
      <c r="E833" s="123"/>
      <c r="F833" s="123"/>
      <c r="G833" s="123"/>
      <c r="H833" s="123"/>
      <c r="I833" s="316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  <c r="AA833" s="150"/>
      <c r="AB833" s="150"/>
    </row>
  </sheetData>
  <autoFilter ref="A3:V711"/>
  <mergeCells count="10">
    <mergeCell ref="V35:V36"/>
    <mergeCell ref="K105:L105"/>
    <mergeCell ref="K117:L117"/>
    <mergeCell ref="K126:L126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36:H137 D156:H157 E127:H128 D166:H167 D118:H119 D106:H109 D4:H93 D96:H96">
    <cfRule type="cellIs" dxfId="327" priority="12" operator="greaterThan">
      <formula>0</formula>
    </cfRule>
  </conditionalFormatting>
  <conditionalFormatting sqref="D136:H137 D156:H157 D166:H167 D118:H119">
    <cfRule type="cellIs" dxfId="326" priority="10" operator="greaterThan">
      <formula>0</formula>
    </cfRule>
    <cfRule type="expression" dxfId="325" priority="11">
      <formula>"&gt;0"</formula>
    </cfRule>
  </conditionalFormatting>
  <conditionalFormatting sqref="D146:H147">
    <cfRule type="cellIs" dxfId="324" priority="2" operator="greaterThan">
      <formula>0</formula>
    </cfRule>
    <cfRule type="cellIs" dxfId="323" priority="3" operator="greaterThan">
      <formula>0</formula>
    </cfRule>
    <cfRule type="expression" dxfId="322" priority="7">
      <formula>"&gt;=1"</formula>
    </cfRule>
    <cfRule type="cellIs" dxfId="321" priority="8" operator="greaterThan">
      <formula>1</formula>
    </cfRule>
    <cfRule type="cellIs" dxfId="320" priority="9" operator="greaterThan">
      <formula>1</formula>
    </cfRule>
  </conditionalFormatting>
  <conditionalFormatting sqref="P768:Q774">
    <cfRule type="expression" dxfId="319" priority="4">
      <formula>"&gt;=1"</formula>
    </cfRule>
    <cfRule type="cellIs" dxfId="318" priority="5" operator="greaterThan">
      <formula>1</formula>
    </cfRule>
    <cfRule type="cellIs" dxfId="317" priority="6" operator="greaterThan">
      <formula>1</formula>
    </cfRule>
  </conditionalFormatting>
  <conditionalFormatting sqref="D94:H95">
    <cfRule type="cellIs" dxfId="316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3"/>
  <sheetViews>
    <sheetView zoomScaleNormal="100" workbookViewId="0">
      <pane ySplit="3" topLeftCell="A4" activePane="bottomLeft" state="frozen"/>
      <selection activeCell="A4" sqref="A4:J71"/>
      <selection pane="bottomLeft" activeCell="I14" sqref="I14"/>
    </sheetView>
  </sheetViews>
  <sheetFormatPr defaultRowHeight="20.100000000000001" customHeight="1"/>
  <cols>
    <col min="1" max="1" width="10.125" style="268" customWidth="1"/>
    <col min="2" max="2" width="18.625" style="123" customWidth="1"/>
    <col min="3" max="3" width="11.625" style="123" customWidth="1"/>
    <col min="4" max="8" width="8.125" style="123" customWidth="1"/>
    <col min="9" max="9" width="8.875" style="31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3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01" t="s">
        <v>3</v>
      </c>
      <c r="E3" s="401" t="s">
        <v>4</v>
      </c>
      <c r="F3" s="401" t="s">
        <v>5</v>
      </c>
      <c r="G3" s="401" t="s">
        <v>6</v>
      </c>
      <c r="H3" s="401" t="s">
        <v>119</v>
      </c>
      <c r="I3" s="295" t="s">
        <v>8</v>
      </c>
      <c r="J3" s="401" t="s">
        <v>9</v>
      </c>
      <c r="K3" s="466" t="s">
        <v>10</v>
      </c>
      <c r="L3" s="467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8">
        <v>44513</v>
      </c>
      <c r="B4" s="326" t="s">
        <v>1565</v>
      </c>
      <c r="C4" s="327" t="s">
        <v>1566</v>
      </c>
      <c r="D4" s="328">
        <v>70</v>
      </c>
      <c r="E4" s="328">
        <v>0</v>
      </c>
      <c r="F4" s="328">
        <v>0</v>
      </c>
      <c r="G4" s="328">
        <v>35</v>
      </c>
      <c r="H4" s="328">
        <v>0</v>
      </c>
      <c r="I4" s="329" t="s">
        <v>1569</v>
      </c>
      <c r="J4" s="330" t="s">
        <v>1571</v>
      </c>
      <c r="K4" s="330" t="s">
        <v>1574</v>
      </c>
      <c r="L4" s="331"/>
      <c r="M4" s="101"/>
      <c r="O4" s="111" t="s">
        <v>93</v>
      </c>
      <c r="P4" s="112"/>
      <c r="Q4" s="32">
        <f t="shared" ref="Q4:U6" si="0">D82</f>
        <v>72</v>
      </c>
      <c r="R4" s="32">
        <f t="shared" si="0"/>
        <v>0</v>
      </c>
      <c r="S4" s="32">
        <f t="shared" si="0"/>
        <v>0</v>
      </c>
      <c r="T4" s="32">
        <f t="shared" si="0"/>
        <v>37</v>
      </c>
      <c r="U4" s="32">
        <f t="shared" si="0"/>
        <v>0</v>
      </c>
      <c r="V4" s="113"/>
    </row>
    <row r="5" spans="1:22" ht="20.100000000000001" customHeight="1" thickBot="1">
      <c r="A5" s="324">
        <v>44513</v>
      </c>
      <c r="B5" s="338" t="s">
        <v>1568</v>
      </c>
      <c r="C5" s="339" t="s">
        <v>1567</v>
      </c>
      <c r="D5" s="340">
        <v>2</v>
      </c>
      <c r="E5" s="340">
        <v>0</v>
      </c>
      <c r="F5" s="340">
        <v>0</v>
      </c>
      <c r="G5" s="340">
        <v>2</v>
      </c>
      <c r="H5" s="340">
        <v>0</v>
      </c>
      <c r="I5" s="341" t="s">
        <v>1570</v>
      </c>
      <c r="J5" s="342" t="s">
        <v>1571</v>
      </c>
      <c r="K5" s="342" t="s">
        <v>1574</v>
      </c>
      <c r="L5" s="343"/>
      <c r="M5" s="156"/>
      <c r="O5" s="114" t="s">
        <v>49</v>
      </c>
      <c r="P5" s="115"/>
      <c r="Q5" s="33">
        <f t="shared" si="0"/>
        <v>2722</v>
      </c>
      <c r="R5" s="33">
        <f t="shared" si="0"/>
        <v>503</v>
      </c>
      <c r="S5" s="33">
        <f t="shared" si="0"/>
        <v>455</v>
      </c>
      <c r="T5" s="33">
        <f t="shared" si="0"/>
        <v>2672</v>
      </c>
      <c r="U5" s="33">
        <f t="shared" si="0"/>
        <v>0</v>
      </c>
      <c r="V5" s="116"/>
    </row>
    <row r="6" spans="1:22" ht="20.100000000000001" customHeight="1" thickBot="1">
      <c r="A6" s="198" t="s">
        <v>11</v>
      </c>
      <c r="B6" s="199"/>
      <c r="C6" s="200"/>
      <c r="D6" s="201">
        <f>SUM(D4:D5)</f>
        <v>72</v>
      </c>
      <c r="E6" s="201">
        <f>SUM(E4:E5)</f>
        <v>0</v>
      </c>
      <c r="F6" s="201">
        <f>SUM(F4:F5)</f>
        <v>0</v>
      </c>
      <c r="G6" s="201">
        <f>SUM(G4:G5)</f>
        <v>37</v>
      </c>
      <c r="H6" s="201">
        <f>SUM(H4:H5)</f>
        <v>0</v>
      </c>
      <c r="I6" s="297"/>
      <c r="J6" s="149"/>
      <c r="K6" s="149"/>
      <c r="L6" s="202"/>
      <c r="M6" s="156"/>
      <c r="O6" s="46" t="s">
        <v>50</v>
      </c>
      <c r="P6" s="47"/>
      <c r="Q6" s="2">
        <f t="shared" si="0"/>
        <v>2794</v>
      </c>
      <c r="R6" s="2">
        <f t="shared" si="0"/>
        <v>503</v>
      </c>
      <c r="S6" s="2">
        <f t="shared" si="0"/>
        <v>455</v>
      </c>
      <c r="T6" s="2">
        <f t="shared" si="0"/>
        <v>2709</v>
      </c>
      <c r="U6" s="2">
        <f t="shared" si="0"/>
        <v>0</v>
      </c>
      <c r="V6" s="48"/>
    </row>
    <row r="7" spans="1:22" ht="20.100000000000001" customHeight="1" thickTop="1">
      <c r="A7" s="203" t="s">
        <v>12</v>
      </c>
      <c r="B7" s="204"/>
      <c r="C7" s="205"/>
      <c r="D7" s="206">
        <v>2696</v>
      </c>
      <c r="E7" s="206">
        <v>0</v>
      </c>
      <c r="F7" s="206">
        <v>1</v>
      </c>
      <c r="G7" s="206">
        <v>2648</v>
      </c>
      <c r="H7" s="206">
        <v>0</v>
      </c>
      <c r="I7" s="298"/>
      <c r="J7" s="128"/>
      <c r="K7" s="128"/>
      <c r="L7" s="207"/>
      <c r="M7" s="156"/>
      <c r="O7" s="49" t="s">
        <v>51</v>
      </c>
      <c r="P7" s="50"/>
      <c r="Q7" s="3">
        <f>D29</f>
        <v>81</v>
      </c>
      <c r="R7" s="3">
        <f>E29</f>
        <v>0</v>
      </c>
      <c r="S7" s="3">
        <f>F29</f>
        <v>0</v>
      </c>
      <c r="T7" s="3">
        <f>G29</f>
        <v>77</v>
      </c>
      <c r="U7" s="3">
        <f>H29</f>
        <v>0</v>
      </c>
      <c r="V7" s="51"/>
    </row>
    <row r="8" spans="1:22" ht="20.100000000000001" customHeight="1" thickBot="1">
      <c r="A8" s="208" t="s">
        <v>13</v>
      </c>
      <c r="B8" s="209"/>
      <c r="C8" s="210"/>
      <c r="D8" s="211">
        <f>D6+D7</f>
        <v>2768</v>
      </c>
      <c r="E8" s="211">
        <f>E6+E7</f>
        <v>0</v>
      </c>
      <c r="F8" s="211">
        <f>F6+F7</f>
        <v>1</v>
      </c>
      <c r="G8" s="211">
        <f>G6+G7</f>
        <v>2685</v>
      </c>
      <c r="H8" s="211">
        <f>H6+H7</f>
        <v>0</v>
      </c>
      <c r="I8" s="299"/>
      <c r="J8" s="129"/>
      <c r="K8" s="129"/>
      <c r="L8" s="212"/>
      <c r="M8" s="156"/>
      <c r="O8" s="52" t="s">
        <v>94</v>
      </c>
      <c r="P8" s="53"/>
      <c r="Q8" s="4">
        <f>SUM(Q6:Q7)</f>
        <v>2875</v>
      </c>
      <c r="R8" s="4">
        <f>SUM(R6:R7)</f>
        <v>503</v>
      </c>
      <c r="S8" s="4">
        <f>SUM(S6:S7)</f>
        <v>455</v>
      </c>
      <c r="T8" s="4">
        <f>SUM(T6:T7)</f>
        <v>2786</v>
      </c>
      <c r="U8" s="4">
        <f>SUM(U6:U7)</f>
        <v>0</v>
      </c>
      <c r="V8" s="54"/>
    </row>
    <row r="9" spans="1:22" ht="20.100000000000001" customHeight="1">
      <c r="A9" s="213" t="s">
        <v>14</v>
      </c>
      <c r="B9" s="214">
        <f t="array" ref="B9">SUM(1/COUNTIF(B4:B5,B4:B5))</f>
        <v>1</v>
      </c>
      <c r="C9" s="215"/>
      <c r="D9" s="151"/>
      <c r="E9" s="151"/>
      <c r="F9" s="151"/>
      <c r="G9" s="151"/>
      <c r="H9" s="151"/>
      <c r="I9" s="300"/>
      <c r="J9" s="130"/>
      <c r="K9" s="130"/>
      <c r="L9" s="134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213"/>
      <c r="B10" s="214"/>
      <c r="C10" s="215"/>
      <c r="D10" s="151"/>
      <c r="E10" s="151"/>
      <c r="F10" s="151"/>
      <c r="G10" s="151"/>
      <c r="H10" s="151"/>
      <c r="I10" s="300"/>
      <c r="J10" s="130"/>
      <c r="K10" s="39"/>
      <c r="L10" s="39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216" t="s">
        <v>15</v>
      </c>
      <c r="B11" s="217"/>
      <c r="C11" s="217"/>
      <c r="D11" s="131"/>
      <c r="E11" s="131"/>
      <c r="F11" s="131"/>
      <c r="G11" s="131"/>
      <c r="H11" s="131"/>
      <c r="I11" s="301"/>
      <c r="J11" s="131"/>
      <c r="K11" s="148"/>
      <c r="L11" s="14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218" t="s">
        <v>130</v>
      </c>
      <c r="B12" s="217"/>
      <c r="C12" s="217"/>
      <c r="D12" s="131"/>
      <c r="E12" s="131"/>
      <c r="F12" s="131"/>
      <c r="G12" s="131"/>
      <c r="H12" s="131"/>
      <c r="I12" s="301"/>
      <c r="J12" s="131"/>
      <c r="K12" s="131"/>
      <c r="L12" s="148"/>
      <c r="M12" s="156"/>
      <c r="O12" s="468" t="s">
        <v>53</v>
      </c>
      <c r="P12" s="466"/>
      <c r="Q12" s="117">
        <f>T12+V12</f>
        <v>72</v>
      </c>
      <c r="R12" s="57"/>
      <c r="S12" s="58" t="s">
        <v>39</v>
      </c>
      <c r="T12" s="59">
        <f>SUM(P14:V14,P17:V17,P20:V20,P23:V23,P26:V26,V29,U29,T29)</f>
        <v>70</v>
      </c>
      <c r="U12" s="60" t="s">
        <v>40</v>
      </c>
      <c r="V12" s="61">
        <f>SUM(P29:S29)</f>
        <v>2</v>
      </c>
    </row>
    <row r="13" spans="1:22" ht="20.100000000000001" customHeight="1" thickBot="1">
      <c r="A13" s="219"/>
      <c r="B13" s="217"/>
      <c r="C13" s="220"/>
      <c r="D13" s="131"/>
      <c r="E13" s="131"/>
      <c r="F13" s="131"/>
      <c r="G13" s="131"/>
      <c r="H13" s="131"/>
      <c r="I13" s="302"/>
      <c r="J13" s="132"/>
      <c r="K13" s="132"/>
      <c r="L13" s="221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174" t="s">
        <v>0</v>
      </c>
      <c r="B14" s="175" t="s">
        <v>1</v>
      </c>
      <c r="C14" s="175" t="s">
        <v>2</v>
      </c>
      <c r="D14" s="399" t="s">
        <v>16</v>
      </c>
      <c r="E14" s="222" t="s">
        <v>27</v>
      </c>
      <c r="F14" s="399" t="s">
        <v>18</v>
      </c>
      <c r="G14" s="399" t="s">
        <v>19</v>
      </c>
      <c r="H14" s="399" t="s">
        <v>119</v>
      </c>
      <c r="I14" s="303" t="s">
        <v>8</v>
      </c>
      <c r="J14" s="399" t="s">
        <v>9</v>
      </c>
      <c r="K14" s="464" t="s">
        <v>10</v>
      </c>
      <c r="L14" s="465"/>
      <c r="M14" s="156"/>
      <c r="O14" s="118" t="s">
        <v>22</v>
      </c>
      <c r="P14" s="119">
        <f t="shared" ref="P14:V14" si="1">SUMIF($C$4:$C$5,P13,$D$4:$D$5)+SUMIF($C$15:$C$16,P13,$D$15:$D$16)+SUMIF($C$34:$C$35,P13,$D$34:$D$35)</f>
        <v>0</v>
      </c>
      <c r="Q14" s="119">
        <f t="shared" si="1"/>
        <v>0</v>
      </c>
      <c r="R14" s="119">
        <f t="shared" si="1"/>
        <v>0</v>
      </c>
      <c r="S14" s="119">
        <f t="shared" si="1"/>
        <v>0</v>
      </c>
      <c r="T14" s="119">
        <f t="shared" si="1"/>
        <v>70</v>
      </c>
      <c r="U14" s="119">
        <f t="shared" si="1"/>
        <v>0</v>
      </c>
      <c r="V14" s="120">
        <f t="shared" si="1"/>
        <v>0</v>
      </c>
    </row>
    <row r="15" spans="1:22" ht="20.100000000000001" customHeight="1">
      <c r="A15" s="318"/>
      <c r="B15" s="326"/>
      <c r="C15" s="327"/>
      <c r="D15" s="328"/>
      <c r="E15" s="328"/>
      <c r="F15" s="328"/>
      <c r="G15" s="328"/>
      <c r="H15" s="328"/>
      <c r="I15" s="329"/>
      <c r="J15" s="330"/>
      <c r="K15" s="330"/>
      <c r="L15" s="331"/>
      <c r="M15" s="156"/>
      <c r="O15" s="65" t="s">
        <v>25</v>
      </c>
      <c r="P15" s="66">
        <f t="shared" ref="P15:V15" si="2">SUMIF($C$4:$C$5,P13,$G$4:$G$5)+SUMIF($C$15:$C$16,P13,$G$15:$G$16)+SUMIF($C$34:$C$35,P13,$G$34:$G$35)</f>
        <v>0</v>
      </c>
      <c r="Q15" s="66">
        <f t="shared" si="2"/>
        <v>0</v>
      </c>
      <c r="R15" s="66">
        <f t="shared" si="2"/>
        <v>0</v>
      </c>
      <c r="S15" s="66">
        <f t="shared" si="2"/>
        <v>0</v>
      </c>
      <c r="T15" s="66">
        <f t="shared" si="2"/>
        <v>35</v>
      </c>
      <c r="U15" s="66">
        <f t="shared" si="2"/>
        <v>0</v>
      </c>
      <c r="V15" s="67">
        <f t="shared" si="2"/>
        <v>0</v>
      </c>
    </row>
    <row r="16" spans="1:22" ht="20.100000000000001" customHeight="1" thickBot="1">
      <c r="A16" s="325"/>
      <c r="B16" s="332"/>
      <c r="C16" s="333"/>
      <c r="D16" s="334"/>
      <c r="E16" s="334"/>
      <c r="F16" s="334"/>
      <c r="G16" s="334"/>
      <c r="H16" s="334"/>
      <c r="I16" s="335"/>
      <c r="J16" s="336"/>
      <c r="K16" s="336"/>
      <c r="L16" s="337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198" t="s">
        <v>20</v>
      </c>
      <c r="B17" s="199"/>
      <c r="C17" s="200"/>
      <c r="D17" s="225">
        <f>SUM(D15:D16)</f>
        <v>0</v>
      </c>
      <c r="E17" s="225">
        <f>SUM(E15:E16)</f>
        <v>0</v>
      </c>
      <c r="F17" s="225">
        <f>SUM(F15:F16)</f>
        <v>0</v>
      </c>
      <c r="G17" s="225">
        <f>SUM(G15:G16)</f>
        <v>0</v>
      </c>
      <c r="H17" s="225">
        <f>SUM(H15:H16)</f>
        <v>0</v>
      </c>
      <c r="I17" s="297"/>
      <c r="J17" s="34"/>
      <c r="K17" s="34"/>
      <c r="L17" s="226"/>
      <c r="M17" s="156"/>
      <c r="O17" s="121" t="s">
        <v>22</v>
      </c>
      <c r="P17" s="119">
        <f t="shared" ref="P17:V17" si="3">SUMIF($C$4:$C$5,P16,$D$4:$D$5)+SUMIF($C$15:$C$16,P16,$D$15:$D$16)+SUMIF($C$34:$C$35,P16,$D$34:$D$35)</f>
        <v>0</v>
      </c>
      <c r="Q17" s="119">
        <f t="shared" si="3"/>
        <v>0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227" t="s">
        <v>12</v>
      </c>
      <c r="B18" s="228"/>
      <c r="C18" s="115"/>
      <c r="D18" s="229">
        <v>26</v>
      </c>
      <c r="E18" s="229">
        <v>300</v>
      </c>
      <c r="F18" s="229">
        <v>271</v>
      </c>
      <c r="G18" s="229">
        <v>24</v>
      </c>
      <c r="H18" s="229">
        <v>0</v>
      </c>
      <c r="I18" s="304"/>
      <c r="J18" s="133"/>
      <c r="K18" s="133"/>
      <c r="L18" s="230"/>
      <c r="M18" s="156"/>
      <c r="O18" s="72" t="s">
        <v>25</v>
      </c>
      <c r="P18" s="73">
        <f>SUMIF($C$4:$C$5,P16,$G$4:$G$5)+SUMIF($C$15:$C$16,P16,$G$15:$G$16)+SUMIF($C$34:$C$35,P16,$G$34:$G$35)</f>
        <v>0</v>
      </c>
      <c r="Q18" s="73">
        <f>SUMIF($C$4:$C$5,Q16,$G$4:$G$5)+SUMIF($C$15:$C$16,Q16,$G$15:$G$16)+SUMIF($C$34:$C$35,Q16,$G$34:$G$35)+1</f>
        <v>1</v>
      </c>
      <c r="R18" s="73">
        <f>SUMIF($C$4:$C$5,R16,$G$4:$G$5)+SUMIF($C$15:$C$16,R16,$G$15:$G$16)+SUMIF($C$34:$C$35,R16,$G$34:$G$35)</f>
        <v>0</v>
      </c>
      <c r="S18" s="73">
        <f>SUMIF($C$4:$C$5,S16,$G$4:$G$5)+SUMIF($C$15:$C$16,S16,$G$15:$G$16)+SUMIF($C$34:$C$35,S16,$G$34:$G$35)</f>
        <v>0</v>
      </c>
      <c r="T18" s="73">
        <f>SUMIF($C$4:$C$5,T16,$G$4:$G$5)+SUMIF($C$15:$C$16,T16,$G$15:$G$16)+SUMIF($C$34:$C$35,T16,$G$34:$G$35)</f>
        <v>0</v>
      </c>
      <c r="U18" s="73">
        <f>SUMIF($C$4:$C$5,U16,$G$4:$G$5)+SUMIF($C$15:$C$16,U16,$G$15:$G$16)+SUMIF($C$34:$C$35,U16,$G$34:$G$35)</f>
        <v>0</v>
      </c>
      <c r="V18" s="74">
        <f>SUMIF($C$4:$C$5,V16,$G$4:$G$5)+SUMIF($C$15:$C$16,V16,$G$15:$G$16)+SUMIF($C$34:$C$35,V16,$G$34:$G$35)</f>
        <v>0</v>
      </c>
    </row>
    <row r="19" spans="1:22" ht="20.100000000000001" customHeight="1" thickBot="1">
      <c r="A19" s="208" t="s">
        <v>13</v>
      </c>
      <c r="B19" s="209"/>
      <c r="C19" s="210"/>
      <c r="D19" s="231">
        <f>SUM(D17:D18)</f>
        <v>26</v>
      </c>
      <c r="E19" s="231">
        <f t="shared" ref="E19:H19" si="4">SUM(E17:E18)</f>
        <v>300</v>
      </c>
      <c r="F19" s="231">
        <f t="shared" si="4"/>
        <v>271</v>
      </c>
      <c r="G19" s="231">
        <f t="shared" si="4"/>
        <v>24</v>
      </c>
      <c r="H19" s="231">
        <f t="shared" si="4"/>
        <v>0</v>
      </c>
      <c r="I19" s="299"/>
      <c r="J19" s="129"/>
      <c r="K19" s="129"/>
      <c r="L19" s="212"/>
      <c r="M19" s="156"/>
      <c r="O19" s="75"/>
      <c r="P19" s="124" t="s">
        <v>41</v>
      </c>
      <c r="Q19" s="76" t="s">
        <v>554</v>
      </c>
      <c r="R19" s="76" t="s">
        <v>42</v>
      </c>
      <c r="S19" s="76" t="s">
        <v>134</v>
      </c>
      <c r="T19" s="43" t="s">
        <v>43</v>
      </c>
      <c r="U19" s="76" t="s">
        <v>109</v>
      </c>
      <c r="V19" s="77" t="s">
        <v>136</v>
      </c>
    </row>
    <row r="20" spans="1:22" ht="20.100000000000001" customHeight="1">
      <c r="A20" s="213"/>
      <c r="B20" s="214"/>
      <c r="C20" s="232"/>
      <c r="D20" s="151"/>
      <c r="E20" s="151"/>
      <c r="F20" s="151"/>
      <c r="G20" s="151"/>
      <c r="H20" s="151"/>
      <c r="I20" s="300"/>
      <c r="J20" s="130"/>
      <c r="K20" s="130"/>
      <c r="L20" s="130"/>
      <c r="M20" s="156" t="s">
        <v>126</v>
      </c>
      <c r="O20" s="121" t="s">
        <v>22</v>
      </c>
      <c r="P20" s="119">
        <f t="shared" ref="P20:V20" si="5">SUMIF($C$4:$C$5,P19,$D$4:$D$5)+SUMIF($C$15:$C$16,P19,$D$15:$D$16)+SUMIF($C$34:$C$35,P19,$D$34:$D$35)</f>
        <v>0</v>
      </c>
      <c r="Q20" s="119">
        <f t="shared" si="5"/>
        <v>0</v>
      </c>
      <c r="R20" s="119">
        <f t="shared" si="5"/>
        <v>0</v>
      </c>
      <c r="S20" s="119">
        <f t="shared" si="5"/>
        <v>0</v>
      </c>
      <c r="T20" s="119">
        <f t="shared" si="5"/>
        <v>0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216" t="s">
        <v>21</v>
      </c>
      <c r="B21" s="217"/>
      <c r="C21" s="217"/>
      <c r="D21" s="131"/>
      <c r="E21" s="131"/>
      <c r="F21" s="131"/>
      <c r="G21" s="131"/>
      <c r="H21" s="131"/>
      <c r="I21" s="301"/>
      <c r="J21" s="131"/>
      <c r="K21" s="131"/>
      <c r="L21" s="131"/>
      <c r="M21" s="156"/>
      <c r="O21" s="78" t="s">
        <v>25</v>
      </c>
      <c r="P21" s="79">
        <f t="shared" ref="P21:V21" si="6">SUMIF($C$4:$C$5,P19,$G$4:$G$5)+SUMIF($C$15:$C$16,P19,$G$15:$G$16)+SUMIF($C$34:$C$35,P19,$G$34:$G$35)</f>
        <v>0</v>
      </c>
      <c r="Q21" s="79">
        <f t="shared" si="6"/>
        <v>0</v>
      </c>
      <c r="R21" s="79">
        <f t="shared" si="6"/>
        <v>0</v>
      </c>
      <c r="S21" s="79">
        <f t="shared" si="6"/>
        <v>0</v>
      </c>
      <c r="T21" s="79">
        <f t="shared" si="6"/>
        <v>0</v>
      </c>
      <c r="U21" s="79">
        <f t="shared" si="6"/>
        <v>0</v>
      </c>
      <c r="V21" s="80">
        <f t="shared" si="6"/>
        <v>0</v>
      </c>
    </row>
    <row r="22" spans="1:22" ht="20.100000000000001" customHeight="1">
      <c r="A22" s="216" t="s">
        <v>124</v>
      </c>
      <c r="B22" s="217"/>
      <c r="C22" s="217"/>
      <c r="D22" s="131"/>
      <c r="E22" s="131"/>
      <c r="F22" s="131"/>
      <c r="G22" s="131"/>
      <c r="H22" s="131"/>
      <c r="I22" s="301"/>
      <c r="J22" s="131"/>
      <c r="K22" s="131"/>
      <c r="L22" s="131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219"/>
      <c r="B23" s="217"/>
      <c r="C23" s="220"/>
      <c r="D23" s="131"/>
      <c r="E23" s="131"/>
      <c r="F23" s="131"/>
      <c r="G23" s="131"/>
      <c r="H23" s="131"/>
      <c r="I23" s="302"/>
      <c r="J23" s="132"/>
      <c r="K23" s="132"/>
      <c r="L23" s="221"/>
      <c r="M23" s="156"/>
      <c r="O23" s="121" t="s">
        <v>22</v>
      </c>
      <c r="P23" s="119">
        <f t="shared" ref="P23:V23" si="7">SUMIF($C$4:$C$5,P22,$D$4:$D$5)+SUMIF($C$15:$C$16,P22,$D$15:$D$16)+SUMIF($C$34:$C$35,P22,$D$34:$D$35)</f>
        <v>0</v>
      </c>
      <c r="Q23" s="119">
        <f t="shared" si="7"/>
        <v>0</v>
      </c>
      <c r="R23" s="119">
        <f t="shared" si="7"/>
        <v>0</v>
      </c>
      <c r="S23" s="119">
        <f t="shared" si="7"/>
        <v>0</v>
      </c>
      <c r="T23" s="119">
        <f t="shared" si="7"/>
        <v>0</v>
      </c>
      <c r="U23" s="119">
        <f t="shared" si="7"/>
        <v>0</v>
      </c>
      <c r="V23" s="120">
        <f t="shared" si="7"/>
        <v>0</v>
      </c>
    </row>
    <row r="24" spans="1:22" ht="20.100000000000001" customHeight="1" thickBot="1">
      <c r="A24" s="174" t="s">
        <v>0</v>
      </c>
      <c r="B24" s="175" t="s">
        <v>1</v>
      </c>
      <c r="C24" s="175" t="s">
        <v>2</v>
      </c>
      <c r="D24" s="399" t="s">
        <v>22</v>
      </c>
      <c r="E24" s="399" t="s">
        <v>23</v>
      </c>
      <c r="F24" s="399" t="s">
        <v>24</v>
      </c>
      <c r="G24" s="399" t="s">
        <v>25</v>
      </c>
      <c r="H24" s="399" t="s">
        <v>7</v>
      </c>
      <c r="I24" s="303" t="s">
        <v>8</v>
      </c>
      <c r="J24" s="399" t="s">
        <v>9</v>
      </c>
      <c r="K24" s="464" t="s">
        <v>10</v>
      </c>
      <c r="L24" s="465"/>
      <c r="M24" s="156"/>
      <c r="O24" s="72" t="s">
        <v>25</v>
      </c>
      <c r="P24" s="73">
        <f t="shared" ref="P24:V24" si="8">SUMIF($C$4:$C$5,P22,$G$4:$G$5)+SUMIF($C$15:$C$16,P22,$G$15:$G$16)+SUMIF($C$34:$C$35,P22,$G$34:$G$35)</f>
        <v>0</v>
      </c>
      <c r="Q24" s="73">
        <f t="shared" si="8"/>
        <v>0</v>
      </c>
      <c r="R24" s="73">
        <f t="shared" si="8"/>
        <v>0</v>
      </c>
      <c r="S24" s="73">
        <f t="shared" si="8"/>
        <v>0</v>
      </c>
      <c r="T24" s="73">
        <f t="shared" si="8"/>
        <v>0</v>
      </c>
      <c r="U24" s="73">
        <f t="shared" si="8"/>
        <v>0</v>
      </c>
      <c r="V24" s="74">
        <f t="shared" si="8"/>
        <v>0</v>
      </c>
    </row>
    <row r="25" spans="1:22" ht="20.100000000000001" customHeight="1">
      <c r="A25" s="170"/>
      <c r="B25" s="141"/>
      <c r="C25" s="159"/>
      <c r="D25" s="160"/>
      <c r="E25" s="160"/>
      <c r="F25" s="160"/>
      <c r="G25" s="160"/>
      <c r="H25" s="160"/>
      <c r="I25" s="290"/>
      <c r="J25" s="168"/>
      <c r="K25" s="168"/>
      <c r="L25" s="142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128</v>
      </c>
      <c r="U25" s="76" t="s">
        <v>129</v>
      </c>
      <c r="V25" s="77" t="s">
        <v>46</v>
      </c>
    </row>
    <row r="26" spans="1:22" ht="20.100000000000001" customHeight="1" thickBot="1">
      <c r="A26" s="165"/>
      <c r="B26" s="285"/>
      <c r="C26" s="158"/>
      <c r="D26" s="163"/>
      <c r="E26" s="163"/>
      <c r="F26" s="163"/>
      <c r="G26" s="163"/>
      <c r="H26" s="163"/>
      <c r="I26" s="292"/>
      <c r="J26" s="164"/>
      <c r="K26" s="164"/>
      <c r="L26" s="286"/>
      <c r="M26" s="156"/>
      <c r="O26" s="121" t="s">
        <v>22</v>
      </c>
      <c r="P26" s="119">
        <f t="shared" ref="P26:V26" si="9">SUMIF($C$4:$C$5,P25,$D$4:$D$5)+SUMIF($C$15:$C$16,P25,$D$15:$D$16)+SUMIF($C$34:$C$35,P25,$D$34:$D$35)</f>
        <v>0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198" t="s">
        <v>20</v>
      </c>
      <c r="B27" s="199"/>
      <c r="C27" s="200"/>
      <c r="D27" s="225">
        <f>SUM(D25:D26)</f>
        <v>0</v>
      </c>
      <c r="E27" s="225">
        <f>SUM(E25:E26)</f>
        <v>0</v>
      </c>
      <c r="F27" s="225">
        <f>SUM(F25:F26)</f>
        <v>0</v>
      </c>
      <c r="G27" s="225">
        <f>SUM(G25:G26)</f>
        <v>0</v>
      </c>
      <c r="H27" s="225">
        <f>SUM(H25:H26)</f>
        <v>0</v>
      </c>
      <c r="I27" s="297"/>
      <c r="J27" s="34"/>
      <c r="K27" s="34"/>
      <c r="L27" s="226"/>
      <c r="M27" s="156"/>
      <c r="O27" s="78" t="s">
        <v>25</v>
      </c>
      <c r="P27" s="83">
        <f t="shared" ref="P27:V27" si="10">SUMIF($C$4:$C$5,P25,$G$4:$G$5)+SUMIF($C$15:$C$16,P25,$G$15:$G$16)+SUMIF($C$34:$C$35,P25,$G$34:$G$35)</f>
        <v>0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>
      <c r="A28" s="227" t="s">
        <v>12</v>
      </c>
      <c r="B28" s="228"/>
      <c r="C28" s="115"/>
      <c r="D28" s="229">
        <v>81</v>
      </c>
      <c r="E28" s="229">
        <v>0</v>
      </c>
      <c r="F28" s="229">
        <v>0</v>
      </c>
      <c r="G28" s="229">
        <v>77</v>
      </c>
      <c r="H28" s="229">
        <v>0</v>
      </c>
      <c r="I28" s="304"/>
      <c r="J28" s="133"/>
      <c r="K28" s="133"/>
      <c r="L28" s="230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 thickBot="1">
      <c r="A29" s="208" t="s">
        <v>13</v>
      </c>
      <c r="B29" s="209"/>
      <c r="C29" s="210"/>
      <c r="D29" s="231">
        <f>SUM(D27:D28)</f>
        <v>81</v>
      </c>
      <c r="E29" s="231">
        <f>SUM(E27:E28)</f>
        <v>0</v>
      </c>
      <c r="F29" s="231">
        <f>SUM(F27:F28)</f>
        <v>0</v>
      </c>
      <c r="G29" s="231">
        <f>SUM(G27:G28)</f>
        <v>77</v>
      </c>
      <c r="H29" s="231">
        <f>SUM(H27:H28)</f>
        <v>0</v>
      </c>
      <c r="I29" s="299"/>
      <c r="J29" s="129"/>
      <c r="K29" s="129"/>
      <c r="L29" s="212"/>
      <c r="M29" s="156"/>
      <c r="O29" s="121" t="s">
        <v>22</v>
      </c>
      <c r="P29" s="119">
        <f t="shared" ref="P29:V29" si="11">SUMIF($C$4:$C$5,P28,$D$4:$D$5)+SUMIF($C$15:$C$16,P28,$D$15:$D$16)+SUMIF($C$34:$C$35,P28,$D$34:$D$35)</f>
        <v>0</v>
      </c>
      <c r="Q29" s="119">
        <f t="shared" si="11"/>
        <v>2</v>
      </c>
      <c r="R29" s="119">
        <f t="shared" si="11"/>
        <v>0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213"/>
      <c r="B30" s="214"/>
      <c r="C30" s="232"/>
      <c r="D30" s="151"/>
      <c r="E30" s="151"/>
      <c r="F30" s="151"/>
      <c r="G30" s="151"/>
      <c r="H30" s="151"/>
      <c r="I30" s="300"/>
      <c r="J30" s="130"/>
      <c r="K30" s="130"/>
      <c r="L30" s="130"/>
      <c r="M30" s="156"/>
      <c r="O30" s="85" t="s">
        <v>25</v>
      </c>
      <c r="P30" s="86">
        <f t="shared" ref="P30:V30" si="12">SUMIF($C$4:$C$5,P28,$G$4:$G$5)+SUMIF($C$15:$C$16,P28,$G$15:$G$16)+SUMIF($C$34:$C$35,P28,$G$34:$G$35)</f>
        <v>0</v>
      </c>
      <c r="Q30" s="86">
        <f t="shared" si="12"/>
        <v>2</v>
      </c>
      <c r="R30" s="86">
        <f t="shared" si="12"/>
        <v>0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216" t="s">
        <v>120</v>
      </c>
      <c r="B31" s="217"/>
      <c r="C31" s="217"/>
      <c r="D31" s="131"/>
      <c r="E31" s="131"/>
      <c r="F31" s="131"/>
      <c r="G31" s="131"/>
      <c r="H31" s="131"/>
      <c r="I31" s="301"/>
      <c r="J31" s="131"/>
      <c r="K31" s="131"/>
      <c r="L31" s="131"/>
      <c r="M31" s="156"/>
      <c r="O31" s="151"/>
      <c r="P31" s="151"/>
      <c r="Q31" s="151"/>
      <c r="R31" s="151"/>
      <c r="S31" s="151"/>
      <c r="T31" s="469" t="s">
        <v>79</v>
      </c>
      <c r="U31" s="470"/>
      <c r="V31" s="122">
        <f>SUM(P15:V15,P18:V18,P21:V21,P24:V24,P27:V27,P30:V30)</f>
        <v>38</v>
      </c>
    </row>
    <row r="32" spans="1:22" ht="20.100000000000001" customHeight="1" thickTop="1" thickBot="1">
      <c r="A32" s="219"/>
      <c r="B32" s="217"/>
      <c r="C32" s="220"/>
      <c r="D32" s="131"/>
      <c r="E32" s="131"/>
      <c r="F32" s="131"/>
      <c r="G32" s="131"/>
      <c r="H32" s="131"/>
      <c r="I32" s="302"/>
      <c r="J32" s="132"/>
      <c r="K32" s="132"/>
      <c r="L32" s="131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 thickBot="1">
      <c r="A33" s="174" t="s">
        <v>0</v>
      </c>
      <c r="B33" s="175" t="s">
        <v>1</v>
      </c>
      <c r="C33" s="175" t="s">
        <v>2</v>
      </c>
      <c r="D33" s="399" t="s">
        <v>26</v>
      </c>
      <c r="E33" s="399" t="s">
        <v>27</v>
      </c>
      <c r="F33" s="399" t="s">
        <v>28</v>
      </c>
      <c r="G33" s="399" t="s">
        <v>25</v>
      </c>
      <c r="H33" s="399" t="s">
        <v>22</v>
      </c>
      <c r="I33" s="303" t="s">
        <v>8</v>
      </c>
      <c r="J33" s="399" t="s">
        <v>9</v>
      </c>
      <c r="K33" s="464" t="s">
        <v>10</v>
      </c>
      <c r="L33" s="465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170"/>
      <c r="B34" s="159"/>
      <c r="C34" s="159"/>
      <c r="D34" s="319"/>
      <c r="E34" s="319"/>
      <c r="F34" s="319"/>
      <c r="G34" s="319"/>
      <c r="H34" s="319"/>
      <c r="I34" s="305"/>
      <c r="J34" s="134"/>
      <c r="K34" s="134"/>
      <c r="L34" s="289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171"/>
      <c r="B35" s="161"/>
      <c r="C35" s="161"/>
      <c r="D35" s="320"/>
      <c r="E35" s="320"/>
      <c r="F35" s="320"/>
      <c r="G35" s="320"/>
      <c r="H35" s="320"/>
      <c r="I35" s="306"/>
      <c r="J35" s="39"/>
      <c r="K35" s="39"/>
      <c r="L35" s="176"/>
      <c r="M35" s="156"/>
      <c r="N35" s="270"/>
      <c r="O35" s="471"/>
      <c r="P35" s="89" t="s">
        <v>81</v>
      </c>
      <c r="Q35" s="89"/>
      <c r="R35" s="89" t="s">
        <v>82</v>
      </c>
      <c r="S35" s="89"/>
      <c r="T35" s="473" t="s">
        <v>83</v>
      </c>
      <c r="U35" s="475" t="s">
        <v>84</v>
      </c>
      <c r="V35" s="462" t="s">
        <v>85</v>
      </c>
    </row>
    <row r="36" spans="1:24" ht="20.100000000000001" customHeight="1">
      <c r="A36" s="198" t="s">
        <v>20</v>
      </c>
      <c r="B36" s="199"/>
      <c r="C36" s="200"/>
      <c r="D36" s="321">
        <f>SUM(D34:D35)</f>
        <v>0</v>
      </c>
      <c r="E36" s="321">
        <f>SUM(E34:E35)</f>
        <v>0</v>
      </c>
      <c r="F36" s="321">
        <f>SUM(F34:F35)</f>
        <v>0</v>
      </c>
      <c r="G36" s="321">
        <f>SUM(G34:G35)</f>
        <v>0</v>
      </c>
      <c r="H36" s="321">
        <f>SUM(H34:H35)</f>
        <v>0</v>
      </c>
      <c r="I36" s="297"/>
      <c r="J36" s="34"/>
      <c r="K36" s="34"/>
      <c r="L36" s="226"/>
      <c r="M36" s="104"/>
      <c r="N36" s="105"/>
      <c r="O36" s="472"/>
      <c r="P36" s="90" t="s">
        <v>86</v>
      </c>
      <c r="Q36" s="90" t="s">
        <v>87</v>
      </c>
      <c r="R36" s="90" t="s">
        <v>86</v>
      </c>
      <c r="S36" s="90" t="s">
        <v>87</v>
      </c>
      <c r="T36" s="474"/>
      <c r="U36" s="476"/>
      <c r="V36" s="463"/>
    </row>
    <row r="37" spans="1:24" ht="20.100000000000001" customHeight="1">
      <c r="A37" s="227" t="s">
        <v>12</v>
      </c>
      <c r="B37" s="228"/>
      <c r="C37" s="115"/>
      <c r="D37" s="322">
        <v>0</v>
      </c>
      <c r="E37" s="322">
        <v>98</v>
      </c>
      <c r="F37" s="322">
        <v>83</v>
      </c>
      <c r="G37" s="322">
        <v>0</v>
      </c>
      <c r="H37" s="322">
        <v>0</v>
      </c>
      <c r="I37" s="304"/>
      <c r="J37" s="133"/>
      <c r="K37" s="133"/>
      <c r="L37" s="230"/>
      <c r="M37" s="344"/>
      <c r="N37" s="186"/>
      <c r="O37" s="345">
        <v>6396</v>
      </c>
      <c r="P37" s="346">
        <v>0</v>
      </c>
      <c r="Q37" s="346">
        <v>0</v>
      </c>
      <c r="R37" s="346">
        <v>0</v>
      </c>
      <c r="S37" s="346">
        <v>0</v>
      </c>
      <c r="T37" s="347">
        <f>SUM(P37:S37)</f>
        <v>0</v>
      </c>
      <c r="U37" s="348"/>
      <c r="V37" s="349"/>
    </row>
    <row r="38" spans="1:24" s="123" customFormat="1" ht="20.100000000000001" customHeight="1" thickBot="1">
      <c r="A38" s="208" t="s">
        <v>13</v>
      </c>
      <c r="B38" s="209"/>
      <c r="C38" s="210"/>
      <c r="D38" s="323">
        <f>D36+D37</f>
        <v>0</v>
      </c>
      <c r="E38" s="323">
        <f>E36+E37</f>
        <v>98</v>
      </c>
      <c r="F38" s="323">
        <f>F36+F37</f>
        <v>83</v>
      </c>
      <c r="G38" s="323">
        <f>G36+G37</f>
        <v>0</v>
      </c>
      <c r="H38" s="323">
        <f>H36+H37</f>
        <v>0</v>
      </c>
      <c r="I38" s="299"/>
      <c r="J38" s="129"/>
      <c r="K38" s="129"/>
      <c r="L38" s="212"/>
      <c r="M38" s="344"/>
      <c r="N38" s="186"/>
      <c r="O38" s="345" t="s">
        <v>145</v>
      </c>
      <c r="P38" s="346">
        <v>0</v>
      </c>
      <c r="Q38" s="346">
        <v>0</v>
      </c>
      <c r="R38" s="346">
        <v>0</v>
      </c>
      <c r="S38" s="346">
        <v>0</v>
      </c>
      <c r="T38" s="347">
        <f t="shared" ref="T38:T43" si="13">SUM(P38:S38)</f>
        <v>0</v>
      </c>
      <c r="U38" s="350"/>
      <c r="V38" s="351"/>
      <c r="W38" s="270"/>
    </row>
    <row r="39" spans="1:24" ht="20.100000000000001" customHeight="1">
      <c r="A39" s="234"/>
      <c r="B39" s="214"/>
      <c r="C39" s="215"/>
      <c r="D39" s="151"/>
      <c r="E39" s="151"/>
      <c r="F39" s="151"/>
      <c r="G39" s="151"/>
      <c r="H39" s="151"/>
      <c r="I39" s="300"/>
      <c r="J39" s="130"/>
      <c r="K39" s="130"/>
      <c r="L39" s="130"/>
      <c r="M39" s="344"/>
      <c r="N39" s="186"/>
      <c r="O39" s="345" t="s">
        <v>144</v>
      </c>
      <c r="P39" s="346">
        <v>0</v>
      </c>
      <c r="Q39" s="346">
        <v>0</v>
      </c>
      <c r="R39" s="346">
        <v>0</v>
      </c>
      <c r="S39" s="346">
        <v>0</v>
      </c>
      <c r="T39" s="347">
        <f t="shared" si="13"/>
        <v>0</v>
      </c>
      <c r="U39" s="350"/>
      <c r="V39" s="351"/>
      <c r="X39" s="106"/>
    </row>
    <row r="40" spans="1:24" ht="20.100000000000001" customHeight="1">
      <c r="A40" s="216" t="s">
        <v>117</v>
      </c>
      <c r="B40" s="217"/>
      <c r="C40" s="217"/>
      <c r="D40" s="131"/>
      <c r="E40" s="131"/>
      <c r="F40" s="131"/>
      <c r="G40" s="131"/>
      <c r="H40" s="131"/>
      <c r="I40" s="301"/>
      <c r="J40" s="131"/>
      <c r="K40" s="131"/>
      <c r="L40" s="131"/>
      <c r="M40" s="344" t="s">
        <v>1572</v>
      </c>
      <c r="N40" s="186"/>
      <c r="O40" s="345" t="s">
        <v>142</v>
      </c>
      <c r="P40" s="346">
        <v>35</v>
      </c>
      <c r="Q40" s="346">
        <v>70</v>
      </c>
      <c r="R40" s="346">
        <v>2</v>
      </c>
      <c r="S40" s="346">
        <v>2</v>
      </c>
      <c r="T40" s="347">
        <f t="shared" si="13"/>
        <v>109</v>
      </c>
      <c r="U40" s="352"/>
      <c r="V40" s="351">
        <v>1</v>
      </c>
      <c r="W40" s="106"/>
      <c r="X40" s="106"/>
    </row>
    <row r="41" spans="1:24" ht="20.100000000000001" customHeight="1" thickBot="1">
      <c r="A41" s="219"/>
      <c r="B41" s="217"/>
      <c r="C41" s="220"/>
      <c r="D41" s="131"/>
      <c r="E41" s="131"/>
      <c r="F41" s="131"/>
      <c r="G41" s="131"/>
      <c r="H41" s="131"/>
      <c r="I41" s="302"/>
      <c r="J41" s="132"/>
      <c r="K41" s="132"/>
      <c r="L41" s="131"/>
      <c r="M41" s="344"/>
      <c r="N41" s="186"/>
      <c r="O41" s="345" t="s">
        <v>146</v>
      </c>
      <c r="P41" s="346">
        <v>0</v>
      </c>
      <c r="Q41" s="346">
        <v>0</v>
      </c>
      <c r="R41" s="346">
        <v>0</v>
      </c>
      <c r="S41" s="346">
        <v>0</v>
      </c>
      <c r="T41" s="347">
        <f t="shared" si="13"/>
        <v>0</v>
      </c>
      <c r="U41" s="352"/>
      <c r="V41" s="351"/>
      <c r="W41" s="106"/>
    </row>
    <row r="42" spans="1:24" ht="20.100000000000001" customHeight="1" thickBot="1">
      <c r="A42" s="174" t="s">
        <v>0</v>
      </c>
      <c r="B42" s="175" t="s">
        <v>1</v>
      </c>
      <c r="C42" s="175" t="s">
        <v>2</v>
      </c>
      <c r="D42" s="399" t="s">
        <v>29</v>
      </c>
      <c r="E42" s="399" t="s">
        <v>17</v>
      </c>
      <c r="F42" s="399" t="s">
        <v>30</v>
      </c>
      <c r="G42" s="399" t="s">
        <v>19</v>
      </c>
      <c r="H42" s="399" t="s">
        <v>7</v>
      </c>
      <c r="I42" s="303" t="s">
        <v>8</v>
      </c>
      <c r="J42" s="399" t="s">
        <v>9</v>
      </c>
      <c r="K42" s="399"/>
      <c r="L42" s="400" t="s">
        <v>10</v>
      </c>
      <c r="M42" s="344"/>
      <c r="N42" s="186"/>
      <c r="O42" s="345" t="s">
        <v>148</v>
      </c>
      <c r="P42" s="346">
        <v>0</v>
      </c>
      <c r="Q42" s="346">
        <v>0</v>
      </c>
      <c r="R42" s="346">
        <v>0</v>
      </c>
      <c r="S42" s="346">
        <v>0</v>
      </c>
      <c r="T42" s="347">
        <f t="shared" si="13"/>
        <v>0</v>
      </c>
      <c r="U42" s="352"/>
      <c r="V42" s="351"/>
      <c r="W42" s="106"/>
    </row>
    <row r="43" spans="1:24" ht="20.100000000000001" customHeight="1" thickBot="1">
      <c r="A43" s="170"/>
      <c r="B43" s="159"/>
      <c r="C43" s="159"/>
      <c r="D43" s="160"/>
      <c r="E43" s="160"/>
      <c r="F43" s="160"/>
      <c r="G43" s="160"/>
      <c r="H43" s="160"/>
      <c r="I43" s="290"/>
      <c r="J43" s="168"/>
      <c r="K43" s="168"/>
      <c r="L43" s="233"/>
      <c r="M43" s="344"/>
      <c r="N43" s="186"/>
      <c r="O43" s="345" t="s">
        <v>147</v>
      </c>
      <c r="P43" s="346">
        <v>0</v>
      </c>
      <c r="Q43" s="346">
        <v>0</v>
      </c>
      <c r="R43" s="346">
        <v>0</v>
      </c>
      <c r="S43" s="346">
        <v>0</v>
      </c>
      <c r="T43" s="347">
        <f t="shared" si="13"/>
        <v>0</v>
      </c>
      <c r="U43" s="350"/>
      <c r="V43" s="351"/>
    </row>
    <row r="44" spans="1:24" ht="20.100000000000001" customHeight="1" thickTop="1" thickBot="1">
      <c r="A44" s="165"/>
      <c r="B44" s="158"/>
      <c r="C44" s="158"/>
      <c r="D44" s="163"/>
      <c r="E44" s="163"/>
      <c r="F44" s="163"/>
      <c r="G44" s="163"/>
      <c r="H44" s="163"/>
      <c r="I44" s="292"/>
      <c r="J44" s="164"/>
      <c r="K44" s="164"/>
      <c r="L44" s="235"/>
      <c r="M44" s="344"/>
      <c r="N44" s="186"/>
      <c r="O44" s="181" t="s">
        <v>125</v>
      </c>
      <c r="P44" s="182">
        <f>SUM(P37:P43)</f>
        <v>35</v>
      </c>
      <c r="Q44" s="182">
        <f>SUM(Q37:Q43)</f>
        <v>70</v>
      </c>
      <c r="R44" s="182">
        <f>SUM(R37:R43)</f>
        <v>2</v>
      </c>
      <c r="S44" s="182">
        <f>SUM(S37:S43)</f>
        <v>2</v>
      </c>
      <c r="T44" s="182">
        <f>SUM(T37:T43)</f>
        <v>109</v>
      </c>
      <c r="U44" s="183"/>
      <c r="V44" s="184"/>
    </row>
    <row r="45" spans="1:24" ht="20.100000000000001" customHeight="1">
      <c r="A45" s="198" t="s">
        <v>20</v>
      </c>
      <c r="B45" s="200"/>
      <c r="C45" s="200"/>
      <c r="D45" s="225">
        <f>SUM(D43:D44)</f>
        <v>0</v>
      </c>
      <c r="E45" s="225">
        <f>SUM(E43:E44)</f>
        <v>0</v>
      </c>
      <c r="F45" s="225">
        <f>SUM(F43:F44)</f>
        <v>0</v>
      </c>
      <c r="G45" s="225">
        <f>SUM(G43:G44)</f>
        <v>0</v>
      </c>
      <c r="H45" s="225">
        <f>SUM(H43:H44)</f>
        <v>0</v>
      </c>
      <c r="I45" s="297"/>
      <c r="J45" s="34"/>
      <c r="K45" s="34"/>
      <c r="L45" s="226"/>
      <c r="M45" s="344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</row>
    <row r="46" spans="1:24" ht="20.100000000000001" customHeight="1">
      <c r="A46" s="227" t="s">
        <v>12</v>
      </c>
      <c r="B46" s="115"/>
      <c r="C46" s="115"/>
      <c r="D46" s="229">
        <v>0</v>
      </c>
      <c r="E46" s="229">
        <v>105</v>
      </c>
      <c r="F46" s="229">
        <v>100</v>
      </c>
      <c r="G46" s="229">
        <v>0</v>
      </c>
      <c r="H46" s="229">
        <v>0</v>
      </c>
      <c r="I46" s="304"/>
      <c r="J46" s="133"/>
      <c r="K46" s="133"/>
      <c r="L46" s="230"/>
      <c r="M46" s="344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4" ht="20.100000000000001" customHeight="1" thickBot="1">
      <c r="A47" s="208" t="s">
        <v>13</v>
      </c>
      <c r="B47" s="210"/>
      <c r="C47" s="210"/>
      <c r="D47" s="231">
        <f>SUM(D45:D46)</f>
        <v>0</v>
      </c>
      <c r="E47" s="231">
        <f>SUM(E45:E46)</f>
        <v>105</v>
      </c>
      <c r="F47" s="231">
        <f>SUM(F45:F46)</f>
        <v>100</v>
      </c>
      <c r="G47" s="231">
        <f>SUM(G45:G46)</f>
        <v>0</v>
      </c>
      <c r="H47" s="231">
        <f>SUM(H45:H46)</f>
        <v>0</v>
      </c>
      <c r="I47" s="299"/>
      <c r="J47" s="129"/>
      <c r="K47" s="129"/>
      <c r="L47" s="236"/>
      <c r="M47" s="344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4" ht="20.100000000000001" customHeight="1" thickBot="1">
      <c r="A48" s="213"/>
      <c r="B48" s="214"/>
      <c r="C48" s="215"/>
      <c r="D48" s="151"/>
      <c r="E48" s="151"/>
      <c r="F48" s="151"/>
      <c r="G48" s="151"/>
      <c r="H48" s="151"/>
      <c r="I48" s="300"/>
      <c r="J48" s="130"/>
      <c r="K48" s="130"/>
      <c r="L48" s="130"/>
      <c r="M48" s="344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216" t="s">
        <v>31</v>
      </c>
      <c r="B49" s="217"/>
      <c r="C49" s="217"/>
      <c r="D49" s="131"/>
      <c r="E49" s="131"/>
      <c r="F49" s="131"/>
      <c r="G49" s="131"/>
      <c r="H49" s="131"/>
      <c r="I49" s="301"/>
      <c r="J49" s="131"/>
      <c r="K49" s="131"/>
      <c r="L49" s="131"/>
      <c r="M49" s="344"/>
      <c r="N49" s="10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216" t="s">
        <v>32</v>
      </c>
      <c r="B50" s="217"/>
      <c r="C50" s="217"/>
      <c r="D50" s="131"/>
      <c r="E50" s="131"/>
      <c r="F50" s="131"/>
      <c r="G50" s="131"/>
      <c r="H50" s="131"/>
      <c r="I50" s="301"/>
      <c r="J50" s="131"/>
      <c r="K50" s="131"/>
      <c r="L50" s="131"/>
      <c r="M50" s="344"/>
      <c r="N50" s="106"/>
      <c r="O50" s="94" t="s">
        <v>89</v>
      </c>
      <c r="P50" s="96">
        <f>P44+P49</f>
        <v>35</v>
      </c>
      <c r="Q50" s="95">
        <f>Q44+Q49</f>
        <v>70</v>
      </c>
      <c r="R50" s="96">
        <f>R44+R49</f>
        <v>2</v>
      </c>
      <c r="S50" s="95">
        <f>S44+S49</f>
        <v>2</v>
      </c>
      <c r="T50" s="96">
        <f>T44+T49</f>
        <v>109</v>
      </c>
      <c r="U50" s="97">
        <f>SUM(U44:U45)</f>
        <v>0</v>
      </c>
      <c r="V50" s="98"/>
    </row>
    <row r="51" spans="1:22" ht="20.100000000000001" customHeight="1" thickBot="1">
      <c r="A51" s="219"/>
      <c r="B51" s="217"/>
      <c r="C51" s="220"/>
      <c r="D51" s="131"/>
      <c r="E51" s="131"/>
      <c r="F51" s="131"/>
      <c r="G51" s="131"/>
      <c r="H51" s="131"/>
      <c r="I51" s="302"/>
      <c r="J51" s="132"/>
      <c r="K51" s="132"/>
      <c r="L51" s="131"/>
      <c r="M51" s="187"/>
      <c r="N51" s="106"/>
      <c r="O51" s="169" t="s">
        <v>1310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174" t="s">
        <v>0</v>
      </c>
      <c r="B52" s="175" t="s">
        <v>1</v>
      </c>
      <c r="C52" s="175" t="s">
        <v>2</v>
      </c>
      <c r="D52" s="399" t="s">
        <v>33</v>
      </c>
      <c r="E52" s="399" t="s">
        <v>34</v>
      </c>
      <c r="F52" s="399" t="s">
        <v>35</v>
      </c>
      <c r="G52" s="399" t="s">
        <v>36</v>
      </c>
      <c r="H52" s="399" t="s">
        <v>133</v>
      </c>
      <c r="I52" s="303" t="s">
        <v>8</v>
      </c>
      <c r="J52" s="399" t="s">
        <v>9</v>
      </c>
      <c r="K52" s="399"/>
      <c r="L52" s="400" t="s">
        <v>10</v>
      </c>
      <c r="M52" s="187"/>
      <c r="N52" s="272"/>
      <c r="O52" s="156">
        <v>6396</v>
      </c>
      <c r="P52" s="188"/>
      <c r="Q52" s="188"/>
      <c r="R52" s="152"/>
      <c r="S52" s="152"/>
      <c r="T52" s="152"/>
      <c r="U52" s="151"/>
      <c r="V52" s="151"/>
    </row>
    <row r="53" spans="1:22" ht="20.100000000000001" customHeight="1">
      <c r="A53" s="171"/>
      <c r="B53" s="161"/>
      <c r="C53" s="161"/>
      <c r="D53" s="162"/>
      <c r="E53" s="162"/>
      <c r="F53" s="162"/>
      <c r="G53" s="162"/>
      <c r="H53" s="162"/>
      <c r="I53" s="306"/>
      <c r="J53" s="169"/>
      <c r="K53" s="194"/>
      <c r="L53" s="237"/>
      <c r="M53" s="187"/>
      <c r="N53" s="272"/>
      <c r="O53" s="156">
        <v>7233</v>
      </c>
      <c r="P53" s="188"/>
      <c r="Q53" s="188"/>
      <c r="R53" s="152"/>
      <c r="S53" s="152"/>
      <c r="T53" s="152"/>
      <c r="U53" s="151"/>
      <c r="V53" s="151"/>
    </row>
    <row r="54" spans="1:22" ht="20.100000000000001" customHeight="1" thickBot="1">
      <c r="A54" s="171"/>
      <c r="B54" s="161"/>
      <c r="C54" s="161"/>
      <c r="D54" s="162"/>
      <c r="E54" s="162"/>
      <c r="F54" s="162"/>
      <c r="G54" s="162"/>
      <c r="H54" s="162"/>
      <c r="I54" s="306"/>
      <c r="J54" s="169"/>
      <c r="K54" s="194"/>
      <c r="L54" s="237"/>
      <c r="M54" s="187"/>
      <c r="N54" s="272"/>
      <c r="O54" s="156">
        <v>6956</v>
      </c>
      <c r="P54" s="188"/>
      <c r="Q54" s="188"/>
      <c r="R54" s="152"/>
      <c r="S54" s="152"/>
      <c r="T54" s="152"/>
      <c r="U54" s="151"/>
      <c r="V54" s="151"/>
    </row>
    <row r="55" spans="1:22" ht="20.100000000000001" customHeight="1">
      <c r="A55" s="238" t="s">
        <v>20</v>
      </c>
      <c r="B55" s="239"/>
      <c r="C55" s="239"/>
      <c r="D55" s="240">
        <f>SUM(D53:D54)</f>
        <v>0</v>
      </c>
      <c r="E55" s="240">
        <f>SUM(E53:E54)</f>
        <v>0</v>
      </c>
      <c r="F55" s="240">
        <f>SUM(F53:F54)</f>
        <v>0</v>
      </c>
      <c r="G55" s="240">
        <f>SUM(G53:G54)</f>
        <v>0</v>
      </c>
      <c r="H55" s="240">
        <f>SUM(H53:H54)</f>
        <v>0</v>
      </c>
      <c r="I55" s="307"/>
      <c r="J55" s="35"/>
      <c r="K55" s="35"/>
      <c r="L55" s="241"/>
      <c r="M55" s="187"/>
      <c r="N55" s="272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>
      <c r="A56" s="242" t="s">
        <v>12</v>
      </c>
      <c r="B56" s="243"/>
      <c r="C56" s="243"/>
      <c r="D56" s="244">
        <v>0</v>
      </c>
      <c r="E56" s="244">
        <v>51</v>
      </c>
      <c r="F56" s="244">
        <v>0</v>
      </c>
      <c r="G56" s="244">
        <v>30</v>
      </c>
      <c r="H56" s="244">
        <v>0</v>
      </c>
      <c r="I56" s="308"/>
      <c r="J56" s="135"/>
      <c r="K56" s="135"/>
      <c r="L56" s="245"/>
      <c r="M56" s="187"/>
      <c r="N56" s="272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 thickBot="1">
      <c r="A57" s="246" t="s">
        <v>13</v>
      </c>
      <c r="B57" s="247"/>
      <c r="C57" s="247"/>
      <c r="D57" s="248">
        <f>D55+D56</f>
        <v>0</v>
      </c>
      <c r="E57" s="248">
        <f>E55+E56</f>
        <v>51</v>
      </c>
      <c r="F57" s="248">
        <f>F55+F56</f>
        <v>0</v>
      </c>
      <c r="G57" s="248">
        <f>G55+G56</f>
        <v>30</v>
      </c>
      <c r="H57" s="248">
        <f>H55+H56</f>
        <v>0</v>
      </c>
      <c r="I57" s="309"/>
      <c r="J57" s="136"/>
      <c r="K57" s="136"/>
      <c r="L57" s="249"/>
      <c r="M57" s="187"/>
      <c r="N57" s="272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250"/>
      <c r="B58" s="42"/>
      <c r="C58" s="124"/>
      <c r="D58" s="1"/>
      <c r="E58" s="1"/>
      <c r="F58" s="1"/>
      <c r="G58" s="1"/>
      <c r="H58" s="1"/>
      <c r="I58" s="310"/>
      <c r="J58" s="43"/>
      <c r="K58" s="43"/>
      <c r="L58" s="43"/>
      <c r="M58" s="187"/>
      <c r="N58" s="272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>
      <c r="A59" s="216" t="s">
        <v>37</v>
      </c>
      <c r="B59" s="217"/>
      <c r="C59" s="217"/>
      <c r="D59" s="131"/>
      <c r="E59" s="131"/>
      <c r="F59" s="131"/>
      <c r="G59" s="131"/>
      <c r="H59" s="131"/>
      <c r="I59" s="301"/>
      <c r="J59" s="131"/>
      <c r="K59" s="131"/>
      <c r="L59" s="131"/>
      <c r="M59" s="187"/>
      <c r="N59" s="272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216" t="s">
        <v>116</v>
      </c>
      <c r="B60" s="217"/>
      <c r="C60" s="217"/>
      <c r="D60" s="131"/>
      <c r="E60" s="131"/>
      <c r="F60" s="131"/>
      <c r="G60" s="131"/>
      <c r="H60" s="131"/>
      <c r="I60" s="301"/>
      <c r="J60" s="131"/>
      <c r="K60" s="131"/>
      <c r="L60" s="131"/>
      <c r="M60" s="187"/>
      <c r="N60" s="272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 thickBot="1">
      <c r="A61" s="219"/>
      <c r="B61" s="217"/>
      <c r="C61" s="220"/>
      <c r="D61" s="131"/>
      <c r="E61" s="131"/>
      <c r="F61" s="131"/>
      <c r="G61" s="131"/>
      <c r="H61" s="131"/>
      <c r="I61" s="302"/>
      <c r="J61" s="132"/>
      <c r="K61" s="132"/>
      <c r="L61" s="131"/>
      <c r="M61" s="187"/>
      <c r="N61" s="272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174" t="s">
        <v>0</v>
      </c>
      <c r="B62" s="175" t="s">
        <v>1</v>
      </c>
      <c r="C62" s="175" t="s">
        <v>2</v>
      </c>
      <c r="D62" s="399" t="s">
        <v>33</v>
      </c>
      <c r="E62" s="399" t="s">
        <v>27</v>
      </c>
      <c r="F62" s="399" t="s">
        <v>24</v>
      </c>
      <c r="G62" s="399" t="s">
        <v>25</v>
      </c>
      <c r="H62" s="399" t="s">
        <v>7</v>
      </c>
      <c r="I62" s="303" t="s">
        <v>8</v>
      </c>
      <c r="J62" s="399" t="s">
        <v>9</v>
      </c>
      <c r="K62" s="399"/>
      <c r="L62" s="400" t="s">
        <v>10</v>
      </c>
      <c r="M62" s="187"/>
      <c r="N62" s="272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170"/>
      <c r="B63" s="159"/>
      <c r="C63" s="159"/>
      <c r="D63" s="160"/>
      <c r="E63" s="160"/>
      <c r="F63" s="160"/>
      <c r="G63" s="160"/>
      <c r="H63" s="160"/>
      <c r="I63" s="290"/>
      <c r="J63" s="168"/>
      <c r="K63" s="168"/>
      <c r="L63" s="223"/>
      <c r="M63" s="187"/>
      <c r="N63" s="272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171"/>
      <c r="B64" s="161"/>
      <c r="C64" s="161"/>
      <c r="D64" s="162"/>
      <c r="E64" s="162"/>
      <c r="F64" s="162"/>
      <c r="G64" s="162"/>
      <c r="H64" s="162"/>
      <c r="I64" s="291"/>
      <c r="J64" s="169"/>
      <c r="K64" s="169"/>
      <c r="L64" s="224"/>
      <c r="M64" s="187"/>
      <c r="N64" s="272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>
      <c r="A65" s="238" t="s">
        <v>20</v>
      </c>
      <c r="B65" s="239"/>
      <c r="C65" s="239"/>
      <c r="D65" s="240">
        <f>SUM(D63:D64)</f>
        <v>0</v>
      </c>
      <c r="E65" s="240">
        <f>SUM(E63:E64)</f>
        <v>0</v>
      </c>
      <c r="F65" s="240">
        <f>SUM(F63:F64)</f>
        <v>0</v>
      </c>
      <c r="G65" s="240">
        <f>SUM(G63:G64)</f>
        <v>0</v>
      </c>
      <c r="H65" s="240">
        <f>SUM(H63:H64)</f>
        <v>0</v>
      </c>
      <c r="I65" s="307"/>
      <c r="J65" s="35"/>
      <c r="K65" s="35"/>
      <c r="L65" s="241"/>
      <c r="M65" s="187"/>
      <c r="N65" s="272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242" t="s">
        <v>12</v>
      </c>
      <c r="B66" s="243"/>
      <c r="C66" s="243"/>
      <c r="D66" s="244">
        <v>0</v>
      </c>
      <c r="E66" s="244">
        <v>0</v>
      </c>
      <c r="F66" s="244">
        <v>0</v>
      </c>
      <c r="G66" s="244">
        <v>0</v>
      </c>
      <c r="H66" s="244">
        <v>0</v>
      </c>
      <c r="I66" s="308"/>
      <c r="J66" s="135"/>
      <c r="K66" s="135"/>
      <c r="L66" s="245"/>
      <c r="M66" s="187"/>
      <c r="N66" s="272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246" t="s">
        <v>13</v>
      </c>
      <c r="B67" s="247"/>
      <c r="C67" s="247"/>
      <c r="D67" s="248">
        <f>D65+D66</f>
        <v>0</v>
      </c>
      <c r="E67" s="248">
        <f>E65+E66</f>
        <v>0</v>
      </c>
      <c r="F67" s="248">
        <f>F65+F66</f>
        <v>0</v>
      </c>
      <c r="G67" s="248">
        <f>G65+G66</f>
        <v>0</v>
      </c>
      <c r="H67" s="248">
        <f>H65+H66</f>
        <v>0</v>
      </c>
      <c r="I67" s="309"/>
      <c r="J67" s="136"/>
      <c r="K67" s="136"/>
      <c r="L67" s="249"/>
      <c r="M67" s="187"/>
      <c r="N67" s="272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250"/>
      <c r="B68" s="42"/>
      <c r="C68" s="124"/>
      <c r="D68" s="1"/>
      <c r="E68" s="1"/>
      <c r="F68" s="1"/>
      <c r="G68" s="1"/>
      <c r="H68" s="1"/>
      <c r="I68" s="310"/>
      <c r="J68" s="43"/>
      <c r="K68" s="43"/>
      <c r="L68" s="43"/>
      <c r="M68" s="187"/>
      <c r="N68" s="272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>
      <c r="A69" s="216" t="s">
        <v>121</v>
      </c>
      <c r="B69" s="217"/>
      <c r="C69" s="217"/>
      <c r="D69" s="131"/>
      <c r="E69" s="131"/>
      <c r="F69" s="131"/>
      <c r="G69" s="131"/>
      <c r="H69" s="131"/>
      <c r="I69" s="301"/>
      <c r="J69" s="131"/>
      <c r="K69" s="131"/>
      <c r="L69" s="131"/>
      <c r="M69" s="187"/>
      <c r="N69" s="272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216" t="s">
        <v>123</v>
      </c>
      <c r="B70" s="217"/>
      <c r="C70" s="217"/>
      <c r="D70" s="131"/>
      <c r="E70" s="131"/>
      <c r="F70" s="131"/>
      <c r="G70" s="131"/>
      <c r="H70" s="131"/>
      <c r="I70" s="301"/>
      <c r="J70" s="131"/>
      <c r="K70" s="131"/>
      <c r="L70" s="131"/>
      <c r="M70" s="187"/>
      <c r="N70" s="272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 thickBot="1">
      <c r="A71" s="219"/>
      <c r="B71" s="217"/>
      <c r="C71" s="220"/>
      <c r="D71" s="131"/>
      <c r="E71" s="131"/>
      <c r="F71" s="131"/>
      <c r="G71" s="131"/>
      <c r="H71" s="131"/>
      <c r="I71" s="302"/>
      <c r="J71" s="132"/>
      <c r="K71" s="132"/>
      <c r="L71" s="131"/>
      <c r="M71" s="187"/>
      <c r="N71" s="272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174" t="s">
        <v>0</v>
      </c>
      <c r="B72" s="175" t="s">
        <v>1</v>
      </c>
      <c r="C72" s="175" t="s">
        <v>2</v>
      </c>
      <c r="D72" s="399" t="s">
        <v>22</v>
      </c>
      <c r="E72" s="399" t="s">
        <v>27</v>
      </c>
      <c r="F72" s="399" t="s">
        <v>24</v>
      </c>
      <c r="G72" s="399" t="s">
        <v>25</v>
      </c>
      <c r="H72" s="399" t="s">
        <v>7</v>
      </c>
      <c r="I72" s="303" t="s">
        <v>8</v>
      </c>
      <c r="J72" s="399" t="s">
        <v>9</v>
      </c>
      <c r="K72" s="399"/>
      <c r="L72" s="400" t="s">
        <v>10</v>
      </c>
      <c r="M72" s="187"/>
      <c r="N72" s="272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171"/>
      <c r="B73" s="161"/>
      <c r="C73" s="161"/>
      <c r="D73" s="251"/>
      <c r="E73" s="162"/>
      <c r="F73" s="251"/>
      <c r="G73" s="251"/>
      <c r="H73" s="251"/>
      <c r="I73" s="291"/>
      <c r="J73" s="169"/>
      <c r="K73" s="169"/>
      <c r="L73" s="224"/>
      <c r="M73" s="187"/>
      <c r="N73" s="272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 thickBot="1">
      <c r="A74" s="171"/>
      <c r="B74" s="161"/>
      <c r="C74" s="161"/>
      <c r="D74" s="251"/>
      <c r="E74" s="162"/>
      <c r="F74" s="251"/>
      <c r="G74" s="251"/>
      <c r="H74" s="251"/>
      <c r="I74" s="291"/>
      <c r="J74" s="169"/>
      <c r="K74" s="169"/>
      <c r="L74" s="224"/>
      <c r="M74" s="187"/>
      <c r="N74" s="272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238" t="s">
        <v>20</v>
      </c>
      <c r="B75" s="239"/>
      <c r="C75" s="239"/>
      <c r="D75" s="240">
        <f>SUM(D73:D74)</f>
        <v>0</v>
      </c>
      <c r="E75" s="240">
        <f>SUM(E73:E74)</f>
        <v>0</v>
      </c>
      <c r="F75" s="240">
        <f>SUM(F73:F74)</f>
        <v>0</v>
      </c>
      <c r="G75" s="240">
        <f>SUM(G73:G74)</f>
        <v>0</v>
      </c>
      <c r="H75" s="240">
        <f>SUM(H73:H74)</f>
        <v>0</v>
      </c>
      <c r="I75" s="307"/>
      <c r="J75" s="35"/>
      <c r="K75" s="35"/>
      <c r="L75" s="241"/>
      <c r="M75" s="187"/>
      <c r="N75" s="272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242" t="s">
        <v>12</v>
      </c>
      <c r="B76" s="243"/>
      <c r="C76" s="243"/>
      <c r="D76" s="244">
        <v>0</v>
      </c>
      <c r="E76" s="244">
        <v>0</v>
      </c>
      <c r="F76" s="244">
        <v>0</v>
      </c>
      <c r="G76" s="244">
        <v>0</v>
      </c>
      <c r="H76" s="244">
        <v>0</v>
      </c>
      <c r="I76" s="308"/>
      <c r="J76" s="135"/>
      <c r="K76" s="135"/>
      <c r="L76" s="245"/>
      <c r="M76" s="187"/>
      <c r="N76" s="272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 thickBot="1">
      <c r="A77" s="246" t="s">
        <v>13</v>
      </c>
      <c r="B77" s="247"/>
      <c r="C77" s="247"/>
      <c r="D77" s="248">
        <f>D75+D76</f>
        <v>0</v>
      </c>
      <c r="E77" s="248">
        <f>E75+E76</f>
        <v>0</v>
      </c>
      <c r="F77" s="248">
        <f>F75+F76</f>
        <v>0</v>
      </c>
      <c r="G77" s="248">
        <f>G75+G76</f>
        <v>0</v>
      </c>
      <c r="H77" s="248">
        <f>H75+H76</f>
        <v>0</v>
      </c>
      <c r="I77" s="309"/>
      <c r="J77" s="136"/>
      <c r="K77" s="136"/>
      <c r="L77" s="249"/>
      <c r="M77" s="187"/>
      <c r="N77" s="272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252"/>
      <c r="B78" s="42"/>
      <c r="C78" s="42"/>
      <c r="D78" s="1"/>
      <c r="E78" s="1"/>
      <c r="F78" s="1"/>
      <c r="G78" s="1"/>
      <c r="H78" s="1"/>
      <c r="I78" s="310"/>
      <c r="J78" s="43"/>
      <c r="K78" s="43"/>
      <c r="L78" s="43"/>
      <c r="M78" s="187"/>
      <c r="N78" s="272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>
      <c r="A79" s="216" t="s">
        <v>38</v>
      </c>
      <c r="B79" s="44"/>
      <c r="C79" s="44"/>
      <c r="D79" s="45"/>
      <c r="E79" s="45"/>
      <c r="F79" s="45"/>
      <c r="G79" s="45"/>
      <c r="H79" s="45"/>
      <c r="I79" s="311"/>
      <c r="J79" s="45"/>
      <c r="K79" s="45"/>
      <c r="L79" s="45"/>
      <c r="M79" s="187"/>
      <c r="N79" s="272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 thickBot="1">
      <c r="A80" s="213"/>
      <c r="B80" s="214"/>
      <c r="C80" s="215"/>
      <c r="D80" s="151"/>
      <c r="E80" s="151"/>
      <c r="F80" s="151"/>
      <c r="G80" s="151"/>
      <c r="H80" s="151"/>
      <c r="I80" s="300"/>
      <c r="J80" s="130"/>
      <c r="K80" s="130"/>
      <c r="L80" s="130"/>
      <c r="M80" s="187"/>
      <c r="N80" s="272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 thickBot="1">
      <c r="A81" s="253" t="s">
        <v>0</v>
      </c>
      <c r="B81" s="254" t="s">
        <v>1</v>
      </c>
      <c r="C81" s="254" t="s">
        <v>2</v>
      </c>
      <c r="D81" s="137" t="s">
        <v>3</v>
      </c>
      <c r="E81" s="137" t="s">
        <v>4</v>
      </c>
      <c r="F81" s="137" t="s">
        <v>5</v>
      </c>
      <c r="G81" s="137" t="s">
        <v>6</v>
      </c>
      <c r="H81" s="137" t="s">
        <v>7</v>
      </c>
      <c r="I81" s="312" t="s">
        <v>8</v>
      </c>
      <c r="J81" s="137" t="s">
        <v>9</v>
      </c>
      <c r="K81" s="137"/>
      <c r="L81" s="255" t="s">
        <v>10</v>
      </c>
      <c r="M81" s="187"/>
      <c r="N81" s="272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>
      <c r="A82" s="256" t="s">
        <v>20</v>
      </c>
      <c r="B82" s="257"/>
      <c r="C82" s="257"/>
      <c r="D82" s="258">
        <f t="shared" ref="D82:H84" si="14">SUM(D6,D17,D36,D45)</f>
        <v>72</v>
      </c>
      <c r="E82" s="258">
        <f t="shared" si="14"/>
        <v>0</v>
      </c>
      <c r="F82" s="258">
        <f t="shared" si="14"/>
        <v>0</v>
      </c>
      <c r="G82" s="258">
        <f t="shared" si="14"/>
        <v>37</v>
      </c>
      <c r="H82" s="258">
        <f t="shared" si="14"/>
        <v>0</v>
      </c>
      <c r="I82" s="313"/>
      <c r="J82" s="36"/>
      <c r="K82" s="36"/>
      <c r="L82" s="259"/>
      <c r="M82" s="187"/>
      <c r="N82" s="272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>
      <c r="A83" s="260" t="s">
        <v>12</v>
      </c>
      <c r="B83" s="261"/>
      <c r="C83" s="261"/>
      <c r="D83" s="262">
        <f t="shared" si="14"/>
        <v>2722</v>
      </c>
      <c r="E83" s="262">
        <f t="shared" si="14"/>
        <v>503</v>
      </c>
      <c r="F83" s="262">
        <f t="shared" si="14"/>
        <v>455</v>
      </c>
      <c r="G83" s="262">
        <f t="shared" si="14"/>
        <v>2672</v>
      </c>
      <c r="H83" s="262">
        <f t="shared" si="14"/>
        <v>0</v>
      </c>
      <c r="I83" s="314"/>
      <c r="J83" s="138"/>
      <c r="K83" s="138"/>
      <c r="L83" s="263"/>
      <c r="M83" s="187"/>
      <c r="N83" s="272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 thickBot="1">
      <c r="A84" s="264" t="s">
        <v>13</v>
      </c>
      <c r="B84" s="265"/>
      <c r="C84" s="265"/>
      <c r="D84" s="266">
        <f t="shared" si="14"/>
        <v>2794</v>
      </c>
      <c r="E84" s="266">
        <f t="shared" si="14"/>
        <v>503</v>
      </c>
      <c r="F84" s="266">
        <f t="shared" si="14"/>
        <v>455</v>
      </c>
      <c r="G84" s="266">
        <f t="shared" si="14"/>
        <v>2709</v>
      </c>
      <c r="H84" s="266">
        <f t="shared" si="14"/>
        <v>0</v>
      </c>
      <c r="I84" s="315"/>
      <c r="J84" s="139"/>
      <c r="K84" s="139"/>
      <c r="L84" s="267"/>
      <c r="M84" s="187"/>
      <c r="N84" s="272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>
      <c r="M85" s="187"/>
      <c r="N85" s="272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>
      <c r="M86" s="187"/>
      <c r="N86" s="272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>
      <c r="M87" s="187"/>
      <c r="N87" s="272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>
      <c r="M88" s="187"/>
      <c r="N88" s="272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>
      <c r="M89" s="187"/>
      <c r="N89" s="272"/>
      <c r="O89" s="156"/>
      <c r="P89" s="188"/>
      <c r="Q89" s="188"/>
      <c r="R89" s="152"/>
      <c r="S89" s="152"/>
      <c r="T89" s="152"/>
      <c r="U89" s="151"/>
      <c r="V89" s="151"/>
    </row>
    <row r="90" spans="1:22" ht="20.100000000000001" customHeight="1">
      <c r="M90" s="187"/>
      <c r="N90" s="272"/>
      <c r="O90" s="156"/>
      <c r="P90" s="188"/>
      <c r="Q90" s="188"/>
      <c r="R90" s="152"/>
      <c r="S90" s="152"/>
      <c r="T90" s="152"/>
      <c r="U90" s="151"/>
      <c r="V90" s="151"/>
    </row>
    <row r="91" spans="1:22" ht="20.100000000000001" customHeight="1">
      <c r="M91" s="187"/>
      <c r="N91" s="272"/>
      <c r="O91" s="156"/>
      <c r="P91" s="188"/>
      <c r="Q91" s="188"/>
      <c r="R91" s="152"/>
      <c r="S91" s="152"/>
      <c r="T91" s="152"/>
      <c r="U91" s="151"/>
      <c r="V91" s="151"/>
    </row>
    <row r="92" spans="1:22" ht="20.100000000000001" customHeight="1">
      <c r="M92" s="187"/>
      <c r="N92" s="272"/>
      <c r="O92" s="156"/>
      <c r="P92" s="188"/>
      <c r="Q92" s="188"/>
      <c r="R92" s="152"/>
      <c r="S92" s="152"/>
      <c r="T92" s="152"/>
      <c r="U92" s="151"/>
      <c r="V92" s="151"/>
    </row>
    <row r="93" spans="1:22" ht="20.100000000000001" customHeight="1">
      <c r="M93" s="187"/>
      <c r="N93" s="272"/>
      <c r="O93" s="156"/>
      <c r="P93" s="188"/>
      <c r="Q93" s="188"/>
      <c r="R93" s="152"/>
      <c r="S93" s="152"/>
      <c r="T93" s="152"/>
      <c r="U93" s="151"/>
      <c r="V93" s="151"/>
    </row>
    <row r="94" spans="1:22" ht="20.100000000000001" customHeight="1">
      <c r="M94" s="187"/>
      <c r="N94" s="272"/>
      <c r="O94" s="156"/>
      <c r="P94" s="188"/>
      <c r="Q94" s="188"/>
      <c r="R94" s="152"/>
      <c r="S94" s="152"/>
      <c r="T94" s="152"/>
      <c r="U94" s="151"/>
      <c r="V94" s="151"/>
    </row>
    <row r="95" spans="1:22" ht="20.100000000000001" customHeight="1">
      <c r="M95" s="187"/>
      <c r="N95" s="272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M96" s="187"/>
      <c r="N96" s="272"/>
      <c r="O96" s="156"/>
      <c r="P96" s="188"/>
      <c r="Q96" s="188"/>
      <c r="R96" s="152"/>
      <c r="S96" s="152"/>
      <c r="T96" s="152"/>
      <c r="U96" s="151"/>
      <c r="V96" s="151"/>
    </row>
    <row r="97" spans="13:22" ht="19.5" customHeight="1">
      <c r="M97" s="187"/>
      <c r="N97" s="272"/>
      <c r="O97" s="156"/>
      <c r="P97" s="188"/>
      <c r="Q97" s="188"/>
      <c r="R97" s="152"/>
      <c r="S97" s="152"/>
      <c r="T97" s="152"/>
      <c r="U97" s="151"/>
      <c r="V97" s="151"/>
    </row>
    <row r="98" spans="13:22" ht="19.5" customHeight="1">
      <c r="M98" s="187"/>
      <c r="N98" s="272"/>
      <c r="O98" s="156"/>
      <c r="P98" s="188"/>
      <c r="Q98" s="188"/>
      <c r="R98" s="152"/>
      <c r="S98" s="152"/>
      <c r="T98" s="152"/>
      <c r="U98" s="151"/>
      <c r="V98" s="151"/>
    </row>
    <row r="99" spans="13:22" ht="19.5" customHeight="1">
      <c r="M99" s="187"/>
      <c r="N99" s="272"/>
      <c r="O99" s="156"/>
      <c r="P99" s="188"/>
      <c r="Q99" s="188"/>
      <c r="R99" s="152"/>
      <c r="S99" s="152"/>
      <c r="T99" s="152"/>
      <c r="U99" s="151"/>
      <c r="V99" s="151"/>
    </row>
    <row r="100" spans="13:22" ht="19.5" customHeight="1">
      <c r="M100" s="187"/>
      <c r="N100" s="272"/>
      <c r="O100" s="156"/>
      <c r="P100" s="188"/>
      <c r="Q100" s="188"/>
      <c r="R100" s="152"/>
      <c r="S100" s="152"/>
      <c r="T100" s="152"/>
      <c r="U100" s="151"/>
      <c r="V100" s="151"/>
    </row>
    <row r="101" spans="13:22" ht="19.5" customHeight="1">
      <c r="M101" s="187"/>
      <c r="N101" s="272"/>
      <c r="O101" s="156"/>
      <c r="P101" s="188"/>
      <c r="Q101" s="188"/>
      <c r="R101" s="152"/>
      <c r="S101" s="152"/>
      <c r="T101" s="152"/>
      <c r="U101" s="151"/>
      <c r="V101" s="151"/>
    </row>
    <row r="102" spans="13:22" ht="19.5" customHeight="1">
      <c r="M102" s="187"/>
      <c r="N102" s="272"/>
      <c r="O102" s="156"/>
      <c r="P102" s="188"/>
      <c r="Q102" s="188"/>
      <c r="R102" s="152"/>
      <c r="S102" s="152"/>
      <c r="T102" s="152"/>
      <c r="U102" s="151"/>
      <c r="V102" s="151"/>
    </row>
    <row r="103" spans="13:22" ht="19.5" customHeight="1">
      <c r="M103" s="187"/>
      <c r="N103" s="272"/>
      <c r="O103" s="156"/>
      <c r="P103" s="188"/>
      <c r="Q103" s="188"/>
      <c r="R103" s="152"/>
      <c r="S103" s="152"/>
      <c r="T103" s="152"/>
      <c r="U103" s="151"/>
      <c r="V103" s="151"/>
    </row>
    <row r="104" spans="13:22" ht="19.5" customHeight="1">
      <c r="M104" s="187"/>
      <c r="N104" s="272"/>
      <c r="O104" s="156"/>
      <c r="P104" s="188"/>
      <c r="Q104" s="188"/>
      <c r="R104" s="152"/>
      <c r="S104" s="152"/>
      <c r="T104" s="152"/>
      <c r="U104" s="151"/>
      <c r="V104" s="151"/>
    </row>
    <row r="105" spans="13:22" ht="19.5" customHeight="1">
      <c r="M105" s="187"/>
      <c r="N105" s="272"/>
      <c r="O105" s="156"/>
      <c r="P105" s="188"/>
      <c r="Q105" s="188"/>
      <c r="R105" s="152"/>
      <c r="S105" s="152"/>
      <c r="T105" s="152"/>
      <c r="U105" s="151"/>
      <c r="V105" s="151"/>
    </row>
    <row r="106" spans="13:22" ht="19.5" customHeight="1">
      <c r="M106" s="187"/>
      <c r="N106" s="272"/>
      <c r="O106" s="156"/>
      <c r="P106" s="188"/>
      <c r="Q106" s="188"/>
      <c r="R106" s="152"/>
      <c r="S106" s="152"/>
      <c r="T106" s="152"/>
      <c r="U106" s="151"/>
      <c r="V106" s="151"/>
    </row>
    <row r="107" spans="13:22" ht="19.5" customHeight="1">
      <c r="M107" s="187"/>
      <c r="N107" s="272"/>
      <c r="O107" s="156"/>
      <c r="P107" s="188"/>
      <c r="Q107" s="188"/>
      <c r="R107" s="152"/>
      <c r="S107" s="152"/>
      <c r="T107" s="152"/>
      <c r="U107" s="151"/>
      <c r="V107" s="151"/>
    </row>
    <row r="108" spans="13:22" ht="19.5" customHeight="1">
      <c r="M108" s="187"/>
      <c r="N108" s="272"/>
      <c r="O108" s="156"/>
      <c r="P108" s="188"/>
      <c r="Q108" s="188"/>
      <c r="R108" s="152"/>
      <c r="S108" s="152"/>
      <c r="T108" s="152"/>
      <c r="U108" s="151"/>
      <c r="V108" s="151"/>
    </row>
    <row r="109" spans="13:22" ht="19.5" customHeight="1">
      <c r="M109" s="187"/>
      <c r="N109" s="272"/>
      <c r="O109" s="156"/>
      <c r="P109" s="188"/>
      <c r="Q109" s="188"/>
      <c r="R109" s="152"/>
      <c r="S109" s="152"/>
      <c r="T109" s="152"/>
      <c r="U109" s="151"/>
      <c r="V109" s="151"/>
    </row>
    <row r="110" spans="13:22" ht="19.5" customHeight="1">
      <c r="M110" s="187"/>
      <c r="N110" s="272"/>
      <c r="O110" s="156"/>
      <c r="P110" s="188"/>
      <c r="Q110" s="188"/>
      <c r="R110" s="152"/>
      <c r="S110" s="152"/>
      <c r="T110" s="152"/>
      <c r="U110" s="151"/>
      <c r="V110" s="151"/>
    </row>
    <row r="111" spans="13:22" ht="19.5" customHeight="1">
      <c r="M111" s="187"/>
      <c r="N111" s="272"/>
      <c r="O111" s="156"/>
      <c r="P111" s="188"/>
      <c r="Q111" s="188"/>
      <c r="R111" s="152"/>
      <c r="S111" s="152"/>
      <c r="T111" s="152"/>
      <c r="U111" s="151"/>
      <c r="V111" s="151"/>
    </row>
    <row r="112" spans="13:22" ht="19.5" customHeight="1">
      <c r="M112" s="187"/>
      <c r="N112" s="272"/>
      <c r="O112" s="156"/>
      <c r="P112" s="188"/>
      <c r="Q112" s="188"/>
      <c r="R112" s="152"/>
      <c r="S112" s="152"/>
      <c r="T112" s="152"/>
      <c r="U112" s="151"/>
      <c r="V112" s="151"/>
    </row>
    <row r="113" spans="13:22" ht="19.5" customHeight="1">
      <c r="M113" s="187"/>
      <c r="N113" s="272"/>
      <c r="O113" s="156"/>
      <c r="P113" s="188"/>
      <c r="Q113" s="188"/>
      <c r="R113" s="152"/>
      <c r="S113" s="152"/>
      <c r="T113" s="152"/>
      <c r="U113" s="151"/>
      <c r="V113" s="151"/>
    </row>
    <row r="114" spans="13:22" ht="19.5" customHeight="1">
      <c r="M114" s="187"/>
      <c r="N114" s="272"/>
      <c r="O114" s="156"/>
      <c r="P114" s="188"/>
      <c r="Q114" s="188"/>
      <c r="R114" s="152"/>
      <c r="S114" s="152"/>
      <c r="T114" s="152"/>
      <c r="U114" s="151"/>
      <c r="V114" s="151"/>
    </row>
    <row r="115" spans="13:22" ht="19.5" customHeight="1">
      <c r="M115" s="187"/>
      <c r="N115" s="272"/>
      <c r="O115" s="156"/>
      <c r="P115" s="188"/>
      <c r="Q115" s="188"/>
      <c r="R115" s="152"/>
      <c r="S115" s="152"/>
      <c r="T115" s="152"/>
      <c r="U115" s="151"/>
      <c r="V115" s="151"/>
    </row>
    <row r="116" spans="13:22" ht="19.5" customHeight="1">
      <c r="M116" s="187"/>
      <c r="N116" s="272"/>
      <c r="O116" s="156"/>
      <c r="P116" s="188"/>
      <c r="Q116" s="188"/>
      <c r="R116" s="152"/>
      <c r="S116" s="152"/>
      <c r="T116" s="152"/>
      <c r="U116" s="151"/>
      <c r="V116" s="151"/>
    </row>
    <row r="117" spans="13:22" ht="19.5" customHeight="1">
      <c r="M117" s="187"/>
      <c r="N117" s="272"/>
      <c r="O117" s="156"/>
      <c r="P117" s="188"/>
      <c r="Q117" s="188"/>
      <c r="R117" s="152"/>
      <c r="S117" s="152"/>
      <c r="T117" s="152"/>
      <c r="U117" s="151"/>
      <c r="V117" s="151"/>
    </row>
    <row r="118" spans="13:22" ht="19.5" customHeight="1">
      <c r="M118" s="187"/>
      <c r="N118" s="272"/>
      <c r="O118" s="156"/>
      <c r="P118" s="188"/>
      <c r="Q118" s="188"/>
      <c r="R118" s="152"/>
      <c r="S118" s="152"/>
      <c r="T118" s="152"/>
      <c r="U118" s="151"/>
      <c r="V118" s="151"/>
    </row>
    <row r="119" spans="13:22" ht="19.5" customHeight="1">
      <c r="M119" s="187"/>
      <c r="N119" s="272"/>
      <c r="O119" s="156"/>
      <c r="P119" s="188"/>
      <c r="Q119" s="188"/>
      <c r="R119" s="152"/>
      <c r="S119" s="152"/>
      <c r="T119" s="152"/>
      <c r="U119" s="151"/>
      <c r="V119" s="151"/>
    </row>
    <row r="120" spans="13:22" ht="19.5" customHeight="1">
      <c r="M120" s="187"/>
      <c r="N120" s="272"/>
      <c r="O120" s="156"/>
      <c r="P120" s="188"/>
      <c r="Q120" s="188"/>
      <c r="R120" s="152"/>
      <c r="S120" s="152"/>
      <c r="T120" s="152"/>
      <c r="U120" s="151"/>
      <c r="V120" s="151"/>
    </row>
    <row r="121" spans="13:22" ht="19.5" customHeight="1">
      <c r="M121" s="187"/>
      <c r="N121" s="272"/>
      <c r="O121" s="156"/>
      <c r="P121" s="188"/>
      <c r="Q121" s="188"/>
      <c r="R121" s="152"/>
      <c r="S121" s="152"/>
      <c r="T121" s="152"/>
      <c r="U121" s="151"/>
      <c r="V121" s="151"/>
    </row>
    <row r="122" spans="13:22" ht="19.5" customHeight="1">
      <c r="M122" s="187"/>
      <c r="N122" s="272"/>
      <c r="O122" s="156"/>
      <c r="P122" s="188"/>
      <c r="Q122" s="188"/>
      <c r="R122" s="152"/>
      <c r="S122" s="152"/>
      <c r="T122" s="152"/>
      <c r="U122" s="151"/>
      <c r="V122" s="151"/>
    </row>
    <row r="123" spans="13:22" ht="19.5" customHeight="1">
      <c r="M123" s="187"/>
      <c r="N123" s="272"/>
      <c r="O123" s="156"/>
      <c r="P123" s="188"/>
      <c r="Q123" s="188"/>
      <c r="R123" s="152"/>
      <c r="S123" s="152"/>
      <c r="T123" s="152"/>
      <c r="U123" s="151"/>
      <c r="V123" s="151"/>
    </row>
    <row r="124" spans="13:22" ht="19.5" customHeight="1">
      <c r="M124" s="187"/>
      <c r="N124" s="272"/>
      <c r="O124" s="156"/>
      <c r="P124" s="188"/>
      <c r="Q124" s="188"/>
      <c r="R124" s="152"/>
      <c r="S124" s="152"/>
      <c r="T124" s="152"/>
      <c r="U124" s="151"/>
      <c r="V124" s="151"/>
    </row>
    <row r="125" spans="13:22" ht="19.5" customHeight="1">
      <c r="M125" s="187"/>
      <c r="N125" s="272"/>
      <c r="O125" s="156"/>
      <c r="P125" s="188"/>
      <c r="Q125" s="188"/>
      <c r="R125" s="152"/>
      <c r="S125" s="152"/>
      <c r="T125" s="152"/>
      <c r="U125" s="151"/>
      <c r="V125" s="151"/>
    </row>
    <row r="126" spans="13:22" ht="19.5" customHeight="1">
      <c r="M126" s="187"/>
      <c r="N126" s="272"/>
      <c r="O126" s="156"/>
      <c r="P126" s="188"/>
      <c r="Q126" s="188"/>
      <c r="R126" s="152"/>
      <c r="S126" s="152"/>
      <c r="T126" s="152"/>
      <c r="U126" s="151"/>
      <c r="V126" s="151"/>
    </row>
    <row r="127" spans="13:22" ht="19.5" customHeight="1">
      <c r="M127" s="187"/>
      <c r="N127" s="272"/>
      <c r="O127" s="156"/>
      <c r="P127" s="188"/>
      <c r="Q127" s="188"/>
      <c r="R127" s="152"/>
      <c r="S127" s="152"/>
      <c r="T127" s="152"/>
      <c r="U127" s="151"/>
      <c r="V127" s="151"/>
    </row>
    <row r="128" spans="13:22" ht="19.5" customHeight="1">
      <c r="M128" s="187"/>
      <c r="N128" s="272"/>
      <c r="O128" s="156"/>
      <c r="P128" s="188"/>
      <c r="Q128" s="188"/>
      <c r="R128" s="152"/>
      <c r="S128" s="152"/>
      <c r="T128" s="152"/>
      <c r="U128" s="151"/>
      <c r="V128" s="151"/>
    </row>
    <row r="129" spans="13:22" ht="19.5" customHeight="1">
      <c r="M129" s="187"/>
      <c r="N129" s="272"/>
      <c r="O129" s="156"/>
      <c r="P129" s="188"/>
      <c r="Q129" s="188"/>
      <c r="R129" s="152"/>
      <c r="S129" s="152"/>
      <c r="T129" s="152"/>
      <c r="U129" s="151"/>
      <c r="V129" s="151"/>
    </row>
    <row r="130" spans="13:22" ht="19.5" customHeight="1">
      <c r="M130" s="187"/>
      <c r="N130" s="272"/>
      <c r="O130" s="156"/>
      <c r="P130" s="188"/>
      <c r="Q130" s="188"/>
      <c r="R130" s="152"/>
      <c r="S130" s="152"/>
      <c r="T130" s="152"/>
      <c r="U130" s="151"/>
      <c r="V130" s="151"/>
    </row>
    <row r="131" spans="13:22" ht="19.5" customHeight="1">
      <c r="M131" s="187"/>
      <c r="N131" s="272"/>
      <c r="O131" s="156"/>
      <c r="P131" s="188"/>
      <c r="Q131" s="188"/>
      <c r="R131" s="152"/>
      <c r="S131" s="152"/>
      <c r="T131" s="152"/>
      <c r="U131" s="151"/>
      <c r="V131" s="151"/>
    </row>
    <row r="132" spans="13:22" ht="19.5" customHeight="1">
      <c r="M132" s="187"/>
      <c r="N132" s="272"/>
      <c r="O132" s="156"/>
      <c r="P132" s="188"/>
      <c r="Q132" s="188"/>
      <c r="R132" s="152"/>
      <c r="S132" s="152"/>
      <c r="T132" s="152"/>
      <c r="U132" s="151"/>
      <c r="V132" s="151"/>
    </row>
    <row r="133" spans="13:22" ht="19.5" customHeight="1">
      <c r="M133" s="187"/>
      <c r="N133" s="272"/>
      <c r="O133" s="156"/>
      <c r="P133" s="188"/>
      <c r="Q133" s="188"/>
      <c r="R133" s="152"/>
      <c r="S133" s="152"/>
      <c r="T133" s="152"/>
      <c r="U133" s="151"/>
      <c r="V133" s="151"/>
    </row>
    <row r="134" spans="13:22" ht="19.5" customHeight="1">
      <c r="M134" s="187"/>
      <c r="N134" s="272"/>
      <c r="O134" s="156"/>
      <c r="P134" s="188"/>
      <c r="Q134" s="188"/>
      <c r="R134" s="152"/>
      <c r="S134" s="152"/>
      <c r="T134" s="152"/>
      <c r="U134" s="151"/>
      <c r="V134" s="151"/>
    </row>
    <row r="135" spans="13:22" ht="19.5" customHeight="1">
      <c r="M135" s="187"/>
      <c r="N135" s="272"/>
      <c r="O135" s="156"/>
      <c r="P135" s="188"/>
      <c r="Q135" s="188"/>
      <c r="R135" s="152"/>
      <c r="S135" s="152"/>
      <c r="T135" s="152"/>
      <c r="U135" s="151"/>
      <c r="V135" s="151"/>
    </row>
    <row r="136" spans="13:22" ht="19.5" customHeight="1">
      <c r="M136" s="187"/>
      <c r="N136" s="272"/>
      <c r="O136" s="156"/>
      <c r="P136" s="188"/>
      <c r="Q136" s="188"/>
      <c r="R136" s="152"/>
      <c r="S136" s="152"/>
      <c r="T136" s="152"/>
      <c r="U136" s="151"/>
      <c r="V136" s="151"/>
    </row>
    <row r="137" spans="13:22" ht="19.5" customHeight="1">
      <c r="M137" s="187"/>
      <c r="N137" s="272"/>
      <c r="O137" s="156"/>
      <c r="P137" s="188"/>
      <c r="Q137" s="188"/>
      <c r="R137" s="152"/>
      <c r="S137" s="152"/>
      <c r="T137" s="152"/>
      <c r="U137" s="151"/>
      <c r="V137" s="151"/>
    </row>
    <row r="138" spans="13:22" ht="19.5" customHeight="1">
      <c r="M138" s="187"/>
      <c r="N138" s="272"/>
      <c r="O138" s="156"/>
      <c r="P138" s="188"/>
      <c r="Q138" s="188"/>
      <c r="R138" s="152"/>
      <c r="S138" s="152"/>
      <c r="T138" s="152"/>
      <c r="U138" s="151"/>
      <c r="V138" s="151"/>
    </row>
    <row r="139" spans="13:22" ht="19.5" customHeight="1">
      <c r="M139" s="187"/>
      <c r="N139" s="272"/>
      <c r="O139" s="156"/>
      <c r="P139" s="188"/>
      <c r="Q139" s="188"/>
      <c r="R139" s="152"/>
      <c r="S139" s="152"/>
      <c r="T139" s="152"/>
      <c r="U139" s="151"/>
      <c r="V139" s="151"/>
    </row>
    <row r="140" spans="13:22" ht="20.100000000000001" customHeight="1">
      <c r="M140" s="187"/>
      <c r="N140" s="272"/>
      <c r="O140" s="156"/>
      <c r="P140" s="188"/>
      <c r="Q140" s="188"/>
      <c r="R140" s="152"/>
      <c r="S140" s="152"/>
      <c r="T140" s="152"/>
      <c r="U140" s="151"/>
      <c r="V140" s="151"/>
    </row>
    <row r="141" spans="13:22" ht="20.100000000000001" customHeight="1">
      <c r="M141" s="187"/>
      <c r="O141" s="156"/>
      <c r="P141" s="188"/>
      <c r="Q141" s="188"/>
      <c r="R141" s="152"/>
      <c r="S141" s="152"/>
      <c r="T141" s="152"/>
      <c r="U141" s="151"/>
      <c r="V141" s="151"/>
    </row>
    <row r="142" spans="13:22" ht="20.100000000000001" customHeight="1">
      <c r="M142" s="187"/>
      <c r="O142" s="156"/>
      <c r="P142" s="188"/>
      <c r="Q142" s="188"/>
      <c r="R142" s="152"/>
      <c r="S142" s="152"/>
      <c r="T142" s="152"/>
      <c r="U142" s="151"/>
      <c r="V142" s="151"/>
    </row>
    <row r="143" spans="13:22" ht="20.100000000000001" customHeight="1">
      <c r="M143" s="187"/>
      <c r="O143" s="156"/>
      <c r="P143" s="188"/>
      <c r="Q143" s="188"/>
      <c r="R143" s="152"/>
      <c r="S143" s="152"/>
      <c r="T143" s="152"/>
      <c r="U143" s="151"/>
      <c r="V143" s="151"/>
    </row>
    <row r="144" spans="13:22" ht="20.100000000000001" customHeight="1"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3:22" ht="20.100000000000001" customHeight="1"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3:22" ht="20.100000000000001" customHeight="1"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3:22" ht="20.100000000000001" customHeight="1"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3:22" ht="20.100000000000001" customHeight="1"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3:22" ht="20.100000000000001" customHeight="1"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3:22" ht="20.100000000000001" customHeight="1"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3:22" ht="20.100000000000001" customHeight="1"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3:22" ht="20.100000000000001" customHeight="1"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3:22" ht="20.100000000000001" customHeight="1"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3:22" ht="20.100000000000001" customHeight="1"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3:22" ht="20.100000000000001" customHeight="1"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3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3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3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3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3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:26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:26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:26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:26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:26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:26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:26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:26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:26" ht="20.100000000000001" customHeight="1">
      <c r="M329" s="187"/>
      <c r="O329" s="156"/>
      <c r="P329" s="269"/>
      <c r="Q329" s="269"/>
      <c r="R329" s="154"/>
      <c r="S329" s="154"/>
      <c r="T329" s="152"/>
      <c r="U329" s="151"/>
      <c r="V329" s="151"/>
    </row>
    <row r="330" spans="1:26" ht="20.100000000000001" customHeight="1">
      <c r="M330" s="187"/>
      <c r="O330" s="156"/>
      <c r="P330" s="269"/>
      <c r="Q330" s="269"/>
      <c r="R330" s="154"/>
      <c r="S330" s="154"/>
      <c r="T330" s="152"/>
      <c r="U330" s="151"/>
      <c r="V330" s="151"/>
    </row>
    <row r="331" spans="1:26" ht="20.100000000000001" customHeight="1">
      <c r="M331" s="187"/>
      <c r="N331" s="145"/>
      <c r="O331" s="156"/>
      <c r="P331" s="188"/>
      <c r="Q331" s="188"/>
      <c r="R331" s="152"/>
      <c r="S331" s="152"/>
      <c r="T331" s="152"/>
      <c r="U331" s="151"/>
      <c r="V331" s="151"/>
    </row>
    <row r="332" spans="1:26" ht="20.100000000000001" customHeight="1">
      <c r="M332" s="187"/>
      <c r="N332" s="145"/>
      <c r="O332" s="156"/>
      <c r="P332" s="188"/>
      <c r="Q332" s="188"/>
      <c r="R332" s="152"/>
      <c r="S332" s="152"/>
      <c r="T332" s="152"/>
      <c r="U332" s="151"/>
      <c r="V332" s="151"/>
    </row>
    <row r="333" spans="1:26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:26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:26" s="145" customFormat="1" ht="20.100000000000001" customHeight="1">
      <c r="A335" s="268"/>
      <c r="B335" s="123"/>
      <c r="C335" s="123"/>
      <c r="D335" s="123"/>
      <c r="E335" s="123"/>
      <c r="F335" s="123"/>
      <c r="G335" s="123"/>
      <c r="H335" s="123"/>
      <c r="I335" s="316"/>
      <c r="J335" s="123"/>
      <c r="K335" s="123"/>
      <c r="L335" s="123"/>
      <c r="M335" s="187"/>
      <c r="N335" s="150"/>
      <c r="O335" s="156"/>
      <c r="P335" s="188"/>
      <c r="Q335" s="188"/>
      <c r="R335" s="152"/>
      <c r="S335" s="152"/>
      <c r="T335" s="154"/>
      <c r="U335" s="55"/>
      <c r="V335" s="55"/>
      <c r="Y335" s="150"/>
      <c r="Z335" s="150"/>
    </row>
    <row r="336" spans="1:26" s="145" customFormat="1" ht="20.100000000000001" customHeight="1">
      <c r="A336" s="268"/>
      <c r="B336" s="123"/>
      <c r="C336" s="123"/>
      <c r="D336" s="123"/>
      <c r="E336" s="123"/>
      <c r="F336" s="123"/>
      <c r="G336" s="123"/>
      <c r="H336" s="123"/>
      <c r="I336" s="316"/>
      <c r="J336" s="123"/>
      <c r="K336" s="123"/>
      <c r="L336" s="123"/>
      <c r="M336" s="187"/>
      <c r="N336" s="150"/>
      <c r="O336" s="156"/>
      <c r="P336" s="188"/>
      <c r="Q336" s="188"/>
      <c r="R336" s="152"/>
      <c r="S336" s="152"/>
      <c r="T336" s="154"/>
      <c r="U336" s="55"/>
      <c r="V336" s="55"/>
      <c r="Y336" s="150"/>
      <c r="Z336" s="150"/>
    </row>
    <row r="337" spans="13:26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  <c r="X337" s="145"/>
      <c r="Y337" s="145"/>
      <c r="Z337" s="145"/>
    </row>
    <row r="338" spans="13:26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  <c r="X338" s="145"/>
      <c r="Y338" s="145"/>
      <c r="Z338" s="145"/>
    </row>
    <row r="339" spans="13:26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  <c r="X339" s="145"/>
      <c r="Y339" s="145"/>
    </row>
    <row r="340" spans="13:26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  <c r="X340" s="145"/>
      <c r="Y340" s="145"/>
    </row>
    <row r="341" spans="13:26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  <c r="X341" s="145"/>
      <c r="Y341" s="145"/>
    </row>
    <row r="342" spans="13:26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  <c r="X342" s="145"/>
      <c r="Y342" s="145"/>
    </row>
    <row r="343" spans="13:26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  <c r="X343" s="145"/>
      <c r="Y343" s="145"/>
    </row>
    <row r="344" spans="13:26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  <c r="Y344" s="145"/>
    </row>
    <row r="345" spans="13:26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  <c r="Y345" s="145"/>
    </row>
    <row r="346" spans="13:26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6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6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6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6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2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2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2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2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2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2" ht="20.100000000000001" customHeight="1">
      <c r="M380" s="187"/>
      <c r="P380" s="38"/>
      <c r="Q380" s="38"/>
      <c r="R380" s="38"/>
      <c r="S380" s="38"/>
      <c r="T380" s="152"/>
      <c r="U380" s="151"/>
      <c r="V380" s="151"/>
    </row>
    <row r="381" spans="13:22" ht="20.100000000000001" customHeight="1">
      <c r="M381" s="187"/>
      <c r="P381" s="38"/>
      <c r="Q381" s="38"/>
      <c r="R381" s="38"/>
      <c r="S381" s="38"/>
      <c r="T381" s="152"/>
      <c r="U381" s="151"/>
      <c r="V381" s="151"/>
    </row>
    <row r="382" spans="13:22" ht="20.100000000000001" customHeight="1">
      <c r="M382" s="187"/>
      <c r="P382" s="38"/>
      <c r="Q382" s="38"/>
      <c r="R382" s="38"/>
      <c r="S382" s="38"/>
      <c r="T382" s="152"/>
      <c r="U382" s="151"/>
      <c r="V382" s="151"/>
    </row>
    <row r="383" spans="13:22" ht="20.100000000000001" customHeight="1">
      <c r="M383" s="187"/>
      <c r="P383" s="38"/>
      <c r="Q383" s="38"/>
      <c r="R383" s="38"/>
      <c r="S383" s="38"/>
      <c r="T383" s="152"/>
      <c r="U383" s="151"/>
      <c r="V383" s="151"/>
    </row>
    <row r="384" spans="13:22" ht="20.100000000000001" customHeight="1">
      <c r="M384" s="187"/>
      <c r="P384" s="38"/>
      <c r="Q384" s="38"/>
      <c r="R384" s="38"/>
      <c r="S384" s="38"/>
      <c r="T384" s="152"/>
      <c r="U384" s="151"/>
      <c r="V384" s="151"/>
    </row>
    <row r="385" spans="13:22" ht="20.100000000000001" customHeight="1">
      <c r="M385" s="187"/>
      <c r="P385" s="38"/>
      <c r="Q385" s="38"/>
      <c r="R385" s="38"/>
      <c r="S385" s="38"/>
      <c r="T385" s="152"/>
      <c r="U385" s="151"/>
      <c r="V385" s="151"/>
    </row>
    <row r="386" spans="13:22" ht="20.100000000000001" customHeight="1">
      <c r="M386" s="187"/>
      <c r="P386" s="38"/>
      <c r="Q386" s="38"/>
      <c r="R386" s="38"/>
      <c r="S386" s="38"/>
      <c r="T386" s="38"/>
    </row>
    <row r="387" spans="13:22" ht="20.100000000000001" customHeight="1">
      <c r="M387" s="187"/>
      <c r="P387" s="38"/>
      <c r="Q387" s="38"/>
      <c r="R387" s="38"/>
      <c r="S387" s="38"/>
      <c r="T387" s="38"/>
    </row>
    <row r="388" spans="13:22" ht="20.100000000000001" customHeight="1">
      <c r="M388" s="187"/>
      <c r="P388" s="38"/>
      <c r="Q388" s="38"/>
      <c r="R388" s="38"/>
      <c r="S388" s="38"/>
      <c r="T388" s="38"/>
    </row>
    <row r="389" spans="13:22" ht="20.100000000000001" customHeight="1">
      <c r="M389" s="187"/>
      <c r="P389" s="38"/>
      <c r="Q389" s="38"/>
      <c r="R389" s="38"/>
      <c r="S389" s="38"/>
      <c r="T389" s="38"/>
    </row>
    <row r="390" spans="13:22" ht="20.100000000000001" customHeight="1">
      <c r="M390" s="187"/>
      <c r="P390" s="38"/>
      <c r="Q390" s="38"/>
      <c r="R390" s="38"/>
      <c r="S390" s="38"/>
      <c r="T390" s="38"/>
    </row>
    <row r="391" spans="13:22" ht="20.100000000000001" customHeight="1">
      <c r="M391" s="187"/>
      <c r="P391" s="38"/>
      <c r="Q391" s="38"/>
      <c r="R391" s="38"/>
      <c r="S391" s="38"/>
      <c r="T391" s="38"/>
    </row>
    <row r="392" spans="13:22" ht="20.100000000000001" customHeight="1">
      <c r="M392" s="187"/>
      <c r="P392" s="38"/>
      <c r="Q392" s="38"/>
      <c r="R392" s="38"/>
      <c r="S392" s="38"/>
      <c r="T392" s="38"/>
    </row>
    <row r="393" spans="13:22" ht="20.100000000000001" customHeight="1">
      <c r="M393" s="187"/>
      <c r="P393" s="38"/>
      <c r="Q393" s="38"/>
      <c r="R393" s="38"/>
      <c r="S393" s="38"/>
      <c r="T393" s="38"/>
    </row>
    <row r="394" spans="13:22" ht="20.100000000000001" customHeight="1">
      <c r="M394" s="187"/>
      <c r="P394" s="38"/>
      <c r="Q394" s="38"/>
      <c r="R394" s="38"/>
      <c r="S394" s="38"/>
      <c r="T394" s="38"/>
    </row>
    <row r="395" spans="13:22" ht="20.100000000000001" customHeight="1">
      <c r="M395" s="187"/>
      <c r="P395" s="38"/>
      <c r="Q395" s="38"/>
      <c r="R395" s="38"/>
      <c r="S395" s="38"/>
      <c r="T395" s="38"/>
    </row>
    <row r="396" spans="13:22" ht="20.100000000000001" customHeight="1">
      <c r="M396" s="187"/>
      <c r="P396" s="38"/>
      <c r="Q396" s="38"/>
      <c r="R396" s="38"/>
      <c r="S396" s="38"/>
      <c r="T396" s="38"/>
    </row>
    <row r="397" spans="13:22" ht="20.100000000000001" customHeight="1">
      <c r="M397" s="187"/>
      <c r="P397" s="38"/>
      <c r="Q397" s="38"/>
      <c r="R397" s="38"/>
      <c r="S397" s="38"/>
      <c r="T397" s="38"/>
    </row>
    <row r="398" spans="13:22" ht="20.100000000000001" customHeight="1">
      <c r="M398" s="187"/>
      <c r="P398" s="38"/>
      <c r="Q398" s="38"/>
      <c r="R398" s="38"/>
      <c r="S398" s="38"/>
      <c r="T398" s="38"/>
    </row>
    <row r="399" spans="13:22" ht="20.100000000000001" customHeight="1">
      <c r="M399" s="187"/>
      <c r="P399" s="38"/>
      <c r="Q399" s="38"/>
      <c r="R399" s="38"/>
      <c r="S399" s="38"/>
      <c r="T399" s="38"/>
    </row>
    <row r="400" spans="13:22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T513" s="38"/>
    </row>
    <row r="514" spans="13:22" ht="20.100000000000001" customHeight="1">
      <c r="M514" s="150"/>
      <c r="T514" s="38"/>
    </row>
    <row r="515" spans="13:22" ht="20.100000000000001" customHeight="1">
      <c r="M515" s="150"/>
      <c r="T515" s="38"/>
    </row>
    <row r="516" spans="13:22" ht="20.100000000000001" customHeight="1">
      <c r="M516" s="150"/>
      <c r="T516" s="38"/>
    </row>
    <row r="517" spans="13:22" ht="20.100000000000001" customHeight="1">
      <c r="M517" s="150"/>
      <c r="T517" s="38"/>
    </row>
    <row r="518" spans="13:22" ht="20.100000000000001" customHeight="1">
      <c r="M518" s="150"/>
      <c r="T518" s="38"/>
    </row>
    <row r="519" spans="13:22" ht="20.100000000000001" customHeight="1">
      <c r="M519" s="150"/>
      <c r="U519" s="151"/>
      <c r="V519" s="151"/>
    </row>
    <row r="520" spans="13:22" ht="20.100000000000001" customHeight="1">
      <c r="M520" s="150"/>
      <c r="U520" s="151"/>
      <c r="V520" s="151"/>
    </row>
    <row r="521" spans="13:22" ht="20.100000000000001" customHeight="1">
      <c r="M521" s="150"/>
      <c r="U521" s="151"/>
      <c r="V521" s="151"/>
    </row>
    <row r="522" spans="13:22" ht="20.100000000000001" customHeight="1">
      <c r="M522" s="150"/>
      <c r="U522" s="151"/>
      <c r="V522" s="151"/>
    </row>
    <row r="523" spans="13:22" ht="20.100000000000001" customHeight="1">
      <c r="M523" s="150"/>
      <c r="U523" s="151"/>
      <c r="V523" s="151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4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4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4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4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4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S760" s="152"/>
      <c r="T760" s="153"/>
      <c r="U760" s="151"/>
      <c r="V760" s="151"/>
    </row>
    <row r="761" spans="13:22" ht="20.100000000000001" customHeight="1">
      <c r="M761" s="156"/>
      <c r="T761" s="153"/>
      <c r="U761" s="151"/>
      <c r="V761" s="151"/>
    </row>
    <row r="762" spans="13:22" ht="20.100000000000001" customHeight="1">
      <c r="M762" s="156"/>
      <c r="T762" s="153"/>
      <c r="U762" s="151"/>
      <c r="V762" s="151"/>
    </row>
    <row r="763" spans="13:22" ht="20.100000000000001" customHeight="1">
      <c r="M763" s="156"/>
      <c r="T763" s="153"/>
      <c r="U763" s="151"/>
      <c r="V763" s="151"/>
    </row>
    <row r="764" spans="13:22" ht="20.100000000000001" customHeight="1">
      <c r="M764" s="156"/>
      <c r="T764" s="153"/>
      <c r="U764" s="151"/>
      <c r="V764" s="151"/>
    </row>
    <row r="765" spans="13:22" ht="20.100000000000001" customHeight="1">
      <c r="M765" s="156"/>
      <c r="T765" s="153"/>
      <c r="V765" s="151"/>
    </row>
    <row r="766" spans="13:22" ht="20.100000000000001" customHeight="1">
      <c r="M766" s="156"/>
      <c r="O766" s="145"/>
      <c r="P766" s="145"/>
      <c r="Q766" s="145"/>
      <c r="R766" s="145"/>
      <c r="T766" s="153"/>
      <c r="V766" s="151"/>
    </row>
    <row r="767" spans="13:22" ht="20.100000000000001" customHeight="1">
      <c r="M767" s="156"/>
      <c r="O767" s="145"/>
      <c r="P767" s="145"/>
      <c r="Q767" s="145"/>
      <c r="R767" s="145"/>
      <c r="V767" s="151"/>
    </row>
    <row r="768" spans="13:22" ht="20.100000000000001" customHeight="1">
      <c r="M768" s="156"/>
      <c r="O768" s="172"/>
      <c r="P768" s="173"/>
      <c r="Q768" s="173"/>
      <c r="R768" s="145"/>
      <c r="V768" s="151"/>
    </row>
    <row r="769" spans="1:28" ht="20.100000000000001" customHeight="1">
      <c r="M769" s="156"/>
      <c r="O769" s="172"/>
      <c r="P769" s="173"/>
      <c r="Q769" s="173"/>
      <c r="R769" s="145"/>
      <c r="V769" s="151"/>
      <c r="AA769" s="102"/>
      <c r="AB769" s="102"/>
    </row>
    <row r="770" spans="1:28" s="102" customFormat="1" ht="20.100000000000001" customHeight="1">
      <c r="A770" s="268"/>
      <c r="B770" s="123"/>
      <c r="C770" s="123"/>
      <c r="D770" s="123"/>
      <c r="E770" s="123"/>
      <c r="F770" s="123"/>
      <c r="G770" s="123"/>
      <c r="H770" s="123"/>
      <c r="I770" s="316"/>
      <c r="J770" s="123"/>
      <c r="K770" s="123"/>
      <c r="L770" s="123"/>
      <c r="M770" s="156"/>
      <c r="N770" s="150"/>
      <c r="O770" s="172"/>
      <c r="P770" s="173"/>
      <c r="Q770" s="173"/>
      <c r="R770" s="145"/>
      <c r="S770" s="150"/>
      <c r="T770" s="150"/>
      <c r="U770" s="150"/>
      <c r="V770" s="151"/>
      <c r="W770" s="150"/>
      <c r="X770" s="150"/>
      <c r="Y770" s="150"/>
      <c r="Z770" s="150"/>
    </row>
    <row r="771" spans="1:28" s="102" customFormat="1" ht="20.100000000000001" customHeight="1">
      <c r="A771" s="268"/>
      <c r="B771" s="123"/>
      <c r="C771" s="123"/>
      <c r="D771" s="123"/>
      <c r="E771" s="123"/>
      <c r="F771" s="123"/>
      <c r="G771" s="123"/>
      <c r="H771" s="123"/>
      <c r="I771" s="316"/>
      <c r="J771" s="123"/>
      <c r="K771" s="123"/>
      <c r="L771" s="123"/>
      <c r="M771" s="156"/>
      <c r="N771" s="150"/>
      <c r="O771" s="172"/>
      <c r="P771" s="173"/>
      <c r="Q771" s="173"/>
      <c r="R771" s="145"/>
      <c r="S771" s="150"/>
      <c r="T771" s="150"/>
      <c r="U771" s="150"/>
      <c r="V771" s="151"/>
      <c r="W771" s="150"/>
      <c r="X771" s="150"/>
      <c r="Y771" s="150"/>
      <c r="Z771" s="150"/>
    </row>
    <row r="772" spans="1:28" s="102" customFormat="1" ht="20.100000000000001" customHeight="1">
      <c r="A772" s="268"/>
      <c r="B772" s="123"/>
      <c r="C772" s="123"/>
      <c r="D772" s="123"/>
      <c r="E772" s="123"/>
      <c r="F772" s="123"/>
      <c r="G772" s="123"/>
      <c r="H772" s="123"/>
      <c r="I772" s="316"/>
      <c r="J772" s="123"/>
      <c r="K772" s="123"/>
      <c r="L772" s="123"/>
      <c r="M772" s="156"/>
      <c r="N772" s="145"/>
      <c r="O772" s="172"/>
      <c r="P772" s="173"/>
      <c r="Q772" s="173"/>
      <c r="R772" s="145"/>
      <c r="S772" s="150"/>
      <c r="T772" s="150"/>
      <c r="U772" s="150"/>
      <c r="V772" s="150"/>
      <c r="W772" s="150"/>
      <c r="X772" s="150"/>
      <c r="Y772" s="150"/>
      <c r="Z772" s="150"/>
    </row>
    <row r="773" spans="1:28" s="102" customFormat="1" ht="20.100000000000001" customHeight="1">
      <c r="A773" s="268"/>
      <c r="B773" s="123"/>
      <c r="C773" s="123"/>
      <c r="D773" s="123"/>
      <c r="E773" s="123"/>
      <c r="F773" s="123"/>
      <c r="G773" s="123"/>
      <c r="H773" s="123"/>
      <c r="I773" s="316"/>
      <c r="J773" s="123"/>
      <c r="K773" s="123"/>
      <c r="L773" s="123"/>
      <c r="M773" s="156"/>
      <c r="N773" s="145"/>
      <c r="O773" s="172"/>
      <c r="P773" s="173"/>
      <c r="Q773" s="173"/>
      <c r="R773" s="145"/>
      <c r="S773" s="150"/>
      <c r="T773" s="150"/>
      <c r="U773" s="150"/>
      <c r="V773" s="150"/>
      <c r="W773" s="150"/>
      <c r="X773" s="150"/>
      <c r="Y773" s="150"/>
      <c r="Z773" s="150"/>
    </row>
    <row r="774" spans="1:28" s="102" customFormat="1" ht="20.100000000000001" customHeight="1">
      <c r="A774" s="268"/>
      <c r="B774" s="123"/>
      <c r="C774" s="123"/>
      <c r="D774" s="123"/>
      <c r="E774" s="123"/>
      <c r="F774" s="123"/>
      <c r="G774" s="123"/>
      <c r="H774" s="123"/>
      <c r="I774" s="316"/>
      <c r="J774" s="123"/>
      <c r="K774" s="123"/>
      <c r="L774" s="123"/>
      <c r="M774" s="156"/>
      <c r="N774" s="172"/>
      <c r="O774" s="172"/>
      <c r="P774" s="173"/>
      <c r="Q774" s="173"/>
      <c r="R774" s="145"/>
      <c r="S774" s="150"/>
      <c r="T774" s="150"/>
      <c r="U774" s="150"/>
      <c r="V774" s="150"/>
      <c r="W774" s="150"/>
      <c r="X774" s="150"/>
      <c r="Y774" s="150"/>
      <c r="Z774" s="150"/>
    </row>
    <row r="775" spans="1:28" s="102" customFormat="1" ht="20.100000000000001" customHeight="1">
      <c r="A775" s="268"/>
      <c r="B775" s="123"/>
      <c r="C775" s="123"/>
      <c r="D775" s="123"/>
      <c r="E775" s="123"/>
      <c r="F775" s="123"/>
      <c r="G775" s="123"/>
      <c r="H775" s="123"/>
      <c r="I775" s="316"/>
      <c r="J775" s="123"/>
      <c r="K775" s="123"/>
      <c r="L775" s="123"/>
      <c r="M775" s="156"/>
      <c r="N775" s="172"/>
      <c r="O775" s="145"/>
      <c r="P775" s="145"/>
      <c r="Q775" s="145"/>
      <c r="R775" s="145"/>
      <c r="S775" s="150"/>
      <c r="T775" s="150"/>
      <c r="U775" s="150"/>
      <c r="V775" s="150"/>
      <c r="W775" s="150"/>
      <c r="X775" s="150"/>
      <c r="Y775" s="150"/>
      <c r="Z775" s="150"/>
    </row>
    <row r="776" spans="1:28" s="102" customFormat="1" ht="20.100000000000001" customHeight="1">
      <c r="A776" s="268"/>
      <c r="B776" s="123"/>
      <c r="C776" s="123"/>
      <c r="D776" s="123"/>
      <c r="E776" s="123"/>
      <c r="F776" s="123"/>
      <c r="G776" s="123"/>
      <c r="H776" s="123"/>
      <c r="I776" s="316"/>
      <c r="J776" s="123"/>
      <c r="K776" s="123"/>
      <c r="L776" s="123"/>
      <c r="M776" s="156"/>
      <c r="N776" s="172"/>
      <c r="O776" s="145"/>
      <c r="P776" s="145"/>
      <c r="Q776" s="145"/>
      <c r="R776" s="145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68"/>
      <c r="B777" s="123"/>
      <c r="C777" s="123"/>
      <c r="D777" s="123"/>
      <c r="E777" s="123"/>
      <c r="F777" s="123"/>
      <c r="G777" s="123"/>
      <c r="H777" s="123"/>
      <c r="I777" s="316"/>
      <c r="J777" s="123"/>
      <c r="K777" s="123"/>
      <c r="L777" s="123"/>
      <c r="M777" s="156"/>
      <c r="N777" s="172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8"/>
      <c r="B778" s="123"/>
      <c r="C778" s="123"/>
      <c r="D778" s="123"/>
      <c r="E778" s="123"/>
      <c r="F778" s="123"/>
      <c r="G778" s="123"/>
      <c r="H778" s="123"/>
      <c r="I778" s="316"/>
      <c r="J778" s="123"/>
      <c r="K778" s="123"/>
      <c r="L778" s="123"/>
      <c r="M778" s="156"/>
      <c r="N778" s="172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8"/>
      <c r="B779" s="123"/>
      <c r="C779" s="123"/>
      <c r="D779" s="123"/>
      <c r="E779" s="123"/>
      <c r="F779" s="123"/>
      <c r="G779" s="123"/>
      <c r="H779" s="123"/>
      <c r="I779" s="316"/>
      <c r="J779" s="123"/>
      <c r="K779" s="123"/>
      <c r="L779" s="123"/>
      <c r="M779" s="156"/>
      <c r="N779" s="172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8"/>
      <c r="B780" s="123"/>
      <c r="C780" s="123"/>
      <c r="D780" s="123"/>
      <c r="E780" s="123"/>
      <c r="F780" s="123"/>
      <c r="G780" s="123"/>
      <c r="H780" s="123"/>
      <c r="I780" s="316"/>
      <c r="J780" s="123"/>
      <c r="K780" s="123"/>
      <c r="L780" s="123"/>
      <c r="M780" s="156"/>
      <c r="N780" s="172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  <c r="AA780" s="150"/>
      <c r="AB780" s="150"/>
    </row>
    <row r="781" spans="1:28" ht="20.100000000000001" customHeight="1">
      <c r="M781" s="156"/>
      <c r="N781" s="145"/>
      <c r="AA781" s="102"/>
      <c r="AB781" s="102"/>
    </row>
    <row r="782" spans="1:28" s="102" customFormat="1" ht="20.100000000000001" customHeight="1">
      <c r="A782" s="268"/>
      <c r="B782" s="123"/>
      <c r="C782" s="123"/>
      <c r="D782" s="123"/>
      <c r="E782" s="123"/>
      <c r="F782" s="123"/>
      <c r="G782" s="123"/>
      <c r="H782" s="123"/>
      <c r="I782" s="316"/>
      <c r="J782" s="123"/>
      <c r="K782" s="123"/>
      <c r="L782" s="123"/>
      <c r="M782" s="156"/>
      <c r="N782" s="145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8"/>
      <c r="B783" s="123"/>
      <c r="C783" s="123"/>
      <c r="D783" s="123"/>
      <c r="E783" s="123"/>
      <c r="F783" s="123"/>
      <c r="G783" s="123"/>
      <c r="H783" s="123"/>
      <c r="I783" s="316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8"/>
      <c r="B784" s="123"/>
      <c r="C784" s="123"/>
      <c r="D784" s="123"/>
      <c r="E784" s="123"/>
      <c r="F784" s="123"/>
      <c r="G784" s="123"/>
      <c r="H784" s="123"/>
      <c r="I784" s="316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8"/>
      <c r="B785" s="123"/>
      <c r="C785" s="123"/>
      <c r="D785" s="123"/>
      <c r="E785" s="123"/>
      <c r="F785" s="123"/>
      <c r="G785" s="123"/>
      <c r="H785" s="123"/>
      <c r="I785" s="316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8"/>
      <c r="B786" s="123"/>
      <c r="C786" s="123"/>
      <c r="D786" s="123"/>
      <c r="E786" s="123"/>
      <c r="F786" s="123"/>
      <c r="G786" s="123"/>
      <c r="H786" s="123"/>
      <c r="I786" s="316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8"/>
      <c r="B787" s="123"/>
      <c r="C787" s="123"/>
      <c r="D787" s="123"/>
      <c r="E787" s="123"/>
      <c r="F787" s="123"/>
      <c r="G787" s="123"/>
      <c r="H787" s="123"/>
      <c r="I787" s="316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8"/>
      <c r="B788" s="123"/>
      <c r="C788" s="123"/>
      <c r="D788" s="123"/>
      <c r="E788" s="123"/>
      <c r="F788" s="123"/>
      <c r="G788" s="123"/>
      <c r="H788" s="123"/>
      <c r="I788" s="316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8"/>
      <c r="B789" s="123"/>
      <c r="C789" s="123"/>
      <c r="D789" s="123"/>
      <c r="E789" s="123"/>
      <c r="F789" s="123"/>
      <c r="G789" s="123"/>
      <c r="H789" s="123"/>
      <c r="I789" s="316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8"/>
      <c r="B790" s="123"/>
      <c r="C790" s="123"/>
      <c r="D790" s="123"/>
      <c r="E790" s="123"/>
      <c r="F790" s="123"/>
      <c r="G790" s="123"/>
      <c r="H790" s="123"/>
      <c r="I790" s="316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8"/>
      <c r="B791" s="123"/>
      <c r="C791" s="123"/>
      <c r="D791" s="123"/>
      <c r="E791" s="123"/>
      <c r="F791" s="123"/>
      <c r="G791" s="123"/>
      <c r="H791" s="123"/>
      <c r="I791" s="316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8"/>
      <c r="B792" s="123"/>
      <c r="C792" s="123"/>
      <c r="D792" s="123"/>
      <c r="E792" s="123"/>
      <c r="F792" s="123"/>
      <c r="G792" s="123"/>
      <c r="H792" s="123"/>
      <c r="I792" s="316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8"/>
      <c r="B793" s="123"/>
      <c r="C793" s="123"/>
      <c r="D793" s="123"/>
      <c r="E793" s="123"/>
      <c r="F793" s="123"/>
      <c r="G793" s="123"/>
      <c r="H793" s="123"/>
      <c r="I793" s="316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8"/>
      <c r="B794" s="123"/>
      <c r="C794" s="123"/>
      <c r="D794" s="123"/>
      <c r="E794" s="123"/>
      <c r="F794" s="123"/>
      <c r="G794" s="123"/>
      <c r="H794" s="123"/>
      <c r="I794" s="316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8"/>
      <c r="B795" s="123"/>
      <c r="C795" s="123"/>
      <c r="D795" s="123"/>
      <c r="E795" s="123"/>
      <c r="F795" s="123"/>
      <c r="G795" s="123"/>
      <c r="H795" s="123"/>
      <c r="I795" s="316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8"/>
      <c r="B796" s="123"/>
      <c r="C796" s="123"/>
      <c r="D796" s="123"/>
      <c r="E796" s="123"/>
      <c r="F796" s="123"/>
      <c r="G796" s="123"/>
      <c r="H796" s="123"/>
      <c r="I796" s="316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8"/>
      <c r="B797" s="123"/>
      <c r="C797" s="123"/>
      <c r="D797" s="123"/>
      <c r="E797" s="123"/>
      <c r="F797" s="123"/>
      <c r="G797" s="123"/>
      <c r="H797" s="123"/>
      <c r="I797" s="316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8"/>
      <c r="B798" s="123"/>
      <c r="C798" s="123"/>
      <c r="D798" s="123"/>
      <c r="E798" s="123"/>
      <c r="F798" s="123"/>
      <c r="G798" s="123"/>
      <c r="H798" s="123"/>
      <c r="I798" s="316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8"/>
      <c r="B799" s="123"/>
      <c r="C799" s="123"/>
      <c r="D799" s="123"/>
      <c r="E799" s="123"/>
      <c r="F799" s="123"/>
      <c r="G799" s="123"/>
      <c r="H799" s="123"/>
      <c r="I799" s="316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8"/>
      <c r="B800" s="123"/>
      <c r="C800" s="123"/>
      <c r="D800" s="123"/>
      <c r="E800" s="123"/>
      <c r="F800" s="123"/>
      <c r="G800" s="123"/>
      <c r="H800" s="123"/>
      <c r="I800" s="316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8"/>
      <c r="B801" s="123"/>
      <c r="C801" s="123"/>
      <c r="D801" s="123"/>
      <c r="E801" s="123"/>
      <c r="F801" s="123"/>
      <c r="G801" s="123"/>
      <c r="H801" s="123"/>
      <c r="I801" s="316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8"/>
      <c r="B802" s="123"/>
      <c r="C802" s="123"/>
      <c r="D802" s="123"/>
      <c r="E802" s="123"/>
      <c r="F802" s="123"/>
      <c r="G802" s="123"/>
      <c r="H802" s="123"/>
      <c r="I802" s="316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8"/>
      <c r="B803" s="123"/>
      <c r="C803" s="123"/>
      <c r="D803" s="123"/>
      <c r="E803" s="123"/>
      <c r="F803" s="123"/>
      <c r="G803" s="123"/>
      <c r="H803" s="123"/>
      <c r="I803" s="316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8"/>
      <c r="B804" s="123"/>
      <c r="C804" s="123"/>
      <c r="D804" s="123"/>
      <c r="E804" s="123"/>
      <c r="F804" s="123"/>
      <c r="G804" s="123"/>
      <c r="H804" s="123"/>
      <c r="I804" s="316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8"/>
      <c r="B805" s="123"/>
      <c r="C805" s="123"/>
      <c r="D805" s="123"/>
      <c r="E805" s="123"/>
      <c r="F805" s="123"/>
      <c r="G805" s="123"/>
      <c r="H805" s="123"/>
      <c r="I805" s="316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8"/>
      <c r="B806" s="123"/>
      <c r="C806" s="123"/>
      <c r="D806" s="123"/>
      <c r="E806" s="123"/>
      <c r="F806" s="123"/>
      <c r="G806" s="123"/>
      <c r="H806" s="123"/>
      <c r="I806" s="316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8"/>
      <c r="B807" s="123"/>
      <c r="C807" s="123"/>
      <c r="D807" s="123"/>
      <c r="E807" s="123"/>
      <c r="F807" s="123"/>
      <c r="G807" s="123"/>
      <c r="H807" s="123"/>
      <c r="I807" s="316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8"/>
      <c r="B808" s="123"/>
      <c r="C808" s="123"/>
      <c r="D808" s="123"/>
      <c r="E808" s="123"/>
      <c r="F808" s="123"/>
      <c r="G808" s="123"/>
      <c r="H808" s="123"/>
      <c r="I808" s="316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8"/>
      <c r="B809" s="123"/>
      <c r="C809" s="123"/>
      <c r="D809" s="123"/>
      <c r="E809" s="123"/>
      <c r="F809" s="123"/>
      <c r="G809" s="123"/>
      <c r="H809" s="123"/>
      <c r="I809" s="316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8"/>
      <c r="B810" s="123"/>
      <c r="C810" s="123"/>
      <c r="D810" s="123"/>
      <c r="E810" s="123"/>
      <c r="F810" s="123"/>
      <c r="G810" s="123"/>
      <c r="H810" s="123"/>
      <c r="I810" s="316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8"/>
      <c r="B811" s="123"/>
      <c r="C811" s="123"/>
      <c r="D811" s="123"/>
      <c r="E811" s="123"/>
      <c r="F811" s="123"/>
      <c r="G811" s="123"/>
      <c r="H811" s="123"/>
      <c r="I811" s="31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8"/>
      <c r="B812" s="123"/>
      <c r="C812" s="123"/>
      <c r="D812" s="123"/>
      <c r="E812" s="123"/>
      <c r="F812" s="123"/>
      <c r="G812" s="123"/>
      <c r="H812" s="123"/>
      <c r="I812" s="31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8"/>
      <c r="B813" s="123"/>
      <c r="C813" s="123"/>
      <c r="D813" s="123"/>
      <c r="E813" s="123"/>
      <c r="F813" s="123"/>
      <c r="G813" s="123"/>
      <c r="H813" s="123"/>
      <c r="I813" s="31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8"/>
      <c r="B814" s="123"/>
      <c r="C814" s="123"/>
      <c r="D814" s="123"/>
      <c r="E814" s="123"/>
      <c r="F814" s="123"/>
      <c r="G814" s="123"/>
      <c r="H814" s="123"/>
      <c r="I814" s="316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8"/>
      <c r="B815" s="123"/>
      <c r="C815" s="123"/>
      <c r="D815" s="123"/>
      <c r="E815" s="123"/>
      <c r="F815" s="123"/>
      <c r="G815" s="123"/>
      <c r="H815" s="123"/>
      <c r="I815" s="316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8"/>
      <c r="B816" s="123"/>
      <c r="C816" s="123"/>
      <c r="D816" s="123"/>
      <c r="E816" s="123"/>
      <c r="F816" s="123"/>
      <c r="G816" s="123"/>
      <c r="H816" s="123"/>
      <c r="I816" s="316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8"/>
      <c r="B817" s="123"/>
      <c r="C817" s="123"/>
      <c r="D817" s="123"/>
      <c r="E817" s="123"/>
      <c r="F817" s="123"/>
      <c r="G817" s="123"/>
      <c r="H817" s="123"/>
      <c r="I817" s="316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8"/>
      <c r="B818" s="123"/>
      <c r="C818" s="123"/>
      <c r="D818" s="123"/>
      <c r="E818" s="123"/>
      <c r="F818" s="123"/>
      <c r="G818" s="123"/>
      <c r="H818" s="123"/>
      <c r="I818" s="316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8"/>
      <c r="B819" s="123"/>
      <c r="C819" s="123"/>
      <c r="D819" s="123"/>
      <c r="E819" s="123"/>
      <c r="F819" s="123"/>
      <c r="G819" s="123"/>
      <c r="H819" s="123"/>
      <c r="I819" s="316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8"/>
      <c r="B820" s="123"/>
      <c r="C820" s="123"/>
      <c r="D820" s="123"/>
      <c r="E820" s="123"/>
      <c r="F820" s="123"/>
      <c r="G820" s="123"/>
      <c r="H820" s="123"/>
      <c r="I820" s="316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8"/>
      <c r="B821" s="123"/>
      <c r="C821" s="123"/>
      <c r="D821" s="123"/>
      <c r="E821" s="123"/>
      <c r="F821" s="123"/>
      <c r="G821" s="123"/>
      <c r="H821" s="123"/>
      <c r="I821" s="316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  <c r="AA821" s="150"/>
      <c r="AB821" s="150"/>
    </row>
    <row r="824" spans="1:28" ht="20.100000000000001" customHeight="1">
      <c r="AA824" s="102"/>
      <c r="AB824" s="102"/>
    </row>
    <row r="825" spans="1:28" s="102" customFormat="1" ht="20.100000000000001" customHeight="1">
      <c r="A825" s="268"/>
      <c r="B825" s="123"/>
      <c r="C825" s="123"/>
      <c r="D825" s="123"/>
      <c r="E825" s="123"/>
      <c r="F825" s="123"/>
      <c r="G825" s="123"/>
      <c r="H825" s="123"/>
      <c r="I825" s="316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8"/>
      <c r="B826" s="123"/>
      <c r="C826" s="123"/>
      <c r="D826" s="123"/>
      <c r="E826" s="123"/>
      <c r="F826" s="123"/>
      <c r="G826" s="123"/>
      <c r="H826" s="123"/>
      <c r="I826" s="316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8"/>
      <c r="B827" s="123"/>
      <c r="C827" s="123"/>
      <c r="D827" s="123"/>
      <c r="E827" s="123"/>
      <c r="F827" s="123"/>
      <c r="G827" s="123"/>
      <c r="H827" s="123"/>
      <c r="I827" s="316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8"/>
      <c r="B828" s="123"/>
      <c r="C828" s="123"/>
      <c r="D828" s="123"/>
      <c r="E828" s="123"/>
      <c r="F828" s="123"/>
      <c r="G828" s="123"/>
      <c r="H828" s="123"/>
      <c r="I828" s="316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8"/>
      <c r="B829" s="123"/>
      <c r="C829" s="123"/>
      <c r="D829" s="123"/>
      <c r="E829" s="123"/>
      <c r="F829" s="123"/>
      <c r="G829" s="123"/>
      <c r="H829" s="123"/>
      <c r="I829" s="316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8"/>
      <c r="B830" s="123"/>
      <c r="C830" s="123"/>
      <c r="D830" s="123"/>
      <c r="E830" s="123"/>
      <c r="F830" s="123"/>
      <c r="G830" s="123"/>
      <c r="H830" s="123"/>
      <c r="I830" s="316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8"/>
      <c r="B831" s="123"/>
      <c r="C831" s="123"/>
      <c r="D831" s="123"/>
      <c r="E831" s="123"/>
      <c r="F831" s="123"/>
      <c r="G831" s="123"/>
      <c r="H831" s="123"/>
      <c r="I831" s="316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68"/>
      <c r="B832" s="123"/>
      <c r="C832" s="123"/>
      <c r="D832" s="123"/>
      <c r="E832" s="123"/>
      <c r="F832" s="123"/>
      <c r="G832" s="123"/>
      <c r="H832" s="123"/>
      <c r="I832" s="316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8"/>
      <c r="B833" s="123"/>
      <c r="C833" s="123"/>
      <c r="D833" s="123"/>
      <c r="E833" s="123"/>
      <c r="F833" s="123"/>
      <c r="G833" s="123"/>
      <c r="H833" s="123"/>
      <c r="I833" s="316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  <c r="AA833" s="150"/>
      <c r="AB833" s="150"/>
    </row>
  </sheetData>
  <autoFilter ref="A3:V711"/>
  <mergeCells count="10">
    <mergeCell ref="V35:V36"/>
    <mergeCell ref="K14:L14"/>
    <mergeCell ref="K24:L24"/>
    <mergeCell ref="K33:L33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43:H44 D63:H64 E34:H35 D73:H74 D25:H26 D15:H16 D4:H5">
    <cfRule type="cellIs" dxfId="315" priority="11" operator="greaterThan">
      <formula>0</formula>
    </cfRule>
  </conditionalFormatting>
  <conditionalFormatting sqref="D43:H44 D63:H64 D73:H74 D25:H26">
    <cfRule type="cellIs" dxfId="314" priority="9" operator="greaterThan">
      <formula>0</formula>
    </cfRule>
    <cfRule type="expression" dxfId="313" priority="10">
      <formula>"&gt;0"</formula>
    </cfRule>
  </conditionalFormatting>
  <conditionalFormatting sqref="D53:H54">
    <cfRule type="cellIs" dxfId="312" priority="1" operator="greaterThan">
      <formula>0</formula>
    </cfRule>
    <cfRule type="cellIs" dxfId="311" priority="2" operator="greaterThan">
      <formula>0</formula>
    </cfRule>
    <cfRule type="expression" dxfId="310" priority="6">
      <formula>"&gt;=1"</formula>
    </cfRule>
    <cfRule type="cellIs" dxfId="309" priority="7" operator="greaterThan">
      <formula>1</formula>
    </cfRule>
    <cfRule type="cellIs" dxfId="308" priority="8" operator="greaterThan">
      <formula>1</formula>
    </cfRule>
  </conditionalFormatting>
  <conditionalFormatting sqref="P768:Q774">
    <cfRule type="expression" dxfId="307" priority="3">
      <formula>"&gt;=1"</formula>
    </cfRule>
    <cfRule type="cellIs" dxfId="306" priority="4" operator="greaterThan">
      <formula>1</formula>
    </cfRule>
    <cfRule type="cellIs" dxfId="305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S24"/>
  <sheetViews>
    <sheetView workbookViewId="0">
      <selection activeCell="K5" sqref="K5"/>
    </sheetView>
  </sheetViews>
  <sheetFormatPr defaultRowHeight="20.100000000000001" customHeight="1"/>
  <cols>
    <col min="1" max="16384" width="9" style="150"/>
  </cols>
  <sheetData>
    <row r="2" spans="2:19" ht="20.100000000000001" customHeight="1">
      <c r="B2" s="6" t="s">
        <v>95</v>
      </c>
      <c r="C2" s="7"/>
      <c r="D2" s="8"/>
      <c r="E2" s="8"/>
      <c r="F2" s="8"/>
      <c r="G2" s="8"/>
      <c r="H2" s="8"/>
      <c r="I2" s="8"/>
      <c r="J2" s="9"/>
      <c r="K2" s="9"/>
      <c r="L2" s="6" t="s">
        <v>96</v>
      </c>
      <c r="M2" s="7"/>
      <c r="N2" s="8"/>
      <c r="O2" s="8"/>
      <c r="P2" s="8"/>
      <c r="Q2" s="8"/>
      <c r="R2" s="8"/>
      <c r="S2" s="8"/>
    </row>
    <row r="3" spans="2:19" ht="20.100000000000001" customHeight="1">
      <c r="B3" s="8" t="s">
        <v>870</v>
      </c>
      <c r="C3" s="7"/>
      <c r="D3" s="8"/>
      <c r="E3" s="8"/>
      <c r="F3" s="8"/>
      <c r="G3" s="8"/>
      <c r="H3" s="8"/>
      <c r="I3" s="8"/>
      <c r="J3" s="9" t="s">
        <v>126</v>
      </c>
      <c r="K3" s="9"/>
      <c r="L3" s="8" t="s">
        <v>150</v>
      </c>
      <c r="M3" s="7"/>
      <c r="N3" s="8"/>
      <c r="O3" s="8"/>
      <c r="P3" s="8"/>
      <c r="Q3" s="8"/>
      <c r="R3" s="8"/>
      <c r="S3" s="8"/>
    </row>
    <row r="4" spans="2:19" ht="20.100000000000001" customHeight="1" thickBot="1">
      <c r="B4" s="100"/>
      <c r="C4" s="41"/>
      <c r="D4" s="8"/>
      <c r="E4" s="8"/>
      <c r="F4" s="8"/>
      <c r="G4" s="8"/>
      <c r="H4" s="8"/>
      <c r="I4" s="8"/>
      <c r="J4" s="9"/>
      <c r="K4" s="8"/>
      <c r="L4" s="100" t="s">
        <v>139</v>
      </c>
      <c r="M4" s="41"/>
      <c r="N4" s="8"/>
      <c r="O4" s="8"/>
      <c r="P4" s="8"/>
      <c r="Q4" s="8"/>
      <c r="R4" s="8"/>
      <c r="S4" s="8"/>
    </row>
    <row r="5" spans="2:19" ht="20.100000000000001" customHeight="1" thickBot="1">
      <c r="B5" s="10" t="s">
        <v>48</v>
      </c>
      <c r="C5" s="11">
        <f>G5+I5</f>
        <v>1398</v>
      </c>
      <c r="D5" s="12"/>
      <c r="E5" s="13"/>
      <c r="F5" s="14" t="s">
        <v>39</v>
      </c>
      <c r="G5" s="15">
        <f>SUM(C7:I7,C10:I10,C13:I13,C16:I16,C19,E19:I19,I22,H22,D19,G22)</f>
        <v>1318</v>
      </c>
      <c r="H5" s="60" t="s">
        <v>40</v>
      </c>
      <c r="I5" s="16">
        <f>SUM(C22:F22)</f>
        <v>80</v>
      </c>
      <c r="J5" s="17"/>
      <c r="K5" s="43"/>
      <c r="L5" s="10" t="s">
        <v>48</v>
      </c>
      <c r="M5" s="191">
        <f>SUM(Q5,S5)</f>
        <v>2794</v>
      </c>
      <c r="N5" s="12"/>
      <c r="O5" s="13"/>
      <c r="P5" s="14" t="s">
        <v>39</v>
      </c>
      <c r="Q5" s="192">
        <f>SUM(M7:S7,M10:S10,M13:S13,M16:S16,M19,O19:S19,S22,R22,N19,Q22)</f>
        <v>2605</v>
      </c>
      <c r="R5" s="60" t="s">
        <v>40</v>
      </c>
      <c r="S5" s="193">
        <f>SUM(M22:P22)</f>
        <v>189</v>
      </c>
    </row>
    <row r="6" spans="2:19" ht="20.100000000000001" customHeight="1">
      <c r="B6" s="62" t="s">
        <v>54</v>
      </c>
      <c r="C6" s="63" t="s">
        <v>55</v>
      </c>
      <c r="D6" s="63" t="s">
        <v>56</v>
      </c>
      <c r="E6" s="63" t="s">
        <v>57</v>
      </c>
      <c r="F6" s="63" t="s">
        <v>58</v>
      </c>
      <c r="G6" s="63" t="s">
        <v>59</v>
      </c>
      <c r="H6" s="63" t="s">
        <v>60</v>
      </c>
      <c r="I6" s="64" t="s">
        <v>61</v>
      </c>
      <c r="J6" s="76"/>
      <c r="K6" s="76"/>
      <c r="L6" s="62" t="s">
        <v>54</v>
      </c>
      <c r="M6" s="63" t="s">
        <v>55</v>
      </c>
      <c r="N6" s="63" t="s">
        <v>56</v>
      </c>
      <c r="O6" s="63" t="s">
        <v>57</v>
      </c>
      <c r="P6" s="63" t="s">
        <v>58</v>
      </c>
      <c r="Q6" s="63" t="s">
        <v>59</v>
      </c>
      <c r="R6" s="63" t="s">
        <v>60</v>
      </c>
      <c r="S6" s="64" t="s">
        <v>61</v>
      </c>
    </row>
    <row r="7" spans="2:19" ht="20.100000000000001" customHeight="1">
      <c r="B7" s="118" t="s">
        <v>22</v>
      </c>
      <c r="C7" s="119">
        <f>SUM('11.08'!P14,'11.09'!P14,'11.10'!P14,'11.11'!P14,'11.12'!P14,'11.13'!P14)</f>
        <v>124</v>
      </c>
      <c r="D7" s="119">
        <f>SUM('11.08'!Q14,'11.09'!Q14,'11.10'!Q14,'11.11'!Q14,'11.12'!Q14,'11.13'!Q14)</f>
        <v>15</v>
      </c>
      <c r="E7" s="119">
        <f>SUM('11.08'!R14,'11.09'!R14,'11.10'!R14,'11.11'!R14,'11.12'!R14,'11.13'!R14)</f>
        <v>149</v>
      </c>
      <c r="F7" s="119">
        <f>SUM('11.08'!S14,'11.09'!S14,'11.10'!S14,'11.11'!S14,'11.12'!S14,'11.13'!S14)</f>
        <v>0</v>
      </c>
      <c r="G7" s="119">
        <f>SUM('11.08'!T14,'11.09'!T14,'11.10'!T14,'11.11'!T14,'11.12'!T14,'11.13'!T14)</f>
        <v>285</v>
      </c>
      <c r="H7" s="119">
        <f>SUM('11.08'!U14,'11.09'!U14,'11.10'!U14,'11.11'!U14,'11.12'!U14,'11.13'!U14)</f>
        <v>0</v>
      </c>
      <c r="I7" s="120">
        <f>SUM('11.08'!V14,'11.09'!V14,'11.10'!V14,'11.11'!V14,'11.12'!V14,'11.13'!V14)</f>
        <v>14</v>
      </c>
      <c r="J7" s="18"/>
      <c r="K7" s="19"/>
      <c r="L7" s="118" t="s">
        <v>22</v>
      </c>
      <c r="M7" s="119">
        <f>SUM('11.01'!P14,'11.02'!P14,'11.03'!P14,'11.04'!P14,'11.05'!P14,'11.06'!P14,'11.08'!P14,'11.09'!P14,'11.10'!P14,'11.11'!P14,'11.12'!P14,'11.13'!P14)</f>
        <v>241</v>
      </c>
      <c r="N7" s="119">
        <f>SUM('11.01'!Q14,'11.02'!Q14,'11.03'!Q14,'11.04'!Q14,'11.05'!Q14,'11.06'!Q14,'11.08'!Q14,'11.09'!Q14,'11.10'!Q14,'11.11'!Q14,'11.12'!Q14,'11.13'!Q14)</f>
        <v>33</v>
      </c>
      <c r="O7" s="119">
        <f>SUM('11.01'!R14,'11.02'!R14,'11.03'!R14,'11.04'!R14,'11.05'!R14,'11.06'!R14,'11.08'!R14,'11.09'!R14,'11.10'!R14,'11.11'!R14,'11.12'!R14,'11.13'!R14)</f>
        <v>257</v>
      </c>
      <c r="P7" s="119">
        <f>SUM('11.01'!S14,'11.02'!S14,'11.03'!S14,'11.04'!S14,'11.05'!S14,'11.06'!S14,'11.08'!S14,'11.09'!S14,'11.10'!S14,'11.11'!S14,'11.12'!S14,'11.13'!S14)</f>
        <v>8</v>
      </c>
      <c r="Q7" s="119">
        <f>SUM('11.01'!T14,'11.02'!T14,'11.03'!T14,'11.04'!T14,'11.05'!T14,'11.06'!T14,'11.08'!T14,'11.09'!T14,'11.10'!T14,'11.11'!T14,'11.12'!T14,'11.13'!T14)</f>
        <v>525</v>
      </c>
      <c r="R7" s="119">
        <f>SUM('11.01'!U14,'11.02'!U14,'11.03'!U14,'11.04'!U14,'11.05'!U14,'11.06'!U14,'11.08'!U14,'11.09'!U14,'11.10'!U14,'11.11'!U14,'11.12'!U14,'11.13'!U14)</f>
        <v>10</v>
      </c>
      <c r="S7" s="120">
        <f>SUM('11.01'!V14,'11.02'!V14,'11.03'!V14,'11.04'!V14,'11.05'!V14,'11.06'!V14,'11.08'!V14,'11.09'!V14,'11.10'!V14,'11.11'!V14,'11.12'!V14,'11.13'!V14)</f>
        <v>23</v>
      </c>
    </row>
    <row r="8" spans="2:19" ht="20.100000000000001" customHeight="1">
      <c r="B8" s="65" t="s">
        <v>25</v>
      </c>
      <c r="C8" s="1">
        <f>SUM('11.08'!P15,'11.09'!P15,'11.10'!P15,'11.11'!P15,'11.12'!P15,'11.13'!P15)</f>
        <v>122</v>
      </c>
      <c r="D8" s="1">
        <f>SUM('11.08'!Q15,'11.09'!Q15,'11.10'!Q15,'11.11'!Q15,'11.12'!Q15,'11.13'!Q15)</f>
        <v>14</v>
      </c>
      <c r="E8" s="1">
        <f>SUM('11.08'!R15,'11.09'!R15,'11.10'!R15,'11.11'!R15,'11.12'!R15,'11.13'!R15)</f>
        <v>147</v>
      </c>
      <c r="F8" s="1">
        <f>SUM('11.08'!S15,'11.09'!S15,'11.10'!S15,'11.11'!S15,'11.12'!S15,'11.13'!S15)</f>
        <v>0</v>
      </c>
      <c r="G8" s="1">
        <f>SUM('11.08'!T15,'11.09'!T15,'11.10'!T15,'11.11'!T15,'11.12'!T15,'11.13'!T15)</f>
        <v>295</v>
      </c>
      <c r="H8" s="1">
        <f>SUM('11.08'!U15,'11.09'!U15,'11.10'!U15,'11.11'!U15,'11.12'!U15,'11.13'!U15)</f>
        <v>0</v>
      </c>
      <c r="I8" s="20">
        <f>SUM('11.08'!V15,'11.09'!V15,'11.10'!V15,'11.11'!V15,'11.12'!V15,'11.13'!V15)</f>
        <v>14</v>
      </c>
      <c r="J8" s="21"/>
      <c r="K8" s="19"/>
      <c r="L8" s="65" t="s">
        <v>25</v>
      </c>
      <c r="M8" s="1">
        <f>SUM('11.01'!P15,'11.02'!P15,'11.03'!P15,'11.04'!P15,'11.05'!P15,'11.06'!P15,'11.08'!P15,'11.09'!P15,'11.10'!P15,'11.11'!P15,'11.12'!P15,'11.13'!P15)</f>
        <v>241</v>
      </c>
      <c r="N8" s="1">
        <f>SUM('11.01'!Q15,'11.02'!Q15,'11.03'!Q15,'11.04'!Q15,'11.05'!Q15,'11.06'!Q15,'11.08'!Q15,'11.09'!Q15,'11.10'!Q15,'11.11'!Q15,'11.12'!Q15,'11.13'!Q15)</f>
        <v>31</v>
      </c>
      <c r="O8" s="1">
        <f>SUM('11.01'!R15,'11.02'!R15,'11.03'!R15,'11.04'!R15,'11.05'!R15,'11.06'!R15,'11.08'!R15,'11.09'!R15,'11.10'!R15,'11.11'!R15,'11.12'!R15,'11.13'!R15)</f>
        <v>259</v>
      </c>
      <c r="P8" s="1">
        <f>SUM('11.01'!S15,'11.02'!S15,'11.03'!S15,'11.04'!S15,'11.05'!S15,'11.06'!S15,'11.08'!S15,'11.09'!S15,'11.10'!S15,'11.11'!S15,'11.12'!S15,'11.13'!S15)</f>
        <v>2</v>
      </c>
      <c r="Q8" s="1">
        <f>SUM('11.01'!T15,'11.02'!T15,'11.03'!T15,'11.04'!T15,'11.05'!T15,'11.06'!T15,'11.08'!T15,'11.09'!T15,'11.10'!T15,'11.11'!T15,'11.12'!T15,'11.13'!T15)</f>
        <v>450</v>
      </c>
      <c r="R8" s="1">
        <f>SUM('11.01'!U15,'11.02'!U15,'11.03'!U15,'11.04'!U15,'11.05'!U15,'11.06'!U15,'11.08'!U15,'11.09'!U15,'11.10'!U15,'11.11'!U15,'11.12'!U15,'11.13'!U15)</f>
        <v>10</v>
      </c>
      <c r="S8" s="20">
        <f>SUM('11.01'!V15,'11.02'!V15,'11.03'!V15,'11.04'!V15,'11.05'!V15,'11.06'!V15,'11.08'!V15,'11.09'!V15,'11.10'!V15,'11.11'!V15,'11.12'!V15,'11.13'!V15)</f>
        <v>17</v>
      </c>
    </row>
    <row r="9" spans="2:19" ht="20.100000000000001" customHeight="1">
      <c r="B9" s="68"/>
      <c r="C9" s="69" t="s">
        <v>62</v>
      </c>
      <c r="D9" s="69" t="s">
        <v>63</v>
      </c>
      <c r="E9" s="69" t="s">
        <v>64</v>
      </c>
      <c r="F9" s="69" t="s">
        <v>97</v>
      </c>
      <c r="G9" s="69" t="s">
        <v>98</v>
      </c>
      <c r="H9" s="70" t="s">
        <v>66</v>
      </c>
      <c r="I9" s="71" t="s">
        <v>67</v>
      </c>
      <c r="J9" s="76"/>
      <c r="K9" s="76"/>
      <c r="L9" s="68"/>
      <c r="M9" s="69" t="s">
        <v>62</v>
      </c>
      <c r="N9" s="69" t="s">
        <v>63</v>
      </c>
      <c r="O9" s="69" t="s">
        <v>64</v>
      </c>
      <c r="P9" s="69" t="s">
        <v>97</v>
      </c>
      <c r="Q9" s="69" t="s">
        <v>98</v>
      </c>
      <c r="R9" s="70" t="s">
        <v>66</v>
      </c>
      <c r="S9" s="71" t="s">
        <v>67</v>
      </c>
    </row>
    <row r="10" spans="2:19" ht="20.100000000000001" customHeight="1">
      <c r="B10" s="121" t="s">
        <v>22</v>
      </c>
      <c r="C10" s="119">
        <f>SUM('11.08'!P17,'11.09'!P17,'11.10'!P17,'11.11'!P17,'11.12'!P17,'11.13'!P17)</f>
        <v>530</v>
      </c>
      <c r="D10" s="119">
        <f>SUM('11.08'!Q17,'11.09'!Q17,'11.10'!Q17,'11.11'!Q17,'11.12'!Q17,'11.13'!Q17)</f>
        <v>14</v>
      </c>
      <c r="E10" s="119">
        <f>SUM('11.08'!R17,'11.09'!R17,'11.10'!R17,'11.11'!R17,'11.12'!R17,'11.13'!R17)</f>
        <v>8</v>
      </c>
      <c r="F10" s="119">
        <f>SUM('11.08'!S17,'11.09'!S17,'11.10'!S17,'11.11'!S17,'11.12'!S17,'11.13'!S17)</f>
        <v>0</v>
      </c>
      <c r="G10" s="119">
        <f>SUM('11.08'!T17,'11.09'!T17,'11.10'!T17,'11.11'!T17,'11.12'!T17,'11.13'!T17)</f>
        <v>0</v>
      </c>
      <c r="H10" s="119">
        <f>SUM('11.08'!U17,'11.09'!U17,'11.10'!U17,'11.11'!U17,'11.12'!U17,'11.13'!U17)</f>
        <v>8</v>
      </c>
      <c r="I10" s="120">
        <f>SUM('11.08'!V17,'11.09'!V17,'11.10'!V17,'11.11'!V17,'11.12'!V17,'11.13'!V17)</f>
        <v>0</v>
      </c>
      <c r="J10" s="18"/>
      <c r="K10" s="19"/>
      <c r="L10" s="121" t="s">
        <v>22</v>
      </c>
      <c r="M10" s="119">
        <f>SUM('11.01'!P17,'11.02'!P17,'11.03'!P17,'11.04'!P17,'11.05'!P17,'11.06'!P17,'11.08'!P17,'11.09'!P17,'11.10'!P17,'11.11'!P17,'11.12'!P17,'11.13'!P17)</f>
        <v>1084</v>
      </c>
      <c r="N10" s="119">
        <f>SUM('11.01'!Q17,'11.02'!Q17,'11.03'!Q17,'11.04'!Q17,'11.05'!Q17,'11.06'!Q17,'11.08'!Q17,'11.09'!Q17,'11.10'!Q17,'11.11'!Q17,'11.12'!Q17,'11.13'!Q17)</f>
        <v>33</v>
      </c>
      <c r="O10" s="119">
        <f>SUM('11.01'!R17,'11.02'!R17,'11.03'!R17,'11.04'!R17,'11.05'!R17,'11.06'!R17,'11.08'!R17,'11.09'!R17,'11.10'!R17,'11.11'!R17,'11.12'!R17,'11.13'!R17)</f>
        <v>23</v>
      </c>
      <c r="P10" s="119">
        <f>SUM('11.01'!S17,'11.02'!S17,'11.03'!S17,'11.04'!S17,'11.05'!S17,'11.06'!S17,'11.08'!S17,'11.09'!S17,'11.10'!S17,'11.11'!S17,'11.12'!S17,'11.13'!S17)</f>
        <v>0</v>
      </c>
      <c r="Q10" s="119">
        <f>SUM('11.01'!T17,'11.02'!T17,'11.03'!T17,'11.04'!T17,'11.05'!T17,'11.06'!T17,'11.08'!T17,'11.09'!T17,'11.10'!T17,'11.11'!T17,'11.12'!T17,'11.13'!T17)</f>
        <v>0</v>
      </c>
      <c r="R10" s="119">
        <f>SUM('11.01'!U17,'11.02'!U17,'11.03'!U17,'11.04'!U17,'11.05'!U17,'11.06'!U17,'11.08'!U17,'11.09'!U17,'11.10'!U17,'11.11'!U17,'11.12'!U17,'11.13'!U17)</f>
        <v>16</v>
      </c>
      <c r="S10" s="120">
        <f>SUM('11.01'!V17,'11.02'!V17,'11.03'!V17,'11.04'!V17,'11.05'!V17,'11.06'!V17,'11.08'!V17,'11.09'!V17,'11.10'!V17,'11.11'!V17,'11.12'!V17,'11.13'!V17)</f>
        <v>0</v>
      </c>
    </row>
    <row r="11" spans="2:19" ht="20.100000000000001" customHeight="1">
      <c r="B11" s="72" t="s">
        <v>25</v>
      </c>
      <c r="C11" s="22">
        <f>SUM('11.08'!P18,'11.09'!P18,'11.10'!P18,'11.11'!P18,'11.12'!P18,'11.13'!P18)</f>
        <v>518</v>
      </c>
      <c r="D11" s="22">
        <f>SUM('11.08'!Q18,'11.09'!Q18,'11.10'!Q18,'11.11'!Q18,'11.12'!Q18,'11.13'!Q18)</f>
        <v>31</v>
      </c>
      <c r="E11" s="22">
        <f>SUM('11.08'!R18,'11.09'!R18,'11.10'!R18,'11.11'!R18,'11.12'!R18,'11.13'!R18)</f>
        <v>5</v>
      </c>
      <c r="F11" s="22">
        <f>SUM('11.08'!S18,'11.09'!S18,'11.10'!S18,'11.11'!S18,'11.12'!S18,'11.13'!S18)</f>
        <v>0</v>
      </c>
      <c r="G11" s="22">
        <f>SUM('11.08'!T18,'11.09'!T18,'11.10'!T18,'11.11'!T18,'11.12'!T18,'11.13'!T18)</f>
        <v>0</v>
      </c>
      <c r="H11" s="22">
        <f>SUM('11.08'!U18,'11.09'!U18,'11.10'!U18,'11.11'!U18,'11.12'!U18,'11.13'!U18)</f>
        <v>12</v>
      </c>
      <c r="I11" s="23">
        <f>SUM('11.08'!V18,'11.09'!V18,'11.10'!V18,'11.11'!V18,'11.12'!V18,'11.13'!V18)</f>
        <v>0</v>
      </c>
      <c r="J11" s="21"/>
      <c r="K11" s="19"/>
      <c r="L11" s="78" t="s">
        <v>25</v>
      </c>
      <c r="M11" s="1">
        <f>SUM('11.01'!P18,'11.02'!P18,'11.03'!P18,'11.04'!P18,'11.05'!P18,'11.06'!P18,'11.08'!P18,'11.09'!P18,'11.10'!P18,'11.11'!P18,'11.12'!P18,'11.13'!P18)</f>
        <v>1067</v>
      </c>
      <c r="N11" s="1">
        <f>SUM('11.01'!Q18,'11.02'!Q18,'11.03'!Q18,'11.04'!Q18,'11.05'!Q18,'11.06'!Q18,'11.08'!Q18,'11.09'!Q18,'11.10'!Q18,'11.11'!Q18,'11.12'!Q18,'11.13'!Q18)</f>
        <v>51</v>
      </c>
      <c r="O11" s="1">
        <f>SUM('11.01'!R18,'11.02'!R18,'11.03'!R18,'11.04'!R18,'11.05'!R18,'11.06'!R18,'11.08'!R18,'11.09'!R18,'11.10'!R18,'11.11'!R18,'11.12'!R18,'11.13'!R18)</f>
        <v>21</v>
      </c>
      <c r="P11" s="1">
        <f>SUM('11.01'!S18,'11.02'!S18,'11.03'!S18,'11.04'!S18,'11.05'!S18,'11.06'!S18,'11.08'!S18,'11.09'!S18,'11.10'!S18,'11.11'!S18,'11.12'!S18,'11.13'!S18)</f>
        <v>0</v>
      </c>
      <c r="Q11" s="1">
        <f>SUM('11.01'!T18,'11.02'!T18,'11.03'!T18,'11.04'!T18,'11.05'!T18,'11.06'!T18,'11.08'!T18,'11.09'!T18,'11.10'!T18,'11.11'!T18,'11.12'!T18,'11.13'!T18)</f>
        <v>0</v>
      </c>
      <c r="R11" s="1">
        <f>SUM('11.01'!U18,'11.02'!U18,'11.03'!U18,'11.04'!U18,'11.05'!U18,'11.06'!U18,'11.08'!U18,'11.09'!U18,'11.10'!U18,'11.11'!U18,'11.12'!U18,'11.13'!U18)</f>
        <v>16</v>
      </c>
      <c r="S11" s="20">
        <f>SUM('11.01'!V18,'11.02'!V18,'11.03'!V18,'11.04'!V18,'11.05'!V18,'11.06'!V18,'11.08'!V18,'11.09'!V18,'11.10'!V18,'11.11'!V18,'11.12'!V18,'11.13'!V18)</f>
        <v>0</v>
      </c>
    </row>
    <row r="12" spans="2:19" ht="20.100000000000001" customHeight="1">
      <c r="B12" s="178"/>
      <c r="C12" s="76" t="s">
        <v>99</v>
      </c>
      <c r="D12" s="76" t="s">
        <v>598</v>
      </c>
      <c r="E12" s="76" t="s">
        <v>100</v>
      </c>
      <c r="F12" s="76" t="s">
        <v>135</v>
      </c>
      <c r="G12" s="43" t="s">
        <v>101</v>
      </c>
      <c r="H12" s="76" t="s">
        <v>109</v>
      </c>
      <c r="I12" s="77" t="s">
        <v>136</v>
      </c>
      <c r="J12" s="43"/>
      <c r="K12" s="43"/>
      <c r="L12" s="81"/>
      <c r="M12" s="69" t="s">
        <v>99</v>
      </c>
      <c r="N12" s="69" t="s">
        <v>598</v>
      </c>
      <c r="O12" s="69" t="s">
        <v>100</v>
      </c>
      <c r="P12" s="69" t="s">
        <v>135</v>
      </c>
      <c r="Q12" s="70" t="s">
        <v>101</v>
      </c>
      <c r="R12" s="69" t="s">
        <v>109</v>
      </c>
      <c r="S12" s="71" t="s">
        <v>136</v>
      </c>
    </row>
    <row r="13" spans="2:19" ht="20.100000000000001" customHeight="1">
      <c r="B13" s="121" t="s">
        <v>22</v>
      </c>
      <c r="C13" s="119">
        <f>SUM('11.08'!P20,'11.09'!P20,'11.10'!P20,'11.11'!P20,'11.12'!P20,'11.13'!P20)</f>
        <v>35</v>
      </c>
      <c r="D13" s="119">
        <f>SUM('11.08'!Q20,'11.09'!Q20,'11.10'!Q20,'11.11'!Q20,'11.12'!Q20,'11.13'!Q20)</f>
        <v>0</v>
      </c>
      <c r="E13" s="119">
        <f>SUM('11.08'!R20,'11.09'!R20,'11.10'!R20,'11.11'!R20,'11.12'!R20,'11.13'!R20)</f>
        <v>104</v>
      </c>
      <c r="F13" s="119">
        <f>SUM('11.08'!S20,'11.09'!S20,'11.10'!S20,'11.11'!S20,'11.12'!S20,'11.13'!S20)</f>
        <v>0</v>
      </c>
      <c r="G13" s="119">
        <f>SUM('11.08'!T20,'11.09'!T20,'11.10'!T20,'11.11'!T20,'11.12'!T20,'11.13'!T20)</f>
        <v>4</v>
      </c>
      <c r="H13" s="119">
        <f>SUM('11.08'!U20,'11.09'!U20,'11.10'!U20,'11.11'!U20,'11.12'!U20,'11.13'!U20)</f>
        <v>0</v>
      </c>
      <c r="I13" s="120">
        <f>SUM('11.08'!V20,'11.09'!V20,'11.10'!V20,'11.11'!V20,'11.12'!V20,'11.13'!V20)</f>
        <v>0</v>
      </c>
      <c r="J13" s="18"/>
      <c r="K13" s="19"/>
      <c r="L13" s="121" t="s">
        <v>22</v>
      </c>
      <c r="M13" s="119">
        <f>SUM('11.01'!P20,'11.02'!P20,'11.03'!P20,'11.04'!P20,'11.05'!P20,'11.06'!P20,'11.08'!P20,'11.09'!P20,'11.10'!P20,'11.11'!P20,'11.12'!P20,'11.13'!P20)</f>
        <v>64</v>
      </c>
      <c r="N13" s="119">
        <f>SUM('11.01'!Q20,'11.02'!Q20,'11.03'!Q20,'11.04'!Q20,'11.05'!Q20,'11.06'!Q20,'11.08'!Q20,'11.09'!Q20,'11.10'!Q20,'11.11'!Q20,'11.12'!Q20,'11.13'!Q20)</f>
        <v>0</v>
      </c>
      <c r="O13" s="119">
        <f>SUM('11.01'!R20,'11.02'!R20,'11.03'!R20,'11.04'!R20,'11.05'!R20,'11.06'!R20,'11.08'!R20,'11.09'!R20,'11.10'!R20,'11.11'!R20,'11.12'!R20,'11.13'!R20)</f>
        <v>194</v>
      </c>
      <c r="P13" s="119">
        <f>SUM('11.01'!S20,'11.02'!S20,'11.03'!S20,'11.04'!S20,'11.05'!S20,'11.06'!S20,'11.08'!S20,'11.09'!S20,'11.10'!S20,'11.11'!S20,'11.12'!S20,'11.13'!S20)</f>
        <v>0</v>
      </c>
      <c r="Q13" s="119">
        <f>SUM('11.01'!T20,'11.02'!T20,'11.03'!T20,'11.04'!T20,'11.05'!T20,'11.06'!T20,'11.08'!T20,'11.09'!T20,'11.10'!T20,'11.11'!T20,'11.12'!T20,'11.13'!T20)</f>
        <v>7</v>
      </c>
      <c r="R13" s="119">
        <f>SUM('11.01'!U20,'11.02'!U20,'11.03'!U20,'11.04'!U20,'11.05'!U20,'11.06'!U20,'11.08'!U20,'11.09'!U20,'11.10'!U20,'11.11'!U20,'11.12'!U20,'11.13'!U20)</f>
        <v>0</v>
      </c>
      <c r="S13" s="120">
        <f>SUM('11.01'!V20,'11.02'!V20,'11.03'!V20,'11.04'!V20,'11.05'!V20,'11.06'!V20,'11.08'!V20,'11.09'!V20,'11.10'!V20,'11.11'!V20,'11.12'!V20,'11.13'!V20)</f>
        <v>0</v>
      </c>
    </row>
    <row r="14" spans="2:19" ht="20.100000000000001" customHeight="1">
      <c r="B14" s="78" t="s">
        <v>25</v>
      </c>
      <c r="C14" s="1">
        <f>SUM('11.08'!P21,'11.09'!P21,'11.10'!P21,'11.11'!P21,'11.12'!P21,'11.13'!P21)</f>
        <v>29</v>
      </c>
      <c r="D14" s="1">
        <f>SUM('11.08'!Q21,'11.09'!Q21,'11.10'!Q21,'11.11'!Q21,'11.12'!Q21,'11.13'!Q21)</f>
        <v>0</v>
      </c>
      <c r="E14" s="1">
        <f>SUM('11.08'!R21,'11.09'!R21,'11.10'!R21,'11.11'!R21,'11.12'!R21,'11.13'!R21)</f>
        <v>107</v>
      </c>
      <c r="F14" s="1">
        <f>SUM('11.08'!S21,'11.09'!S21,'11.10'!S21,'11.11'!S21,'11.12'!S21,'11.13'!S21)</f>
        <v>0</v>
      </c>
      <c r="G14" s="1">
        <f>SUM('11.08'!T21,'11.09'!T21,'11.10'!T21,'11.11'!T21,'11.12'!T21,'11.13'!T21)</f>
        <v>3</v>
      </c>
      <c r="H14" s="1">
        <f>SUM('11.08'!U21,'11.09'!U21,'11.10'!U21,'11.11'!U21,'11.12'!U21,'11.13'!U21)</f>
        <v>0</v>
      </c>
      <c r="I14" s="20">
        <f>SUM('11.08'!V21,'11.09'!V21,'11.10'!V21,'11.11'!V21,'11.12'!V21,'11.13'!V21)</f>
        <v>0</v>
      </c>
      <c r="J14" s="21"/>
      <c r="K14" s="19"/>
      <c r="L14" s="78" t="s">
        <v>25</v>
      </c>
      <c r="M14" s="1">
        <f>SUM('11.01'!P21,'11.02'!P21,'11.03'!P21,'11.04'!P21,'11.05'!P21,'11.06'!P21,'11.08'!P21,'11.09'!P21,'11.10'!P21,'11.11'!P21,'11.12'!P21,'11.13'!P21)</f>
        <v>56</v>
      </c>
      <c r="N14" s="1">
        <f>SUM('11.01'!Q21,'11.02'!Q21,'11.03'!Q21,'11.04'!Q21,'11.05'!Q21,'11.06'!Q21,'11.08'!Q21,'11.09'!Q21,'11.10'!Q21,'11.11'!Q21,'11.12'!Q21,'11.13'!Q21)</f>
        <v>1</v>
      </c>
      <c r="O14" s="1">
        <f>SUM('11.01'!R21,'11.02'!R21,'11.03'!R21,'11.04'!R21,'11.05'!R21,'11.06'!R21,'11.08'!R21,'11.09'!R21,'11.10'!R21,'11.11'!R21,'11.12'!R21,'11.13'!R21)</f>
        <v>198</v>
      </c>
      <c r="P14" s="1">
        <f>SUM('11.01'!S21,'11.02'!S21,'11.03'!S21,'11.04'!S21,'11.05'!S21,'11.06'!S21,'11.08'!S21,'11.09'!S21,'11.10'!S21,'11.11'!S21,'11.12'!S21,'11.13'!S21)</f>
        <v>0</v>
      </c>
      <c r="Q14" s="1">
        <f>SUM('11.01'!T21,'11.02'!T21,'11.03'!T21,'11.04'!T21,'11.05'!T21,'11.06'!T21,'11.08'!T21,'11.09'!T21,'11.10'!T21,'11.11'!T21,'11.12'!T21,'11.13'!T21)</f>
        <v>6</v>
      </c>
      <c r="R14" s="1">
        <f>SUM('11.01'!U21,'11.02'!U21,'11.03'!U21,'11.04'!U21,'11.05'!U21,'11.06'!U21,'11.08'!U21,'11.09'!U21,'11.10'!U21,'11.11'!U21,'11.12'!U21,'11.13'!U21)</f>
        <v>0</v>
      </c>
      <c r="S14" s="20">
        <f>SUM('11.01'!V21,'11.02'!V21,'11.03'!V21,'11.04'!V21,'11.05'!V21,'11.06'!V21,'11.08'!V21,'11.09'!V21,'11.10'!V21,'11.11'!V21,'11.12'!V21,'11.13'!V21)</f>
        <v>0</v>
      </c>
    </row>
    <row r="15" spans="2:19" ht="20.100000000000001" customHeight="1">
      <c r="B15" s="81"/>
      <c r="C15" s="69" t="s">
        <v>68</v>
      </c>
      <c r="D15" s="69" t="s">
        <v>69</v>
      </c>
      <c r="E15" s="69" t="s">
        <v>70</v>
      </c>
      <c r="F15" s="69" t="s">
        <v>71</v>
      </c>
      <c r="G15" s="69" t="s">
        <v>102</v>
      </c>
      <c r="H15" s="69" t="s">
        <v>73</v>
      </c>
      <c r="I15" s="71" t="s">
        <v>74</v>
      </c>
      <c r="J15" s="24"/>
      <c r="K15" s="76"/>
      <c r="L15" s="81"/>
      <c r="M15" s="69" t="s">
        <v>68</v>
      </c>
      <c r="N15" s="69" t="s">
        <v>69</v>
      </c>
      <c r="O15" s="69" t="s">
        <v>70</v>
      </c>
      <c r="P15" s="69" t="s">
        <v>71</v>
      </c>
      <c r="Q15" s="69" t="s">
        <v>102</v>
      </c>
      <c r="R15" s="69" t="s">
        <v>73</v>
      </c>
      <c r="S15" s="71" t="s">
        <v>74</v>
      </c>
    </row>
    <row r="16" spans="2:19" ht="20.100000000000001" customHeight="1">
      <c r="B16" s="121" t="s">
        <v>22</v>
      </c>
      <c r="C16" s="119">
        <f>SUM('11.08'!P23,'11.09'!P23,'11.10'!P23,'11.11'!P23,'11.12'!P23,'11.13'!P23)</f>
        <v>0</v>
      </c>
      <c r="D16" s="119">
        <f>SUM('11.08'!Q23,'11.09'!Q23,'11.10'!Q23,'11.11'!Q23,'11.12'!Q23,'11.13'!Q23)</f>
        <v>5</v>
      </c>
      <c r="E16" s="119">
        <f>SUM('11.08'!R23,'11.09'!R23,'11.10'!R23,'11.11'!R23,'11.12'!R23,'11.13'!R23)</f>
        <v>7</v>
      </c>
      <c r="F16" s="119">
        <f>SUM('11.08'!S23,'11.09'!S23,'11.10'!S23,'11.11'!S23,'11.12'!S23,'11.13'!S23)</f>
        <v>0</v>
      </c>
      <c r="G16" s="119">
        <f>SUM('11.08'!T23,'11.09'!T23,'11.10'!T23,'11.11'!T23,'11.12'!T23,'11.13'!T23)</f>
        <v>3</v>
      </c>
      <c r="H16" s="119">
        <f>SUM('11.08'!U23,'11.09'!U23,'11.10'!U23,'11.11'!U23,'11.12'!U23,'11.13'!U23)</f>
        <v>5</v>
      </c>
      <c r="I16" s="120">
        <f>SUM('11.08'!V23,'11.09'!V23,'11.10'!V23,'11.11'!V23,'11.12'!V23,'11.13'!V23)</f>
        <v>0</v>
      </c>
      <c r="J16" s="18"/>
      <c r="K16" s="19"/>
      <c r="L16" s="121" t="s">
        <v>22</v>
      </c>
      <c r="M16" s="119">
        <f>SUM('11.01'!P23,'11.02'!P23,'11.03'!P23,'11.04'!P23,'11.05'!P23,'11.06'!P23,'11.08'!P23,'11.09'!P23,'11.10'!P23,'11.11'!P23,'11.12'!P23,'11.13'!P23)</f>
        <v>0</v>
      </c>
      <c r="N16" s="119">
        <f>SUM('11.01'!Q23,'11.02'!Q23,'11.03'!Q23,'11.04'!Q23,'11.05'!Q23,'11.06'!Q23,'11.08'!Q23,'11.09'!Q23,'11.10'!Q23,'11.11'!Q23,'11.12'!Q23,'11.13'!Q23)</f>
        <v>18</v>
      </c>
      <c r="O16" s="119">
        <f>SUM('11.01'!R23,'11.02'!R23,'11.03'!R23,'11.04'!R23,'11.05'!R23,'11.06'!R23,'11.08'!R23,'11.09'!R23,'11.10'!R23,'11.11'!R23,'11.12'!R23,'11.13'!R23)</f>
        <v>33</v>
      </c>
      <c r="P16" s="119">
        <f>SUM('11.01'!S23,'11.02'!S23,'11.03'!S23,'11.04'!S23,'11.05'!S23,'11.06'!S23,'11.08'!S23,'11.09'!S23,'11.10'!S23,'11.11'!S23,'11.12'!S23,'11.13'!S23)</f>
        <v>0</v>
      </c>
      <c r="Q16" s="119">
        <f>SUM('11.01'!T23,'11.02'!T23,'11.03'!T23,'11.04'!T23,'11.05'!T23,'11.06'!T23,'11.08'!T23,'11.09'!T23,'11.10'!T23,'11.11'!T23,'11.12'!T23,'11.13'!T23)</f>
        <v>3</v>
      </c>
      <c r="R16" s="119">
        <f>SUM('11.01'!U23,'11.02'!U23,'11.03'!U23,'11.04'!U23,'11.05'!U23,'11.06'!U23,'11.08'!U23,'11.09'!U23,'11.10'!U23,'11.11'!U23,'11.12'!U23,'11.13'!U23)</f>
        <v>12</v>
      </c>
      <c r="S16" s="120">
        <f>SUM('11.01'!V23,'11.02'!V23,'11.03'!V23,'11.04'!V23,'11.05'!V23,'11.06'!V23,'11.08'!V23,'11.09'!V23,'11.10'!V23,'11.11'!V23,'11.12'!V23,'11.13'!V23)</f>
        <v>0</v>
      </c>
    </row>
    <row r="17" spans="2:19" ht="20.100000000000001" customHeight="1">
      <c r="B17" s="78" t="s">
        <v>25</v>
      </c>
      <c r="C17" s="1">
        <f>SUM('11.08'!P24,'11.09'!P24,'11.10'!P24,'11.11'!P24,'11.12'!P24,'11.13'!P24)</f>
        <v>0</v>
      </c>
      <c r="D17" s="1">
        <f>SUM('11.08'!Q24,'11.09'!Q24,'11.10'!Q24,'11.11'!Q24,'11.12'!Q24,'11.13'!Q24)</f>
        <v>6</v>
      </c>
      <c r="E17" s="1">
        <f>SUM('11.08'!R24,'11.09'!R24,'11.10'!R24,'11.11'!R24,'11.12'!R24,'11.13'!R24)</f>
        <v>11</v>
      </c>
      <c r="F17" s="1">
        <f>SUM('11.08'!S24,'11.09'!S24,'11.10'!S24,'11.11'!S24,'11.12'!S24,'11.13'!S24)</f>
        <v>0</v>
      </c>
      <c r="G17" s="1">
        <f>SUM('11.08'!T24,'11.09'!T24,'11.10'!T24,'11.11'!T24,'11.12'!T24,'11.13'!T24)</f>
        <v>2</v>
      </c>
      <c r="H17" s="1">
        <f>SUM('11.08'!U24,'11.09'!U24,'11.10'!U24,'11.11'!U24,'11.12'!U24,'11.13'!U24)</f>
        <v>4</v>
      </c>
      <c r="I17" s="20">
        <f>SUM('11.08'!V24,'11.09'!V24,'11.10'!V24,'11.11'!V24,'11.12'!V24,'11.13'!V24)</f>
        <v>0</v>
      </c>
      <c r="J17" s="21"/>
      <c r="K17" s="19"/>
      <c r="L17" s="72" t="s">
        <v>25</v>
      </c>
      <c r="M17" s="22">
        <f>SUM('11.01'!P24,'11.02'!P24,'11.03'!P24,'11.04'!P24,'11.05'!P24,'11.06'!P24,'11.08'!P24,'11.09'!P24,'11.10'!P24,'11.11'!P24,'11.12'!P24,'11.13'!P24)</f>
        <v>0</v>
      </c>
      <c r="N17" s="22">
        <f>SUM('11.01'!Q24,'11.02'!Q24,'11.03'!Q24,'11.04'!Q24,'11.05'!Q24,'11.06'!Q24,'11.08'!Q24,'11.09'!Q24,'11.10'!Q24,'11.11'!Q24,'11.12'!Q24,'11.13'!Q24)</f>
        <v>18</v>
      </c>
      <c r="O17" s="22">
        <f>SUM('11.01'!R24,'11.02'!R24,'11.03'!R24,'11.04'!R24,'11.05'!R24,'11.06'!R24,'11.08'!R24,'11.09'!R24,'11.10'!R24,'11.11'!R24,'11.12'!R24,'11.13'!R24)</f>
        <v>38</v>
      </c>
      <c r="P17" s="22">
        <f>SUM('11.01'!S24,'11.02'!S24,'11.03'!S24,'11.04'!S24,'11.05'!S24,'11.06'!S24,'11.08'!S24,'11.09'!S24,'11.10'!S24,'11.11'!S24,'11.12'!S24,'11.13'!S24)</f>
        <v>0</v>
      </c>
      <c r="Q17" s="22">
        <f>SUM('11.01'!T24,'11.02'!T24,'11.03'!T24,'11.04'!T24,'11.05'!T24,'11.06'!T24,'11.08'!T24,'11.09'!T24,'11.10'!T24,'11.11'!T24,'11.12'!T24,'11.13'!T24)</f>
        <v>2</v>
      </c>
      <c r="R17" s="22">
        <f>SUM('11.01'!U24,'11.02'!U24,'11.03'!U24,'11.04'!U24,'11.05'!U24,'11.06'!U24,'11.08'!U24,'11.09'!U24,'11.10'!U24,'11.11'!U24,'11.12'!U24,'11.13'!U24)</f>
        <v>16</v>
      </c>
      <c r="S17" s="23">
        <f>SUM('11.01'!V24,'11.02'!V24,'11.03'!V24,'11.04'!V24,'11.05'!V24,'11.06'!V24,'11.08'!V24,'11.09'!V24,'11.10'!V24,'11.11'!V24,'11.12'!V24,'11.13'!V24)</f>
        <v>0</v>
      </c>
    </row>
    <row r="18" spans="2:19" ht="20.100000000000001" customHeight="1">
      <c r="B18" s="81"/>
      <c r="C18" s="69" t="s">
        <v>103</v>
      </c>
      <c r="D18" s="69" t="s">
        <v>45</v>
      </c>
      <c r="E18" s="69" t="s">
        <v>77</v>
      </c>
      <c r="F18" s="69" t="s">
        <v>78</v>
      </c>
      <c r="G18" s="69" t="s">
        <v>128</v>
      </c>
      <c r="H18" s="69" t="s">
        <v>129</v>
      </c>
      <c r="I18" s="71" t="s">
        <v>46</v>
      </c>
      <c r="J18" s="76"/>
      <c r="K18" s="25"/>
      <c r="L18" s="178"/>
      <c r="M18" s="76" t="s">
        <v>104</v>
      </c>
      <c r="N18" s="76" t="s">
        <v>45</v>
      </c>
      <c r="O18" s="76" t="s">
        <v>77</v>
      </c>
      <c r="P18" s="76" t="s">
        <v>78</v>
      </c>
      <c r="Q18" s="76" t="s">
        <v>128</v>
      </c>
      <c r="R18" s="76" t="s">
        <v>129</v>
      </c>
      <c r="S18" s="77" t="s">
        <v>46</v>
      </c>
    </row>
    <row r="19" spans="2:19" ht="20.100000000000001" customHeight="1">
      <c r="B19" s="121" t="s">
        <v>22</v>
      </c>
      <c r="C19" s="119">
        <f>SUM('11.08'!P26,'11.09'!P26,'11.10'!P26,'11.11'!P26,'11.12'!P26,'11.13'!P26)</f>
        <v>8</v>
      </c>
      <c r="D19" s="119">
        <f>SUM('11.08'!Q26,'11.09'!Q26,'11.10'!Q26,'11.11'!Q26,'11.12'!Q26,'11.13'!Q26)</f>
        <v>0</v>
      </c>
      <c r="E19" s="119">
        <f>SUM('11.08'!R26,'11.09'!R26,'11.10'!R26,'11.11'!R26,'11.12'!R26,'11.13'!R26)</f>
        <v>0</v>
      </c>
      <c r="F19" s="119">
        <f>SUM('11.08'!S26,'11.09'!S26,'11.10'!S26,'11.11'!S26,'11.12'!S26,'11.13'!S26)</f>
        <v>0</v>
      </c>
      <c r="G19" s="119">
        <f>SUM('11.08'!T26,'11.09'!T26,'11.10'!T26,'11.11'!T26,'11.12'!T26,'11.13'!T26)</f>
        <v>0</v>
      </c>
      <c r="H19" s="119">
        <f>SUM('11.08'!U26,'11.09'!U26,'11.10'!U26,'11.11'!U26,'11.12'!U26,'11.13'!U26)</f>
        <v>0</v>
      </c>
      <c r="I19" s="120">
        <f>SUM('11.08'!V26,'11.09'!V26,'11.10'!V26,'11.11'!V26,'11.12'!V26,'11.13'!V26)</f>
        <v>0</v>
      </c>
      <c r="J19" s="26"/>
      <c r="K19" s="25"/>
      <c r="L19" s="121" t="s">
        <v>22</v>
      </c>
      <c r="M19" s="119">
        <f>SUM('11.01'!P26,'11.02'!P26,'11.03'!P26,'11.04'!P26,'11.05'!P26,'11.06'!P26,'11.08'!P26,'11.09'!P26,'11.10'!P26,'11.11'!P26,'11.12'!P26,'11.13'!P26)</f>
        <v>20</v>
      </c>
      <c r="N19" s="119">
        <f>SUM('11.01'!Q26,'11.02'!Q26,'11.03'!Q26,'11.04'!Q26,'11.05'!Q26,'11.06'!Q26,'11.08'!Q26,'11.09'!Q26,'11.10'!Q26,'11.11'!Q26,'11.12'!Q26,'11.13'!Q26)</f>
        <v>0</v>
      </c>
      <c r="O19" s="119">
        <f>SUM('11.01'!R26,'11.02'!R26,'11.03'!R26,'11.04'!R26,'11.05'!R26,'11.06'!R26,'11.08'!R26,'11.09'!R26,'11.10'!R26,'11.11'!R26,'11.12'!R26,'11.13'!R26)</f>
        <v>0</v>
      </c>
      <c r="P19" s="119">
        <f>SUM('11.01'!S26,'11.02'!S26,'11.03'!S26,'11.04'!S26,'11.05'!S26,'11.06'!S26,'11.08'!S26,'11.09'!S26,'11.10'!S26,'11.11'!S26,'11.12'!S26,'11.13'!S26)</f>
        <v>0</v>
      </c>
      <c r="Q19" s="119">
        <f>SUM('11.01'!T26,'11.02'!T26,'11.03'!T26,'11.04'!T26,'11.05'!T26,'11.06'!T26,'11.08'!T26,'11.09'!T26,'11.10'!T26,'11.11'!T26,'11.12'!T26,'11.13'!T26)</f>
        <v>0</v>
      </c>
      <c r="R19" s="119">
        <f>SUM('11.01'!U26,'11.02'!U26,'11.03'!U26,'11.04'!U26,'11.05'!U26,'11.06'!U26,'11.08'!U26,'11.09'!U26,'11.10'!U26,'11.11'!U26,'11.12'!U26,'11.13'!U26)</f>
        <v>1</v>
      </c>
      <c r="S19" s="120">
        <f>SUM('11.01'!V26,'11.02'!V26,'11.03'!V26,'11.04'!V26,'11.05'!V26,'11.06'!V26,'11.08'!V26,'11.09'!V26,'11.10'!V26,'11.11'!V26,'11.12'!V26,'11.13'!V26)</f>
        <v>0</v>
      </c>
    </row>
    <row r="20" spans="2:19" ht="20.100000000000001" customHeight="1">
      <c r="B20" s="72" t="s">
        <v>25</v>
      </c>
      <c r="C20" s="22">
        <f>SUM('11.08'!P27,'11.09'!P27,'11.10'!P27,'11.11'!P27,'11.12'!P27,'11.13'!P27)</f>
        <v>8</v>
      </c>
      <c r="D20" s="22">
        <f>SUM('11.08'!Q27,'11.09'!Q27,'11.10'!Q27,'11.11'!Q27,'11.12'!Q27,'11.13'!Q27)</f>
        <v>0</v>
      </c>
      <c r="E20" s="22">
        <f>SUM('11.08'!R27,'11.09'!R27,'11.10'!R27,'11.11'!R27,'11.12'!R27,'11.13'!R27)</f>
        <v>0</v>
      </c>
      <c r="F20" s="22">
        <f>SUM('11.08'!S27,'11.09'!S27,'11.10'!S27,'11.11'!S27,'11.12'!S27,'11.13'!S27)</f>
        <v>0</v>
      </c>
      <c r="G20" s="22">
        <f>SUM('11.08'!T27,'11.09'!T27,'11.10'!T27,'11.11'!T27,'11.12'!T27,'11.13'!T27)</f>
        <v>0</v>
      </c>
      <c r="H20" s="22">
        <f>SUM('11.08'!U27,'11.09'!U27,'11.10'!U27,'11.11'!U27,'11.12'!U27,'11.13'!U27)</f>
        <v>0</v>
      </c>
      <c r="I20" s="23">
        <f>SUM('11.08'!V27,'11.09'!V27,'11.10'!V27,'11.11'!V27,'11.12'!V27,'11.13'!V27)</f>
        <v>0</v>
      </c>
      <c r="J20" s="27"/>
      <c r="K20" s="25"/>
      <c r="L20" s="78" t="s">
        <v>25</v>
      </c>
      <c r="M20" s="1">
        <f>SUM('11.01'!P27,'11.02'!P27,'11.03'!P27,'11.04'!P27,'11.05'!P27,'11.06'!P27,'11.08'!P27,'11.09'!P27,'11.10'!P27,'11.11'!P27,'11.12'!P27,'11.13'!P27)</f>
        <v>21</v>
      </c>
      <c r="N20" s="1">
        <f>SUM('11.01'!Q27,'11.02'!Q27,'11.03'!Q27,'11.04'!Q27,'11.05'!Q27,'11.06'!Q27,'11.08'!Q27,'11.09'!Q27,'11.10'!Q27,'11.11'!Q27,'11.12'!Q27,'11.13'!Q27)</f>
        <v>0</v>
      </c>
      <c r="O20" s="1">
        <f>SUM('11.01'!R27,'11.02'!R27,'11.03'!R27,'11.04'!R27,'11.05'!R27,'11.06'!R27,'11.08'!R27,'11.09'!R27,'11.10'!R27,'11.11'!R27,'11.12'!R27,'11.13'!R27)</f>
        <v>0</v>
      </c>
      <c r="P20" s="1">
        <f>SUM('11.01'!S27,'11.02'!S27,'11.03'!S27,'11.04'!S27,'11.05'!S27,'11.06'!S27,'11.08'!S27,'11.09'!S27,'11.10'!S27,'11.11'!S27,'11.12'!S27,'11.13'!S27)</f>
        <v>0</v>
      </c>
      <c r="Q20" s="1">
        <f>SUM('11.01'!T27,'11.02'!T27,'11.03'!T27,'11.04'!T27,'11.05'!T27,'11.06'!T27,'11.08'!T27,'11.09'!T27,'11.10'!T27,'11.11'!T27,'11.12'!T27,'11.13'!T27)</f>
        <v>0</v>
      </c>
      <c r="R20" s="1">
        <f>SUM('11.01'!U27,'11.02'!U27,'11.03'!U27,'11.04'!U27,'11.05'!U27,'11.06'!U27,'11.08'!U27,'11.09'!U27,'11.10'!U27,'11.11'!U27,'11.12'!U27,'11.13'!U27)</f>
        <v>2</v>
      </c>
      <c r="S20" s="20">
        <f>SUM('11.01'!V27,'11.02'!V27,'11.03'!V27,'11.04'!V27,'11.05'!V27,'11.06'!V27,'11.08'!V27,'11.09'!V27,'11.10'!V27,'11.11'!V27,'11.12'!V27,'11.13'!V27)</f>
        <v>0</v>
      </c>
    </row>
    <row r="21" spans="2:19" ht="20.100000000000001" customHeight="1">
      <c r="B21" s="81"/>
      <c r="C21" s="69" t="s">
        <v>105</v>
      </c>
      <c r="D21" s="69" t="s">
        <v>106</v>
      </c>
      <c r="E21" s="69" t="s">
        <v>107</v>
      </c>
      <c r="F21" s="69" t="s">
        <v>47</v>
      </c>
      <c r="G21" s="69" t="s">
        <v>110</v>
      </c>
      <c r="H21" s="69" t="s">
        <v>111</v>
      </c>
      <c r="I21" s="71" t="s">
        <v>122</v>
      </c>
      <c r="J21" s="28"/>
      <c r="K21" s="29"/>
      <c r="L21" s="81"/>
      <c r="M21" s="69" t="s">
        <v>105</v>
      </c>
      <c r="N21" s="69" t="s">
        <v>106</v>
      </c>
      <c r="O21" s="69" t="s">
        <v>107</v>
      </c>
      <c r="P21" s="69" t="s">
        <v>47</v>
      </c>
      <c r="Q21" s="69" t="s">
        <v>110</v>
      </c>
      <c r="R21" s="69" t="s">
        <v>111</v>
      </c>
      <c r="S21" s="71" t="s">
        <v>122</v>
      </c>
    </row>
    <row r="22" spans="2:19" ht="20.100000000000001" customHeight="1">
      <c r="B22" s="121" t="s">
        <v>22</v>
      </c>
      <c r="C22" s="119">
        <f>SUM('11.08'!P29,'11.09'!P29,'11.10'!P29,'11.11'!P29,'11.12'!P29,'11.13'!P29)</f>
        <v>44</v>
      </c>
      <c r="D22" s="119">
        <f>SUM('11.08'!Q29,'11.09'!Q29,'11.10'!Q29,'11.11'!Q29,'11.12'!Q29,'11.13'!Q29)</f>
        <v>27</v>
      </c>
      <c r="E22" s="119">
        <f>SUM('11.08'!R29,'11.09'!R29,'11.10'!R29,'11.11'!R29,'11.12'!R29,'11.13'!R29)</f>
        <v>7</v>
      </c>
      <c r="F22" s="119">
        <f>SUM('11.08'!S29,'11.09'!S29,'11.10'!S29,'11.11'!S29,'11.12'!S29,'11.13'!S29)</f>
        <v>2</v>
      </c>
      <c r="G22" s="119">
        <f>SUM('11.08'!T29,'11.09'!T29,'11.10'!T29,'11.11'!T29,'11.12'!T29,'11.13'!T29)</f>
        <v>0</v>
      </c>
      <c r="H22" s="119">
        <f>SUM('11.08'!U29,'11.09'!U29,'11.10'!U29,'11.11'!U29,'11.12'!U29,'11.13'!U29)</f>
        <v>0</v>
      </c>
      <c r="I22" s="120">
        <f>SUM('11.08'!V29,'11.09'!V29,'11.10'!V29,'11.11'!V29,'11.12'!V29,'11.13'!V29)</f>
        <v>0</v>
      </c>
      <c r="J22" s="29"/>
      <c r="K22" s="29"/>
      <c r="L22" s="121" t="s">
        <v>22</v>
      </c>
      <c r="M22" s="119">
        <f>SUM('11.01'!P29,'11.02'!P29,'11.03'!P29,'11.04'!P29,'11.05'!P29,'11.06'!P29,'11.08'!P29,'11.09'!P29,'11.10'!P29,'11.11'!P29,'11.12'!P29,'11.13'!P29)</f>
        <v>117</v>
      </c>
      <c r="N22" s="119">
        <f>SUM('11.01'!Q29,'11.02'!Q29,'11.03'!Q29,'11.04'!Q29,'11.05'!Q29,'11.06'!Q29,'11.08'!Q29,'11.09'!Q29,'11.10'!Q29,'11.11'!Q29,'11.12'!Q29,'11.13'!Q29)</f>
        <v>53</v>
      </c>
      <c r="O22" s="119">
        <f>SUM('11.01'!R29,'11.02'!R29,'11.03'!R29,'11.04'!R29,'11.05'!R29,'11.06'!R29,'11.08'!R29,'11.09'!R29,'11.10'!R29,'11.11'!R29,'11.12'!R29,'11.13'!R29)</f>
        <v>16</v>
      </c>
      <c r="P22" s="119">
        <f>SUM('11.01'!S29,'11.02'!S29,'11.03'!S29,'11.04'!S29,'11.05'!S29,'11.06'!S29,'11.08'!S29,'11.09'!S29,'11.10'!S29,'11.11'!S29,'11.12'!S29,'11.13'!S29)</f>
        <v>3</v>
      </c>
      <c r="Q22" s="119">
        <f>SUM('11.01'!T29,'11.02'!T29,'11.03'!T29,'11.04'!T29,'11.05'!T29,'11.06'!T29,'11.08'!T29,'11.09'!T29,'11.10'!T29,'11.11'!T29,'11.12'!T29,'11.13'!T29)</f>
        <v>0</v>
      </c>
      <c r="R22" s="119">
        <f>SUM('11.01'!U29,'11.02'!U29,'11.03'!U29,'11.04'!U29,'11.05'!U29,'11.06'!U29,'11.08'!U29,'11.09'!U29,'11.10'!U29,'11.11'!U29,'11.12'!U29,'11.13'!U29)</f>
        <v>0</v>
      </c>
      <c r="S22" s="120">
        <f>SUM('11.01'!V29,'11.02'!V29,'11.03'!V29,'11.04'!V29,'11.05'!V29,'11.06'!V29,'11.08'!V29,'11.09'!V29,'11.10'!V29,'11.11'!V29,'11.12'!V29,'11.13'!V29)</f>
        <v>0</v>
      </c>
    </row>
    <row r="23" spans="2:19" ht="20.100000000000001" customHeight="1" thickBot="1">
      <c r="B23" s="85" t="s">
        <v>25</v>
      </c>
      <c r="C23" s="30">
        <f>SUM('11.08'!P30,'11.09'!P30,'11.10'!P30,'11.11'!P30,'11.12'!P30,'11.13'!P30)</f>
        <v>42</v>
      </c>
      <c r="D23" s="30">
        <f>SUM('11.08'!Q30,'11.09'!Q30,'11.10'!Q30,'11.11'!Q30,'11.12'!Q30,'11.13'!Q30)</f>
        <v>23</v>
      </c>
      <c r="E23" s="30">
        <f>SUM('11.08'!R30,'11.09'!R30,'11.10'!R30,'11.11'!R30,'11.12'!R30,'11.13'!R30)</f>
        <v>7</v>
      </c>
      <c r="F23" s="30">
        <f>SUM('11.08'!S30,'11.09'!S30,'11.10'!S30,'11.11'!S30,'11.12'!S30,'11.13'!S30)</f>
        <v>2</v>
      </c>
      <c r="G23" s="30">
        <f>SUM('11.08'!T30,'11.09'!T30,'11.10'!T30,'11.11'!T30,'11.12'!T30,'11.13'!T30)</f>
        <v>0</v>
      </c>
      <c r="H23" s="30">
        <f>SUM('11.08'!U30,'11.09'!U30,'11.10'!U30,'11.11'!U30,'11.12'!U30,'11.13'!U30)</f>
        <v>0</v>
      </c>
      <c r="I23" s="31">
        <f>SUM('11.08'!V30,'11.09'!V30,'11.10'!V30,'11.11'!V30,'11.12'!V30,'11.13'!V30)</f>
        <v>0</v>
      </c>
      <c r="J23" s="29"/>
      <c r="K23" s="29"/>
      <c r="L23" s="85" t="s">
        <v>25</v>
      </c>
      <c r="M23" s="30">
        <f>SUM('11.01'!P30,'11.02'!P30,'11.03'!P30,'11.04'!P30,'11.05'!P30,'11.06'!P30,'11.08'!P30,'11.09'!P30,'11.10'!P30,'11.11'!P30,'11.12'!P30,'11.13'!P30)</f>
        <v>112</v>
      </c>
      <c r="N23" s="30">
        <f>SUM('11.01'!Q30,'11.02'!Q30,'11.03'!Q30,'11.04'!Q30,'11.05'!Q30,'11.06'!Q30,'11.08'!Q30,'11.09'!Q30,'11.10'!Q30,'11.11'!Q30,'11.12'!Q30,'11.13'!Q30)</f>
        <v>58</v>
      </c>
      <c r="O23" s="30">
        <f>SUM('11.01'!R30,'11.02'!R30,'11.03'!R30,'11.04'!R30,'11.05'!R30,'11.06'!R30,'11.08'!R30,'11.09'!R30,'11.10'!R30,'11.11'!R30,'11.12'!R30,'11.13'!R30)</f>
        <v>15</v>
      </c>
      <c r="P23" s="30">
        <f>SUM('11.01'!S30,'11.02'!S30,'11.03'!S30,'11.04'!S30,'11.05'!S30,'11.06'!S30,'11.08'!S30,'11.09'!S30,'11.10'!S30,'11.11'!S30,'11.12'!S30,'11.13'!S30)</f>
        <v>3</v>
      </c>
      <c r="Q23" s="30">
        <f>SUM('11.01'!T30,'11.02'!T30,'11.03'!T30,'11.04'!T30,'11.05'!T30,'11.06'!T30,'11.08'!T30,'11.09'!T30,'11.10'!T30,'11.11'!T30,'11.12'!T30,'11.13'!T30)</f>
        <v>0</v>
      </c>
      <c r="R23" s="30">
        <f>SUM('11.01'!U30,'11.02'!U30,'11.03'!U30,'11.04'!U30,'11.05'!U30,'11.06'!U30,'11.08'!U30,'11.09'!U30,'11.10'!U30,'11.11'!U30,'11.12'!U30,'11.13'!U30)</f>
        <v>0</v>
      </c>
      <c r="S23" s="31">
        <f>SUM('11.01'!V30,'11.02'!V30,'11.03'!V30,'11.04'!V30,'11.05'!V30,'11.06'!V30,'11.08'!V30,'11.09'!V30,'11.10'!V30,'11.11'!V30,'11.12'!V30,'11.13'!V30)</f>
        <v>0</v>
      </c>
    </row>
    <row r="24" spans="2:19" ht="20.100000000000001" customHeight="1" thickBot="1">
      <c r="B24" s="100"/>
      <c r="C24" s="100"/>
      <c r="D24" s="100"/>
      <c r="E24" s="100"/>
      <c r="F24" s="100"/>
      <c r="G24" s="477" t="s">
        <v>79</v>
      </c>
      <c r="H24" s="478"/>
      <c r="I24" s="317">
        <f>SUM(C8:I8,C11:I11,C14:I14,C17:I17,C20:I20,C23:I23)</f>
        <v>1402</v>
      </c>
      <c r="J24" s="29"/>
      <c r="K24" s="29"/>
      <c r="L24" s="100"/>
      <c r="M24" s="100"/>
      <c r="N24" s="100"/>
      <c r="O24" s="100"/>
      <c r="P24" s="100"/>
      <c r="Q24" s="479" t="s">
        <v>79</v>
      </c>
      <c r="R24" s="480"/>
      <c r="S24" s="271">
        <f>SUM(M8:S8,M11:S11,M14:S14,M17:S17,M20:S20,M23:S23)</f>
        <v>2711</v>
      </c>
    </row>
  </sheetData>
  <mergeCells count="2">
    <mergeCell ref="G24:H24"/>
    <mergeCell ref="Q24:R24"/>
  </mergeCells>
  <phoneticPr fontId="3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41"/>
  <sheetViews>
    <sheetView zoomScaleNormal="100" workbookViewId="0">
      <pane ySplit="3" topLeftCell="A70" activePane="bottomLeft" state="frozen"/>
      <selection activeCell="A4" sqref="A4:J71"/>
      <selection pane="bottomLeft" activeCell="A80" sqref="A80:XFD83"/>
    </sheetView>
  </sheetViews>
  <sheetFormatPr defaultRowHeight="20.100000000000001" customHeight="1"/>
  <cols>
    <col min="1" max="1" width="10.125" style="268" customWidth="1"/>
    <col min="2" max="2" width="18.625" style="123" customWidth="1"/>
    <col min="3" max="3" width="11.625" style="123" customWidth="1"/>
    <col min="4" max="8" width="8.125" style="123" customWidth="1"/>
    <col min="9" max="9" width="8.875" style="31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3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04" t="s">
        <v>3</v>
      </c>
      <c r="E3" s="404" t="s">
        <v>4</v>
      </c>
      <c r="F3" s="404" t="s">
        <v>5</v>
      </c>
      <c r="G3" s="404" t="s">
        <v>6</v>
      </c>
      <c r="H3" s="404" t="s">
        <v>119</v>
      </c>
      <c r="I3" s="295" t="s">
        <v>8</v>
      </c>
      <c r="J3" s="404" t="s">
        <v>9</v>
      </c>
      <c r="K3" s="466" t="s">
        <v>10</v>
      </c>
      <c r="L3" s="467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9">
        <v>44515</v>
      </c>
      <c r="B4" s="360" t="s">
        <v>1575</v>
      </c>
      <c r="C4" s="361" t="s">
        <v>1576</v>
      </c>
      <c r="D4" s="362">
        <v>1</v>
      </c>
      <c r="E4" s="362">
        <v>0</v>
      </c>
      <c r="F4" s="362">
        <v>0</v>
      </c>
      <c r="G4" s="362">
        <v>0</v>
      </c>
      <c r="H4" s="362">
        <v>0</v>
      </c>
      <c r="I4" s="363" t="s">
        <v>1581</v>
      </c>
      <c r="J4" s="364" t="s">
        <v>1583</v>
      </c>
      <c r="K4" s="364" t="s">
        <v>1584</v>
      </c>
      <c r="L4" s="365"/>
      <c r="M4" s="101"/>
      <c r="O4" s="111" t="s">
        <v>93</v>
      </c>
      <c r="P4" s="112"/>
      <c r="Q4" s="32">
        <f>D160</f>
        <v>273</v>
      </c>
      <c r="R4" s="32">
        <f>E160</f>
        <v>74</v>
      </c>
      <c r="S4" s="32">
        <f>F160</f>
        <v>85</v>
      </c>
      <c r="T4" s="32">
        <f>G160</f>
        <v>298</v>
      </c>
      <c r="U4" s="32">
        <f>H160</f>
        <v>0</v>
      </c>
      <c r="V4" s="113"/>
    </row>
    <row r="5" spans="1:22" ht="20.100000000000001" customHeight="1">
      <c r="A5" s="318">
        <v>44515</v>
      </c>
      <c r="B5" s="326" t="s">
        <v>1577</v>
      </c>
      <c r="C5" s="327" t="s">
        <v>1578</v>
      </c>
      <c r="D5" s="328">
        <v>0</v>
      </c>
      <c r="E5" s="328">
        <v>0</v>
      </c>
      <c r="F5" s="328">
        <v>0</v>
      </c>
      <c r="G5" s="328">
        <v>7</v>
      </c>
      <c r="H5" s="328">
        <v>0</v>
      </c>
      <c r="I5" s="329" t="s">
        <v>1581</v>
      </c>
      <c r="J5" s="330" t="s">
        <v>1583</v>
      </c>
      <c r="K5" s="330" t="s">
        <v>1584</v>
      </c>
      <c r="L5" s="331"/>
      <c r="M5" s="156"/>
      <c r="O5" s="114" t="s">
        <v>49</v>
      </c>
      <c r="P5" s="115"/>
      <c r="Q5" s="33">
        <f>D161</f>
        <v>2794</v>
      </c>
      <c r="R5" s="33">
        <f>E161</f>
        <v>503</v>
      </c>
      <c r="S5" s="33">
        <f>F161</f>
        <v>455</v>
      </c>
      <c r="T5" s="33">
        <f>G161</f>
        <v>2709</v>
      </c>
      <c r="U5" s="33">
        <f>H161</f>
        <v>0</v>
      </c>
      <c r="V5" s="116"/>
    </row>
    <row r="6" spans="1:22" ht="20.100000000000001" customHeight="1" thickBot="1">
      <c r="A6" s="325">
        <v>44515</v>
      </c>
      <c r="B6" s="332" t="s">
        <v>1577</v>
      </c>
      <c r="C6" s="333" t="s">
        <v>1579</v>
      </c>
      <c r="D6" s="334">
        <v>0</v>
      </c>
      <c r="E6" s="334">
        <v>0</v>
      </c>
      <c r="F6" s="334">
        <v>0</v>
      </c>
      <c r="G6" s="334">
        <v>1</v>
      </c>
      <c r="H6" s="334">
        <v>0</v>
      </c>
      <c r="I6" s="335" t="s">
        <v>1582</v>
      </c>
      <c r="J6" s="336" t="s">
        <v>1583</v>
      </c>
      <c r="K6" s="336" t="s">
        <v>1585</v>
      </c>
      <c r="L6" s="337"/>
      <c r="M6" s="156"/>
      <c r="O6" s="46" t="s">
        <v>50</v>
      </c>
      <c r="P6" s="47"/>
      <c r="Q6" s="2">
        <f>D162</f>
        <v>3067</v>
      </c>
      <c r="R6" s="2">
        <f>E162</f>
        <v>577</v>
      </c>
      <c r="S6" s="2">
        <f>F162</f>
        <v>540</v>
      </c>
      <c r="T6" s="2">
        <f>G162</f>
        <v>3007</v>
      </c>
      <c r="U6" s="2">
        <f>H162</f>
        <v>0</v>
      </c>
      <c r="V6" s="48"/>
    </row>
    <row r="7" spans="1:22" ht="20.100000000000001" customHeight="1" thickTop="1" thickBot="1">
      <c r="A7" s="324">
        <v>44515</v>
      </c>
      <c r="B7" s="338" t="s">
        <v>1577</v>
      </c>
      <c r="C7" s="339" t="s">
        <v>1580</v>
      </c>
      <c r="D7" s="340">
        <v>2</v>
      </c>
      <c r="E7" s="340">
        <v>0</v>
      </c>
      <c r="F7" s="340">
        <v>0</v>
      </c>
      <c r="G7" s="340">
        <v>3</v>
      </c>
      <c r="H7" s="340">
        <v>0</v>
      </c>
      <c r="I7" s="341" t="s">
        <v>1582</v>
      </c>
      <c r="J7" s="342" t="s">
        <v>1583</v>
      </c>
      <c r="K7" s="342" t="s">
        <v>1585</v>
      </c>
      <c r="L7" s="343"/>
      <c r="M7" s="156"/>
      <c r="O7" s="49" t="s">
        <v>51</v>
      </c>
      <c r="P7" s="50"/>
      <c r="Q7" s="3">
        <f>D107</f>
        <v>124</v>
      </c>
      <c r="R7" s="3">
        <f>E107</f>
        <v>0</v>
      </c>
      <c r="S7" s="3">
        <f>F107</f>
        <v>0</v>
      </c>
      <c r="T7" s="3">
        <f>G107</f>
        <v>106</v>
      </c>
      <c r="U7" s="3">
        <f>H107</f>
        <v>0</v>
      </c>
      <c r="V7" s="51"/>
    </row>
    <row r="8" spans="1:22" ht="20.100000000000001" customHeight="1" thickBot="1">
      <c r="A8" s="359">
        <v>44515</v>
      </c>
      <c r="B8" s="360" t="s">
        <v>1587</v>
      </c>
      <c r="C8" s="361" t="s">
        <v>1588</v>
      </c>
      <c r="D8" s="362">
        <v>3</v>
      </c>
      <c r="E8" s="362">
        <v>0</v>
      </c>
      <c r="F8" s="362">
        <v>0</v>
      </c>
      <c r="G8" s="362">
        <v>3</v>
      </c>
      <c r="H8" s="362">
        <v>0</v>
      </c>
      <c r="I8" s="363" t="s">
        <v>1597</v>
      </c>
      <c r="J8" s="364" t="s">
        <v>1599</v>
      </c>
      <c r="K8" s="367" t="s">
        <v>1602</v>
      </c>
      <c r="L8" s="365"/>
      <c r="M8" s="156"/>
      <c r="O8" s="52" t="s">
        <v>94</v>
      </c>
      <c r="P8" s="53"/>
      <c r="Q8" s="4">
        <f>SUM(Q6:Q7)</f>
        <v>3191</v>
      </c>
      <c r="R8" s="4">
        <f>SUM(R6:R7)</f>
        <v>577</v>
      </c>
      <c r="S8" s="4">
        <f>SUM(S6:S7)</f>
        <v>540</v>
      </c>
      <c r="T8" s="4">
        <f>SUM(T6:T7)</f>
        <v>3113</v>
      </c>
      <c r="U8" s="4">
        <f>SUM(U6:U7)</f>
        <v>0</v>
      </c>
      <c r="V8" s="54"/>
    </row>
    <row r="9" spans="1:22" ht="20.100000000000001" customHeight="1">
      <c r="A9" s="318">
        <v>44515</v>
      </c>
      <c r="B9" s="326" t="s">
        <v>1589</v>
      </c>
      <c r="C9" s="327" t="s">
        <v>41</v>
      </c>
      <c r="D9" s="328">
        <v>10</v>
      </c>
      <c r="E9" s="328">
        <v>0</v>
      </c>
      <c r="F9" s="328">
        <v>0</v>
      </c>
      <c r="G9" s="328">
        <v>14</v>
      </c>
      <c r="H9" s="328">
        <v>0</v>
      </c>
      <c r="I9" s="329" t="s">
        <v>1598</v>
      </c>
      <c r="J9" s="330" t="s">
        <v>1600</v>
      </c>
      <c r="K9" s="368" t="s">
        <v>1602</v>
      </c>
      <c r="L9" s="331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24">
        <v>44515</v>
      </c>
      <c r="B10" s="338" t="s">
        <v>1589</v>
      </c>
      <c r="C10" s="339" t="s">
        <v>1590</v>
      </c>
      <c r="D10" s="340">
        <v>2</v>
      </c>
      <c r="E10" s="340">
        <v>0</v>
      </c>
      <c r="F10" s="340">
        <v>0</v>
      </c>
      <c r="G10" s="340">
        <v>2</v>
      </c>
      <c r="H10" s="340">
        <v>0</v>
      </c>
      <c r="I10" s="341" t="s">
        <v>1598</v>
      </c>
      <c r="J10" s="342" t="s">
        <v>1599</v>
      </c>
      <c r="K10" s="369" t="s">
        <v>1603</v>
      </c>
      <c r="L10" s="343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9">
        <v>44515</v>
      </c>
      <c r="B11" s="360" t="s">
        <v>1591</v>
      </c>
      <c r="C11" s="361" t="s">
        <v>41</v>
      </c>
      <c r="D11" s="362">
        <v>5</v>
      </c>
      <c r="E11" s="362">
        <v>0</v>
      </c>
      <c r="F11" s="362">
        <v>0</v>
      </c>
      <c r="G11" s="362">
        <v>5</v>
      </c>
      <c r="H11" s="362">
        <v>0</v>
      </c>
      <c r="I11" s="363" t="s">
        <v>1597</v>
      </c>
      <c r="J11" s="364" t="s">
        <v>1601</v>
      </c>
      <c r="K11" s="367" t="s">
        <v>1602</v>
      </c>
      <c r="L11" s="36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18">
        <v>44515</v>
      </c>
      <c r="B12" s="326" t="s">
        <v>1725</v>
      </c>
      <c r="C12" s="327" t="s">
        <v>1592</v>
      </c>
      <c r="D12" s="328">
        <v>6</v>
      </c>
      <c r="E12" s="328">
        <v>0</v>
      </c>
      <c r="F12" s="328">
        <v>0</v>
      </c>
      <c r="G12" s="328">
        <v>6</v>
      </c>
      <c r="H12" s="328">
        <v>0</v>
      </c>
      <c r="I12" s="329" t="s">
        <v>1598</v>
      </c>
      <c r="J12" s="330" t="s">
        <v>1599</v>
      </c>
      <c r="K12" s="368" t="s">
        <v>1604</v>
      </c>
      <c r="L12" s="331"/>
      <c r="M12" s="156"/>
      <c r="O12" s="468" t="s">
        <v>53</v>
      </c>
      <c r="P12" s="466"/>
      <c r="Q12" s="117">
        <f>T12+V12</f>
        <v>273</v>
      </c>
      <c r="R12" s="57"/>
      <c r="S12" s="58" t="s">
        <v>39</v>
      </c>
      <c r="T12" s="59">
        <f>SUM(P14:V14,P17:V17,P20:V20,P23:V23,P26:V26,V29,U29,T29)</f>
        <v>252</v>
      </c>
      <c r="U12" s="60" t="s">
        <v>40</v>
      </c>
      <c r="V12" s="61">
        <f>SUM(P29:S29)</f>
        <v>21</v>
      </c>
    </row>
    <row r="13" spans="1:22" ht="20.100000000000001" customHeight="1" thickBot="1">
      <c r="A13" s="324">
        <v>44515</v>
      </c>
      <c r="B13" s="338" t="s">
        <v>1725</v>
      </c>
      <c r="C13" s="339" t="s">
        <v>1593</v>
      </c>
      <c r="D13" s="340">
        <v>2</v>
      </c>
      <c r="E13" s="340">
        <v>0</v>
      </c>
      <c r="F13" s="340">
        <v>0</v>
      </c>
      <c r="G13" s="340">
        <v>2</v>
      </c>
      <c r="H13" s="340">
        <v>0</v>
      </c>
      <c r="I13" s="341" t="s">
        <v>1598</v>
      </c>
      <c r="J13" s="342" t="s">
        <v>1599</v>
      </c>
      <c r="K13" s="369" t="s">
        <v>1602</v>
      </c>
      <c r="L13" s="343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18">
        <v>44515</v>
      </c>
      <c r="B14" s="326" t="s">
        <v>1594</v>
      </c>
      <c r="C14" s="327" t="s">
        <v>1595</v>
      </c>
      <c r="D14" s="328">
        <v>1</v>
      </c>
      <c r="E14" s="328">
        <v>0</v>
      </c>
      <c r="F14" s="328">
        <v>0</v>
      </c>
      <c r="G14" s="328">
        <v>2</v>
      </c>
      <c r="H14" s="328">
        <v>0</v>
      </c>
      <c r="I14" s="329" t="s">
        <v>1598</v>
      </c>
      <c r="J14" s="330" t="s">
        <v>1599</v>
      </c>
      <c r="K14" s="368" t="s">
        <v>1603</v>
      </c>
      <c r="L14" s="331"/>
      <c r="M14" s="156"/>
      <c r="O14" s="118" t="s">
        <v>22</v>
      </c>
      <c r="P14" s="119">
        <f>SUMIF($C$4:$C$70,P13,$D$4:$D$70)+SUMIF($C$80:$C$83,P13,$D$80:$D$83)+SUMIF($C$112:$C$113,P13,$D$112:$D$113)</f>
        <v>28</v>
      </c>
      <c r="Q14" s="119">
        <f>SUMIF($C$4:$C$70,Q13,$D$4:$D$70)+SUMIF($C$80:$C$83,Q13,$D$80:$D$83)+SUMIF($C$112:$C$113,Q13,$D$112:$D$113)</f>
        <v>1</v>
      </c>
      <c r="R14" s="119">
        <f>SUMIF($C$4:$C$70,R13,$D$4:$D$70)+SUMIF($C$80:$C$83,R13,$D$80:$D$83)+SUMIF($C$112:$C$113,R13,$D$112:$D$113)</f>
        <v>33</v>
      </c>
      <c r="S14" s="119">
        <f>SUMIF($C$4:$C$70,S13,$D$4:$D$70)+SUMIF($C$80:$C$83,S13,$D$80:$D$83)+SUMIF($C$112:$C$113,S13,$D$112:$D$113)</f>
        <v>0</v>
      </c>
      <c r="T14" s="119">
        <f>SUMIF($C$4:$C$70,T13,$D$4:$D$70)+SUMIF($C$80:$C$83,T13,$D$80:$D$83)+SUMIF($C$112:$C$113,T13,$D$112:$D$113)</f>
        <v>50</v>
      </c>
      <c r="U14" s="119">
        <f>SUMIF($C$4:$C$70,U13,$D$4:$D$70)+SUMIF($C$80:$C$83,U13,$D$80:$D$83)+SUMIF($C$112:$C$113,U13,$D$112:$D$113)</f>
        <v>0</v>
      </c>
      <c r="V14" s="120">
        <f>SUMIF($C$4:$C$70,V13,$D$4:$D$70)+SUMIF($C$80:$C$83,V13,$D$80:$D$83)+SUMIF($C$112:$C$113,V13,$D$112:$D$113)</f>
        <v>0</v>
      </c>
    </row>
    <row r="15" spans="1:22" ht="20.100000000000001" customHeight="1" thickBot="1">
      <c r="A15" s="324">
        <v>44515</v>
      </c>
      <c r="B15" s="338" t="s">
        <v>1594</v>
      </c>
      <c r="C15" s="339" t="s">
        <v>1596</v>
      </c>
      <c r="D15" s="340">
        <v>1</v>
      </c>
      <c r="E15" s="340">
        <v>0</v>
      </c>
      <c r="F15" s="340">
        <v>0</v>
      </c>
      <c r="G15" s="340">
        <v>1</v>
      </c>
      <c r="H15" s="340">
        <v>0</v>
      </c>
      <c r="I15" s="341" t="s">
        <v>1597</v>
      </c>
      <c r="J15" s="342" t="s">
        <v>1601</v>
      </c>
      <c r="K15" s="369" t="s">
        <v>1604</v>
      </c>
      <c r="L15" s="343"/>
      <c r="M15" s="156"/>
      <c r="O15" s="65" t="s">
        <v>25</v>
      </c>
      <c r="P15" s="66">
        <f>SUMIF($C$4:$C$70,P13,$G$4:$G$70)+SUMIF($C$80:$C$83,P13,$G$80:$G$83)+SUMIF($C$112:$C$113,P13,$G$112:$G$113)</f>
        <v>29</v>
      </c>
      <c r="Q15" s="66">
        <f>SUMIF($C$4:$C$70,Q13,$G$4:$G$70)+SUMIF($C$80:$C$83,Q13,$G$80:$G$83)+SUMIF($C$112:$C$113,Q13,$G$112:$G$113)</f>
        <v>0</v>
      </c>
      <c r="R15" s="66">
        <f>SUMIF($C$4:$C$70,R13,$G$4:$G$70)+SUMIF($C$80:$C$83,R13,$G$80:$G$83)+SUMIF($C$112:$C$113,R13,$G$112:$G$113)</f>
        <v>32</v>
      </c>
      <c r="S15" s="66">
        <f>SUMIF($C$4:$C$70,S13,$G$4:$G$70)+SUMIF($C$80:$C$83,S13,$G$80:$G$83)+SUMIF($C$112:$C$113,S13,$G$112:$G$113)</f>
        <v>7</v>
      </c>
      <c r="T15" s="66">
        <f>SUMIF($C$4:$C$70,T13,$G$4:$G$70)+SUMIF($C$80:$C$83,T13,$G$80:$G$83)+SUMIF($C$112:$C$113,T13,$G$112:$G$113)</f>
        <v>60</v>
      </c>
      <c r="U15" s="66">
        <f>SUMIF($C$4:$C$70,U13,$G$4:$G$70)+SUMIF($C$80:$C$83,U13,$G$80:$G$83)+SUMIF($C$112:$C$113,U13,$G$112:$G$113)</f>
        <v>0</v>
      </c>
      <c r="V15" s="67">
        <f>SUMIF($C$4:$C$70,V13,$G$4:$G$70)+SUMIF($C$80:$C$83,V13,$G$80:$G$83)+SUMIF($C$112:$C$113,V13,$G$112:$G$113)</f>
        <v>0</v>
      </c>
    </row>
    <row r="16" spans="1:22" ht="20.100000000000001" customHeight="1">
      <c r="A16" s="318">
        <v>44515</v>
      </c>
      <c r="B16" s="326" t="s">
        <v>1605</v>
      </c>
      <c r="C16" s="327" t="s">
        <v>1606</v>
      </c>
      <c r="D16" s="328">
        <v>16</v>
      </c>
      <c r="E16" s="328">
        <v>0</v>
      </c>
      <c r="F16" s="328">
        <v>0</v>
      </c>
      <c r="G16" s="328">
        <v>16</v>
      </c>
      <c r="H16" s="328">
        <v>0</v>
      </c>
      <c r="I16" s="329" t="s">
        <v>1613</v>
      </c>
      <c r="J16" s="330" t="s">
        <v>1617</v>
      </c>
      <c r="K16" s="330" t="s">
        <v>1619</v>
      </c>
      <c r="L16" s="331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24">
        <v>44515</v>
      </c>
      <c r="B17" s="338" t="s">
        <v>1605</v>
      </c>
      <c r="C17" s="339" t="s">
        <v>1607</v>
      </c>
      <c r="D17" s="340">
        <v>13</v>
      </c>
      <c r="E17" s="340">
        <v>0</v>
      </c>
      <c r="F17" s="340">
        <v>0</v>
      </c>
      <c r="G17" s="340">
        <v>13</v>
      </c>
      <c r="H17" s="340">
        <v>0</v>
      </c>
      <c r="I17" s="341" t="s">
        <v>1614</v>
      </c>
      <c r="J17" s="342" t="s">
        <v>1617</v>
      </c>
      <c r="K17" s="342" t="s">
        <v>1619</v>
      </c>
      <c r="L17" s="343"/>
      <c r="M17" s="156"/>
      <c r="O17" s="121" t="s">
        <v>22</v>
      </c>
      <c r="P17" s="119">
        <f>SUMIF($C$4:$C$70,P16,$D$4:$D$70)+SUMIF($C$80:$C$83,P16,$D$80:$D$83)+SUMIF($C$112:$C$113,P16,$D$112:$D$113)</f>
        <v>88</v>
      </c>
      <c r="Q17" s="119">
        <f>SUMIF($C$4:$C$70,Q16,$D$4:$D$70)+SUMIF($C$80:$C$83,Q16,$D$80:$D$83)+SUMIF($C$112:$C$113,Q16,$D$112:$D$113)</f>
        <v>1</v>
      </c>
      <c r="R17" s="119">
        <f>SUMIF($C$4:$C$70,R16,$D$4:$D$70)+SUMIF($C$80:$C$83,R16,$D$80:$D$83)+SUMIF($C$112:$C$113,R16,$D$112:$D$113)</f>
        <v>1</v>
      </c>
      <c r="S17" s="119">
        <f>SUMIF($C$4:$C$70,S16,$D$4:$D$70)+SUMIF($C$80:$C$83,S16,$D$80:$D$83)+SUMIF($C$112:$C$113,S16,$D$112:$D$113)</f>
        <v>0</v>
      </c>
      <c r="T17" s="119">
        <f>SUMIF($C$4:$C$70,T16,$D$4:$D$70)+SUMIF($C$80:$C$83,T16,$D$80:$D$83)+SUMIF($C$112:$C$113,T16,$D$112:$D$113)</f>
        <v>0</v>
      </c>
      <c r="U17" s="119">
        <f>SUMIF($C$4:$C$70,U16,$D$4:$D$70)+SUMIF($C$80:$C$83,U16,$D$80:$D$83)+SUMIF($C$112:$C$113,U16,$D$112:$D$113)</f>
        <v>0</v>
      </c>
      <c r="V17" s="120">
        <f>SUMIF($C$4:$C$70,V16,$D$4:$D$70)+SUMIF($C$80:$C$83,V16,$D$80:$D$83)+SUMIF($C$112:$C$113,V16,$D$112:$D$113)</f>
        <v>0</v>
      </c>
    </row>
    <row r="18" spans="1:22" ht="20.100000000000001" customHeight="1">
      <c r="A18" s="318">
        <v>44515</v>
      </c>
      <c r="B18" s="326" t="s">
        <v>1608</v>
      </c>
      <c r="C18" s="327" t="s">
        <v>1609</v>
      </c>
      <c r="D18" s="328">
        <v>3</v>
      </c>
      <c r="E18" s="328">
        <v>0</v>
      </c>
      <c r="F18" s="328">
        <v>0</v>
      </c>
      <c r="G18" s="328">
        <v>3</v>
      </c>
      <c r="H18" s="328">
        <v>0</v>
      </c>
      <c r="I18" s="329" t="s">
        <v>1615</v>
      </c>
      <c r="J18" s="330" t="s">
        <v>1618</v>
      </c>
      <c r="K18" s="330" t="s">
        <v>1619</v>
      </c>
      <c r="L18" s="331"/>
      <c r="M18" s="156"/>
      <c r="O18" s="72" t="s">
        <v>25</v>
      </c>
      <c r="P18" s="73">
        <f>SUMIF($C$4:$C$70,P16,$G$4:$G$70)+SUMIF($C$80:$C$83,P16,$G$80:$G$83)+SUMIF($C$112:$C$113,P16,$G$112:$G$113)+1</f>
        <v>84</v>
      </c>
      <c r="Q18" s="73">
        <f>SUMIF($C$4:$C$70,Q16,$G$4:$G$70)+SUMIF($C$80:$C$83,Q16,$G$80:$G$83)+SUMIF($C$112:$C$113,Q16,$G$112:$G$113)</f>
        <v>3</v>
      </c>
      <c r="R18" s="73">
        <f>SUMIF($C$4:$C$70,R16,$G$4:$G$70)+SUMIF($C$80:$C$83,R16,$G$80:$G$83)+SUMIF($C$112:$C$113,R16,$G$112:$G$113)</f>
        <v>1</v>
      </c>
      <c r="S18" s="73">
        <f>SUMIF($C$4:$C$70,S16,$G$4:$G$70)+SUMIF($C$80:$C$83,S16,$G$80:$G$83)+SUMIF($C$112:$C$113,S16,$G$112:$G$113)</f>
        <v>0</v>
      </c>
      <c r="T18" s="73">
        <f>SUMIF($C$4:$C$70,T16,$G$4:$G$70)+SUMIF($C$80:$C$83,T16,$G$80:$G$83)+SUMIF($C$112:$C$113,T16,$G$112:$G$113)</f>
        <v>0</v>
      </c>
      <c r="U18" s="73">
        <f>SUMIF($C$4:$C$70,U16,$G$4:$G$70)+SUMIF($C$80:$C$83,U16,$G$80:$G$83)+SUMIF($C$112:$C$113,U16,$G$112:$G$113)</f>
        <v>0</v>
      </c>
      <c r="V18" s="74">
        <f>SUMIF($C$4:$C$70,V16,$G$4:$G$70)+SUMIF($C$80:$C$83,V16,$G$80:$G$83)+SUMIF($C$112:$C$113,V16,$G$112:$G$113)</f>
        <v>0</v>
      </c>
    </row>
    <row r="19" spans="1:22" ht="20.100000000000001" customHeight="1" thickBot="1">
      <c r="A19" s="324">
        <v>44515</v>
      </c>
      <c r="B19" s="338" t="s">
        <v>1608</v>
      </c>
      <c r="C19" s="339" t="s">
        <v>1606</v>
      </c>
      <c r="D19" s="340">
        <v>7</v>
      </c>
      <c r="E19" s="340">
        <v>0</v>
      </c>
      <c r="F19" s="340">
        <v>0</v>
      </c>
      <c r="G19" s="340">
        <v>7</v>
      </c>
      <c r="H19" s="340">
        <v>0</v>
      </c>
      <c r="I19" s="341" t="s">
        <v>1615</v>
      </c>
      <c r="J19" s="342" t="s">
        <v>1618</v>
      </c>
      <c r="K19" s="342" t="s">
        <v>1619</v>
      </c>
      <c r="L19" s="343"/>
      <c r="M19" s="156"/>
      <c r="O19" s="75"/>
      <c r="P19" s="124" t="s">
        <v>41</v>
      </c>
      <c r="Q19" s="76" t="s">
        <v>554</v>
      </c>
      <c r="R19" s="76" t="s">
        <v>42</v>
      </c>
      <c r="S19" s="76" t="s">
        <v>134</v>
      </c>
      <c r="T19" s="43" t="s">
        <v>43</v>
      </c>
      <c r="U19" s="76" t="s">
        <v>109</v>
      </c>
      <c r="V19" s="77" t="s">
        <v>136</v>
      </c>
    </row>
    <row r="20" spans="1:22" ht="20.100000000000001" customHeight="1" thickBot="1">
      <c r="A20" s="359">
        <v>44515</v>
      </c>
      <c r="B20" s="360" t="s">
        <v>1610</v>
      </c>
      <c r="C20" s="361" t="s">
        <v>1606</v>
      </c>
      <c r="D20" s="362">
        <v>2</v>
      </c>
      <c r="E20" s="362">
        <v>0</v>
      </c>
      <c r="F20" s="362">
        <v>0</v>
      </c>
      <c r="G20" s="362">
        <v>2</v>
      </c>
      <c r="H20" s="362">
        <v>0</v>
      </c>
      <c r="I20" s="363" t="s">
        <v>1616</v>
      </c>
      <c r="J20" s="364" t="s">
        <v>1618</v>
      </c>
      <c r="K20" s="364" t="s">
        <v>1620</v>
      </c>
      <c r="L20" s="365"/>
      <c r="M20" s="156" t="s">
        <v>126</v>
      </c>
      <c r="O20" s="121" t="s">
        <v>22</v>
      </c>
      <c r="P20" s="119">
        <f>SUMIF($C$4:$C$70,P19,$D$4:$D$70)+SUMIF($C$80:$C$83,P19,$D$80:$D$83)+SUMIF($C$112:$C$113,P19,$D$112:$D$113)</f>
        <v>15</v>
      </c>
      <c r="Q20" s="119">
        <f>SUMIF($C$4:$C$70,Q19,$D$4:$D$70)+SUMIF($C$80:$C$83,Q19,$D$80:$D$83)+SUMIF($C$112:$C$113,Q19,$D$112:$D$113)</f>
        <v>0</v>
      </c>
      <c r="R20" s="119">
        <f>SUMIF($C$4:$C$70,R19,$D$4:$D$70)+SUMIF($C$80:$C$83,R19,$D$80:$D$83)+SUMIF($C$112:$C$113,R19,$D$112:$D$113)</f>
        <v>32</v>
      </c>
      <c r="S20" s="119">
        <f>SUMIF($C$4:$C$70,S19,$D$4:$D$70)+SUMIF($C$80:$C$83,S19,$D$80:$D$83)+SUMIF($C$112:$C$113,S19,$D$112:$D$113)</f>
        <v>0</v>
      </c>
      <c r="T20" s="119">
        <f>SUMIF($C$4:$C$70,T19,$D$4:$D$70)+SUMIF($C$80:$C$83,T19,$D$80:$D$83)+SUMIF($C$112:$C$113,T19,$D$112:$D$113)</f>
        <v>0</v>
      </c>
      <c r="U20" s="119">
        <f>SUMIF($C$4:$C$70,U19,$D$4:$D$70)+SUMIF($C$80:$C$83,U19,$D$80:$D$83)+SUMIF($C$112:$C$113,U19,$D$112:$D$113)</f>
        <v>0</v>
      </c>
      <c r="V20" s="120">
        <f>SUMIF($C$4:$C$70,V19,$D$4:$D$70)+SUMIF($C$80:$C$83,V19,$D$80:$D$83)+SUMIF($C$112:$C$113,V19,$D$112:$D$113)</f>
        <v>0</v>
      </c>
    </row>
    <row r="21" spans="1:22" ht="20.100000000000001" customHeight="1">
      <c r="A21" s="318">
        <v>44515</v>
      </c>
      <c r="B21" s="326" t="s">
        <v>1611</v>
      </c>
      <c r="C21" s="327" t="s">
        <v>1606</v>
      </c>
      <c r="D21" s="328">
        <v>3</v>
      </c>
      <c r="E21" s="328">
        <v>0</v>
      </c>
      <c r="F21" s="328">
        <v>0</v>
      </c>
      <c r="G21" s="328">
        <v>3</v>
      </c>
      <c r="H21" s="328">
        <v>0</v>
      </c>
      <c r="I21" s="329" t="s">
        <v>1615</v>
      </c>
      <c r="J21" s="330" t="s">
        <v>1618</v>
      </c>
      <c r="K21" s="330" t="s">
        <v>1619</v>
      </c>
      <c r="L21" s="331"/>
      <c r="M21" s="156"/>
      <c r="O21" s="78" t="s">
        <v>25</v>
      </c>
      <c r="P21" s="79">
        <f>SUMIF($C$4:$C$70,P19,$G$4:$G$70)+SUMIF($C$80:$C$83,P19,$G$80:$G$83)+SUMIF($C$112:$C$113,P19,$G$112:$G$113)</f>
        <v>19</v>
      </c>
      <c r="Q21" s="79">
        <f>SUMIF($C$4:$C$70,Q19,$G$4:$G$70)+SUMIF($C$80:$C$83,Q19,$G$80:$G$83)+SUMIF($C$112:$C$113,Q19,$G$112:$G$113)</f>
        <v>0</v>
      </c>
      <c r="R21" s="79">
        <f>SUMIF($C$4:$C$70,R19,$G$4:$G$70)+SUMIF($C$80:$C$83,R19,$G$80:$G$83)+SUMIF($C$112:$C$113,R19,$G$112:$G$113)</f>
        <v>38</v>
      </c>
      <c r="S21" s="79">
        <f>SUMIF($C$4:$C$70,S19,$G$4:$G$70)+SUMIF($C$80:$C$83,S19,$G$80:$G$83)+SUMIF($C$112:$C$113,S19,$G$112:$G$113)</f>
        <v>0</v>
      </c>
      <c r="T21" s="79">
        <f>SUMIF($C$4:$C$70,T19,$G$4:$G$70)+SUMIF($C$80:$C$83,T19,$G$80:$G$83)+SUMIF($C$112:$C$113,T19,$G$112:$G$113)</f>
        <v>0</v>
      </c>
      <c r="U21" s="79">
        <f>SUMIF($C$4:$C$70,U19,$G$4:$G$70)+SUMIF($C$80:$C$83,U19,$G$80:$G$83)+SUMIF($C$112:$C$113,U19,$G$112:$G$113)</f>
        <v>0</v>
      </c>
      <c r="V21" s="80">
        <f>SUMIF($C$4:$C$70,V19,$G$4:$G$70)+SUMIF($C$80:$C$83,V19,$G$80:$G$83)+SUMIF($C$112:$C$113,V19,$G$112:$G$113)</f>
        <v>0</v>
      </c>
    </row>
    <row r="22" spans="1:22" ht="20.100000000000001" customHeight="1" thickBot="1">
      <c r="A22" s="324">
        <v>44515</v>
      </c>
      <c r="B22" s="338" t="s">
        <v>1611</v>
      </c>
      <c r="C22" s="339" t="s">
        <v>1612</v>
      </c>
      <c r="D22" s="340">
        <v>7</v>
      </c>
      <c r="E22" s="340">
        <v>0</v>
      </c>
      <c r="F22" s="340">
        <v>0</v>
      </c>
      <c r="G22" s="340">
        <v>13</v>
      </c>
      <c r="H22" s="340">
        <v>0</v>
      </c>
      <c r="I22" s="341" t="s">
        <v>1616</v>
      </c>
      <c r="J22" s="342" t="s">
        <v>1618</v>
      </c>
      <c r="K22" s="342" t="s">
        <v>1619</v>
      </c>
      <c r="L22" s="343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59">
        <v>44515</v>
      </c>
      <c r="B23" s="360" t="s">
        <v>1724</v>
      </c>
      <c r="C23" s="361" t="s">
        <v>1576</v>
      </c>
      <c r="D23" s="362">
        <v>3</v>
      </c>
      <c r="E23" s="362">
        <v>0</v>
      </c>
      <c r="F23" s="362">
        <v>0</v>
      </c>
      <c r="G23" s="362">
        <v>5</v>
      </c>
      <c r="H23" s="362">
        <v>0</v>
      </c>
      <c r="I23" s="363" t="s">
        <v>1615</v>
      </c>
      <c r="J23" s="364" t="s">
        <v>1618</v>
      </c>
      <c r="K23" s="364" t="s">
        <v>1621</v>
      </c>
      <c r="L23" s="365"/>
      <c r="M23" s="156"/>
      <c r="O23" s="121" t="s">
        <v>22</v>
      </c>
      <c r="P23" s="119">
        <f>SUMIF($C$4:$C$70,P22,$D$4:$D$70)+SUMIF($C$80:$C$83,P22,$D$80:$D$83)+SUMIF($C$112:$C$113,P22,$D$112:$D$113)</f>
        <v>0</v>
      </c>
      <c r="Q23" s="119">
        <f>SUMIF($C$4:$C$70,Q22,$D$4:$D$70)+SUMIF($C$80:$C$83,Q22,$D$80:$D$83)+SUMIF($C$112:$C$113,Q22,$D$112:$D$113)</f>
        <v>1</v>
      </c>
      <c r="R23" s="119">
        <f>SUMIF($C$4:$C$70,R22,$D$4:$D$70)+SUMIF($C$80:$C$83,R22,$D$80:$D$83)+SUMIF($C$112:$C$113,R22,$D$112:$D$113)</f>
        <v>0</v>
      </c>
      <c r="S23" s="119">
        <f>SUMIF($C$4:$C$70,S22,$D$4:$D$70)+SUMIF($C$80:$C$83,S22,$D$80:$D$83)+SUMIF($C$112:$C$113,S22,$D$112:$D$113)</f>
        <v>0</v>
      </c>
      <c r="T23" s="119">
        <f>SUMIF($C$4:$C$70,T22,$D$4:$D$70)+SUMIF($C$80:$C$83,T22,$D$80:$D$83)+SUMIF($C$112:$C$113,T22,$D$112:$D$113)</f>
        <v>0</v>
      </c>
      <c r="U23" s="119">
        <f>SUMIF($C$4:$C$70,U22,$D$4:$D$70)+SUMIF($C$80:$C$83,U22,$D$80:$D$83)+SUMIF($C$112:$C$113,U22,$D$112:$D$113)</f>
        <v>1</v>
      </c>
      <c r="V23" s="120">
        <f>SUMIF($C$4:$C$70,V22,$D$4:$D$70)+SUMIF($C$80:$C$83,V22,$D$80:$D$83)+SUMIF($C$112:$C$113,V22,$D$112:$D$113)</f>
        <v>0</v>
      </c>
    </row>
    <row r="24" spans="1:22" ht="20.100000000000001" customHeight="1" thickBot="1">
      <c r="A24" s="359">
        <v>44515</v>
      </c>
      <c r="B24" s="360" t="s">
        <v>1622</v>
      </c>
      <c r="C24" s="361" t="s">
        <v>1623</v>
      </c>
      <c r="D24" s="362">
        <v>12</v>
      </c>
      <c r="E24" s="362">
        <v>0</v>
      </c>
      <c r="F24" s="362">
        <v>0</v>
      </c>
      <c r="G24" s="362">
        <v>12</v>
      </c>
      <c r="H24" s="362">
        <v>0</v>
      </c>
      <c r="I24" s="363" t="s">
        <v>1624</v>
      </c>
      <c r="J24" s="364" t="s">
        <v>1625</v>
      </c>
      <c r="K24" s="367" t="s">
        <v>1626</v>
      </c>
      <c r="L24" s="365"/>
      <c r="M24" s="156"/>
      <c r="O24" s="72" t="s">
        <v>25</v>
      </c>
      <c r="P24" s="73">
        <f>SUMIF($C$4:$C$70,P22,$G$4:$G$70)+SUMIF($C$80:$C$83,P22,$G$80:$G$83)+SUMIF($C$112:$C$113,P22,$G$112:$G$113)</f>
        <v>0</v>
      </c>
      <c r="Q24" s="73">
        <f>SUMIF($C$4:$C$70,Q22,$G$4:$G$70)+SUMIF($C$80:$C$83,Q22,$G$80:$G$83)+SUMIF($C$112:$C$113,Q22,$G$112:$G$113)</f>
        <v>1</v>
      </c>
      <c r="R24" s="73">
        <f>SUMIF($C$4:$C$70,R22,$G$4:$G$70)+SUMIF($C$80:$C$83,R22,$G$80:$G$83)+SUMIF($C$112:$C$113,R22,$G$112:$G$113)</f>
        <v>0</v>
      </c>
      <c r="S24" s="73">
        <f>SUMIF($C$4:$C$70,S22,$G$4:$G$70)+SUMIF($C$80:$C$83,S22,$G$80:$G$83)+SUMIF($C$112:$C$113,S22,$G$112:$G$113)</f>
        <v>0</v>
      </c>
      <c r="T24" s="73">
        <f>SUMIF($C$4:$C$70,T22,$G$4:$G$70)+SUMIF($C$80:$C$83,T22,$G$80:$G$83)+SUMIF($C$112:$C$113,T22,$G$112:$G$113)</f>
        <v>0</v>
      </c>
      <c r="U24" s="73">
        <f>SUMIF($C$4:$C$70,U22,$G$4:$G$70)+SUMIF($C$80:$C$83,U22,$G$80:$G$83)+SUMIF($C$112:$C$113,U22,$G$112:$G$113)</f>
        <v>0</v>
      </c>
      <c r="V24" s="74">
        <f>SUMIF($C$4:$C$70,V22,$G$4:$G$70)+SUMIF($C$80:$C$83,V22,$G$80:$G$83)+SUMIF($C$112:$C$113,V22,$G$112:$G$113)</f>
        <v>0</v>
      </c>
    </row>
    <row r="25" spans="1:22" ht="20.100000000000001" customHeight="1" thickBot="1">
      <c r="A25" s="359">
        <v>44515</v>
      </c>
      <c r="B25" s="360" t="s">
        <v>1628</v>
      </c>
      <c r="C25" s="361" t="s">
        <v>1588</v>
      </c>
      <c r="D25" s="362">
        <v>10</v>
      </c>
      <c r="E25" s="362">
        <v>0</v>
      </c>
      <c r="F25" s="362">
        <v>0</v>
      </c>
      <c r="G25" s="362">
        <v>10</v>
      </c>
      <c r="H25" s="362">
        <v>0</v>
      </c>
      <c r="I25" s="363" t="s">
        <v>1646</v>
      </c>
      <c r="J25" s="364" t="s">
        <v>1649</v>
      </c>
      <c r="K25" s="364" t="s">
        <v>1651</v>
      </c>
      <c r="L25" s="365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128</v>
      </c>
      <c r="U25" s="76" t="s">
        <v>129</v>
      </c>
      <c r="V25" s="77" t="s">
        <v>46</v>
      </c>
    </row>
    <row r="26" spans="1:22" ht="20.100000000000001" customHeight="1" thickBot="1">
      <c r="A26" s="359">
        <v>44515</v>
      </c>
      <c r="B26" s="360" t="s">
        <v>1629</v>
      </c>
      <c r="C26" s="361" t="s">
        <v>1606</v>
      </c>
      <c r="D26" s="362">
        <v>2</v>
      </c>
      <c r="E26" s="362">
        <v>0</v>
      </c>
      <c r="F26" s="362">
        <v>0</v>
      </c>
      <c r="G26" s="362">
        <v>2</v>
      </c>
      <c r="H26" s="362">
        <v>0</v>
      </c>
      <c r="I26" s="363" t="s">
        <v>1646</v>
      </c>
      <c r="J26" s="364" t="s">
        <v>1650</v>
      </c>
      <c r="K26" s="364" t="s">
        <v>1652</v>
      </c>
      <c r="L26" s="365"/>
      <c r="M26" s="156"/>
      <c r="O26" s="121" t="s">
        <v>22</v>
      </c>
      <c r="P26" s="119">
        <f>SUMIF($C$4:$C$70,P25,$D$4:$D$70)+SUMIF($C$80:$C$83,P25,$D$80:$D$83)+SUMIF($C$112:$C$113,P25,$D$112:$D$113)</f>
        <v>1</v>
      </c>
      <c r="Q26" s="119">
        <f>SUMIF($C$4:$C$70,Q25,$D$4:$D$70)+SUMIF($C$80:$C$83,Q25,$D$80:$D$83)+SUMIF($C$112:$C$113,Q25,$D$112:$D$113)</f>
        <v>0</v>
      </c>
      <c r="R26" s="119">
        <f>SUMIF($C$4:$C$70,R25,$D$4:$D$70)+SUMIF($C$80:$C$83,R25,$D$80:$D$83)+SUMIF($C$112:$C$113,R25,$D$112:$D$113)</f>
        <v>0</v>
      </c>
      <c r="S26" s="119">
        <f>SUMIF($C$4:$C$70,S25,$D$4:$D$70)+SUMIF($C$80:$C$83,S25,$D$80:$D$83)+SUMIF($C$112:$C$113,S25,$D$112:$D$113)</f>
        <v>0</v>
      </c>
      <c r="T26" s="119">
        <f>SUMIF($C$4:$C$70,T25,$D$4:$D$70)+SUMIF($C$80:$C$83,T25,$D$80:$D$83)+SUMIF($C$112:$C$113,T25,$D$112:$D$113)</f>
        <v>0</v>
      </c>
      <c r="U26" s="119">
        <f>SUMIF($C$4:$C$70,U25,$D$4:$D$70)+SUMIF($C$80:$C$83,U25,$D$80:$D$83)+SUMIF($C$112:$C$113,U25,$D$112:$D$113)</f>
        <v>0</v>
      </c>
      <c r="V26" s="120">
        <f>SUMIF($C$4:$C$70,V25,$D$4:$D$70)+SUMIF($C$80:$C$83,V25,$D$80:$D$83)+SUMIF($C$112:$C$113,V25,$D$112:$D$113)</f>
        <v>0</v>
      </c>
    </row>
    <row r="27" spans="1:22" ht="20.100000000000001" customHeight="1">
      <c r="A27" s="318">
        <v>44515</v>
      </c>
      <c r="B27" s="326" t="s">
        <v>1630</v>
      </c>
      <c r="C27" s="327" t="s">
        <v>1631</v>
      </c>
      <c r="D27" s="328">
        <v>1</v>
      </c>
      <c r="E27" s="328">
        <v>0</v>
      </c>
      <c r="F27" s="328">
        <v>0</v>
      </c>
      <c r="G27" s="328">
        <v>0</v>
      </c>
      <c r="H27" s="328">
        <v>0</v>
      </c>
      <c r="I27" s="329" t="s">
        <v>1647</v>
      </c>
      <c r="J27" s="330" t="s">
        <v>1649</v>
      </c>
      <c r="K27" s="330" t="s">
        <v>1651</v>
      </c>
      <c r="L27" s="331"/>
      <c r="M27" s="156"/>
      <c r="O27" s="78" t="s">
        <v>25</v>
      </c>
      <c r="P27" s="83">
        <f>SUMIF($C$4:$C$70,P25,$G$4:$G$70)+SUMIF($C$80:$C$83,P25,$G$80:$G$83)+SUMIF($C$112:$C$113,P25,$G$112:$G$113)</f>
        <v>1</v>
      </c>
      <c r="Q27" s="83">
        <f>SUMIF($C$4:$C$70,Q25,$G$4:$G$70)+SUMIF($C$80:$C$83,Q25,$G$80:$G$83)+SUMIF($C$112:$C$113,Q25,$G$112:$G$113)</f>
        <v>0</v>
      </c>
      <c r="R27" s="83">
        <f>SUMIF($C$4:$C$70,R25,$G$4:$G$70)+SUMIF($C$80:$C$83,R25,$G$80:$G$83)+SUMIF($C$112:$C$113,R25,$G$112:$G$113)</f>
        <v>0</v>
      </c>
      <c r="S27" s="83">
        <f>SUMIF($C$4:$C$70,S25,$G$4:$G$70)+SUMIF($C$80:$C$83,S25,$G$80:$G$83)+SUMIF($C$112:$C$113,S25,$G$112:$G$113)</f>
        <v>0</v>
      </c>
      <c r="T27" s="83">
        <f>SUMIF($C$4:$C$70,T25,$G$4:$G$70)+SUMIF($C$80:$C$83,T25,$G$80:$G$83)+SUMIF($C$112:$C$113,T25,$G$112:$G$113)</f>
        <v>0</v>
      </c>
      <c r="U27" s="83">
        <f>SUMIF($C$4:$C$70,U25,$G$4:$G$70)+SUMIF($C$80:$C$83,U25,$G$80:$G$83)+SUMIF($C$112:$C$113,U25,$G$112:$G$113)</f>
        <v>0</v>
      </c>
      <c r="V27" s="84">
        <f>SUMIF($C$4:$C$70,V25,$G$4:$G$70)+SUMIF($C$80:$C$83,V25,$G$80:$G$83)+SUMIF($C$112:$C$113,V25,$G$112:$G$113)</f>
        <v>0</v>
      </c>
    </row>
    <row r="28" spans="1:22" ht="20.100000000000001" customHeight="1">
      <c r="A28" s="325">
        <v>44515</v>
      </c>
      <c r="B28" s="332" t="s">
        <v>1630</v>
      </c>
      <c r="C28" s="333" t="s">
        <v>1632</v>
      </c>
      <c r="D28" s="334">
        <v>5</v>
      </c>
      <c r="E28" s="334">
        <v>0</v>
      </c>
      <c r="F28" s="334">
        <v>0</v>
      </c>
      <c r="G28" s="334">
        <v>5</v>
      </c>
      <c r="H28" s="334">
        <v>0</v>
      </c>
      <c r="I28" s="335" t="s">
        <v>1646</v>
      </c>
      <c r="J28" s="336" t="s">
        <v>1650</v>
      </c>
      <c r="K28" s="336" t="s">
        <v>1651</v>
      </c>
      <c r="L28" s="337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 thickBot="1">
      <c r="A29" s="324">
        <v>44515</v>
      </c>
      <c r="B29" s="338" t="s">
        <v>1630</v>
      </c>
      <c r="C29" s="339" t="s">
        <v>1633</v>
      </c>
      <c r="D29" s="340">
        <v>1</v>
      </c>
      <c r="E29" s="340">
        <v>0</v>
      </c>
      <c r="F29" s="340">
        <v>0</v>
      </c>
      <c r="G29" s="340">
        <v>2</v>
      </c>
      <c r="H29" s="340">
        <v>0</v>
      </c>
      <c r="I29" s="341" t="s">
        <v>1647</v>
      </c>
      <c r="J29" s="342" t="s">
        <v>1649</v>
      </c>
      <c r="K29" s="342" t="s">
        <v>1651</v>
      </c>
      <c r="L29" s="343"/>
      <c r="M29" s="156"/>
      <c r="O29" s="121" t="s">
        <v>22</v>
      </c>
      <c r="P29" s="119">
        <f>SUMIF($C$4:$C$70,P28,$D$4:$D$70)+SUMIF($C$80:$C$83,P28,$D$80:$D$83)+SUMIF($C$112:$C$113,P28,$D$112:$D$113)</f>
        <v>12</v>
      </c>
      <c r="Q29" s="119">
        <f>SUMIF($C$4:$C$70,Q28,$D$4:$D$70)+SUMIF($C$80:$C$83,Q28,$D$80:$D$83)+SUMIF($C$112:$C$113,Q28,$D$112:$D$113)</f>
        <v>7</v>
      </c>
      <c r="R29" s="119">
        <f>SUMIF($C$4:$C$70,R28,$D$4:$D$70)+SUMIF($C$80:$C$83,R28,$D$80:$D$83)+SUMIF($C$112:$C$113,R28,$D$112:$D$113)</f>
        <v>2</v>
      </c>
      <c r="S29" s="119">
        <f>SUMIF($C$4:$C$70,S28,$D$4:$D$70)+SUMIF($C$80:$C$83,S28,$D$80:$D$83)+SUMIF($C$112:$C$113,S28,$D$112:$D$113)</f>
        <v>0</v>
      </c>
      <c r="T29" s="119">
        <f>SUMIF($C$4:$C$70,T28,$D$4:$D$70)+SUMIF($C$80:$C$83,T28,$D$80:$D$83)+SUMIF($C$112:$C$113,T28,$D$112:$D$113)</f>
        <v>0</v>
      </c>
      <c r="U29" s="119">
        <f>SUMIF($C$4:$C$70,U28,$D$4:$D$70)+SUMIF($C$80:$C$83,U28,$D$80:$D$83)+SUMIF($C$112:$C$113,U28,$D$112:$D$113)</f>
        <v>0</v>
      </c>
      <c r="V29" s="120">
        <f>SUMIF($C$4:$C$70,V28,$D$4:$D$70)+SUMIF($C$80:$C$83,V28,$D$80:$D$83)+SUMIF($C$112:$C$113,V28,$D$112:$D$113)</f>
        <v>0</v>
      </c>
    </row>
    <row r="30" spans="1:22" ht="20.100000000000001" customHeight="1" thickBot="1">
      <c r="A30" s="318">
        <v>44515</v>
      </c>
      <c r="B30" s="326" t="s">
        <v>1637</v>
      </c>
      <c r="C30" s="327" t="s">
        <v>1634</v>
      </c>
      <c r="D30" s="328">
        <v>4</v>
      </c>
      <c r="E30" s="328">
        <v>0</v>
      </c>
      <c r="F30" s="328">
        <v>0</v>
      </c>
      <c r="G30" s="328">
        <v>4</v>
      </c>
      <c r="H30" s="328">
        <v>0</v>
      </c>
      <c r="I30" s="329" t="s">
        <v>1646</v>
      </c>
      <c r="J30" s="330" t="s">
        <v>1649</v>
      </c>
      <c r="K30" s="330" t="s">
        <v>1653</v>
      </c>
      <c r="L30" s="331"/>
      <c r="M30" s="156"/>
      <c r="O30" s="85" t="s">
        <v>25</v>
      </c>
      <c r="P30" s="86">
        <f>SUMIF($C$4:$C$70,P28,$G$4:$G$70)+SUMIF($C$80:$C$83,P28,$G$80:$G$83)+SUMIF($C$112:$C$113,P28,$G$112:$G$113)</f>
        <v>13</v>
      </c>
      <c r="Q30" s="86">
        <f>SUMIF($C$4:$C$70,Q28,$G$4:$G$70)+SUMIF($C$80:$C$83,Q28,$G$80:$G$83)+SUMIF($C$112:$C$113,Q28,$G$112:$G$113)</f>
        <v>8</v>
      </c>
      <c r="R30" s="86">
        <f>SUMIF($C$4:$C$70,R28,$G$4:$G$70)+SUMIF($C$80:$C$83,R28,$G$80:$G$83)+SUMIF($C$112:$C$113,R28,$G$112:$G$113)</f>
        <v>3</v>
      </c>
      <c r="S30" s="86">
        <f>SUMIF($C$4:$C$70,S28,$G$4:$G$70)+SUMIF($C$80:$C$83,S28,$G$80:$G$83)+SUMIF($C$112:$C$113,S28,$G$112:$G$113)</f>
        <v>0</v>
      </c>
      <c r="T30" s="86">
        <f>SUMIF($C$4:$C$70,T28,$G$4:$G$70)+SUMIF($C$80:$C$83,T28,$G$80:$G$83)+SUMIF($C$112:$C$113,T28,$G$112:$G$113)</f>
        <v>0</v>
      </c>
      <c r="U30" s="86">
        <f>SUMIF($C$4:$C$70,U28,$G$4:$G$70)+SUMIF($C$80:$C$83,U28,$G$80:$G$83)+SUMIF($C$112:$C$113,U28,$G$112:$G$113)</f>
        <v>0</v>
      </c>
      <c r="V30" s="87">
        <f>SUMIF($C$4:$C$70,V28,$G$4:$G$70)+SUMIF($C$80:$C$83,V28,$G$80:$G$83)+SUMIF($C$112:$C$113,V28,$G$112:$G$113)</f>
        <v>0</v>
      </c>
    </row>
    <row r="31" spans="1:22" ht="20.100000000000001" customHeight="1" thickBot="1">
      <c r="A31" s="325">
        <v>44515</v>
      </c>
      <c r="B31" s="332" t="s">
        <v>1637</v>
      </c>
      <c r="C31" s="333" t="s">
        <v>1635</v>
      </c>
      <c r="D31" s="334">
        <v>2</v>
      </c>
      <c r="E31" s="334">
        <v>0</v>
      </c>
      <c r="F31" s="334">
        <v>0</v>
      </c>
      <c r="G31" s="334">
        <v>2</v>
      </c>
      <c r="H31" s="334">
        <v>0</v>
      </c>
      <c r="I31" s="335" t="s">
        <v>1646</v>
      </c>
      <c r="J31" s="336" t="s">
        <v>1649</v>
      </c>
      <c r="K31" s="336" t="s">
        <v>1652</v>
      </c>
      <c r="L31" s="337"/>
      <c r="M31" s="156"/>
      <c r="O31" s="151"/>
      <c r="P31" s="151"/>
      <c r="Q31" s="151"/>
      <c r="R31" s="151"/>
      <c r="S31" s="151"/>
      <c r="T31" s="469" t="s">
        <v>79</v>
      </c>
      <c r="U31" s="470"/>
      <c r="V31" s="122">
        <f>SUM(P15:V15,P18:V18,P21:V21,P24:V24,P27:V27,P30:V30)</f>
        <v>299</v>
      </c>
    </row>
    <row r="32" spans="1:22" ht="20.100000000000001" customHeight="1" thickTop="1">
      <c r="A32" s="325">
        <v>44515</v>
      </c>
      <c r="B32" s="332" t="s">
        <v>1637</v>
      </c>
      <c r="C32" s="333" t="s">
        <v>1606</v>
      </c>
      <c r="D32" s="334">
        <v>3</v>
      </c>
      <c r="E32" s="334">
        <v>0</v>
      </c>
      <c r="F32" s="334">
        <v>0</v>
      </c>
      <c r="G32" s="334">
        <v>3</v>
      </c>
      <c r="H32" s="334">
        <v>0</v>
      </c>
      <c r="I32" s="335" t="s">
        <v>1647</v>
      </c>
      <c r="J32" s="336" t="s">
        <v>1649</v>
      </c>
      <c r="K32" s="336" t="s">
        <v>1652</v>
      </c>
      <c r="L32" s="337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>
      <c r="A33" s="325">
        <v>44515</v>
      </c>
      <c r="B33" s="332" t="s">
        <v>1637</v>
      </c>
      <c r="C33" s="333" t="s">
        <v>1636</v>
      </c>
      <c r="D33" s="334">
        <v>0</v>
      </c>
      <c r="E33" s="334">
        <v>0</v>
      </c>
      <c r="F33" s="334">
        <v>0</v>
      </c>
      <c r="G33" s="334">
        <v>1</v>
      </c>
      <c r="H33" s="334">
        <v>0</v>
      </c>
      <c r="I33" s="335" t="s">
        <v>1646</v>
      </c>
      <c r="J33" s="336" t="s">
        <v>1650</v>
      </c>
      <c r="K33" s="336" t="s">
        <v>1652</v>
      </c>
      <c r="L33" s="337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24">
        <v>44515</v>
      </c>
      <c r="B34" s="338" t="s">
        <v>1638</v>
      </c>
      <c r="C34" s="339" t="s">
        <v>1576</v>
      </c>
      <c r="D34" s="340">
        <v>2</v>
      </c>
      <c r="E34" s="340">
        <v>0</v>
      </c>
      <c r="F34" s="340">
        <v>0</v>
      </c>
      <c r="G34" s="340">
        <v>0</v>
      </c>
      <c r="H34" s="340">
        <v>0</v>
      </c>
      <c r="I34" s="341" t="s">
        <v>1646</v>
      </c>
      <c r="J34" s="342" t="s">
        <v>1649</v>
      </c>
      <c r="K34" s="342" t="s">
        <v>1652</v>
      </c>
      <c r="L34" s="343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>
      <c r="A35" s="318">
        <v>44515</v>
      </c>
      <c r="B35" s="326" t="s">
        <v>1639</v>
      </c>
      <c r="C35" s="327" t="s">
        <v>1640</v>
      </c>
      <c r="D35" s="328">
        <v>2</v>
      </c>
      <c r="E35" s="328">
        <v>0</v>
      </c>
      <c r="F35" s="328">
        <v>0</v>
      </c>
      <c r="G35" s="328">
        <v>2</v>
      </c>
      <c r="H35" s="328">
        <v>0</v>
      </c>
      <c r="I35" s="329" t="s">
        <v>1646</v>
      </c>
      <c r="J35" s="330" t="s">
        <v>1649</v>
      </c>
      <c r="K35" s="330" t="s">
        <v>1651</v>
      </c>
      <c r="L35" s="331"/>
      <c r="M35" s="156"/>
      <c r="N35" s="270"/>
      <c r="O35" s="471"/>
      <c r="P35" s="89" t="s">
        <v>81</v>
      </c>
      <c r="Q35" s="89"/>
      <c r="R35" s="89" t="s">
        <v>82</v>
      </c>
      <c r="S35" s="89"/>
      <c r="T35" s="473" t="s">
        <v>83</v>
      </c>
      <c r="U35" s="475" t="s">
        <v>84</v>
      </c>
      <c r="V35" s="462" t="s">
        <v>85</v>
      </c>
    </row>
    <row r="36" spans="1:24" ht="20.100000000000001" customHeight="1">
      <c r="A36" s="325">
        <v>44515</v>
      </c>
      <c r="B36" s="332" t="s">
        <v>1639</v>
      </c>
      <c r="C36" s="333" t="s">
        <v>1641</v>
      </c>
      <c r="D36" s="334">
        <v>1</v>
      </c>
      <c r="E36" s="334">
        <v>0</v>
      </c>
      <c r="F36" s="334">
        <v>0</v>
      </c>
      <c r="G36" s="334">
        <v>0</v>
      </c>
      <c r="H36" s="334">
        <v>0</v>
      </c>
      <c r="I36" s="335" t="s">
        <v>1647</v>
      </c>
      <c r="J36" s="336" t="s">
        <v>1649</v>
      </c>
      <c r="K36" s="336" t="s">
        <v>1652</v>
      </c>
      <c r="L36" s="337"/>
      <c r="M36" s="104"/>
      <c r="N36" s="105"/>
      <c r="O36" s="472"/>
      <c r="P36" s="90" t="s">
        <v>86</v>
      </c>
      <c r="Q36" s="90" t="s">
        <v>87</v>
      </c>
      <c r="R36" s="90" t="s">
        <v>86</v>
      </c>
      <c r="S36" s="90" t="s">
        <v>87</v>
      </c>
      <c r="T36" s="474"/>
      <c r="U36" s="476"/>
      <c r="V36" s="463"/>
    </row>
    <row r="37" spans="1:24" ht="20.100000000000001" customHeight="1">
      <c r="A37" s="325">
        <v>44515</v>
      </c>
      <c r="B37" s="332" t="s">
        <v>1639</v>
      </c>
      <c r="C37" s="333" t="s">
        <v>1635</v>
      </c>
      <c r="D37" s="334">
        <v>5</v>
      </c>
      <c r="E37" s="334">
        <v>0</v>
      </c>
      <c r="F37" s="334">
        <v>0</v>
      </c>
      <c r="G37" s="334">
        <v>4</v>
      </c>
      <c r="H37" s="334">
        <v>0</v>
      </c>
      <c r="I37" s="335" t="s">
        <v>1647</v>
      </c>
      <c r="J37" s="336" t="s">
        <v>1649</v>
      </c>
      <c r="K37" s="336" t="s">
        <v>1651</v>
      </c>
      <c r="L37" s="337"/>
      <c r="M37" s="344" t="s">
        <v>1654</v>
      </c>
      <c r="N37" s="186">
        <v>0.51597222222222217</v>
      </c>
      <c r="O37" s="345">
        <v>6396</v>
      </c>
      <c r="P37" s="346">
        <v>36</v>
      </c>
      <c r="Q37" s="346">
        <v>41</v>
      </c>
      <c r="R37" s="346">
        <v>5</v>
      </c>
      <c r="S37" s="346">
        <v>5</v>
      </c>
      <c r="T37" s="347">
        <f>SUM(P37:S37)</f>
        <v>87</v>
      </c>
      <c r="U37" s="348"/>
      <c r="V37" s="349">
        <v>6</v>
      </c>
    </row>
    <row r="38" spans="1:24" s="123" customFormat="1" ht="20.100000000000001" customHeight="1" thickBot="1">
      <c r="A38" s="324">
        <v>44515</v>
      </c>
      <c r="B38" s="338" t="s">
        <v>1639</v>
      </c>
      <c r="C38" s="339" t="s">
        <v>1606</v>
      </c>
      <c r="D38" s="340">
        <v>1</v>
      </c>
      <c r="E38" s="340">
        <v>0</v>
      </c>
      <c r="F38" s="340">
        <v>0</v>
      </c>
      <c r="G38" s="340">
        <v>1</v>
      </c>
      <c r="H38" s="340">
        <v>0</v>
      </c>
      <c r="I38" s="341" t="s">
        <v>1647</v>
      </c>
      <c r="J38" s="342" t="s">
        <v>1649</v>
      </c>
      <c r="K38" s="342" t="s">
        <v>1652</v>
      </c>
      <c r="L38" s="343"/>
      <c r="M38" s="344" t="s">
        <v>1649</v>
      </c>
      <c r="N38" s="186">
        <v>0.6381944444444444</v>
      </c>
      <c r="O38" s="345" t="s">
        <v>1646</v>
      </c>
      <c r="P38" s="346">
        <v>22</v>
      </c>
      <c r="Q38" s="346">
        <v>21</v>
      </c>
      <c r="R38" s="346">
        <v>0</v>
      </c>
      <c r="S38" s="346">
        <v>0</v>
      </c>
      <c r="T38" s="347">
        <f t="shared" ref="T38:T44" si="0">SUM(P38:S38)</f>
        <v>43</v>
      </c>
      <c r="U38" s="413"/>
      <c r="V38" s="351">
        <v>2</v>
      </c>
      <c r="W38" s="150"/>
    </row>
    <row r="39" spans="1:24" ht="20.100000000000001" customHeight="1">
      <c r="A39" s="318">
        <v>44515</v>
      </c>
      <c r="B39" s="326" t="s">
        <v>1642</v>
      </c>
      <c r="C39" s="327" t="s">
        <v>1640</v>
      </c>
      <c r="D39" s="328">
        <v>0</v>
      </c>
      <c r="E39" s="328">
        <v>0</v>
      </c>
      <c r="F39" s="328">
        <v>0</v>
      </c>
      <c r="G39" s="328">
        <v>1</v>
      </c>
      <c r="H39" s="328">
        <v>0</v>
      </c>
      <c r="I39" s="329" t="s">
        <v>1648</v>
      </c>
      <c r="J39" s="330" t="s">
        <v>1650</v>
      </c>
      <c r="K39" s="330" t="s">
        <v>1652</v>
      </c>
      <c r="L39" s="331"/>
      <c r="M39" s="344" t="s">
        <v>1674</v>
      </c>
      <c r="N39" s="186">
        <v>0.50347222222222221</v>
      </c>
      <c r="O39" s="345" t="s">
        <v>145</v>
      </c>
      <c r="P39" s="346">
        <v>22</v>
      </c>
      <c r="Q39" s="346">
        <v>22</v>
      </c>
      <c r="R39" s="346">
        <v>1</v>
      </c>
      <c r="S39" s="346">
        <v>1</v>
      </c>
      <c r="T39" s="347">
        <f t="shared" si="0"/>
        <v>46</v>
      </c>
      <c r="U39" s="350"/>
      <c r="V39" s="351">
        <v>5</v>
      </c>
      <c r="W39" s="270"/>
      <c r="X39" s="106"/>
    </row>
    <row r="40" spans="1:24" ht="20.100000000000001" customHeight="1">
      <c r="A40" s="325">
        <v>44515</v>
      </c>
      <c r="B40" s="332" t="s">
        <v>1642</v>
      </c>
      <c r="C40" s="333" t="s">
        <v>1643</v>
      </c>
      <c r="D40" s="334">
        <v>5</v>
      </c>
      <c r="E40" s="334">
        <v>0</v>
      </c>
      <c r="F40" s="334">
        <v>0</v>
      </c>
      <c r="G40" s="334">
        <v>0</v>
      </c>
      <c r="H40" s="334">
        <v>0</v>
      </c>
      <c r="I40" s="335" t="s">
        <v>1647</v>
      </c>
      <c r="J40" s="336" t="s">
        <v>1649</v>
      </c>
      <c r="K40" s="336" t="s">
        <v>1651</v>
      </c>
      <c r="L40" s="337"/>
      <c r="M40" s="344" t="s">
        <v>1707</v>
      </c>
      <c r="N40" s="186">
        <v>0.59722222222222221</v>
      </c>
      <c r="O40" s="345" t="s">
        <v>144</v>
      </c>
      <c r="P40" s="346">
        <v>88</v>
      </c>
      <c r="Q40" s="346">
        <v>79</v>
      </c>
      <c r="R40" s="346">
        <v>4</v>
      </c>
      <c r="S40" s="346">
        <v>4</v>
      </c>
      <c r="T40" s="347">
        <f t="shared" si="0"/>
        <v>175</v>
      </c>
      <c r="U40" s="350"/>
      <c r="V40" s="351">
        <v>7</v>
      </c>
      <c r="X40" s="106"/>
    </row>
    <row r="41" spans="1:24" ht="20.100000000000001" customHeight="1">
      <c r="A41" s="325">
        <v>44515</v>
      </c>
      <c r="B41" s="332" t="s">
        <v>1642</v>
      </c>
      <c r="C41" s="333" t="s">
        <v>1644</v>
      </c>
      <c r="D41" s="334">
        <v>0</v>
      </c>
      <c r="E41" s="334">
        <v>0</v>
      </c>
      <c r="F41" s="334">
        <v>0</v>
      </c>
      <c r="G41" s="334">
        <v>1</v>
      </c>
      <c r="H41" s="334">
        <v>0</v>
      </c>
      <c r="I41" s="335" t="s">
        <v>1648</v>
      </c>
      <c r="J41" s="336" t="s">
        <v>1650</v>
      </c>
      <c r="K41" s="336" t="s">
        <v>1652</v>
      </c>
      <c r="L41" s="337"/>
      <c r="M41" s="344" t="s">
        <v>1618</v>
      </c>
      <c r="N41" s="186">
        <v>0.49305555555555558</v>
      </c>
      <c r="O41" s="345" t="s">
        <v>142</v>
      </c>
      <c r="P41" s="346">
        <v>57</v>
      </c>
      <c r="Q41" s="346">
        <v>51</v>
      </c>
      <c r="R41" s="346">
        <v>5</v>
      </c>
      <c r="S41" s="346">
        <v>3</v>
      </c>
      <c r="T41" s="347">
        <f t="shared" si="0"/>
        <v>116</v>
      </c>
      <c r="U41" s="352"/>
      <c r="V41" s="351">
        <v>5</v>
      </c>
      <c r="W41" s="106"/>
    </row>
    <row r="42" spans="1:24" ht="20.100000000000001" customHeight="1" thickBot="1">
      <c r="A42" s="324">
        <v>44515</v>
      </c>
      <c r="B42" s="338" t="s">
        <v>1642</v>
      </c>
      <c r="C42" s="339" t="s">
        <v>1645</v>
      </c>
      <c r="D42" s="340">
        <v>2</v>
      </c>
      <c r="E42" s="340">
        <v>0</v>
      </c>
      <c r="F42" s="340">
        <v>0</v>
      </c>
      <c r="G42" s="340">
        <v>3</v>
      </c>
      <c r="H42" s="340">
        <v>0</v>
      </c>
      <c r="I42" s="341" t="s">
        <v>1646</v>
      </c>
      <c r="J42" s="342" t="s">
        <v>1649</v>
      </c>
      <c r="K42" s="342" t="s">
        <v>1652</v>
      </c>
      <c r="L42" s="343"/>
      <c r="M42" s="344" t="s">
        <v>1600</v>
      </c>
      <c r="N42" s="186">
        <v>0.48958333333333331</v>
      </c>
      <c r="O42" s="345" t="s">
        <v>146</v>
      </c>
      <c r="P42" s="346">
        <v>30</v>
      </c>
      <c r="Q42" s="346">
        <v>26</v>
      </c>
      <c r="R42" s="346">
        <v>5</v>
      </c>
      <c r="S42" s="346">
        <v>4</v>
      </c>
      <c r="T42" s="347">
        <f t="shared" si="0"/>
        <v>65</v>
      </c>
      <c r="U42" s="352"/>
      <c r="V42" s="351">
        <v>5</v>
      </c>
      <c r="W42" s="106"/>
    </row>
    <row r="43" spans="1:24" ht="20.100000000000001" customHeight="1" thickBot="1">
      <c r="A43" s="359">
        <v>44515</v>
      </c>
      <c r="B43" s="360" t="s">
        <v>1655</v>
      </c>
      <c r="C43" s="361" t="s">
        <v>1656</v>
      </c>
      <c r="D43" s="362">
        <v>1</v>
      </c>
      <c r="E43" s="362">
        <v>0</v>
      </c>
      <c r="F43" s="362">
        <v>0</v>
      </c>
      <c r="G43" s="362">
        <v>1</v>
      </c>
      <c r="H43" s="362">
        <v>0</v>
      </c>
      <c r="I43" s="363" t="s">
        <v>1665</v>
      </c>
      <c r="J43" s="364" t="s">
        <v>1668</v>
      </c>
      <c r="K43" s="367" t="s">
        <v>1670</v>
      </c>
      <c r="L43" s="365"/>
      <c r="M43" s="344" t="s">
        <v>1586</v>
      </c>
      <c r="N43" s="186">
        <v>0.4680555555555555</v>
      </c>
      <c r="O43" s="345" t="s">
        <v>148</v>
      </c>
      <c r="P43" s="346">
        <v>8</v>
      </c>
      <c r="Q43" s="346">
        <v>0</v>
      </c>
      <c r="R43" s="346">
        <v>3</v>
      </c>
      <c r="S43" s="346">
        <v>3</v>
      </c>
      <c r="T43" s="347">
        <f t="shared" si="0"/>
        <v>14</v>
      </c>
      <c r="U43" s="352"/>
      <c r="V43" s="351">
        <v>2</v>
      </c>
      <c r="W43" s="106"/>
    </row>
    <row r="44" spans="1:24" ht="20.100000000000001" customHeight="1" thickBot="1">
      <c r="A44" s="318">
        <v>44515</v>
      </c>
      <c r="B44" s="326" t="s">
        <v>1657</v>
      </c>
      <c r="C44" s="327" t="s">
        <v>1658</v>
      </c>
      <c r="D44" s="328">
        <v>1</v>
      </c>
      <c r="E44" s="328">
        <v>0</v>
      </c>
      <c r="F44" s="328">
        <v>0</v>
      </c>
      <c r="G44" s="328">
        <v>1</v>
      </c>
      <c r="H44" s="328">
        <v>0</v>
      </c>
      <c r="I44" s="329" t="s">
        <v>1665</v>
      </c>
      <c r="J44" s="330" t="s">
        <v>1668</v>
      </c>
      <c r="K44" s="368" t="s">
        <v>1670</v>
      </c>
      <c r="L44" s="331"/>
      <c r="M44" s="344" t="s">
        <v>1627</v>
      </c>
      <c r="N44" s="186">
        <v>0.51388888888888895</v>
      </c>
      <c r="O44" s="345" t="s">
        <v>147</v>
      </c>
      <c r="P44" s="346">
        <v>12</v>
      </c>
      <c r="Q44" s="346">
        <v>12</v>
      </c>
      <c r="R44" s="346">
        <v>0</v>
      </c>
      <c r="S44" s="346">
        <v>0</v>
      </c>
      <c r="T44" s="347">
        <f t="shared" si="0"/>
        <v>24</v>
      </c>
      <c r="U44" s="350"/>
      <c r="V44" s="351">
        <v>1</v>
      </c>
    </row>
    <row r="45" spans="1:24" ht="20.100000000000001" customHeight="1" thickTop="1" thickBot="1">
      <c r="A45" s="324">
        <v>44515</v>
      </c>
      <c r="B45" s="338" t="s">
        <v>1657</v>
      </c>
      <c r="C45" s="339" t="s">
        <v>1659</v>
      </c>
      <c r="D45" s="340">
        <v>4</v>
      </c>
      <c r="E45" s="340">
        <v>0</v>
      </c>
      <c r="F45" s="340">
        <v>0</v>
      </c>
      <c r="G45" s="340">
        <v>4</v>
      </c>
      <c r="H45" s="340">
        <v>0</v>
      </c>
      <c r="I45" s="341" t="s">
        <v>1666</v>
      </c>
      <c r="J45" s="342" t="s">
        <v>1668</v>
      </c>
      <c r="K45" s="369" t="s">
        <v>1670</v>
      </c>
      <c r="L45" s="343"/>
      <c r="M45" s="344"/>
      <c r="N45" s="186"/>
      <c r="O45" s="181" t="s">
        <v>125</v>
      </c>
      <c r="P45" s="182">
        <f>SUM(P37:P44)</f>
        <v>275</v>
      </c>
      <c r="Q45" s="182">
        <f>SUM(Q37:Q44)</f>
        <v>252</v>
      </c>
      <c r="R45" s="182">
        <f>SUM(R37:R44)</f>
        <v>23</v>
      </c>
      <c r="S45" s="182">
        <f>SUM(S37:S44)</f>
        <v>20</v>
      </c>
      <c r="T45" s="182">
        <f>SUM(T37:T44)</f>
        <v>570</v>
      </c>
      <c r="U45" s="183"/>
      <c r="V45" s="184"/>
    </row>
    <row r="46" spans="1:24" ht="20.100000000000001" customHeight="1">
      <c r="A46" s="318">
        <v>44515</v>
      </c>
      <c r="B46" s="326" t="s">
        <v>1660</v>
      </c>
      <c r="C46" s="327" t="s">
        <v>1640</v>
      </c>
      <c r="D46" s="328">
        <v>2</v>
      </c>
      <c r="E46" s="328">
        <v>0</v>
      </c>
      <c r="F46" s="328">
        <v>0</v>
      </c>
      <c r="G46" s="328">
        <v>2</v>
      </c>
      <c r="H46" s="328">
        <v>0</v>
      </c>
      <c r="I46" s="329" t="s">
        <v>1667</v>
      </c>
      <c r="J46" s="330" t="s">
        <v>1668</v>
      </c>
      <c r="K46" s="368" t="s">
        <v>1670</v>
      </c>
      <c r="L46" s="331"/>
      <c r="M46" s="344"/>
      <c r="N46" s="186"/>
      <c r="O46" s="185" t="s">
        <v>1678</v>
      </c>
      <c r="P46" s="179">
        <v>0</v>
      </c>
      <c r="Q46" s="179">
        <v>0</v>
      </c>
      <c r="R46" s="179">
        <v>1</v>
      </c>
      <c r="S46" s="179">
        <v>1</v>
      </c>
      <c r="T46" s="179">
        <f>SUM(P46:S46)</f>
        <v>2</v>
      </c>
      <c r="U46" s="180"/>
      <c r="V46" s="237"/>
    </row>
    <row r="47" spans="1:24" ht="20.100000000000001" customHeight="1" thickBot="1">
      <c r="A47" s="324">
        <v>44515</v>
      </c>
      <c r="B47" s="338" t="s">
        <v>1660</v>
      </c>
      <c r="C47" s="339" t="s">
        <v>1606</v>
      </c>
      <c r="D47" s="340">
        <v>4</v>
      </c>
      <c r="E47" s="340">
        <v>0</v>
      </c>
      <c r="F47" s="340">
        <v>0</v>
      </c>
      <c r="G47" s="340">
        <v>4</v>
      </c>
      <c r="H47" s="340">
        <v>0</v>
      </c>
      <c r="I47" s="341" t="s">
        <v>1667</v>
      </c>
      <c r="J47" s="342" t="s">
        <v>1668</v>
      </c>
      <c r="K47" s="369" t="s">
        <v>1670</v>
      </c>
      <c r="L47" s="343"/>
      <c r="M47" s="344"/>
      <c r="N47" s="186"/>
      <c r="O47" s="185"/>
      <c r="P47" s="179"/>
      <c r="Q47" s="179"/>
      <c r="R47" s="179"/>
      <c r="S47" s="179"/>
      <c r="T47" s="179">
        <f>SUM(P47:S47)</f>
        <v>0</v>
      </c>
      <c r="U47" s="180"/>
      <c r="V47" s="176"/>
    </row>
    <row r="48" spans="1:24" ht="20.100000000000001" customHeight="1">
      <c r="A48" s="318">
        <v>44515</v>
      </c>
      <c r="B48" s="326" t="s">
        <v>1661</v>
      </c>
      <c r="C48" s="327" t="s">
        <v>1662</v>
      </c>
      <c r="D48" s="328">
        <v>3</v>
      </c>
      <c r="E48" s="328">
        <v>0</v>
      </c>
      <c r="F48" s="328">
        <v>0</v>
      </c>
      <c r="G48" s="328">
        <v>3</v>
      </c>
      <c r="H48" s="328">
        <v>0</v>
      </c>
      <c r="I48" s="329" t="s">
        <v>1667</v>
      </c>
      <c r="J48" s="330" t="s">
        <v>1668</v>
      </c>
      <c r="K48" s="368" t="s">
        <v>1671</v>
      </c>
      <c r="L48" s="331"/>
      <c r="M48" s="344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Bot="1">
      <c r="A49" s="324">
        <v>44515</v>
      </c>
      <c r="B49" s="338" t="s">
        <v>1661</v>
      </c>
      <c r="C49" s="339" t="s">
        <v>1606</v>
      </c>
      <c r="D49" s="340">
        <v>1</v>
      </c>
      <c r="E49" s="340">
        <v>0</v>
      </c>
      <c r="F49" s="340">
        <v>0</v>
      </c>
      <c r="G49" s="340">
        <v>1</v>
      </c>
      <c r="H49" s="340">
        <v>0</v>
      </c>
      <c r="I49" s="341" t="s">
        <v>1667</v>
      </c>
      <c r="J49" s="342" t="s">
        <v>1668</v>
      </c>
      <c r="K49" s="369" t="s">
        <v>1672</v>
      </c>
      <c r="L49" s="343"/>
      <c r="M49" s="344"/>
      <c r="N49" s="186"/>
      <c r="O49" s="185"/>
      <c r="P49" s="179"/>
      <c r="Q49" s="179"/>
      <c r="R49" s="179"/>
      <c r="S49" s="179"/>
      <c r="T49" s="179"/>
      <c r="U49" s="180"/>
      <c r="V49" s="176"/>
    </row>
    <row r="50" spans="1:22" ht="20.100000000000001" customHeight="1" thickTop="1" thickBot="1">
      <c r="A50" s="318">
        <v>44515</v>
      </c>
      <c r="B50" s="326" t="s">
        <v>1663</v>
      </c>
      <c r="C50" s="327" t="s">
        <v>1588</v>
      </c>
      <c r="D50" s="328">
        <v>6</v>
      </c>
      <c r="E50" s="328">
        <v>0</v>
      </c>
      <c r="F50" s="328">
        <v>0</v>
      </c>
      <c r="G50" s="328">
        <v>6</v>
      </c>
      <c r="H50" s="328">
        <v>0</v>
      </c>
      <c r="I50" s="329" t="s">
        <v>1667</v>
      </c>
      <c r="J50" s="330" t="s">
        <v>1668</v>
      </c>
      <c r="K50" s="368" t="s">
        <v>1673</v>
      </c>
      <c r="L50" s="331"/>
      <c r="M50" s="344"/>
      <c r="N50" s="106"/>
      <c r="O50" s="181" t="s">
        <v>88</v>
      </c>
      <c r="P50" s="182">
        <f>SUM(P46:P49)</f>
        <v>0</v>
      </c>
      <c r="Q50" s="91">
        <f>SUM(Q46:Q49)</f>
        <v>0</v>
      </c>
      <c r="R50" s="182">
        <f>SUM(R46:R49)</f>
        <v>1</v>
      </c>
      <c r="S50" s="91">
        <f>SUM(S46:S49)</f>
        <v>1</v>
      </c>
      <c r="T50" s="182">
        <f>SUM(T46:T49)</f>
        <v>2</v>
      </c>
      <c r="U50" s="92"/>
      <c r="V50" s="93"/>
    </row>
    <row r="51" spans="1:22" ht="20.100000000000001" customHeight="1" thickBot="1">
      <c r="A51" s="324">
        <v>44515</v>
      </c>
      <c r="B51" s="338" t="s">
        <v>1663</v>
      </c>
      <c r="C51" s="339" t="s">
        <v>1664</v>
      </c>
      <c r="D51" s="340">
        <v>1</v>
      </c>
      <c r="E51" s="340">
        <v>0</v>
      </c>
      <c r="F51" s="340">
        <v>0</v>
      </c>
      <c r="G51" s="340">
        <v>1</v>
      </c>
      <c r="H51" s="340">
        <v>0</v>
      </c>
      <c r="I51" s="341" t="s">
        <v>1665</v>
      </c>
      <c r="J51" s="342" t="s">
        <v>1669</v>
      </c>
      <c r="K51" s="369" t="s">
        <v>1670</v>
      </c>
      <c r="L51" s="343"/>
      <c r="M51" s="344"/>
      <c r="N51" s="106"/>
      <c r="O51" s="94" t="s">
        <v>89</v>
      </c>
      <c r="P51" s="96">
        <f>P45+P50</f>
        <v>275</v>
      </c>
      <c r="Q51" s="95">
        <f>Q45+Q50</f>
        <v>252</v>
      </c>
      <c r="R51" s="96">
        <f>R45+R50</f>
        <v>24</v>
      </c>
      <c r="S51" s="95">
        <f>S45+S50</f>
        <v>21</v>
      </c>
      <c r="T51" s="96">
        <f>T45+T50</f>
        <v>572</v>
      </c>
      <c r="U51" s="97">
        <f>SUM(U45:U46)</f>
        <v>0</v>
      </c>
      <c r="V51" s="98"/>
    </row>
    <row r="52" spans="1:22" ht="20.100000000000001" customHeight="1">
      <c r="A52" s="318">
        <v>44515</v>
      </c>
      <c r="B52" s="326" t="s">
        <v>1690</v>
      </c>
      <c r="C52" s="327" t="s">
        <v>1691</v>
      </c>
      <c r="D52" s="328">
        <v>1</v>
      </c>
      <c r="E52" s="328">
        <v>0</v>
      </c>
      <c r="F52" s="328">
        <v>0</v>
      </c>
      <c r="G52" s="328">
        <v>1</v>
      </c>
      <c r="H52" s="328">
        <v>0</v>
      </c>
      <c r="I52" s="329" t="s">
        <v>1705</v>
      </c>
      <c r="J52" s="330" t="s">
        <v>1707</v>
      </c>
      <c r="K52" s="330" t="s">
        <v>1709</v>
      </c>
      <c r="L52" s="331"/>
      <c r="M52" s="187"/>
      <c r="N52" s="106"/>
      <c r="O52" s="169" t="s">
        <v>1310</v>
      </c>
      <c r="P52" s="99"/>
      <c r="Q52" s="152"/>
      <c r="R52" s="152"/>
      <c r="S52" s="152"/>
      <c r="T52" s="152"/>
      <c r="U52" s="151"/>
      <c r="V52" s="151"/>
    </row>
    <row r="53" spans="1:22" ht="20.100000000000001" customHeight="1">
      <c r="A53" s="325">
        <v>44515</v>
      </c>
      <c r="B53" s="332" t="s">
        <v>1690</v>
      </c>
      <c r="C53" s="333" t="s">
        <v>1692</v>
      </c>
      <c r="D53" s="334">
        <v>35</v>
      </c>
      <c r="E53" s="334">
        <v>0</v>
      </c>
      <c r="F53" s="334">
        <v>0</v>
      </c>
      <c r="G53" s="334">
        <v>45</v>
      </c>
      <c r="H53" s="334">
        <v>0</v>
      </c>
      <c r="I53" s="335" t="s">
        <v>1706</v>
      </c>
      <c r="J53" s="336" t="s">
        <v>1707</v>
      </c>
      <c r="K53" s="336" t="s">
        <v>1709</v>
      </c>
      <c r="L53" s="337"/>
      <c r="M53" s="187"/>
      <c r="N53" s="272"/>
      <c r="O53" s="156">
        <v>6396</v>
      </c>
      <c r="P53" s="188"/>
      <c r="Q53" s="188"/>
      <c r="R53" s="152"/>
      <c r="S53" s="152"/>
      <c r="T53" s="152"/>
      <c r="U53" s="151"/>
      <c r="V53" s="151"/>
    </row>
    <row r="54" spans="1:22" ht="20.100000000000001" customHeight="1">
      <c r="A54" s="325">
        <v>44515</v>
      </c>
      <c r="B54" s="332" t="s">
        <v>1694</v>
      </c>
      <c r="C54" s="333" t="s">
        <v>1693</v>
      </c>
      <c r="D54" s="334">
        <v>1</v>
      </c>
      <c r="E54" s="334">
        <v>0</v>
      </c>
      <c r="F54" s="334">
        <v>0</v>
      </c>
      <c r="G54" s="334">
        <v>1</v>
      </c>
      <c r="H54" s="334">
        <v>0</v>
      </c>
      <c r="I54" s="335" t="s">
        <v>1705</v>
      </c>
      <c r="J54" s="336" t="s">
        <v>1707</v>
      </c>
      <c r="K54" s="336" t="s">
        <v>1709</v>
      </c>
      <c r="L54" s="337"/>
      <c r="M54" s="187"/>
      <c r="N54" s="272"/>
      <c r="O54" s="156">
        <v>7233</v>
      </c>
      <c r="P54" s="188"/>
      <c r="Q54" s="188"/>
      <c r="R54" s="152"/>
      <c r="S54" s="152"/>
      <c r="T54" s="152"/>
      <c r="U54" s="151"/>
      <c r="V54" s="151"/>
    </row>
    <row r="55" spans="1:22" ht="20.100000000000001" customHeight="1" thickBot="1">
      <c r="A55" s="324">
        <v>44515</v>
      </c>
      <c r="B55" s="338" t="s">
        <v>1694</v>
      </c>
      <c r="C55" s="339" t="s">
        <v>1596</v>
      </c>
      <c r="D55" s="340">
        <v>2</v>
      </c>
      <c r="E55" s="340">
        <v>0</v>
      </c>
      <c r="F55" s="340">
        <v>0</v>
      </c>
      <c r="G55" s="340">
        <v>2</v>
      </c>
      <c r="H55" s="340">
        <v>0</v>
      </c>
      <c r="I55" s="341" t="s">
        <v>1705</v>
      </c>
      <c r="J55" s="342" t="s">
        <v>1707</v>
      </c>
      <c r="K55" s="342" t="s">
        <v>1710</v>
      </c>
      <c r="L55" s="343"/>
      <c r="M55" s="187"/>
      <c r="N55" s="272"/>
      <c r="O55" s="156">
        <v>6956</v>
      </c>
      <c r="P55" s="188"/>
      <c r="Q55" s="188"/>
      <c r="R55" s="152"/>
      <c r="S55" s="152"/>
      <c r="T55" s="152"/>
      <c r="U55" s="151"/>
      <c r="V55" s="151"/>
    </row>
    <row r="56" spans="1:22" ht="20.100000000000001" customHeight="1" thickBot="1">
      <c r="A56" s="359">
        <v>44515</v>
      </c>
      <c r="B56" s="360" t="s">
        <v>1695</v>
      </c>
      <c r="C56" s="361" t="s">
        <v>1692</v>
      </c>
      <c r="D56" s="362">
        <v>15</v>
      </c>
      <c r="E56" s="362">
        <v>0</v>
      </c>
      <c r="F56" s="362">
        <v>0</v>
      </c>
      <c r="G56" s="362">
        <v>15</v>
      </c>
      <c r="H56" s="362">
        <v>0</v>
      </c>
      <c r="I56" s="363" t="s">
        <v>1706</v>
      </c>
      <c r="J56" s="364" t="s">
        <v>1707</v>
      </c>
      <c r="K56" s="364" t="s">
        <v>1710</v>
      </c>
      <c r="L56" s="365"/>
      <c r="M56" s="187"/>
      <c r="N56" s="272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>
      <c r="A57" s="318">
        <v>44515</v>
      </c>
      <c r="B57" s="326" t="s">
        <v>1696</v>
      </c>
      <c r="C57" s="327" t="s">
        <v>1640</v>
      </c>
      <c r="D57" s="328">
        <v>3</v>
      </c>
      <c r="E57" s="328">
        <v>0</v>
      </c>
      <c r="F57" s="328">
        <v>0</v>
      </c>
      <c r="G57" s="328">
        <v>3</v>
      </c>
      <c r="H57" s="328">
        <v>0</v>
      </c>
      <c r="I57" s="329" t="s">
        <v>1705</v>
      </c>
      <c r="J57" s="330" t="s">
        <v>1707</v>
      </c>
      <c r="K57" s="330" t="s">
        <v>1710</v>
      </c>
      <c r="L57" s="331"/>
      <c r="M57" s="187"/>
      <c r="N57" s="272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 thickBot="1">
      <c r="A58" s="324">
        <v>44515</v>
      </c>
      <c r="B58" s="338" t="s">
        <v>1704</v>
      </c>
      <c r="C58" s="339" t="s">
        <v>1680</v>
      </c>
      <c r="D58" s="340">
        <v>1</v>
      </c>
      <c r="E58" s="340">
        <v>0</v>
      </c>
      <c r="F58" s="340">
        <v>0</v>
      </c>
      <c r="G58" s="340">
        <v>0</v>
      </c>
      <c r="H58" s="340">
        <v>0</v>
      </c>
      <c r="I58" s="341" t="s">
        <v>1705</v>
      </c>
      <c r="J58" s="342" t="s">
        <v>1707</v>
      </c>
      <c r="K58" s="342" t="s">
        <v>1709</v>
      </c>
      <c r="L58" s="343"/>
      <c r="M58" s="187"/>
      <c r="N58" s="272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>
      <c r="A59" s="318">
        <v>44515</v>
      </c>
      <c r="B59" s="326" t="s">
        <v>1697</v>
      </c>
      <c r="C59" s="327" t="s">
        <v>1698</v>
      </c>
      <c r="D59" s="328">
        <v>4</v>
      </c>
      <c r="E59" s="328">
        <v>0</v>
      </c>
      <c r="F59" s="328">
        <v>0</v>
      </c>
      <c r="G59" s="328">
        <v>4</v>
      </c>
      <c r="H59" s="328">
        <v>0</v>
      </c>
      <c r="I59" s="329" t="s">
        <v>1705</v>
      </c>
      <c r="J59" s="330" t="s">
        <v>1707</v>
      </c>
      <c r="K59" s="330" t="s">
        <v>1709</v>
      </c>
      <c r="L59" s="331"/>
      <c r="M59" s="187"/>
      <c r="N59" s="272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 thickBot="1">
      <c r="A60" s="324">
        <v>44515</v>
      </c>
      <c r="B60" s="338" t="s">
        <v>1697</v>
      </c>
      <c r="C60" s="339" t="s">
        <v>1699</v>
      </c>
      <c r="D60" s="340">
        <v>9</v>
      </c>
      <c r="E60" s="340">
        <v>0</v>
      </c>
      <c r="F60" s="340">
        <v>0</v>
      </c>
      <c r="G60" s="340">
        <v>9</v>
      </c>
      <c r="H60" s="340">
        <v>0</v>
      </c>
      <c r="I60" s="341" t="s">
        <v>1705</v>
      </c>
      <c r="J60" s="342" t="s">
        <v>1707</v>
      </c>
      <c r="K60" s="342" t="s">
        <v>1711</v>
      </c>
      <c r="L60" s="343"/>
      <c r="M60" s="187"/>
      <c r="N60" s="272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 thickBot="1">
      <c r="A61" s="359">
        <v>44515</v>
      </c>
      <c r="B61" s="360" t="s">
        <v>1700</v>
      </c>
      <c r="C61" s="361" t="s">
        <v>1643</v>
      </c>
      <c r="D61" s="362">
        <v>3</v>
      </c>
      <c r="E61" s="362">
        <v>0</v>
      </c>
      <c r="F61" s="362">
        <v>0</v>
      </c>
      <c r="G61" s="362">
        <v>3</v>
      </c>
      <c r="H61" s="362">
        <v>0</v>
      </c>
      <c r="I61" s="363" t="s">
        <v>1705</v>
      </c>
      <c r="J61" s="364" t="s">
        <v>1707</v>
      </c>
      <c r="K61" s="364" t="s">
        <v>1709</v>
      </c>
      <c r="L61" s="365"/>
      <c r="M61" s="187"/>
      <c r="N61" s="272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359">
        <v>44515</v>
      </c>
      <c r="B62" s="360" t="s">
        <v>1701</v>
      </c>
      <c r="C62" s="361" t="s">
        <v>1596</v>
      </c>
      <c r="D62" s="362">
        <v>2</v>
      </c>
      <c r="E62" s="362">
        <v>0</v>
      </c>
      <c r="F62" s="362">
        <v>0</v>
      </c>
      <c r="G62" s="362">
        <v>2</v>
      </c>
      <c r="H62" s="362">
        <v>0</v>
      </c>
      <c r="I62" s="363" t="s">
        <v>1705</v>
      </c>
      <c r="J62" s="364" t="s">
        <v>1707</v>
      </c>
      <c r="K62" s="364" t="s">
        <v>1710</v>
      </c>
      <c r="L62" s="365"/>
      <c r="M62" s="187"/>
      <c r="N62" s="272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18">
        <v>44515</v>
      </c>
      <c r="B63" s="326" t="s">
        <v>1703</v>
      </c>
      <c r="C63" s="327" t="s">
        <v>1640</v>
      </c>
      <c r="D63" s="328">
        <v>6</v>
      </c>
      <c r="E63" s="328">
        <v>0</v>
      </c>
      <c r="F63" s="328">
        <v>0</v>
      </c>
      <c r="G63" s="328">
        <v>6</v>
      </c>
      <c r="H63" s="328">
        <v>0</v>
      </c>
      <c r="I63" s="329" t="s">
        <v>1706</v>
      </c>
      <c r="J63" s="330" t="s">
        <v>1707</v>
      </c>
      <c r="K63" s="330" t="s">
        <v>1711</v>
      </c>
      <c r="L63" s="331"/>
      <c r="M63" s="187"/>
      <c r="N63" s="272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324">
        <v>44515</v>
      </c>
      <c r="B64" s="338" t="s">
        <v>1702</v>
      </c>
      <c r="C64" s="339" t="s">
        <v>1186</v>
      </c>
      <c r="D64" s="340">
        <v>1</v>
      </c>
      <c r="E64" s="340">
        <v>0</v>
      </c>
      <c r="F64" s="340">
        <v>0</v>
      </c>
      <c r="G64" s="340">
        <v>1</v>
      </c>
      <c r="H64" s="340">
        <v>0</v>
      </c>
      <c r="I64" s="341" t="s">
        <v>144</v>
      </c>
      <c r="J64" s="342" t="s">
        <v>1217</v>
      </c>
      <c r="K64" s="342" t="s">
        <v>1708</v>
      </c>
      <c r="L64" s="343"/>
      <c r="M64" s="187"/>
      <c r="N64" s="272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 thickBot="1">
      <c r="A65" s="359">
        <v>44515</v>
      </c>
      <c r="B65" s="360" t="s">
        <v>1717</v>
      </c>
      <c r="C65" s="361" t="s">
        <v>1606</v>
      </c>
      <c r="D65" s="362">
        <v>16</v>
      </c>
      <c r="E65" s="362">
        <v>0</v>
      </c>
      <c r="F65" s="362">
        <v>1</v>
      </c>
      <c r="G65" s="362">
        <v>16</v>
      </c>
      <c r="H65" s="362">
        <v>0</v>
      </c>
      <c r="I65" s="363" t="s">
        <v>1647</v>
      </c>
      <c r="J65" s="364" t="s">
        <v>1719</v>
      </c>
      <c r="K65" s="367" t="s">
        <v>1720</v>
      </c>
      <c r="L65" s="365"/>
      <c r="M65" s="187"/>
      <c r="N65" s="272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 thickBot="1">
      <c r="A66" s="502">
        <v>44515</v>
      </c>
      <c r="B66" s="503" t="s">
        <v>1675</v>
      </c>
      <c r="C66" s="504" t="s">
        <v>1576</v>
      </c>
      <c r="D66" s="505">
        <v>1</v>
      </c>
      <c r="E66" s="505">
        <v>0</v>
      </c>
      <c r="F66" s="505">
        <v>0</v>
      </c>
      <c r="G66" s="505">
        <v>1</v>
      </c>
      <c r="H66" s="505">
        <v>0</v>
      </c>
      <c r="I66" s="506" t="s">
        <v>1677</v>
      </c>
      <c r="J66" s="507"/>
      <c r="K66" s="507"/>
      <c r="L66" s="508"/>
      <c r="M66" s="187"/>
      <c r="N66" s="272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502">
        <v>44515</v>
      </c>
      <c r="B67" s="503" t="s">
        <v>1715</v>
      </c>
      <c r="C67" s="504" t="s">
        <v>1631</v>
      </c>
      <c r="D67" s="505">
        <v>0</v>
      </c>
      <c r="E67" s="505">
        <v>0</v>
      </c>
      <c r="F67" s="505">
        <v>10</v>
      </c>
      <c r="G67" s="505">
        <v>0</v>
      </c>
      <c r="H67" s="505">
        <v>0</v>
      </c>
      <c r="I67" s="506" t="s">
        <v>1615</v>
      </c>
      <c r="J67" s="507" t="s">
        <v>1617</v>
      </c>
      <c r="K67" s="507"/>
      <c r="L67" s="508"/>
      <c r="M67" s="187"/>
      <c r="N67" s="272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 thickBot="1">
      <c r="A68" s="502">
        <v>44515</v>
      </c>
      <c r="B68" s="503" t="s">
        <v>1715</v>
      </c>
      <c r="C68" s="504" t="s">
        <v>1606</v>
      </c>
      <c r="D68" s="505">
        <v>0</v>
      </c>
      <c r="E68" s="505">
        <v>44</v>
      </c>
      <c r="F68" s="505">
        <v>44</v>
      </c>
      <c r="G68" s="505">
        <v>0</v>
      </c>
      <c r="H68" s="505">
        <v>0</v>
      </c>
      <c r="I68" s="506" t="s">
        <v>1716</v>
      </c>
      <c r="J68" s="507" t="s">
        <v>1618</v>
      </c>
      <c r="K68" s="507"/>
      <c r="L68" s="508"/>
      <c r="M68" s="187"/>
      <c r="N68" s="272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 thickBot="1">
      <c r="A69" s="496">
        <v>44515</v>
      </c>
      <c r="B69" s="497" t="s">
        <v>1721</v>
      </c>
      <c r="C69" s="498" t="s">
        <v>1643</v>
      </c>
      <c r="D69" s="499">
        <v>0</v>
      </c>
      <c r="E69" s="499">
        <v>30</v>
      </c>
      <c r="F69" s="499">
        <v>30</v>
      </c>
      <c r="G69" s="499">
        <v>0</v>
      </c>
      <c r="H69" s="499">
        <v>0</v>
      </c>
      <c r="I69" s="459" t="s">
        <v>1722</v>
      </c>
      <c r="J69" s="500" t="s">
        <v>1723</v>
      </c>
      <c r="K69" s="500"/>
      <c r="L69" s="501"/>
      <c r="M69" s="187"/>
      <c r="N69" s="272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 thickBot="1">
      <c r="A70" s="359">
        <v>44515</v>
      </c>
      <c r="B70" s="360" t="s">
        <v>1718</v>
      </c>
      <c r="C70" s="361" t="s">
        <v>1643</v>
      </c>
      <c r="D70" s="362">
        <v>5</v>
      </c>
      <c r="E70" s="362">
        <v>0</v>
      </c>
      <c r="F70" s="362">
        <v>0</v>
      </c>
      <c r="G70" s="362">
        <v>5</v>
      </c>
      <c r="H70" s="362">
        <v>0</v>
      </c>
      <c r="I70" s="363" t="s">
        <v>1647</v>
      </c>
      <c r="J70" s="364" t="s">
        <v>1719</v>
      </c>
      <c r="K70" s="367" t="s">
        <v>1720</v>
      </c>
      <c r="L70" s="365"/>
      <c r="M70" s="187"/>
      <c r="N70" s="272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>
      <c r="A71" s="198" t="s">
        <v>11</v>
      </c>
      <c r="B71" s="199"/>
      <c r="C71" s="200"/>
      <c r="D71" s="201">
        <f>SUM(D4:D70)</f>
        <v>273</v>
      </c>
      <c r="E71" s="201">
        <f>SUM(E4:E70)</f>
        <v>74</v>
      </c>
      <c r="F71" s="201">
        <f>SUM(F4:F70)</f>
        <v>85</v>
      </c>
      <c r="G71" s="201">
        <f>SUM(G4:G70)</f>
        <v>298</v>
      </c>
      <c r="H71" s="201">
        <f>SUM(H4:H70)</f>
        <v>0</v>
      </c>
      <c r="I71" s="297"/>
      <c r="J71" s="149"/>
      <c r="K71" s="149"/>
      <c r="L71" s="202"/>
      <c r="M71" s="187"/>
      <c r="N71" s="272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>
      <c r="A72" s="203" t="s">
        <v>12</v>
      </c>
      <c r="B72" s="204"/>
      <c r="C72" s="205"/>
      <c r="D72" s="206">
        <v>2768</v>
      </c>
      <c r="E72" s="206">
        <v>0</v>
      </c>
      <c r="F72" s="206">
        <v>1</v>
      </c>
      <c r="G72" s="206">
        <v>2685</v>
      </c>
      <c r="H72" s="206">
        <v>0</v>
      </c>
      <c r="I72" s="298"/>
      <c r="J72" s="128"/>
      <c r="K72" s="128"/>
      <c r="L72" s="207"/>
      <c r="M72" s="187"/>
      <c r="N72" s="272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 thickBot="1">
      <c r="A73" s="208" t="s">
        <v>13</v>
      </c>
      <c r="B73" s="209"/>
      <c r="C73" s="210"/>
      <c r="D73" s="211">
        <f>D71+D72</f>
        <v>3041</v>
      </c>
      <c r="E73" s="211">
        <f>E71+E72</f>
        <v>74</v>
      </c>
      <c r="F73" s="211">
        <f>F71+F72</f>
        <v>86</v>
      </c>
      <c r="G73" s="211">
        <f>G71+G72</f>
        <v>2983</v>
      </c>
      <c r="H73" s="211">
        <f>H71+H72</f>
        <v>0</v>
      </c>
      <c r="I73" s="299"/>
      <c r="J73" s="129"/>
      <c r="K73" s="129"/>
      <c r="L73" s="212"/>
      <c r="M73" s="187"/>
      <c r="N73" s="272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213" t="s">
        <v>14</v>
      </c>
      <c r="B74" s="214">
        <f t="array" ref="B74">SUM(1/COUNTIF(B4:B70,B4:B70))</f>
        <v>35</v>
      </c>
      <c r="C74" s="215"/>
      <c r="D74" s="151"/>
      <c r="E74" s="151"/>
      <c r="F74" s="151"/>
      <c r="G74" s="151"/>
      <c r="H74" s="151"/>
      <c r="I74" s="300"/>
      <c r="J74" s="130"/>
      <c r="K74" s="130"/>
      <c r="L74" s="134"/>
      <c r="M74" s="187"/>
      <c r="N74" s="272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213"/>
      <c r="B75" s="214"/>
      <c r="C75" s="215"/>
      <c r="D75" s="151"/>
      <c r="E75" s="151"/>
      <c r="F75" s="151"/>
      <c r="G75" s="151"/>
      <c r="H75" s="151"/>
      <c r="I75" s="300"/>
      <c r="J75" s="130"/>
      <c r="K75" s="39"/>
      <c r="L75" s="39"/>
      <c r="M75" s="187"/>
      <c r="N75" s="272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216" t="s">
        <v>15</v>
      </c>
      <c r="B76" s="217"/>
      <c r="C76" s="217"/>
      <c r="D76" s="131"/>
      <c r="E76" s="131"/>
      <c r="F76" s="131"/>
      <c r="G76" s="131"/>
      <c r="H76" s="131"/>
      <c r="I76" s="301"/>
      <c r="J76" s="131"/>
      <c r="K76" s="148"/>
      <c r="L76" s="148"/>
      <c r="M76" s="187"/>
      <c r="N76" s="272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>
      <c r="A77" s="218" t="s">
        <v>1676</v>
      </c>
      <c r="B77" s="217"/>
      <c r="C77" s="217"/>
      <c r="D77" s="131"/>
      <c r="E77" s="131"/>
      <c r="F77" s="131"/>
      <c r="G77" s="131"/>
      <c r="H77" s="131"/>
      <c r="I77" s="301"/>
      <c r="J77" s="131"/>
      <c r="K77" s="131"/>
      <c r="L77" s="148"/>
      <c r="M77" s="187"/>
      <c r="N77" s="272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 thickBot="1">
      <c r="A78" s="219"/>
      <c r="B78" s="217"/>
      <c r="C78" s="220"/>
      <c r="D78" s="131"/>
      <c r="E78" s="131"/>
      <c r="F78" s="131"/>
      <c r="G78" s="131"/>
      <c r="H78" s="131"/>
      <c r="I78" s="302"/>
      <c r="J78" s="132"/>
      <c r="K78" s="132"/>
      <c r="L78" s="221"/>
      <c r="M78" s="187"/>
      <c r="N78" s="272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 thickBot="1">
      <c r="A79" s="174" t="s">
        <v>0</v>
      </c>
      <c r="B79" s="175" t="s">
        <v>1</v>
      </c>
      <c r="C79" s="175" t="s">
        <v>2</v>
      </c>
      <c r="D79" s="402" t="s">
        <v>16</v>
      </c>
      <c r="E79" s="222" t="s">
        <v>27</v>
      </c>
      <c r="F79" s="402" t="s">
        <v>18</v>
      </c>
      <c r="G79" s="402" t="s">
        <v>19</v>
      </c>
      <c r="H79" s="402" t="s">
        <v>119</v>
      </c>
      <c r="I79" s="303" t="s">
        <v>8</v>
      </c>
      <c r="J79" s="402" t="s">
        <v>9</v>
      </c>
      <c r="K79" s="464" t="s">
        <v>10</v>
      </c>
      <c r="L79" s="465"/>
      <c r="M79" s="187"/>
      <c r="N79" s="272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 thickBot="1">
      <c r="A80" s="359"/>
      <c r="B80" s="360"/>
      <c r="C80" s="361"/>
      <c r="D80" s="362"/>
      <c r="E80" s="362"/>
      <c r="F80" s="362"/>
      <c r="G80" s="362"/>
      <c r="H80" s="362"/>
      <c r="I80" s="363"/>
      <c r="J80" s="364"/>
      <c r="K80" s="364"/>
      <c r="L80" s="365"/>
      <c r="M80" s="187"/>
      <c r="N80" s="272"/>
      <c r="O80" s="156"/>
      <c r="P80" s="188"/>
      <c r="Q80" s="188"/>
      <c r="R80" s="152"/>
      <c r="S80" s="152"/>
      <c r="T80" s="152"/>
      <c r="U80" s="151"/>
      <c r="V80" s="151"/>
    </row>
    <row r="81" spans="1:23" ht="20.100000000000001" customHeight="1" thickBot="1">
      <c r="A81" s="359"/>
      <c r="B81" s="360"/>
      <c r="C81" s="361"/>
      <c r="D81" s="362"/>
      <c r="E81" s="362"/>
      <c r="F81" s="362"/>
      <c r="G81" s="362"/>
      <c r="H81" s="362"/>
      <c r="I81" s="363"/>
      <c r="J81" s="364"/>
      <c r="K81" s="364"/>
      <c r="L81" s="365"/>
      <c r="M81" s="187"/>
      <c r="N81" s="272"/>
      <c r="O81" s="156"/>
      <c r="P81" s="188"/>
      <c r="Q81" s="188"/>
      <c r="R81" s="152"/>
      <c r="S81" s="152"/>
      <c r="T81" s="152"/>
      <c r="U81" s="151"/>
      <c r="V81" s="151"/>
    </row>
    <row r="82" spans="1:23" ht="20.100000000000001" customHeight="1" thickBot="1">
      <c r="A82" s="359"/>
      <c r="B82" s="360"/>
      <c r="C82" s="361"/>
      <c r="D82" s="362"/>
      <c r="E82" s="362"/>
      <c r="F82" s="362"/>
      <c r="G82" s="362"/>
      <c r="H82" s="362"/>
      <c r="I82" s="363"/>
      <c r="J82" s="364"/>
      <c r="K82" s="364"/>
      <c r="L82" s="365"/>
      <c r="M82" s="187"/>
      <c r="N82" s="272"/>
      <c r="O82" s="156"/>
      <c r="P82" s="188"/>
      <c r="Q82" s="188"/>
      <c r="R82" s="152"/>
      <c r="S82" s="152"/>
      <c r="T82" s="152"/>
      <c r="U82" s="151"/>
      <c r="V82" s="151"/>
    </row>
    <row r="83" spans="1:23" ht="20.100000000000001" customHeight="1" thickBot="1">
      <c r="A83" s="325"/>
      <c r="B83" s="332"/>
      <c r="C83" s="333"/>
      <c r="D83" s="334"/>
      <c r="E83" s="334"/>
      <c r="F83" s="334"/>
      <c r="G83" s="334"/>
      <c r="H83" s="334"/>
      <c r="I83" s="335"/>
      <c r="J83" s="336"/>
      <c r="K83" s="336"/>
      <c r="L83" s="337"/>
      <c r="M83" s="187"/>
      <c r="N83" s="272"/>
      <c r="O83" s="156"/>
      <c r="P83" s="188"/>
      <c r="Q83" s="188"/>
      <c r="R83" s="152"/>
      <c r="S83" s="152"/>
      <c r="T83" s="152"/>
      <c r="U83" s="151"/>
      <c r="V83" s="151"/>
    </row>
    <row r="84" spans="1:23" ht="20.100000000000001" customHeight="1">
      <c r="A84" s="198" t="s">
        <v>20</v>
      </c>
      <c r="B84" s="199"/>
      <c r="C84" s="200"/>
      <c r="D84" s="225">
        <f>SUM(D80:D83)</f>
        <v>0</v>
      </c>
      <c r="E84" s="225">
        <f>SUM(E80:E83)</f>
        <v>0</v>
      </c>
      <c r="F84" s="225">
        <f>SUM(F80:F83)</f>
        <v>0</v>
      </c>
      <c r="G84" s="225">
        <f>SUM(G80:G83)</f>
        <v>0</v>
      </c>
      <c r="H84" s="225">
        <f>SUM(H80:H83)</f>
        <v>0</v>
      </c>
      <c r="I84" s="297"/>
      <c r="J84" s="34"/>
      <c r="K84" s="34"/>
      <c r="L84" s="226"/>
      <c r="M84" s="187"/>
      <c r="N84" s="272"/>
      <c r="O84" s="156"/>
      <c r="P84" s="188"/>
      <c r="Q84" s="188"/>
      <c r="R84" s="152"/>
      <c r="S84" s="152"/>
      <c r="T84" s="152"/>
      <c r="U84" s="151"/>
      <c r="V84" s="151"/>
    </row>
    <row r="85" spans="1:23" ht="20.100000000000001" customHeight="1">
      <c r="A85" s="227" t="s">
        <v>12</v>
      </c>
      <c r="B85" s="228"/>
      <c r="C85" s="115"/>
      <c r="D85" s="229">
        <v>26</v>
      </c>
      <c r="E85" s="229">
        <v>300</v>
      </c>
      <c r="F85" s="229">
        <v>271</v>
      </c>
      <c r="G85" s="229">
        <v>24</v>
      </c>
      <c r="H85" s="229">
        <v>0</v>
      </c>
      <c r="I85" s="304"/>
      <c r="J85" s="133"/>
      <c r="K85" s="133"/>
      <c r="L85" s="230"/>
      <c r="M85" s="187"/>
      <c r="N85" s="272"/>
      <c r="O85" s="156"/>
      <c r="P85" s="188"/>
      <c r="Q85" s="188"/>
      <c r="R85" s="152"/>
      <c r="S85" s="152"/>
      <c r="T85" s="152"/>
      <c r="U85" s="151"/>
      <c r="V85" s="151"/>
    </row>
    <row r="86" spans="1:23" ht="20.100000000000001" customHeight="1" thickBot="1">
      <c r="A86" s="208" t="s">
        <v>13</v>
      </c>
      <c r="B86" s="209"/>
      <c r="C86" s="210"/>
      <c r="D86" s="231">
        <f>SUM(D84:D85)</f>
        <v>26</v>
      </c>
      <c r="E86" s="231">
        <f t="shared" ref="E86:H86" si="1">SUM(E84:E85)</f>
        <v>300</v>
      </c>
      <c r="F86" s="231">
        <f t="shared" si="1"/>
        <v>271</v>
      </c>
      <c r="G86" s="231">
        <f t="shared" si="1"/>
        <v>24</v>
      </c>
      <c r="H86" s="231">
        <f t="shared" si="1"/>
        <v>0</v>
      </c>
      <c r="I86" s="299"/>
      <c r="J86" s="129"/>
      <c r="K86" s="129"/>
      <c r="L86" s="212"/>
      <c r="M86" s="187"/>
      <c r="N86" s="272"/>
      <c r="O86" s="156"/>
      <c r="P86" s="188"/>
      <c r="Q86" s="188"/>
      <c r="R86" s="152"/>
      <c r="S86" s="152"/>
      <c r="T86" s="152"/>
      <c r="U86" s="151"/>
      <c r="V86" s="151"/>
    </row>
    <row r="87" spans="1:23" ht="20.100000000000001" customHeight="1">
      <c r="A87" s="213"/>
      <c r="B87" s="214"/>
      <c r="C87" s="232"/>
      <c r="D87" s="151"/>
      <c r="E87" s="151"/>
      <c r="F87" s="151"/>
      <c r="G87" s="151"/>
      <c r="H87" s="151"/>
      <c r="I87" s="300"/>
      <c r="J87" s="130"/>
      <c r="K87" s="130"/>
      <c r="L87" s="130"/>
      <c r="M87" s="187"/>
      <c r="N87" s="272"/>
      <c r="O87" s="156"/>
      <c r="P87" s="188"/>
      <c r="Q87" s="188"/>
      <c r="R87" s="152"/>
      <c r="S87" s="152"/>
      <c r="T87" s="152"/>
      <c r="U87" s="151"/>
      <c r="V87" s="151"/>
    </row>
    <row r="88" spans="1:23" ht="20.100000000000001" customHeight="1">
      <c r="A88" s="216" t="s">
        <v>21</v>
      </c>
      <c r="B88" s="217"/>
      <c r="C88" s="217"/>
      <c r="D88" s="131"/>
      <c r="E88" s="131"/>
      <c r="F88" s="131"/>
      <c r="G88" s="131"/>
      <c r="H88" s="131"/>
      <c r="I88" s="301"/>
      <c r="J88" s="131"/>
      <c r="K88" s="131"/>
      <c r="L88" s="131"/>
      <c r="M88" s="187"/>
      <c r="N88" s="272"/>
      <c r="O88" s="156"/>
      <c r="P88" s="188"/>
      <c r="Q88" s="188"/>
      <c r="R88" s="152"/>
      <c r="S88" s="152"/>
      <c r="T88" s="152"/>
      <c r="U88" s="151"/>
      <c r="V88" s="151"/>
    </row>
    <row r="89" spans="1:23" ht="20.100000000000001" customHeight="1">
      <c r="A89" s="216" t="s">
        <v>124</v>
      </c>
      <c r="B89" s="217"/>
      <c r="C89" s="217"/>
      <c r="D89" s="131"/>
      <c r="E89" s="131"/>
      <c r="F89" s="131"/>
      <c r="G89" s="131"/>
      <c r="H89" s="131"/>
      <c r="I89" s="301"/>
      <c r="J89" s="131"/>
      <c r="K89" s="131"/>
      <c r="L89" s="131"/>
      <c r="M89" s="187"/>
      <c r="N89" s="272"/>
      <c r="O89" s="156"/>
      <c r="P89" s="188"/>
      <c r="Q89" s="188"/>
      <c r="R89" s="152"/>
      <c r="S89" s="152"/>
      <c r="T89" s="152"/>
      <c r="U89" s="151"/>
      <c r="V89" s="151"/>
    </row>
    <row r="90" spans="1:23" ht="20.100000000000001" customHeight="1" thickBot="1">
      <c r="A90" s="219"/>
      <c r="B90" s="217"/>
      <c r="C90" s="220"/>
      <c r="D90" s="131"/>
      <c r="E90" s="131"/>
      <c r="F90" s="131"/>
      <c r="G90" s="131"/>
      <c r="H90" s="131"/>
      <c r="I90" s="302"/>
      <c r="J90" s="132"/>
      <c r="K90" s="132"/>
      <c r="L90" s="221"/>
      <c r="M90" s="187"/>
      <c r="N90" s="272"/>
      <c r="O90" s="156"/>
      <c r="P90" s="188"/>
      <c r="Q90" s="188"/>
      <c r="R90" s="152"/>
      <c r="S90" s="152"/>
      <c r="T90" s="152"/>
      <c r="U90" s="151"/>
      <c r="V90" s="151"/>
    </row>
    <row r="91" spans="1:23" ht="20.100000000000001" customHeight="1" thickBot="1">
      <c r="A91" s="174" t="s">
        <v>0</v>
      </c>
      <c r="B91" s="175" t="s">
        <v>1</v>
      </c>
      <c r="C91" s="175" t="s">
        <v>2</v>
      </c>
      <c r="D91" s="402" t="s">
        <v>22</v>
      </c>
      <c r="E91" s="402" t="s">
        <v>23</v>
      </c>
      <c r="F91" s="402" t="s">
        <v>24</v>
      </c>
      <c r="G91" s="402" t="s">
        <v>25</v>
      </c>
      <c r="H91" s="402" t="s">
        <v>7</v>
      </c>
      <c r="I91" s="303" t="s">
        <v>8</v>
      </c>
      <c r="J91" s="402" t="s">
        <v>9</v>
      </c>
      <c r="K91" s="464" t="s">
        <v>10</v>
      </c>
      <c r="L91" s="465"/>
      <c r="M91" s="187"/>
      <c r="N91" s="272"/>
      <c r="O91" s="156"/>
      <c r="P91" s="188"/>
      <c r="Q91" s="188"/>
      <c r="R91" s="152"/>
      <c r="S91" s="152"/>
      <c r="T91" s="152"/>
      <c r="U91" s="151"/>
      <c r="V91" s="151"/>
    </row>
    <row r="92" spans="1:23" ht="20.100000000000001" customHeight="1">
      <c r="A92" s="170">
        <v>44511</v>
      </c>
      <c r="B92" s="141" t="s">
        <v>1679</v>
      </c>
      <c r="C92" s="408" t="s">
        <v>1680</v>
      </c>
      <c r="D92" s="160">
        <v>1</v>
      </c>
      <c r="E92" s="160">
        <v>0</v>
      </c>
      <c r="F92" s="160">
        <v>0</v>
      </c>
      <c r="G92" s="160">
        <v>1</v>
      </c>
      <c r="H92" s="160">
        <v>0</v>
      </c>
      <c r="I92" s="290" t="s">
        <v>1686</v>
      </c>
      <c r="J92" s="168" t="s">
        <v>1688</v>
      </c>
      <c r="K92" s="168"/>
      <c r="L92" s="142"/>
      <c r="M92" s="187"/>
      <c r="N92" s="272"/>
      <c r="O92" s="156"/>
      <c r="P92" s="188"/>
      <c r="Q92" s="188"/>
      <c r="R92" s="152"/>
      <c r="S92" s="152"/>
      <c r="T92" s="152"/>
      <c r="U92" s="151"/>
      <c r="V92" s="151"/>
    </row>
    <row r="93" spans="1:23" ht="20.100000000000001" customHeight="1" thickBot="1">
      <c r="A93" s="165">
        <v>44511</v>
      </c>
      <c r="B93" s="285" t="s">
        <v>1681</v>
      </c>
      <c r="C93" s="410" t="s">
        <v>1576</v>
      </c>
      <c r="D93" s="163">
        <v>2</v>
      </c>
      <c r="E93" s="163">
        <v>0</v>
      </c>
      <c r="F93" s="163">
        <v>0</v>
      </c>
      <c r="G93" s="163">
        <v>1</v>
      </c>
      <c r="H93" s="163">
        <v>0</v>
      </c>
      <c r="I93" s="292" t="s">
        <v>1687</v>
      </c>
      <c r="J93" s="164" t="s">
        <v>1689</v>
      </c>
      <c r="K93" s="164"/>
      <c r="L93" s="286"/>
      <c r="M93" s="187"/>
      <c r="N93" s="272"/>
      <c r="O93" s="156"/>
      <c r="P93" s="188"/>
      <c r="Q93" s="188"/>
      <c r="R93" s="152"/>
      <c r="S93" s="152"/>
      <c r="T93" s="152"/>
      <c r="U93" s="151"/>
      <c r="V93" s="151"/>
    </row>
    <row r="94" spans="1:23" s="145" customFormat="1" ht="20.100000000000001" customHeight="1" thickBot="1">
      <c r="A94" s="174">
        <v>44511</v>
      </c>
      <c r="B94" s="287" t="s">
        <v>1682</v>
      </c>
      <c r="C94" s="411" t="s">
        <v>1606</v>
      </c>
      <c r="D94" s="167">
        <v>7</v>
      </c>
      <c r="E94" s="167">
        <v>0</v>
      </c>
      <c r="F94" s="167">
        <v>0</v>
      </c>
      <c r="G94" s="167">
        <v>7</v>
      </c>
      <c r="H94" s="167">
        <v>0</v>
      </c>
      <c r="I94" s="296" t="s">
        <v>1687</v>
      </c>
      <c r="J94" s="175" t="s">
        <v>1688</v>
      </c>
      <c r="K94" s="175"/>
      <c r="L94" s="288"/>
      <c r="M94" s="187"/>
      <c r="N94" s="272"/>
      <c r="O94" s="156"/>
      <c r="P94" s="188"/>
      <c r="Q94" s="188"/>
      <c r="R94" s="152"/>
      <c r="S94" s="152"/>
      <c r="T94" s="152"/>
      <c r="U94" s="151"/>
      <c r="V94" s="151"/>
      <c r="W94" s="150"/>
    </row>
    <row r="95" spans="1:23" s="145" customFormat="1" ht="20.100000000000001" customHeight="1" thickBot="1">
      <c r="A95" s="174">
        <v>44511</v>
      </c>
      <c r="B95" s="287" t="s">
        <v>1683</v>
      </c>
      <c r="C95" s="411" t="s">
        <v>1606</v>
      </c>
      <c r="D95" s="167">
        <v>7</v>
      </c>
      <c r="E95" s="167">
        <v>0</v>
      </c>
      <c r="F95" s="167">
        <v>0</v>
      </c>
      <c r="G95" s="167">
        <v>3</v>
      </c>
      <c r="H95" s="167">
        <v>0</v>
      </c>
      <c r="I95" s="296" t="s">
        <v>1687</v>
      </c>
      <c r="J95" s="175" t="s">
        <v>1689</v>
      </c>
      <c r="K95" s="175"/>
      <c r="L95" s="288"/>
      <c r="M95" s="187"/>
      <c r="N95" s="412"/>
      <c r="O95" s="156"/>
      <c r="P95" s="269"/>
      <c r="Q95" s="269"/>
      <c r="R95" s="154"/>
      <c r="S95" s="154"/>
      <c r="T95" s="154"/>
      <c r="U95" s="55"/>
      <c r="V95" s="55"/>
    </row>
    <row r="96" spans="1:23" s="145" customFormat="1" ht="20.100000000000001" customHeight="1" thickBot="1">
      <c r="A96" s="174">
        <v>44511</v>
      </c>
      <c r="B96" s="287" t="s">
        <v>1684</v>
      </c>
      <c r="C96" s="411" t="s">
        <v>1606</v>
      </c>
      <c r="D96" s="167">
        <v>2</v>
      </c>
      <c r="E96" s="167">
        <v>0</v>
      </c>
      <c r="F96" s="167">
        <v>0</v>
      </c>
      <c r="G96" s="167">
        <v>0</v>
      </c>
      <c r="H96" s="167">
        <v>0</v>
      </c>
      <c r="I96" s="296" t="s">
        <v>1687</v>
      </c>
      <c r="J96" s="175" t="s">
        <v>1689</v>
      </c>
      <c r="K96" s="175"/>
      <c r="L96" s="288"/>
      <c r="M96" s="187"/>
      <c r="N96" s="412"/>
      <c r="O96" s="156"/>
      <c r="P96" s="269"/>
      <c r="Q96" s="269"/>
      <c r="R96" s="154"/>
      <c r="S96" s="154"/>
      <c r="T96" s="154"/>
      <c r="U96" s="55"/>
      <c r="V96" s="55"/>
    </row>
    <row r="97" spans="1:23" s="145" customFormat="1" ht="20.100000000000001" customHeight="1" thickBot="1">
      <c r="A97" s="174">
        <v>44511</v>
      </c>
      <c r="B97" s="287" t="s">
        <v>1685</v>
      </c>
      <c r="C97" s="411" t="s">
        <v>1596</v>
      </c>
      <c r="D97" s="167">
        <v>2</v>
      </c>
      <c r="E97" s="167">
        <v>0</v>
      </c>
      <c r="F97" s="167">
        <v>0</v>
      </c>
      <c r="G97" s="167">
        <v>2</v>
      </c>
      <c r="H97" s="167">
        <v>0</v>
      </c>
      <c r="I97" s="296" t="s">
        <v>1686</v>
      </c>
      <c r="J97" s="175" t="s">
        <v>1689</v>
      </c>
      <c r="K97" s="175"/>
      <c r="L97" s="288"/>
      <c r="M97" s="187"/>
      <c r="N97" s="412"/>
      <c r="O97" s="156"/>
      <c r="P97" s="269"/>
      <c r="Q97" s="269"/>
      <c r="R97" s="154"/>
      <c r="S97" s="154"/>
      <c r="T97" s="154"/>
      <c r="U97" s="55"/>
      <c r="V97" s="55"/>
    </row>
    <row r="98" spans="1:23" s="145" customFormat="1" ht="20.100000000000001" customHeight="1" thickBot="1">
      <c r="A98" s="174">
        <v>44512</v>
      </c>
      <c r="B98" s="287" t="s">
        <v>1712</v>
      </c>
      <c r="C98" s="411" t="s">
        <v>1606</v>
      </c>
      <c r="D98" s="167">
        <v>5</v>
      </c>
      <c r="E98" s="167">
        <v>0</v>
      </c>
      <c r="F98" s="167">
        <v>0</v>
      </c>
      <c r="G98" s="167">
        <v>0</v>
      </c>
      <c r="H98" s="167">
        <v>0</v>
      </c>
      <c r="I98" s="296" t="s">
        <v>1687</v>
      </c>
      <c r="J98" s="175" t="s">
        <v>1688</v>
      </c>
      <c r="K98" s="175"/>
      <c r="L98" s="288"/>
      <c r="M98" s="187"/>
      <c r="N98" s="412"/>
      <c r="O98" s="156"/>
      <c r="P98" s="269"/>
      <c r="Q98" s="269"/>
      <c r="R98" s="154"/>
      <c r="S98" s="154"/>
      <c r="T98" s="154"/>
      <c r="U98" s="55"/>
      <c r="V98" s="55"/>
    </row>
    <row r="99" spans="1:23" s="145" customFormat="1" ht="20.100000000000001" customHeight="1">
      <c r="A99" s="170">
        <v>44512</v>
      </c>
      <c r="B99" s="141" t="s">
        <v>1713</v>
      </c>
      <c r="C99" s="408" t="s">
        <v>1606</v>
      </c>
      <c r="D99" s="160">
        <v>10</v>
      </c>
      <c r="E99" s="160">
        <v>0</v>
      </c>
      <c r="F99" s="160">
        <v>0</v>
      </c>
      <c r="G99" s="160">
        <v>9</v>
      </c>
      <c r="H99" s="160">
        <v>0</v>
      </c>
      <c r="I99" s="290" t="s">
        <v>1686</v>
      </c>
      <c r="J99" s="168" t="s">
        <v>1688</v>
      </c>
      <c r="K99" s="168"/>
      <c r="L99" s="142"/>
      <c r="M99" s="187"/>
      <c r="N99" s="412"/>
      <c r="O99" s="156"/>
      <c r="P99" s="269"/>
      <c r="Q99" s="269"/>
      <c r="R99" s="154"/>
      <c r="S99" s="154"/>
      <c r="T99" s="154"/>
      <c r="U99" s="55"/>
      <c r="V99" s="55"/>
    </row>
    <row r="100" spans="1:23" ht="20.100000000000001" customHeight="1" thickBot="1">
      <c r="A100" s="165">
        <v>44512</v>
      </c>
      <c r="B100" s="285" t="s">
        <v>1713</v>
      </c>
      <c r="C100" s="410" t="s">
        <v>1576</v>
      </c>
      <c r="D100" s="163">
        <v>1</v>
      </c>
      <c r="E100" s="163">
        <v>0</v>
      </c>
      <c r="F100" s="163">
        <v>0</v>
      </c>
      <c r="G100" s="163">
        <v>1</v>
      </c>
      <c r="H100" s="163">
        <v>0</v>
      </c>
      <c r="I100" s="292" t="s">
        <v>1687</v>
      </c>
      <c r="J100" s="164" t="s">
        <v>1689</v>
      </c>
      <c r="K100" s="164"/>
      <c r="L100" s="286"/>
      <c r="M100" s="187"/>
      <c r="N100" s="412"/>
      <c r="O100" s="156"/>
      <c r="P100" s="269"/>
      <c r="Q100" s="269"/>
      <c r="R100" s="154"/>
      <c r="S100" s="154"/>
      <c r="T100" s="154"/>
      <c r="U100" s="55"/>
      <c r="V100" s="55"/>
      <c r="W100" s="145"/>
    </row>
    <row r="101" spans="1:23" ht="20.100000000000001" customHeight="1">
      <c r="A101" s="170">
        <v>44512</v>
      </c>
      <c r="B101" s="141" t="s">
        <v>1714</v>
      </c>
      <c r="C101" s="408" t="s">
        <v>1640</v>
      </c>
      <c r="D101" s="160">
        <v>1</v>
      </c>
      <c r="E101" s="160">
        <v>0</v>
      </c>
      <c r="F101" s="160">
        <v>0</v>
      </c>
      <c r="G101" s="160">
        <v>1</v>
      </c>
      <c r="H101" s="160">
        <v>0</v>
      </c>
      <c r="I101" s="290" t="s">
        <v>1687</v>
      </c>
      <c r="J101" s="168" t="s">
        <v>1688</v>
      </c>
      <c r="K101" s="168"/>
      <c r="L101" s="142"/>
      <c r="M101" s="187"/>
      <c r="N101" s="272"/>
      <c r="O101" s="156"/>
      <c r="P101" s="188"/>
      <c r="Q101" s="188"/>
      <c r="R101" s="152"/>
      <c r="S101" s="152"/>
      <c r="T101" s="152"/>
      <c r="U101" s="151"/>
      <c r="V101" s="151"/>
    </row>
    <row r="102" spans="1:23" ht="20.100000000000001" customHeight="1" thickBot="1">
      <c r="A102" s="165">
        <v>44512</v>
      </c>
      <c r="B102" s="285" t="s">
        <v>1714</v>
      </c>
      <c r="C102" s="410" t="s">
        <v>1588</v>
      </c>
      <c r="D102" s="163">
        <v>5</v>
      </c>
      <c r="E102" s="163">
        <v>0</v>
      </c>
      <c r="F102" s="163">
        <v>0</v>
      </c>
      <c r="G102" s="163">
        <v>4</v>
      </c>
      <c r="H102" s="163">
        <v>0</v>
      </c>
      <c r="I102" s="292" t="s">
        <v>1687</v>
      </c>
      <c r="J102" s="164" t="s">
        <v>1689</v>
      </c>
      <c r="K102" s="164"/>
      <c r="L102" s="286"/>
      <c r="M102" s="187"/>
      <c r="N102" s="272"/>
      <c r="O102" s="156"/>
      <c r="P102" s="188"/>
      <c r="Q102" s="188"/>
      <c r="R102" s="152"/>
      <c r="S102" s="152"/>
      <c r="T102" s="152"/>
      <c r="U102" s="151"/>
      <c r="V102" s="151"/>
    </row>
    <row r="103" spans="1:23" ht="20.100000000000001" customHeight="1">
      <c r="A103" s="171"/>
      <c r="B103" s="143"/>
      <c r="C103" s="409"/>
      <c r="D103" s="162">
        <v>0</v>
      </c>
      <c r="E103" s="162">
        <v>0</v>
      </c>
      <c r="F103" s="162">
        <v>0</v>
      </c>
      <c r="G103" s="162">
        <v>0</v>
      </c>
      <c r="H103" s="162">
        <v>0</v>
      </c>
      <c r="I103" s="291"/>
      <c r="J103" s="169"/>
      <c r="K103" s="169"/>
      <c r="L103" s="144"/>
      <c r="M103" s="187"/>
      <c r="N103" s="272"/>
      <c r="O103" s="156"/>
      <c r="P103" s="188"/>
      <c r="Q103" s="188"/>
      <c r="R103" s="152"/>
      <c r="S103" s="152"/>
      <c r="T103" s="152"/>
      <c r="U103" s="151"/>
      <c r="V103" s="151"/>
    </row>
    <row r="104" spans="1:23" ht="19.5" customHeight="1" thickBot="1">
      <c r="A104" s="165"/>
      <c r="B104" s="285"/>
      <c r="C104" s="410"/>
      <c r="D104" s="163">
        <v>0</v>
      </c>
      <c r="E104" s="163">
        <v>0</v>
      </c>
      <c r="F104" s="163">
        <v>0</v>
      </c>
      <c r="G104" s="163">
        <v>0</v>
      </c>
      <c r="H104" s="163">
        <v>0</v>
      </c>
      <c r="I104" s="292"/>
      <c r="J104" s="164"/>
      <c r="K104" s="164"/>
      <c r="L104" s="286"/>
      <c r="M104" s="187"/>
      <c r="N104" s="272"/>
      <c r="O104" s="156"/>
      <c r="P104" s="188"/>
      <c r="Q104" s="188"/>
      <c r="R104" s="152"/>
      <c r="S104" s="152"/>
      <c r="T104" s="152"/>
      <c r="U104" s="151"/>
      <c r="V104" s="151"/>
    </row>
    <row r="105" spans="1:23" ht="19.5" customHeight="1">
      <c r="A105" s="198" t="s">
        <v>20</v>
      </c>
      <c r="B105" s="199"/>
      <c r="C105" s="200"/>
      <c r="D105" s="225">
        <f>SUM(D92:D104)</f>
        <v>43</v>
      </c>
      <c r="E105" s="225">
        <f>SUM(E92:E104)</f>
        <v>0</v>
      </c>
      <c r="F105" s="225">
        <f>SUM(F92:F104)</f>
        <v>0</v>
      </c>
      <c r="G105" s="225">
        <f>SUM(G92:G104)</f>
        <v>29</v>
      </c>
      <c r="H105" s="225">
        <f>SUM(H92:H104)</f>
        <v>0</v>
      </c>
      <c r="I105" s="297"/>
      <c r="J105" s="34"/>
      <c r="K105" s="34"/>
      <c r="L105" s="226"/>
      <c r="M105" s="187"/>
      <c r="N105" s="272"/>
      <c r="O105" s="156"/>
      <c r="P105" s="188"/>
      <c r="Q105" s="188"/>
      <c r="R105" s="152"/>
      <c r="S105" s="152"/>
      <c r="T105" s="152"/>
      <c r="U105" s="151"/>
      <c r="V105" s="151"/>
    </row>
    <row r="106" spans="1:23" ht="19.5" customHeight="1">
      <c r="A106" s="227" t="s">
        <v>12</v>
      </c>
      <c r="B106" s="228"/>
      <c r="C106" s="115"/>
      <c r="D106" s="229">
        <v>81</v>
      </c>
      <c r="E106" s="229">
        <v>0</v>
      </c>
      <c r="F106" s="229">
        <v>0</v>
      </c>
      <c r="G106" s="229">
        <v>77</v>
      </c>
      <c r="H106" s="229">
        <v>0</v>
      </c>
      <c r="I106" s="304"/>
      <c r="J106" s="133"/>
      <c r="K106" s="133"/>
      <c r="L106" s="230"/>
      <c r="M106" s="187"/>
      <c r="N106" s="272"/>
      <c r="O106" s="156"/>
      <c r="P106" s="188"/>
      <c r="Q106" s="188"/>
      <c r="R106" s="152"/>
      <c r="S106" s="152"/>
      <c r="T106" s="152"/>
      <c r="U106" s="151"/>
      <c r="V106" s="151"/>
    </row>
    <row r="107" spans="1:23" ht="19.5" customHeight="1" thickBot="1">
      <c r="A107" s="208" t="s">
        <v>13</v>
      </c>
      <c r="B107" s="209"/>
      <c r="C107" s="210"/>
      <c r="D107" s="231">
        <f>SUM(D105:D106)</f>
        <v>124</v>
      </c>
      <c r="E107" s="231">
        <f>SUM(E105:E106)</f>
        <v>0</v>
      </c>
      <c r="F107" s="231">
        <f>SUM(F105:F106)</f>
        <v>0</v>
      </c>
      <c r="G107" s="231">
        <f>SUM(G105:G106)</f>
        <v>106</v>
      </c>
      <c r="H107" s="231">
        <f>SUM(H105:H106)</f>
        <v>0</v>
      </c>
      <c r="I107" s="299"/>
      <c r="J107" s="129"/>
      <c r="K107" s="129"/>
      <c r="L107" s="212"/>
      <c r="M107" s="187"/>
      <c r="N107" s="272"/>
      <c r="O107" s="156"/>
      <c r="P107" s="188"/>
      <c r="Q107" s="188"/>
      <c r="R107" s="152"/>
      <c r="S107" s="152"/>
      <c r="T107" s="152"/>
      <c r="U107" s="151"/>
      <c r="V107" s="151"/>
    </row>
    <row r="108" spans="1:23" ht="19.5" customHeight="1">
      <c r="A108" s="213"/>
      <c r="B108" s="214"/>
      <c r="C108" s="232"/>
      <c r="D108" s="151"/>
      <c r="E108" s="151"/>
      <c r="F108" s="151"/>
      <c r="G108" s="151"/>
      <c r="H108" s="151"/>
      <c r="I108" s="300"/>
      <c r="J108" s="130"/>
      <c r="K108" s="130"/>
      <c r="L108" s="130"/>
      <c r="M108" s="187"/>
      <c r="N108" s="272"/>
      <c r="O108" s="156"/>
      <c r="P108" s="188"/>
      <c r="Q108" s="188"/>
      <c r="R108" s="152"/>
      <c r="S108" s="152"/>
      <c r="T108" s="152"/>
      <c r="U108" s="151"/>
      <c r="V108" s="151"/>
    </row>
    <row r="109" spans="1:23" ht="19.5" customHeight="1">
      <c r="A109" s="216" t="s">
        <v>120</v>
      </c>
      <c r="B109" s="217"/>
      <c r="C109" s="217"/>
      <c r="D109" s="131"/>
      <c r="E109" s="131"/>
      <c r="F109" s="131"/>
      <c r="G109" s="131"/>
      <c r="H109" s="131"/>
      <c r="I109" s="301"/>
      <c r="J109" s="131"/>
      <c r="K109" s="131"/>
      <c r="L109" s="131"/>
      <c r="M109" s="187"/>
      <c r="N109" s="272"/>
      <c r="O109" s="156"/>
      <c r="P109" s="188"/>
      <c r="Q109" s="188"/>
      <c r="R109" s="152"/>
      <c r="S109" s="152"/>
      <c r="T109" s="152"/>
      <c r="U109" s="151"/>
      <c r="V109" s="151"/>
    </row>
    <row r="110" spans="1:23" ht="19.5" customHeight="1" thickBot="1">
      <c r="A110" s="219"/>
      <c r="B110" s="217"/>
      <c r="C110" s="220"/>
      <c r="D110" s="131"/>
      <c r="E110" s="131"/>
      <c r="F110" s="131"/>
      <c r="G110" s="131"/>
      <c r="H110" s="131"/>
      <c r="I110" s="302"/>
      <c r="J110" s="132"/>
      <c r="K110" s="132"/>
      <c r="L110" s="131"/>
      <c r="M110" s="187"/>
      <c r="N110" s="272"/>
      <c r="O110" s="156"/>
      <c r="P110" s="188"/>
      <c r="Q110" s="188"/>
      <c r="R110" s="152"/>
      <c r="S110" s="152"/>
      <c r="T110" s="152"/>
      <c r="U110" s="151"/>
      <c r="V110" s="151"/>
    </row>
    <row r="111" spans="1:23" ht="19.5" customHeight="1" thickBot="1">
      <c r="A111" s="174" t="s">
        <v>0</v>
      </c>
      <c r="B111" s="175" t="s">
        <v>1</v>
      </c>
      <c r="C111" s="175" t="s">
        <v>2</v>
      </c>
      <c r="D111" s="402" t="s">
        <v>26</v>
      </c>
      <c r="E111" s="402" t="s">
        <v>27</v>
      </c>
      <c r="F111" s="402" t="s">
        <v>28</v>
      </c>
      <c r="G111" s="402" t="s">
        <v>25</v>
      </c>
      <c r="H111" s="402" t="s">
        <v>22</v>
      </c>
      <c r="I111" s="303" t="s">
        <v>8</v>
      </c>
      <c r="J111" s="402" t="s">
        <v>9</v>
      </c>
      <c r="K111" s="464" t="s">
        <v>10</v>
      </c>
      <c r="L111" s="465"/>
      <c r="M111" s="187"/>
      <c r="N111" s="272"/>
      <c r="O111" s="156"/>
      <c r="P111" s="188"/>
      <c r="Q111" s="188"/>
      <c r="R111" s="152"/>
      <c r="S111" s="152"/>
      <c r="T111" s="152"/>
      <c r="U111" s="151"/>
      <c r="V111" s="151"/>
    </row>
    <row r="112" spans="1:23" ht="19.5" customHeight="1">
      <c r="A112" s="170"/>
      <c r="B112" s="159"/>
      <c r="C112" s="159"/>
      <c r="D112" s="319"/>
      <c r="E112" s="319"/>
      <c r="F112" s="319"/>
      <c r="G112" s="319"/>
      <c r="H112" s="319"/>
      <c r="I112" s="305"/>
      <c r="J112" s="134"/>
      <c r="K112" s="134"/>
      <c r="L112" s="289"/>
      <c r="M112" s="187"/>
      <c r="N112" s="272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 thickBot="1">
      <c r="A113" s="171"/>
      <c r="B113" s="161"/>
      <c r="C113" s="161"/>
      <c r="D113" s="320"/>
      <c r="E113" s="320"/>
      <c r="F113" s="320"/>
      <c r="G113" s="320"/>
      <c r="H113" s="320"/>
      <c r="I113" s="306"/>
      <c r="J113" s="39"/>
      <c r="K113" s="39"/>
      <c r="L113" s="176"/>
      <c r="M113" s="187"/>
      <c r="N113" s="272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198" t="s">
        <v>20</v>
      </c>
      <c r="B114" s="199"/>
      <c r="C114" s="200"/>
      <c r="D114" s="321">
        <f>SUM(D112:D113)</f>
        <v>0</v>
      </c>
      <c r="E114" s="321">
        <f>SUM(E112:E113)</f>
        <v>0</v>
      </c>
      <c r="F114" s="321">
        <f>SUM(F112:F113)</f>
        <v>0</v>
      </c>
      <c r="G114" s="321">
        <f>SUM(G112:G113)</f>
        <v>0</v>
      </c>
      <c r="H114" s="321">
        <f>SUM(H112:H113)</f>
        <v>0</v>
      </c>
      <c r="I114" s="297"/>
      <c r="J114" s="34"/>
      <c r="K114" s="34"/>
      <c r="L114" s="226"/>
      <c r="M114" s="187"/>
      <c r="N114" s="272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227" t="s">
        <v>12</v>
      </c>
      <c r="B115" s="228"/>
      <c r="C115" s="115"/>
      <c r="D115" s="322">
        <v>0</v>
      </c>
      <c r="E115" s="322">
        <v>98</v>
      </c>
      <c r="F115" s="322">
        <v>83</v>
      </c>
      <c r="G115" s="322">
        <v>0</v>
      </c>
      <c r="H115" s="322">
        <v>0</v>
      </c>
      <c r="I115" s="304"/>
      <c r="J115" s="133"/>
      <c r="K115" s="133"/>
      <c r="L115" s="230"/>
      <c r="M115" s="187"/>
      <c r="N115" s="272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 thickBot="1">
      <c r="A116" s="208" t="s">
        <v>13</v>
      </c>
      <c r="B116" s="209"/>
      <c r="C116" s="210"/>
      <c r="D116" s="323">
        <f>D114+D115</f>
        <v>0</v>
      </c>
      <c r="E116" s="323">
        <f>E114+E115</f>
        <v>98</v>
      </c>
      <c r="F116" s="323">
        <f>F114+F115</f>
        <v>83</v>
      </c>
      <c r="G116" s="323">
        <f>G114+G115</f>
        <v>0</v>
      </c>
      <c r="H116" s="323">
        <f>H114+H115</f>
        <v>0</v>
      </c>
      <c r="I116" s="299"/>
      <c r="J116" s="129"/>
      <c r="K116" s="129"/>
      <c r="L116" s="212"/>
      <c r="M116" s="187"/>
      <c r="N116" s="272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234"/>
      <c r="B117" s="214"/>
      <c r="C117" s="215"/>
      <c r="D117" s="151"/>
      <c r="E117" s="151"/>
      <c r="F117" s="151"/>
      <c r="G117" s="151"/>
      <c r="H117" s="151"/>
      <c r="I117" s="300"/>
      <c r="J117" s="130"/>
      <c r="K117" s="130"/>
      <c r="L117" s="130"/>
      <c r="M117" s="187"/>
      <c r="N117" s="272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>
      <c r="A118" s="216" t="s">
        <v>117</v>
      </c>
      <c r="B118" s="217"/>
      <c r="C118" s="217"/>
      <c r="D118" s="131"/>
      <c r="E118" s="131"/>
      <c r="F118" s="131"/>
      <c r="G118" s="131"/>
      <c r="H118" s="131"/>
      <c r="I118" s="301"/>
      <c r="J118" s="131"/>
      <c r="K118" s="131"/>
      <c r="L118" s="131"/>
      <c r="M118" s="187"/>
      <c r="N118" s="272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 thickBot="1">
      <c r="A119" s="219"/>
      <c r="B119" s="217"/>
      <c r="C119" s="220"/>
      <c r="D119" s="131"/>
      <c r="E119" s="131"/>
      <c r="F119" s="131"/>
      <c r="G119" s="131"/>
      <c r="H119" s="131"/>
      <c r="I119" s="302"/>
      <c r="J119" s="132"/>
      <c r="K119" s="132"/>
      <c r="L119" s="131"/>
      <c r="M119" s="187"/>
      <c r="N119" s="272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 thickBot="1">
      <c r="A120" s="174" t="s">
        <v>0</v>
      </c>
      <c r="B120" s="175" t="s">
        <v>1</v>
      </c>
      <c r="C120" s="175" t="s">
        <v>2</v>
      </c>
      <c r="D120" s="402" t="s">
        <v>29</v>
      </c>
      <c r="E120" s="402" t="s">
        <v>17</v>
      </c>
      <c r="F120" s="402" t="s">
        <v>30</v>
      </c>
      <c r="G120" s="402" t="s">
        <v>19</v>
      </c>
      <c r="H120" s="402" t="s">
        <v>7</v>
      </c>
      <c r="I120" s="303" t="s">
        <v>8</v>
      </c>
      <c r="J120" s="402" t="s">
        <v>9</v>
      </c>
      <c r="K120" s="402"/>
      <c r="L120" s="403" t="s">
        <v>10</v>
      </c>
      <c r="M120" s="187"/>
      <c r="N120" s="272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>
      <c r="A121" s="170"/>
      <c r="B121" s="159"/>
      <c r="C121" s="159"/>
      <c r="D121" s="160"/>
      <c r="E121" s="160"/>
      <c r="F121" s="160"/>
      <c r="G121" s="160"/>
      <c r="H121" s="160"/>
      <c r="I121" s="290"/>
      <c r="J121" s="168"/>
      <c r="K121" s="168"/>
      <c r="L121" s="233"/>
      <c r="M121" s="187"/>
      <c r="N121" s="272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 thickBot="1">
      <c r="A122" s="165"/>
      <c r="B122" s="158"/>
      <c r="C122" s="158"/>
      <c r="D122" s="163"/>
      <c r="E122" s="163"/>
      <c r="F122" s="163"/>
      <c r="G122" s="163"/>
      <c r="H122" s="163"/>
      <c r="I122" s="292"/>
      <c r="J122" s="164"/>
      <c r="K122" s="164"/>
      <c r="L122" s="235"/>
      <c r="M122" s="187"/>
      <c r="N122" s="272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>
      <c r="A123" s="198" t="s">
        <v>20</v>
      </c>
      <c r="B123" s="200"/>
      <c r="C123" s="200"/>
      <c r="D123" s="225">
        <f>SUM(D121:D122)</f>
        <v>0</v>
      </c>
      <c r="E123" s="225">
        <f>SUM(E121:E122)</f>
        <v>0</v>
      </c>
      <c r="F123" s="225">
        <f>SUM(F121:F122)</f>
        <v>0</v>
      </c>
      <c r="G123" s="225">
        <f>SUM(G121:G122)</f>
        <v>0</v>
      </c>
      <c r="H123" s="225">
        <f>SUM(H121:H122)</f>
        <v>0</v>
      </c>
      <c r="I123" s="297"/>
      <c r="J123" s="34"/>
      <c r="K123" s="34"/>
      <c r="L123" s="226"/>
      <c r="M123" s="187"/>
      <c r="N123" s="272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>
      <c r="A124" s="227" t="s">
        <v>12</v>
      </c>
      <c r="B124" s="115"/>
      <c r="C124" s="115"/>
      <c r="D124" s="229">
        <v>0</v>
      </c>
      <c r="E124" s="229">
        <v>105</v>
      </c>
      <c r="F124" s="229">
        <v>100</v>
      </c>
      <c r="G124" s="229">
        <v>0</v>
      </c>
      <c r="H124" s="229">
        <v>0</v>
      </c>
      <c r="I124" s="304"/>
      <c r="J124" s="133"/>
      <c r="K124" s="133"/>
      <c r="L124" s="230"/>
      <c r="M124" s="187"/>
      <c r="N124" s="272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 thickBot="1">
      <c r="A125" s="208" t="s">
        <v>13</v>
      </c>
      <c r="B125" s="210"/>
      <c r="C125" s="210"/>
      <c r="D125" s="231">
        <f>SUM(D123:D124)</f>
        <v>0</v>
      </c>
      <c r="E125" s="231">
        <f>SUM(E123:E124)</f>
        <v>105</v>
      </c>
      <c r="F125" s="231">
        <f>SUM(F123:F124)</f>
        <v>100</v>
      </c>
      <c r="G125" s="231">
        <f>SUM(G123:G124)</f>
        <v>0</v>
      </c>
      <c r="H125" s="231">
        <f>SUM(H123:H124)</f>
        <v>0</v>
      </c>
      <c r="I125" s="299"/>
      <c r="J125" s="129"/>
      <c r="K125" s="129"/>
      <c r="L125" s="236"/>
      <c r="M125" s="187"/>
      <c r="N125" s="272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>
      <c r="A126" s="213"/>
      <c r="B126" s="214"/>
      <c r="C126" s="215"/>
      <c r="D126" s="151"/>
      <c r="E126" s="151"/>
      <c r="F126" s="151"/>
      <c r="G126" s="151"/>
      <c r="H126" s="151"/>
      <c r="I126" s="300"/>
      <c r="J126" s="130"/>
      <c r="K126" s="130"/>
      <c r="L126" s="130"/>
      <c r="M126" s="187"/>
      <c r="N126" s="272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>
      <c r="A127" s="216" t="s">
        <v>31</v>
      </c>
      <c r="B127" s="217"/>
      <c r="C127" s="217"/>
      <c r="D127" s="131"/>
      <c r="E127" s="131"/>
      <c r="F127" s="131"/>
      <c r="G127" s="131"/>
      <c r="H127" s="131"/>
      <c r="I127" s="301"/>
      <c r="J127" s="131"/>
      <c r="K127" s="131"/>
      <c r="L127" s="131"/>
      <c r="M127" s="187"/>
      <c r="N127" s="272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>
      <c r="A128" s="216" t="s">
        <v>32</v>
      </c>
      <c r="B128" s="217"/>
      <c r="C128" s="217"/>
      <c r="D128" s="131"/>
      <c r="E128" s="131"/>
      <c r="F128" s="131"/>
      <c r="G128" s="131"/>
      <c r="H128" s="131"/>
      <c r="I128" s="301"/>
      <c r="J128" s="131"/>
      <c r="K128" s="131"/>
      <c r="L128" s="131"/>
      <c r="M128" s="187"/>
      <c r="N128" s="272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 thickBot="1">
      <c r="A129" s="219"/>
      <c r="B129" s="217"/>
      <c r="C129" s="220"/>
      <c r="D129" s="131"/>
      <c r="E129" s="131"/>
      <c r="F129" s="131"/>
      <c r="G129" s="131"/>
      <c r="H129" s="131"/>
      <c r="I129" s="302"/>
      <c r="J129" s="132"/>
      <c r="K129" s="132"/>
      <c r="L129" s="131"/>
      <c r="M129" s="187"/>
      <c r="N129" s="272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 thickBot="1">
      <c r="A130" s="174" t="s">
        <v>0</v>
      </c>
      <c r="B130" s="175" t="s">
        <v>1</v>
      </c>
      <c r="C130" s="175" t="s">
        <v>2</v>
      </c>
      <c r="D130" s="402" t="s">
        <v>33</v>
      </c>
      <c r="E130" s="402" t="s">
        <v>34</v>
      </c>
      <c r="F130" s="402" t="s">
        <v>35</v>
      </c>
      <c r="G130" s="402" t="s">
        <v>36</v>
      </c>
      <c r="H130" s="402" t="s">
        <v>133</v>
      </c>
      <c r="I130" s="303" t="s">
        <v>8</v>
      </c>
      <c r="J130" s="402" t="s">
        <v>9</v>
      </c>
      <c r="K130" s="402"/>
      <c r="L130" s="403" t="s">
        <v>10</v>
      </c>
      <c r="M130" s="187"/>
      <c r="N130" s="272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>
      <c r="A131" s="171"/>
      <c r="B131" s="161"/>
      <c r="C131" s="161"/>
      <c r="D131" s="162"/>
      <c r="E131" s="162"/>
      <c r="F131" s="162"/>
      <c r="G131" s="162"/>
      <c r="H131" s="162"/>
      <c r="I131" s="306"/>
      <c r="J131" s="169"/>
      <c r="K131" s="194"/>
      <c r="L131" s="237"/>
      <c r="M131" s="187"/>
      <c r="N131" s="272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 thickBot="1">
      <c r="A132" s="171"/>
      <c r="B132" s="161"/>
      <c r="C132" s="161"/>
      <c r="D132" s="162"/>
      <c r="E132" s="162"/>
      <c r="F132" s="162"/>
      <c r="G132" s="162"/>
      <c r="H132" s="162"/>
      <c r="I132" s="306"/>
      <c r="J132" s="169"/>
      <c r="K132" s="194"/>
      <c r="L132" s="237"/>
      <c r="M132" s="187"/>
      <c r="N132" s="272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>
      <c r="A133" s="238" t="s">
        <v>20</v>
      </c>
      <c r="B133" s="239"/>
      <c r="C133" s="239"/>
      <c r="D133" s="240">
        <f>SUM(D131:D132)</f>
        <v>0</v>
      </c>
      <c r="E133" s="240">
        <f>SUM(E131:E132)</f>
        <v>0</v>
      </c>
      <c r="F133" s="240">
        <f>SUM(F131:F132)</f>
        <v>0</v>
      </c>
      <c r="G133" s="240">
        <f>SUM(G131:G132)</f>
        <v>0</v>
      </c>
      <c r="H133" s="240">
        <f>SUM(H131:H132)</f>
        <v>0</v>
      </c>
      <c r="I133" s="307"/>
      <c r="J133" s="35"/>
      <c r="K133" s="35"/>
      <c r="L133" s="241"/>
      <c r="M133" s="187"/>
      <c r="N133" s="272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>
      <c r="A134" s="242" t="s">
        <v>12</v>
      </c>
      <c r="B134" s="243"/>
      <c r="C134" s="243"/>
      <c r="D134" s="244">
        <v>0</v>
      </c>
      <c r="E134" s="244">
        <v>51</v>
      </c>
      <c r="F134" s="244">
        <v>0</v>
      </c>
      <c r="G134" s="244">
        <v>30</v>
      </c>
      <c r="H134" s="244">
        <v>0</v>
      </c>
      <c r="I134" s="308"/>
      <c r="J134" s="135"/>
      <c r="K134" s="135"/>
      <c r="L134" s="245"/>
      <c r="M134" s="187"/>
      <c r="N134" s="272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 thickBot="1">
      <c r="A135" s="246" t="s">
        <v>13</v>
      </c>
      <c r="B135" s="247"/>
      <c r="C135" s="247"/>
      <c r="D135" s="248">
        <f>D133+D134</f>
        <v>0</v>
      </c>
      <c r="E135" s="248">
        <f>E133+E134</f>
        <v>51</v>
      </c>
      <c r="F135" s="248">
        <f>F133+F134</f>
        <v>0</v>
      </c>
      <c r="G135" s="248">
        <f>G133+G134</f>
        <v>30</v>
      </c>
      <c r="H135" s="248">
        <f>H133+H134</f>
        <v>0</v>
      </c>
      <c r="I135" s="309"/>
      <c r="J135" s="136"/>
      <c r="K135" s="136"/>
      <c r="L135" s="249"/>
      <c r="M135" s="187"/>
      <c r="N135" s="272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>
      <c r="A136" s="250"/>
      <c r="B136" s="42"/>
      <c r="C136" s="124"/>
      <c r="D136" s="1"/>
      <c r="E136" s="1"/>
      <c r="F136" s="1"/>
      <c r="G136" s="1"/>
      <c r="H136" s="1"/>
      <c r="I136" s="310"/>
      <c r="J136" s="43"/>
      <c r="K136" s="43"/>
      <c r="L136" s="43"/>
      <c r="M136" s="187"/>
      <c r="N136" s="272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>
      <c r="A137" s="216" t="s">
        <v>37</v>
      </c>
      <c r="B137" s="217"/>
      <c r="C137" s="217"/>
      <c r="D137" s="131"/>
      <c r="E137" s="131"/>
      <c r="F137" s="131"/>
      <c r="G137" s="131"/>
      <c r="H137" s="131"/>
      <c r="I137" s="301"/>
      <c r="J137" s="131"/>
      <c r="K137" s="131"/>
      <c r="L137" s="131"/>
      <c r="M137" s="187"/>
      <c r="N137" s="272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>
      <c r="A138" s="216" t="s">
        <v>116</v>
      </c>
      <c r="B138" s="217"/>
      <c r="C138" s="217"/>
      <c r="D138" s="131"/>
      <c r="E138" s="131"/>
      <c r="F138" s="131"/>
      <c r="G138" s="131"/>
      <c r="H138" s="131"/>
      <c r="I138" s="301"/>
      <c r="J138" s="131"/>
      <c r="K138" s="131"/>
      <c r="L138" s="131"/>
      <c r="M138" s="187"/>
      <c r="N138" s="272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 thickBot="1">
      <c r="A139" s="219"/>
      <c r="B139" s="217"/>
      <c r="C139" s="220"/>
      <c r="D139" s="131"/>
      <c r="E139" s="131"/>
      <c r="F139" s="131"/>
      <c r="G139" s="131"/>
      <c r="H139" s="131"/>
      <c r="I139" s="302"/>
      <c r="J139" s="132"/>
      <c r="K139" s="132"/>
      <c r="L139" s="131"/>
      <c r="M139" s="187"/>
      <c r="N139" s="272"/>
      <c r="O139" s="156"/>
      <c r="P139" s="188"/>
      <c r="Q139" s="188"/>
      <c r="R139" s="152"/>
      <c r="S139" s="152"/>
      <c r="T139" s="152"/>
      <c r="U139" s="151"/>
      <c r="V139" s="151"/>
    </row>
    <row r="140" spans="1:22" ht="19.5" customHeight="1" thickBot="1">
      <c r="A140" s="174" t="s">
        <v>0</v>
      </c>
      <c r="B140" s="175" t="s">
        <v>1</v>
      </c>
      <c r="C140" s="175" t="s">
        <v>2</v>
      </c>
      <c r="D140" s="402" t="s">
        <v>33</v>
      </c>
      <c r="E140" s="402" t="s">
        <v>27</v>
      </c>
      <c r="F140" s="402" t="s">
        <v>24</v>
      </c>
      <c r="G140" s="402" t="s">
        <v>25</v>
      </c>
      <c r="H140" s="402" t="s">
        <v>7</v>
      </c>
      <c r="I140" s="303" t="s">
        <v>8</v>
      </c>
      <c r="J140" s="402" t="s">
        <v>9</v>
      </c>
      <c r="K140" s="402"/>
      <c r="L140" s="403" t="s">
        <v>10</v>
      </c>
      <c r="M140" s="187"/>
      <c r="N140" s="272"/>
      <c r="O140" s="156"/>
      <c r="P140" s="188"/>
      <c r="Q140" s="188"/>
      <c r="R140" s="152"/>
      <c r="S140" s="152"/>
      <c r="T140" s="152"/>
      <c r="U140" s="151"/>
      <c r="V140" s="151"/>
    </row>
    <row r="141" spans="1:22" ht="19.5" customHeight="1">
      <c r="A141" s="170"/>
      <c r="B141" s="159"/>
      <c r="C141" s="159"/>
      <c r="D141" s="160"/>
      <c r="E141" s="160"/>
      <c r="F141" s="160"/>
      <c r="G141" s="160"/>
      <c r="H141" s="160"/>
      <c r="I141" s="290"/>
      <c r="J141" s="168"/>
      <c r="K141" s="168"/>
      <c r="L141" s="223"/>
      <c r="M141" s="187"/>
      <c r="N141" s="272"/>
      <c r="O141" s="156"/>
      <c r="P141" s="188"/>
      <c r="Q141" s="188"/>
      <c r="R141" s="152"/>
      <c r="S141" s="152"/>
      <c r="T141" s="152"/>
      <c r="U141" s="151"/>
      <c r="V141" s="151"/>
    </row>
    <row r="142" spans="1:22" ht="19.5" customHeight="1" thickBot="1">
      <c r="A142" s="171"/>
      <c r="B142" s="161"/>
      <c r="C142" s="161"/>
      <c r="D142" s="162"/>
      <c r="E142" s="162"/>
      <c r="F142" s="162"/>
      <c r="G142" s="162"/>
      <c r="H142" s="162"/>
      <c r="I142" s="291"/>
      <c r="J142" s="169"/>
      <c r="K142" s="169"/>
      <c r="L142" s="224"/>
      <c r="M142" s="187"/>
      <c r="N142" s="272"/>
      <c r="O142" s="156"/>
      <c r="P142" s="188"/>
      <c r="Q142" s="188"/>
      <c r="R142" s="152"/>
      <c r="S142" s="152"/>
      <c r="T142" s="152"/>
      <c r="U142" s="151"/>
      <c r="V142" s="151"/>
    </row>
    <row r="143" spans="1:22" ht="19.5" customHeight="1">
      <c r="A143" s="238" t="s">
        <v>20</v>
      </c>
      <c r="B143" s="239"/>
      <c r="C143" s="239"/>
      <c r="D143" s="240">
        <f>SUM(D141:D142)</f>
        <v>0</v>
      </c>
      <c r="E143" s="240">
        <f>SUM(E141:E142)</f>
        <v>0</v>
      </c>
      <c r="F143" s="240">
        <f>SUM(F141:F142)</f>
        <v>0</v>
      </c>
      <c r="G143" s="240">
        <f>SUM(G141:G142)</f>
        <v>0</v>
      </c>
      <c r="H143" s="240">
        <f>SUM(H141:H142)</f>
        <v>0</v>
      </c>
      <c r="I143" s="307"/>
      <c r="J143" s="35"/>
      <c r="K143" s="35"/>
      <c r="L143" s="241"/>
      <c r="M143" s="187"/>
      <c r="N143" s="272"/>
      <c r="O143" s="156"/>
      <c r="P143" s="188"/>
      <c r="Q143" s="188"/>
      <c r="R143" s="152"/>
      <c r="S143" s="152"/>
      <c r="T143" s="152"/>
      <c r="U143" s="151"/>
      <c r="V143" s="151"/>
    </row>
    <row r="144" spans="1:22" ht="19.5" customHeight="1">
      <c r="A144" s="242" t="s">
        <v>12</v>
      </c>
      <c r="B144" s="243"/>
      <c r="C144" s="243"/>
      <c r="D144" s="244">
        <v>0</v>
      </c>
      <c r="E144" s="244">
        <v>0</v>
      </c>
      <c r="F144" s="244">
        <v>0</v>
      </c>
      <c r="G144" s="244">
        <v>0</v>
      </c>
      <c r="H144" s="244">
        <v>0</v>
      </c>
      <c r="I144" s="308"/>
      <c r="J144" s="135"/>
      <c r="K144" s="135"/>
      <c r="L144" s="245"/>
      <c r="M144" s="187"/>
      <c r="N144" s="272"/>
      <c r="O144" s="156"/>
      <c r="P144" s="188"/>
      <c r="Q144" s="188"/>
      <c r="R144" s="152"/>
      <c r="S144" s="152"/>
      <c r="T144" s="152"/>
      <c r="U144" s="151"/>
      <c r="V144" s="151"/>
    </row>
    <row r="145" spans="1:22" ht="19.5" customHeight="1" thickBot="1">
      <c r="A145" s="246" t="s">
        <v>13</v>
      </c>
      <c r="B145" s="247"/>
      <c r="C145" s="247"/>
      <c r="D145" s="248">
        <f>D143+D144</f>
        <v>0</v>
      </c>
      <c r="E145" s="248">
        <f>E143+E144</f>
        <v>0</v>
      </c>
      <c r="F145" s="248">
        <f>F143+F144</f>
        <v>0</v>
      </c>
      <c r="G145" s="248">
        <f>G143+G144</f>
        <v>0</v>
      </c>
      <c r="H145" s="248">
        <f>H143+H144</f>
        <v>0</v>
      </c>
      <c r="I145" s="309"/>
      <c r="J145" s="136"/>
      <c r="K145" s="136"/>
      <c r="L145" s="249"/>
      <c r="M145" s="187"/>
      <c r="N145" s="272"/>
      <c r="O145" s="156"/>
      <c r="P145" s="188"/>
      <c r="Q145" s="188"/>
      <c r="R145" s="152"/>
      <c r="S145" s="152"/>
      <c r="T145" s="152"/>
      <c r="U145" s="151"/>
      <c r="V145" s="151"/>
    </row>
    <row r="146" spans="1:22" ht="19.5" customHeight="1">
      <c r="A146" s="250"/>
      <c r="B146" s="42"/>
      <c r="C146" s="124"/>
      <c r="D146" s="1"/>
      <c r="E146" s="1"/>
      <c r="F146" s="1"/>
      <c r="G146" s="1"/>
      <c r="H146" s="1"/>
      <c r="I146" s="310"/>
      <c r="J146" s="43"/>
      <c r="K146" s="43"/>
      <c r="L146" s="43"/>
      <c r="M146" s="187"/>
      <c r="N146" s="272"/>
      <c r="O146" s="156"/>
      <c r="P146" s="188"/>
      <c r="Q146" s="188"/>
      <c r="R146" s="152"/>
      <c r="S146" s="152"/>
      <c r="T146" s="152"/>
      <c r="U146" s="151"/>
      <c r="V146" s="151"/>
    </row>
    <row r="147" spans="1:22" ht="19.5" customHeight="1">
      <c r="A147" s="216" t="s">
        <v>121</v>
      </c>
      <c r="B147" s="217"/>
      <c r="C147" s="217"/>
      <c r="D147" s="131"/>
      <c r="E147" s="131"/>
      <c r="F147" s="131"/>
      <c r="G147" s="131"/>
      <c r="H147" s="131"/>
      <c r="I147" s="301"/>
      <c r="J147" s="131"/>
      <c r="K147" s="131"/>
      <c r="L147" s="131"/>
      <c r="M147" s="187"/>
      <c r="N147" s="272"/>
      <c r="O147" s="156"/>
      <c r="P147" s="188"/>
      <c r="Q147" s="188"/>
      <c r="R147" s="152"/>
      <c r="S147" s="152"/>
      <c r="T147" s="152"/>
      <c r="U147" s="151"/>
      <c r="V147" s="151"/>
    </row>
    <row r="148" spans="1:22" ht="20.100000000000001" customHeight="1">
      <c r="A148" s="216" t="s">
        <v>123</v>
      </c>
      <c r="B148" s="217"/>
      <c r="C148" s="217"/>
      <c r="D148" s="131"/>
      <c r="E148" s="131"/>
      <c r="F148" s="131"/>
      <c r="G148" s="131"/>
      <c r="H148" s="131"/>
      <c r="I148" s="301"/>
      <c r="J148" s="131"/>
      <c r="K148" s="131"/>
      <c r="L148" s="131"/>
      <c r="M148" s="187"/>
      <c r="N148" s="272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 thickBot="1">
      <c r="A149" s="219"/>
      <c r="B149" s="217"/>
      <c r="C149" s="220"/>
      <c r="D149" s="131"/>
      <c r="E149" s="131"/>
      <c r="F149" s="131"/>
      <c r="G149" s="131"/>
      <c r="H149" s="131"/>
      <c r="I149" s="302"/>
      <c r="J149" s="132"/>
      <c r="K149" s="132"/>
      <c r="L149" s="131"/>
      <c r="M149" s="187"/>
      <c r="N149" s="272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 thickBot="1">
      <c r="A150" s="174" t="s">
        <v>0</v>
      </c>
      <c r="B150" s="175" t="s">
        <v>1</v>
      </c>
      <c r="C150" s="175" t="s">
        <v>2</v>
      </c>
      <c r="D150" s="402" t="s">
        <v>22</v>
      </c>
      <c r="E150" s="402" t="s">
        <v>27</v>
      </c>
      <c r="F150" s="402" t="s">
        <v>24</v>
      </c>
      <c r="G150" s="402" t="s">
        <v>25</v>
      </c>
      <c r="H150" s="402" t="s">
        <v>7</v>
      </c>
      <c r="I150" s="303" t="s">
        <v>8</v>
      </c>
      <c r="J150" s="402" t="s">
        <v>9</v>
      </c>
      <c r="K150" s="402"/>
      <c r="L150" s="403" t="s">
        <v>10</v>
      </c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>
      <c r="A151" s="171"/>
      <c r="B151" s="161"/>
      <c r="C151" s="161"/>
      <c r="D151" s="251"/>
      <c r="E151" s="162"/>
      <c r="F151" s="251"/>
      <c r="G151" s="251"/>
      <c r="H151" s="251"/>
      <c r="I151" s="291"/>
      <c r="J151" s="169"/>
      <c r="K151" s="169"/>
      <c r="L151" s="224"/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 thickBot="1">
      <c r="A152" s="171"/>
      <c r="B152" s="161"/>
      <c r="C152" s="161"/>
      <c r="D152" s="251"/>
      <c r="E152" s="162"/>
      <c r="F152" s="251"/>
      <c r="G152" s="251"/>
      <c r="H152" s="251"/>
      <c r="I152" s="291"/>
      <c r="J152" s="169"/>
      <c r="K152" s="169"/>
      <c r="L152" s="224"/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>
      <c r="A153" s="238" t="s">
        <v>20</v>
      </c>
      <c r="B153" s="239"/>
      <c r="C153" s="239"/>
      <c r="D153" s="240">
        <f>SUM(D151:D152)</f>
        <v>0</v>
      </c>
      <c r="E153" s="240">
        <f>SUM(E151:E152)</f>
        <v>0</v>
      </c>
      <c r="F153" s="240">
        <f>SUM(F151:F152)</f>
        <v>0</v>
      </c>
      <c r="G153" s="240">
        <f>SUM(G151:G152)</f>
        <v>0</v>
      </c>
      <c r="H153" s="240">
        <f>SUM(H151:H152)</f>
        <v>0</v>
      </c>
      <c r="I153" s="307"/>
      <c r="J153" s="35"/>
      <c r="K153" s="35"/>
      <c r="L153" s="241"/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>
      <c r="A154" s="242" t="s">
        <v>12</v>
      </c>
      <c r="B154" s="243"/>
      <c r="C154" s="243"/>
      <c r="D154" s="244">
        <v>0</v>
      </c>
      <c r="E154" s="244">
        <v>0</v>
      </c>
      <c r="F154" s="244">
        <v>0</v>
      </c>
      <c r="G154" s="244">
        <v>0</v>
      </c>
      <c r="H154" s="244">
        <v>0</v>
      </c>
      <c r="I154" s="308"/>
      <c r="J154" s="135"/>
      <c r="K154" s="135"/>
      <c r="L154" s="245"/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 thickBot="1">
      <c r="A155" s="246" t="s">
        <v>13</v>
      </c>
      <c r="B155" s="247"/>
      <c r="C155" s="247"/>
      <c r="D155" s="248">
        <f>D153+D154</f>
        <v>0</v>
      </c>
      <c r="E155" s="248">
        <f>E153+E154</f>
        <v>0</v>
      </c>
      <c r="F155" s="248">
        <f>F153+F154</f>
        <v>0</v>
      </c>
      <c r="G155" s="248">
        <f>G153+G154</f>
        <v>0</v>
      </c>
      <c r="H155" s="248">
        <f>H153+H154</f>
        <v>0</v>
      </c>
      <c r="I155" s="309"/>
      <c r="J155" s="136"/>
      <c r="K155" s="136"/>
      <c r="L155" s="249"/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>
      <c r="A156" s="252"/>
      <c r="B156" s="42"/>
      <c r="C156" s="42"/>
      <c r="D156" s="1"/>
      <c r="E156" s="1"/>
      <c r="F156" s="1"/>
      <c r="G156" s="1"/>
      <c r="H156" s="1"/>
      <c r="I156" s="310"/>
      <c r="J156" s="43"/>
      <c r="K156" s="43"/>
      <c r="L156" s="43"/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>
      <c r="A157" s="216" t="s">
        <v>38</v>
      </c>
      <c r="B157" s="44"/>
      <c r="C157" s="44"/>
      <c r="D157" s="45"/>
      <c r="E157" s="45"/>
      <c r="F157" s="45"/>
      <c r="G157" s="45"/>
      <c r="H157" s="45"/>
      <c r="I157" s="311"/>
      <c r="J157" s="45"/>
      <c r="K157" s="45"/>
      <c r="L157" s="45"/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 thickBot="1">
      <c r="A158" s="213"/>
      <c r="B158" s="214"/>
      <c r="C158" s="215"/>
      <c r="D158" s="151"/>
      <c r="E158" s="151"/>
      <c r="F158" s="151"/>
      <c r="G158" s="151"/>
      <c r="H158" s="151"/>
      <c r="I158" s="300"/>
      <c r="J158" s="130"/>
      <c r="K158" s="130"/>
      <c r="L158" s="130"/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 thickBot="1">
      <c r="A159" s="253" t="s">
        <v>0</v>
      </c>
      <c r="B159" s="254" t="s">
        <v>1</v>
      </c>
      <c r="C159" s="254" t="s">
        <v>2</v>
      </c>
      <c r="D159" s="137" t="s">
        <v>3</v>
      </c>
      <c r="E159" s="137" t="s">
        <v>4</v>
      </c>
      <c r="F159" s="137" t="s">
        <v>5</v>
      </c>
      <c r="G159" s="137" t="s">
        <v>6</v>
      </c>
      <c r="H159" s="137" t="s">
        <v>7</v>
      </c>
      <c r="I159" s="312" t="s">
        <v>8</v>
      </c>
      <c r="J159" s="137" t="s">
        <v>9</v>
      </c>
      <c r="K159" s="137"/>
      <c r="L159" s="255" t="s">
        <v>10</v>
      </c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>
      <c r="A160" s="256" t="s">
        <v>20</v>
      </c>
      <c r="B160" s="257"/>
      <c r="C160" s="257"/>
      <c r="D160" s="258">
        <f t="shared" ref="D160:H162" si="2">SUM(D71,D84,D114,D123)</f>
        <v>273</v>
      </c>
      <c r="E160" s="258">
        <f t="shared" si="2"/>
        <v>74</v>
      </c>
      <c r="F160" s="258">
        <f t="shared" si="2"/>
        <v>85</v>
      </c>
      <c r="G160" s="258">
        <f t="shared" si="2"/>
        <v>298</v>
      </c>
      <c r="H160" s="258">
        <f t="shared" si="2"/>
        <v>0</v>
      </c>
      <c r="I160" s="313"/>
      <c r="J160" s="36"/>
      <c r="K160" s="36"/>
      <c r="L160" s="259"/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:22" ht="20.100000000000001" customHeight="1">
      <c r="A161" s="260" t="s">
        <v>12</v>
      </c>
      <c r="B161" s="261"/>
      <c r="C161" s="261"/>
      <c r="D161" s="262">
        <f t="shared" si="2"/>
        <v>2794</v>
      </c>
      <c r="E161" s="262">
        <f t="shared" si="2"/>
        <v>503</v>
      </c>
      <c r="F161" s="262">
        <f t="shared" si="2"/>
        <v>455</v>
      </c>
      <c r="G161" s="262">
        <f t="shared" si="2"/>
        <v>2709</v>
      </c>
      <c r="H161" s="262">
        <f t="shared" si="2"/>
        <v>0</v>
      </c>
      <c r="I161" s="314"/>
      <c r="J161" s="138"/>
      <c r="K161" s="138"/>
      <c r="L161" s="263"/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:22" ht="20.100000000000001" customHeight="1" thickBot="1">
      <c r="A162" s="264" t="s">
        <v>13</v>
      </c>
      <c r="B162" s="265"/>
      <c r="C162" s="265"/>
      <c r="D162" s="266">
        <f t="shared" si="2"/>
        <v>3067</v>
      </c>
      <c r="E162" s="266">
        <f t="shared" si="2"/>
        <v>577</v>
      </c>
      <c r="F162" s="266">
        <f t="shared" si="2"/>
        <v>540</v>
      </c>
      <c r="G162" s="266">
        <f t="shared" si="2"/>
        <v>3007</v>
      </c>
      <c r="H162" s="266">
        <f t="shared" si="2"/>
        <v>0</v>
      </c>
      <c r="I162" s="315"/>
      <c r="J162" s="139"/>
      <c r="K162" s="139"/>
      <c r="L162" s="267"/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:26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:26" ht="20.100000000000001" customHeight="1">
      <c r="M338" s="187"/>
      <c r="O338" s="156"/>
      <c r="P338" s="269"/>
      <c r="Q338" s="269"/>
      <c r="R338" s="154"/>
      <c r="S338" s="154"/>
      <c r="T338" s="152"/>
      <c r="U338" s="151"/>
      <c r="V338" s="151"/>
    </row>
    <row r="339" spans="1:26" ht="20.100000000000001" customHeight="1">
      <c r="M339" s="187"/>
      <c r="O339" s="156"/>
      <c r="P339" s="269"/>
      <c r="Q339" s="269"/>
      <c r="R339" s="154"/>
      <c r="S339" s="154"/>
      <c r="T339" s="152"/>
      <c r="U339" s="151"/>
      <c r="V339" s="151"/>
    </row>
    <row r="340" spans="1:26" ht="20.100000000000001" customHeight="1">
      <c r="M340" s="187"/>
      <c r="N340" s="145"/>
      <c r="O340" s="156"/>
      <c r="P340" s="188"/>
      <c r="Q340" s="188"/>
      <c r="R340" s="152"/>
      <c r="S340" s="152"/>
      <c r="T340" s="152"/>
      <c r="U340" s="151"/>
      <c r="V340" s="151"/>
    </row>
    <row r="341" spans="1:26" ht="20.100000000000001" customHeight="1">
      <c r="M341" s="187"/>
      <c r="N341" s="145"/>
      <c r="O341" s="156"/>
      <c r="P341" s="188"/>
      <c r="Q341" s="188"/>
      <c r="R341" s="152"/>
      <c r="S341" s="152"/>
      <c r="T341" s="152"/>
      <c r="U341" s="151"/>
      <c r="V341" s="151"/>
    </row>
    <row r="342" spans="1:26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:26" s="145" customFormat="1" ht="20.100000000000001" customHeight="1">
      <c r="A343" s="268"/>
      <c r="B343" s="123"/>
      <c r="C343" s="123"/>
      <c r="D343" s="123"/>
      <c r="E343" s="123"/>
      <c r="F343" s="123"/>
      <c r="G343" s="123"/>
      <c r="H343" s="123"/>
      <c r="I343" s="316"/>
      <c r="J343" s="123"/>
      <c r="K343" s="123"/>
      <c r="L343" s="123"/>
      <c r="M343" s="187"/>
      <c r="N343" s="150"/>
      <c r="O343" s="156"/>
      <c r="P343" s="188"/>
      <c r="Q343" s="188"/>
      <c r="R343" s="152"/>
      <c r="S343" s="152"/>
      <c r="T343" s="152"/>
      <c r="U343" s="151"/>
      <c r="V343" s="151"/>
      <c r="W343" s="150"/>
      <c r="Y343" s="150"/>
      <c r="Z343" s="150"/>
    </row>
    <row r="344" spans="1:26" s="145" customFormat="1" ht="20.100000000000001" customHeight="1">
      <c r="A344" s="268"/>
      <c r="B344" s="123"/>
      <c r="C344" s="123"/>
      <c r="D344" s="123"/>
      <c r="E344" s="123"/>
      <c r="F344" s="123"/>
      <c r="G344" s="123"/>
      <c r="H344" s="123"/>
      <c r="I344" s="316"/>
      <c r="J344" s="123"/>
      <c r="K344" s="123"/>
      <c r="L344" s="123"/>
      <c r="M344" s="187"/>
      <c r="N344" s="150"/>
      <c r="O344" s="156"/>
      <c r="P344" s="188"/>
      <c r="Q344" s="188"/>
      <c r="R344" s="152"/>
      <c r="S344" s="152"/>
      <c r="T344" s="154"/>
      <c r="U344" s="55"/>
      <c r="V344" s="55"/>
      <c r="Y344" s="150"/>
      <c r="Z344" s="150"/>
    </row>
    <row r="345" spans="1:26" ht="20.100000000000001" customHeight="1">
      <c r="M345" s="187"/>
      <c r="O345" s="156"/>
      <c r="P345" s="188"/>
      <c r="Q345" s="188"/>
      <c r="R345" s="152"/>
      <c r="S345" s="152"/>
      <c r="T345" s="154"/>
      <c r="U345" s="55"/>
      <c r="V345" s="55"/>
      <c r="W345" s="145"/>
      <c r="X345" s="145"/>
      <c r="Y345" s="145"/>
      <c r="Z345" s="145"/>
    </row>
    <row r="346" spans="1:26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  <c r="X346" s="145"/>
      <c r="Y346" s="145"/>
      <c r="Z346" s="145"/>
    </row>
    <row r="347" spans="1:26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  <c r="X347" s="145"/>
      <c r="Y347" s="145"/>
    </row>
    <row r="348" spans="1:26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  <c r="X348" s="145"/>
      <c r="Y348" s="145"/>
    </row>
    <row r="349" spans="1:26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  <c r="X349" s="145"/>
      <c r="Y349" s="145"/>
    </row>
    <row r="350" spans="1:26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  <c r="X350" s="145"/>
      <c r="Y350" s="145"/>
    </row>
    <row r="351" spans="1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  <c r="X351" s="145"/>
      <c r="Y351" s="145"/>
    </row>
    <row r="352" spans="1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  <c r="Y352" s="145"/>
    </row>
    <row r="353" spans="13:25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  <c r="Y353" s="145"/>
    </row>
    <row r="354" spans="13:25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5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5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5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5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5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5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5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5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5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5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5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5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5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5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2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2" ht="20.100000000000001" customHeight="1">
      <c r="M381" s="187"/>
      <c r="O381" s="156"/>
      <c r="P381" s="188"/>
      <c r="Q381" s="188"/>
      <c r="R381" s="152"/>
      <c r="S381" s="152"/>
      <c r="T381" s="152"/>
      <c r="U381" s="151"/>
      <c r="V381" s="151"/>
    </row>
    <row r="382" spans="13:22" ht="20.100000000000001" customHeight="1">
      <c r="M382" s="187"/>
      <c r="O382" s="156"/>
      <c r="P382" s="188"/>
      <c r="Q382" s="188"/>
      <c r="R382" s="152"/>
      <c r="S382" s="152"/>
      <c r="T382" s="152"/>
      <c r="U382" s="151"/>
      <c r="V382" s="151"/>
    </row>
    <row r="383" spans="13:22" ht="20.100000000000001" customHeight="1">
      <c r="M383" s="187"/>
      <c r="O383" s="156"/>
      <c r="P383" s="188"/>
      <c r="Q383" s="188"/>
      <c r="R383" s="152"/>
      <c r="S383" s="152"/>
      <c r="T383" s="152"/>
      <c r="U383" s="151"/>
      <c r="V383" s="151"/>
    </row>
    <row r="384" spans="13:22" ht="20.100000000000001" customHeight="1">
      <c r="M384" s="187"/>
      <c r="O384" s="156"/>
      <c r="P384" s="188"/>
      <c r="Q384" s="188"/>
      <c r="R384" s="152"/>
      <c r="S384" s="152"/>
      <c r="T384" s="152"/>
      <c r="U384" s="151"/>
      <c r="V384" s="151"/>
    </row>
    <row r="385" spans="13:22" ht="20.100000000000001" customHeight="1">
      <c r="M385" s="187"/>
      <c r="O385" s="156"/>
      <c r="P385" s="188"/>
      <c r="Q385" s="188"/>
      <c r="R385" s="152"/>
      <c r="S385" s="152"/>
      <c r="T385" s="152"/>
      <c r="U385" s="151"/>
      <c r="V385" s="151"/>
    </row>
    <row r="386" spans="13:22" ht="20.100000000000001" customHeight="1">
      <c r="M386" s="187"/>
      <c r="O386" s="156"/>
      <c r="P386" s="188"/>
      <c r="Q386" s="188"/>
      <c r="R386" s="152"/>
      <c r="S386" s="152"/>
      <c r="T386" s="152"/>
      <c r="U386" s="151"/>
      <c r="V386" s="151"/>
    </row>
    <row r="387" spans="13:22" ht="20.100000000000001" customHeight="1">
      <c r="M387" s="187"/>
      <c r="O387" s="156"/>
      <c r="P387" s="188"/>
      <c r="Q387" s="188"/>
      <c r="R387" s="152"/>
      <c r="S387" s="152"/>
      <c r="T387" s="152"/>
      <c r="U387" s="151"/>
      <c r="V387" s="151"/>
    </row>
    <row r="388" spans="13:22" ht="20.100000000000001" customHeight="1">
      <c r="M388" s="187"/>
      <c r="O388" s="156"/>
      <c r="P388" s="188"/>
      <c r="Q388" s="188"/>
      <c r="R388" s="152"/>
      <c r="S388" s="152"/>
      <c r="T388" s="152"/>
      <c r="U388" s="151"/>
      <c r="V388" s="151"/>
    </row>
    <row r="389" spans="13:22" ht="20.100000000000001" customHeight="1">
      <c r="M389" s="187"/>
      <c r="P389" s="38"/>
      <c r="Q389" s="38"/>
      <c r="R389" s="38"/>
      <c r="S389" s="38"/>
      <c r="T389" s="152"/>
      <c r="U389" s="151"/>
      <c r="V389" s="151"/>
    </row>
    <row r="390" spans="13:22" ht="20.100000000000001" customHeight="1">
      <c r="M390" s="187"/>
      <c r="P390" s="38"/>
      <c r="Q390" s="38"/>
      <c r="R390" s="38"/>
      <c r="S390" s="38"/>
      <c r="T390" s="152"/>
      <c r="U390" s="151"/>
      <c r="V390" s="151"/>
    </row>
    <row r="391" spans="13:22" ht="20.100000000000001" customHeight="1">
      <c r="M391" s="187"/>
      <c r="P391" s="38"/>
      <c r="Q391" s="38"/>
      <c r="R391" s="38"/>
      <c r="S391" s="38"/>
      <c r="T391" s="152"/>
      <c r="U391" s="151"/>
      <c r="V391" s="151"/>
    </row>
    <row r="392" spans="13:22" ht="20.100000000000001" customHeight="1">
      <c r="M392" s="187"/>
      <c r="P392" s="38"/>
      <c r="Q392" s="38"/>
      <c r="R392" s="38"/>
      <c r="S392" s="38"/>
      <c r="T392" s="152"/>
      <c r="U392" s="151"/>
      <c r="V392" s="151"/>
    </row>
    <row r="393" spans="13:22" ht="20.100000000000001" customHeight="1">
      <c r="M393" s="187"/>
      <c r="P393" s="38"/>
      <c r="Q393" s="38"/>
      <c r="R393" s="38"/>
      <c r="S393" s="38"/>
      <c r="T393" s="152"/>
      <c r="U393" s="151"/>
      <c r="V393" s="151"/>
    </row>
    <row r="394" spans="13:22" ht="20.100000000000001" customHeight="1">
      <c r="M394" s="187"/>
      <c r="P394" s="38"/>
      <c r="Q394" s="38"/>
      <c r="R394" s="38"/>
      <c r="S394" s="38"/>
      <c r="T394" s="152"/>
      <c r="U394" s="151"/>
      <c r="V394" s="151"/>
    </row>
    <row r="395" spans="13:22" ht="20.100000000000001" customHeight="1">
      <c r="M395" s="187"/>
      <c r="P395" s="38"/>
      <c r="Q395" s="38"/>
      <c r="R395" s="38"/>
      <c r="S395" s="38"/>
      <c r="T395" s="38"/>
    </row>
    <row r="396" spans="13:22" ht="20.100000000000001" customHeight="1">
      <c r="M396" s="187"/>
      <c r="P396" s="38"/>
      <c r="Q396" s="38"/>
      <c r="R396" s="38"/>
      <c r="S396" s="38"/>
      <c r="T396" s="38"/>
    </row>
    <row r="397" spans="13:22" ht="20.100000000000001" customHeight="1">
      <c r="M397" s="187"/>
      <c r="P397" s="38"/>
      <c r="Q397" s="38"/>
      <c r="R397" s="38"/>
      <c r="S397" s="38"/>
      <c r="T397" s="38"/>
    </row>
    <row r="398" spans="13:22" ht="20.100000000000001" customHeight="1">
      <c r="M398" s="187"/>
      <c r="P398" s="38"/>
      <c r="Q398" s="38"/>
      <c r="R398" s="38"/>
      <c r="S398" s="38"/>
      <c r="T398" s="38"/>
    </row>
    <row r="399" spans="13:22" ht="20.100000000000001" customHeight="1">
      <c r="M399" s="187"/>
      <c r="P399" s="38"/>
      <c r="Q399" s="38"/>
      <c r="R399" s="38"/>
      <c r="S399" s="38"/>
      <c r="T399" s="38"/>
    </row>
    <row r="400" spans="13:22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87"/>
      <c r="P424" s="38"/>
      <c r="Q424" s="38"/>
      <c r="R424" s="38"/>
      <c r="S424" s="38"/>
      <c r="T424" s="38"/>
    </row>
    <row r="425" spans="13:20" ht="20.100000000000001" customHeight="1">
      <c r="M425" s="187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P513" s="38"/>
      <c r="Q513" s="38"/>
      <c r="R513" s="38"/>
      <c r="S513" s="38"/>
      <c r="T513" s="38"/>
    </row>
    <row r="514" spans="13:22" ht="20.100000000000001" customHeight="1">
      <c r="M514" s="150"/>
      <c r="P514" s="38"/>
      <c r="Q514" s="38"/>
      <c r="R514" s="38"/>
      <c r="S514" s="38"/>
      <c r="T514" s="38"/>
    </row>
    <row r="515" spans="13:22" ht="20.100000000000001" customHeight="1">
      <c r="M515" s="150"/>
      <c r="P515" s="38"/>
      <c r="Q515" s="38"/>
      <c r="R515" s="38"/>
      <c r="S515" s="38"/>
      <c r="T515" s="38"/>
    </row>
    <row r="516" spans="13:22" ht="20.100000000000001" customHeight="1">
      <c r="M516" s="150"/>
      <c r="P516" s="38"/>
      <c r="Q516" s="38"/>
      <c r="R516" s="38"/>
      <c r="S516" s="38"/>
      <c r="T516" s="38"/>
    </row>
    <row r="517" spans="13:22" ht="20.100000000000001" customHeight="1">
      <c r="M517" s="150"/>
      <c r="P517" s="38"/>
      <c r="Q517" s="38"/>
      <c r="R517" s="38"/>
      <c r="S517" s="38"/>
      <c r="T517" s="38"/>
    </row>
    <row r="518" spans="13:22" ht="20.100000000000001" customHeight="1">
      <c r="M518" s="150"/>
      <c r="P518" s="38"/>
      <c r="Q518" s="38"/>
      <c r="R518" s="38"/>
      <c r="S518" s="38"/>
      <c r="T518" s="38"/>
    </row>
    <row r="519" spans="13:22" ht="20.100000000000001" customHeight="1">
      <c r="M519" s="150"/>
      <c r="P519" s="38"/>
      <c r="Q519" s="38"/>
      <c r="R519" s="38"/>
      <c r="S519" s="38"/>
      <c r="T519" s="38"/>
    </row>
    <row r="520" spans="13:22" ht="20.100000000000001" customHeight="1">
      <c r="M520" s="150"/>
      <c r="P520" s="38"/>
      <c r="Q520" s="38"/>
      <c r="R520" s="38"/>
      <c r="S520" s="38"/>
      <c r="T520" s="38"/>
    </row>
    <row r="521" spans="13:22" ht="20.100000000000001" customHeight="1">
      <c r="M521" s="150"/>
      <c r="P521" s="38"/>
      <c r="Q521" s="38"/>
      <c r="R521" s="38"/>
      <c r="S521" s="38"/>
      <c r="T521" s="38"/>
    </row>
    <row r="522" spans="13:22" ht="20.100000000000001" customHeight="1">
      <c r="M522" s="150"/>
      <c r="T522" s="38"/>
    </row>
    <row r="523" spans="13:22" ht="20.100000000000001" customHeight="1">
      <c r="M523" s="150"/>
      <c r="T523" s="38"/>
    </row>
    <row r="524" spans="13:22" ht="20.100000000000001" customHeight="1">
      <c r="M524" s="150"/>
      <c r="T524" s="38"/>
    </row>
    <row r="525" spans="13:22" ht="20.100000000000001" customHeight="1">
      <c r="M525" s="150"/>
      <c r="T525" s="38"/>
    </row>
    <row r="526" spans="13:22" ht="20.100000000000001" customHeight="1">
      <c r="M526" s="150"/>
      <c r="T526" s="38"/>
    </row>
    <row r="527" spans="13:22" ht="20.100000000000001" customHeight="1">
      <c r="M527" s="150"/>
      <c r="T527" s="38"/>
    </row>
    <row r="528" spans="13:22" ht="20.100000000000001" customHeight="1">
      <c r="M528" s="150"/>
      <c r="U528" s="151"/>
      <c r="V528" s="151"/>
    </row>
    <row r="529" spans="13:22" ht="20.100000000000001" customHeight="1">
      <c r="M529" s="150"/>
      <c r="U529" s="151"/>
      <c r="V529" s="151"/>
    </row>
    <row r="530" spans="13:22" ht="20.100000000000001" customHeight="1">
      <c r="M530" s="150"/>
      <c r="U530" s="151"/>
      <c r="V530" s="151"/>
    </row>
    <row r="531" spans="13:22" ht="20.100000000000001" customHeight="1">
      <c r="M531" s="150"/>
      <c r="U531" s="151"/>
      <c r="V531" s="151"/>
    </row>
    <row r="532" spans="13:22" ht="20.100000000000001" customHeight="1">
      <c r="M532" s="150"/>
      <c r="U532" s="151"/>
      <c r="V532" s="151"/>
    </row>
    <row r="533" spans="13:22" ht="20.100000000000001" customHeight="1">
      <c r="M533" s="150"/>
      <c r="U533" s="151"/>
      <c r="V533" s="151"/>
    </row>
    <row r="534" spans="13:22" ht="20.100000000000001" customHeight="1">
      <c r="M534" s="150"/>
      <c r="U534" s="151"/>
      <c r="V534" s="151"/>
    </row>
    <row r="535" spans="13:22" ht="20.100000000000001" customHeight="1">
      <c r="M535" s="150"/>
      <c r="U535" s="151"/>
      <c r="V535" s="151"/>
    </row>
    <row r="536" spans="13:22" ht="20.100000000000001" customHeight="1">
      <c r="M536" s="150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:28" ht="20.100000000000001" customHeight="1">
      <c r="M769" s="156"/>
      <c r="S769" s="152"/>
      <c r="T769" s="153"/>
      <c r="U769" s="151"/>
      <c r="V769" s="151"/>
    </row>
    <row r="770" spans="1:28" ht="20.100000000000001" customHeight="1">
      <c r="M770" s="156"/>
      <c r="T770" s="153"/>
      <c r="U770" s="151"/>
      <c r="V770" s="151"/>
    </row>
    <row r="771" spans="1:28" ht="20.100000000000001" customHeight="1">
      <c r="M771" s="156"/>
      <c r="T771" s="153"/>
      <c r="U771" s="151"/>
      <c r="V771" s="151"/>
    </row>
    <row r="772" spans="1:28" ht="20.100000000000001" customHeight="1">
      <c r="M772" s="156"/>
      <c r="T772" s="153"/>
      <c r="U772" s="151"/>
      <c r="V772" s="151"/>
    </row>
    <row r="773" spans="1:28" ht="20.100000000000001" customHeight="1">
      <c r="M773" s="156"/>
      <c r="T773" s="153"/>
      <c r="U773" s="151"/>
      <c r="V773" s="151"/>
    </row>
    <row r="774" spans="1:28" ht="20.100000000000001" customHeight="1">
      <c r="M774" s="156"/>
      <c r="T774" s="153"/>
      <c r="V774" s="151"/>
    </row>
    <row r="775" spans="1:28" ht="20.100000000000001" customHeight="1">
      <c r="M775" s="156"/>
      <c r="O775" s="145"/>
      <c r="P775" s="145"/>
      <c r="Q775" s="145"/>
      <c r="R775" s="145"/>
      <c r="T775" s="153"/>
      <c r="V775" s="151"/>
    </row>
    <row r="776" spans="1:28" ht="20.100000000000001" customHeight="1">
      <c r="M776" s="156"/>
      <c r="O776" s="145"/>
      <c r="P776" s="145"/>
      <c r="Q776" s="145"/>
      <c r="R776" s="145"/>
      <c r="V776" s="151"/>
    </row>
    <row r="777" spans="1:28" ht="20.100000000000001" customHeight="1">
      <c r="M777" s="156"/>
      <c r="O777" s="172"/>
      <c r="P777" s="173"/>
      <c r="Q777" s="173"/>
      <c r="R777" s="145"/>
      <c r="V777" s="151"/>
      <c r="AA777" s="102"/>
      <c r="AB777" s="102"/>
    </row>
    <row r="778" spans="1:28" s="102" customFormat="1" ht="20.100000000000001" customHeight="1">
      <c r="A778" s="268"/>
      <c r="B778" s="123"/>
      <c r="C778" s="123"/>
      <c r="D778" s="123"/>
      <c r="E778" s="123"/>
      <c r="F778" s="123"/>
      <c r="G778" s="123"/>
      <c r="H778" s="123"/>
      <c r="I778" s="316"/>
      <c r="J778" s="123"/>
      <c r="K778" s="123"/>
      <c r="L778" s="123"/>
      <c r="M778" s="156"/>
      <c r="N778" s="150"/>
      <c r="O778" s="172"/>
      <c r="P778" s="173"/>
      <c r="Q778" s="173"/>
      <c r="R778" s="145"/>
      <c r="S778" s="150"/>
      <c r="T778" s="150"/>
      <c r="U778" s="150"/>
      <c r="V778" s="151"/>
      <c r="W778" s="150"/>
      <c r="X778" s="150"/>
      <c r="Y778" s="150"/>
      <c r="Z778" s="150"/>
    </row>
    <row r="779" spans="1:28" s="102" customFormat="1" ht="20.100000000000001" customHeight="1">
      <c r="A779" s="268"/>
      <c r="B779" s="123"/>
      <c r="C779" s="123"/>
      <c r="D779" s="123"/>
      <c r="E779" s="123"/>
      <c r="F779" s="123"/>
      <c r="G779" s="123"/>
      <c r="H779" s="123"/>
      <c r="I779" s="316"/>
      <c r="J779" s="123"/>
      <c r="K779" s="123"/>
      <c r="L779" s="123"/>
      <c r="M779" s="156"/>
      <c r="N779" s="150"/>
      <c r="O779" s="172"/>
      <c r="P779" s="173"/>
      <c r="Q779" s="173"/>
      <c r="R779" s="145"/>
      <c r="S779" s="150"/>
      <c r="T779" s="150"/>
      <c r="U779" s="150"/>
      <c r="V779" s="151"/>
      <c r="W779" s="150"/>
      <c r="X779" s="150"/>
      <c r="Y779" s="150"/>
      <c r="Z779" s="150"/>
    </row>
    <row r="780" spans="1:28" s="102" customFormat="1" ht="20.100000000000001" customHeight="1">
      <c r="A780" s="268"/>
      <c r="B780" s="123"/>
      <c r="C780" s="123"/>
      <c r="D780" s="123"/>
      <c r="E780" s="123"/>
      <c r="F780" s="123"/>
      <c r="G780" s="123"/>
      <c r="H780" s="123"/>
      <c r="I780" s="316"/>
      <c r="J780" s="123"/>
      <c r="K780" s="123"/>
      <c r="L780" s="123"/>
      <c r="M780" s="156"/>
      <c r="N780" s="150"/>
      <c r="O780" s="172"/>
      <c r="P780" s="173"/>
      <c r="Q780" s="173"/>
      <c r="R780" s="145"/>
      <c r="S780" s="150"/>
      <c r="T780" s="150"/>
      <c r="U780" s="150"/>
      <c r="V780" s="151"/>
      <c r="W780" s="150"/>
      <c r="X780" s="150"/>
      <c r="Y780" s="150"/>
      <c r="Z780" s="150"/>
    </row>
    <row r="781" spans="1:28" s="102" customFormat="1" ht="20.100000000000001" customHeight="1">
      <c r="A781" s="268"/>
      <c r="B781" s="123"/>
      <c r="C781" s="123"/>
      <c r="D781" s="123"/>
      <c r="E781" s="123"/>
      <c r="F781" s="123"/>
      <c r="G781" s="123"/>
      <c r="H781" s="123"/>
      <c r="I781" s="316"/>
      <c r="J781" s="123"/>
      <c r="K781" s="123"/>
      <c r="L781" s="123"/>
      <c r="M781" s="156"/>
      <c r="N781" s="145"/>
      <c r="O781" s="172"/>
      <c r="P781" s="173"/>
      <c r="Q781" s="173"/>
      <c r="R781" s="145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8"/>
      <c r="B782" s="123"/>
      <c r="C782" s="123"/>
      <c r="D782" s="123"/>
      <c r="E782" s="123"/>
      <c r="F782" s="123"/>
      <c r="G782" s="123"/>
      <c r="H782" s="123"/>
      <c r="I782" s="316"/>
      <c r="J782" s="123"/>
      <c r="K782" s="123"/>
      <c r="L782" s="123"/>
      <c r="M782" s="156"/>
      <c r="N782" s="145"/>
      <c r="O782" s="172"/>
      <c r="P782" s="173"/>
      <c r="Q782" s="173"/>
      <c r="R782" s="145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8"/>
      <c r="B783" s="123"/>
      <c r="C783" s="123"/>
      <c r="D783" s="123"/>
      <c r="E783" s="123"/>
      <c r="F783" s="123"/>
      <c r="G783" s="123"/>
      <c r="H783" s="123"/>
      <c r="I783" s="316"/>
      <c r="J783" s="123"/>
      <c r="K783" s="123"/>
      <c r="L783" s="123"/>
      <c r="M783" s="156"/>
      <c r="N783" s="172"/>
      <c r="O783" s="172"/>
      <c r="P783" s="173"/>
      <c r="Q783" s="173"/>
      <c r="R783" s="145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8"/>
      <c r="B784" s="123"/>
      <c r="C784" s="123"/>
      <c r="D784" s="123"/>
      <c r="E784" s="123"/>
      <c r="F784" s="123"/>
      <c r="G784" s="123"/>
      <c r="H784" s="123"/>
      <c r="I784" s="316"/>
      <c r="J784" s="123"/>
      <c r="K784" s="123"/>
      <c r="L784" s="123"/>
      <c r="M784" s="156"/>
      <c r="N784" s="172"/>
      <c r="O784" s="145"/>
      <c r="P784" s="145"/>
      <c r="Q784" s="145"/>
      <c r="R784" s="145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68"/>
      <c r="B785" s="123"/>
      <c r="C785" s="123"/>
      <c r="D785" s="123"/>
      <c r="E785" s="123"/>
      <c r="F785" s="123"/>
      <c r="G785" s="123"/>
      <c r="H785" s="123"/>
      <c r="I785" s="316"/>
      <c r="J785" s="123"/>
      <c r="K785" s="123"/>
      <c r="L785" s="123"/>
      <c r="M785" s="156"/>
      <c r="N785" s="172"/>
      <c r="O785" s="145"/>
      <c r="P785" s="145"/>
      <c r="Q785" s="145"/>
      <c r="R785" s="145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68"/>
      <c r="B786" s="123"/>
      <c r="C786" s="123"/>
      <c r="D786" s="123"/>
      <c r="E786" s="123"/>
      <c r="F786" s="123"/>
      <c r="G786" s="123"/>
      <c r="H786" s="123"/>
      <c r="I786" s="316"/>
      <c r="J786" s="123"/>
      <c r="K786" s="123"/>
      <c r="L786" s="123"/>
      <c r="M786" s="156"/>
      <c r="N786" s="172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68"/>
      <c r="B787" s="123"/>
      <c r="C787" s="123"/>
      <c r="D787" s="123"/>
      <c r="E787" s="123"/>
      <c r="F787" s="123"/>
      <c r="G787" s="123"/>
      <c r="H787" s="123"/>
      <c r="I787" s="316"/>
      <c r="J787" s="123"/>
      <c r="K787" s="123"/>
      <c r="L787" s="123"/>
      <c r="M787" s="156"/>
      <c r="N787" s="172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68"/>
      <c r="B788" s="123"/>
      <c r="C788" s="123"/>
      <c r="D788" s="123"/>
      <c r="E788" s="123"/>
      <c r="F788" s="123"/>
      <c r="G788" s="123"/>
      <c r="H788" s="123"/>
      <c r="I788" s="316"/>
      <c r="J788" s="123"/>
      <c r="K788" s="123"/>
      <c r="L788" s="123"/>
      <c r="M788" s="156"/>
      <c r="N788" s="172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  <c r="AA788" s="150"/>
      <c r="AB788" s="150"/>
    </row>
    <row r="789" spans="1:28" ht="20.100000000000001" customHeight="1">
      <c r="M789" s="156"/>
      <c r="N789" s="172"/>
      <c r="AA789" s="102"/>
      <c r="AB789" s="102"/>
    </row>
    <row r="790" spans="1:28" s="102" customFormat="1" ht="20.100000000000001" customHeight="1">
      <c r="A790" s="268"/>
      <c r="B790" s="123"/>
      <c r="C790" s="123"/>
      <c r="D790" s="123"/>
      <c r="E790" s="123"/>
      <c r="F790" s="123"/>
      <c r="G790" s="123"/>
      <c r="H790" s="123"/>
      <c r="I790" s="316"/>
      <c r="J790" s="123"/>
      <c r="K790" s="123"/>
      <c r="L790" s="123"/>
      <c r="M790" s="156"/>
      <c r="N790" s="145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68"/>
      <c r="B791" s="123"/>
      <c r="C791" s="123"/>
      <c r="D791" s="123"/>
      <c r="E791" s="123"/>
      <c r="F791" s="123"/>
      <c r="G791" s="123"/>
      <c r="H791" s="123"/>
      <c r="I791" s="316"/>
      <c r="J791" s="123"/>
      <c r="K791" s="123"/>
      <c r="L791" s="123"/>
      <c r="M791" s="156"/>
      <c r="N791" s="145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8"/>
      <c r="B792" s="123"/>
      <c r="C792" s="123"/>
      <c r="D792" s="123"/>
      <c r="E792" s="123"/>
      <c r="F792" s="123"/>
      <c r="G792" s="123"/>
      <c r="H792" s="123"/>
      <c r="I792" s="316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8"/>
      <c r="B793" s="123"/>
      <c r="C793" s="123"/>
      <c r="D793" s="123"/>
      <c r="E793" s="123"/>
      <c r="F793" s="123"/>
      <c r="G793" s="123"/>
      <c r="H793" s="123"/>
      <c r="I793" s="316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8"/>
      <c r="B794" s="123"/>
      <c r="C794" s="123"/>
      <c r="D794" s="123"/>
      <c r="E794" s="123"/>
      <c r="F794" s="123"/>
      <c r="G794" s="123"/>
      <c r="H794" s="123"/>
      <c r="I794" s="316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8"/>
      <c r="B795" s="123"/>
      <c r="C795" s="123"/>
      <c r="D795" s="123"/>
      <c r="E795" s="123"/>
      <c r="F795" s="123"/>
      <c r="G795" s="123"/>
      <c r="H795" s="123"/>
      <c r="I795" s="316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8"/>
      <c r="B796" s="123"/>
      <c r="C796" s="123"/>
      <c r="D796" s="123"/>
      <c r="E796" s="123"/>
      <c r="F796" s="123"/>
      <c r="G796" s="123"/>
      <c r="H796" s="123"/>
      <c r="I796" s="316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8"/>
      <c r="B797" s="123"/>
      <c r="C797" s="123"/>
      <c r="D797" s="123"/>
      <c r="E797" s="123"/>
      <c r="F797" s="123"/>
      <c r="G797" s="123"/>
      <c r="H797" s="123"/>
      <c r="I797" s="316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8"/>
      <c r="B798" s="123"/>
      <c r="C798" s="123"/>
      <c r="D798" s="123"/>
      <c r="E798" s="123"/>
      <c r="F798" s="123"/>
      <c r="G798" s="123"/>
      <c r="H798" s="123"/>
      <c r="I798" s="316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8"/>
      <c r="B799" s="123"/>
      <c r="C799" s="123"/>
      <c r="D799" s="123"/>
      <c r="E799" s="123"/>
      <c r="F799" s="123"/>
      <c r="G799" s="123"/>
      <c r="H799" s="123"/>
      <c r="I799" s="316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8"/>
      <c r="B800" s="123"/>
      <c r="C800" s="123"/>
      <c r="D800" s="123"/>
      <c r="E800" s="123"/>
      <c r="F800" s="123"/>
      <c r="G800" s="123"/>
      <c r="H800" s="123"/>
      <c r="I800" s="316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8"/>
      <c r="B801" s="123"/>
      <c r="C801" s="123"/>
      <c r="D801" s="123"/>
      <c r="E801" s="123"/>
      <c r="F801" s="123"/>
      <c r="G801" s="123"/>
      <c r="H801" s="123"/>
      <c r="I801" s="316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8"/>
      <c r="B802" s="123"/>
      <c r="C802" s="123"/>
      <c r="D802" s="123"/>
      <c r="E802" s="123"/>
      <c r="F802" s="123"/>
      <c r="G802" s="123"/>
      <c r="H802" s="123"/>
      <c r="I802" s="316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8"/>
      <c r="B803" s="123"/>
      <c r="C803" s="123"/>
      <c r="D803" s="123"/>
      <c r="E803" s="123"/>
      <c r="F803" s="123"/>
      <c r="G803" s="123"/>
      <c r="H803" s="123"/>
      <c r="I803" s="316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8"/>
      <c r="B804" s="123"/>
      <c r="C804" s="123"/>
      <c r="D804" s="123"/>
      <c r="E804" s="123"/>
      <c r="F804" s="123"/>
      <c r="G804" s="123"/>
      <c r="H804" s="123"/>
      <c r="I804" s="316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8"/>
      <c r="B805" s="123"/>
      <c r="C805" s="123"/>
      <c r="D805" s="123"/>
      <c r="E805" s="123"/>
      <c r="F805" s="123"/>
      <c r="G805" s="123"/>
      <c r="H805" s="123"/>
      <c r="I805" s="316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8"/>
      <c r="B806" s="123"/>
      <c r="C806" s="123"/>
      <c r="D806" s="123"/>
      <c r="E806" s="123"/>
      <c r="F806" s="123"/>
      <c r="G806" s="123"/>
      <c r="H806" s="123"/>
      <c r="I806" s="316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8"/>
      <c r="B807" s="123"/>
      <c r="C807" s="123"/>
      <c r="D807" s="123"/>
      <c r="E807" s="123"/>
      <c r="F807" s="123"/>
      <c r="G807" s="123"/>
      <c r="H807" s="123"/>
      <c r="I807" s="316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8"/>
      <c r="B808" s="123"/>
      <c r="C808" s="123"/>
      <c r="D808" s="123"/>
      <c r="E808" s="123"/>
      <c r="F808" s="123"/>
      <c r="G808" s="123"/>
      <c r="H808" s="123"/>
      <c r="I808" s="316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8"/>
      <c r="B809" s="123"/>
      <c r="C809" s="123"/>
      <c r="D809" s="123"/>
      <c r="E809" s="123"/>
      <c r="F809" s="123"/>
      <c r="G809" s="123"/>
      <c r="H809" s="123"/>
      <c r="I809" s="316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8"/>
      <c r="B810" s="123"/>
      <c r="C810" s="123"/>
      <c r="D810" s="123"/>
      <c r="E810" s="123"/>
      <c r="F810" s="123"/>
      <c r="G810" s="123"/>
      <c r="H810" s="123"/>
      <c r="I810" s="316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8"/>
      <c r="B811" s="123"/>
      <c r="C811" s="123"/>
      <c r="D811" s="123"/>
      <c r="E811" s="123"/>
      <c r="F811" s="123"/>
      <c r="G811" s="123"/>
      <c r="H811" s="123"/>
      <c r="I811" s="316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8"/>
      <c r="B812" s="123"/>
      <c r="C812" s="123"/>
      <c r="D812" s="123"/>
      <c r="E812" s="123"/>
      <c r="F812" s="123"/>
      <c r="G812" s="123"/>
      <c r="H812" s="123"/>
      <c r="I812" s="316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8"/>
      <c r="B813" s="123"/>
      <c r="C813" s="123"/>
      <c r="D813" s="123"/>
      <c r="E813" s="123"/>
      <c r="F813" s="123"/>
      <c r="G813" s="123"/>
      <c r="H813" s="123"/>
      <c r="I813" s="316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8"/>
      <c r="B814" s="123"/>
      <c r="C814" s="123"/>
      <c r="D814" s="123"/>
      <c r="E814" s="123"/>
      <c r="F814" s="123"/>
      <c r="G814" s="123"/>
      <c r="H814" s="123"/>
      <c r="I814" s="316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8"/>
      <c r="B815" s="123"/>
      <c r="C815" s="123"/>
      <c r="D815" s="123"/>
      <c r="E815" s="123"/>
      <c r="F815" s="123"/>
      <c r="G815" s="123"/>
      <c r="H815" s="123"/>
      <c r="I815" s="316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8"/>
      <c r="B816" s="123"/>
      <c r="C816" s="123"/>
      <c r="D816" s="123"/>
      <c r="E816" s="123"/>
      <c r="F816" s="123"/>
      <c r="G816" s="123"/>
      <c r="H816" s="123"/>
      <c r="I816" s="316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8"/>
      <c r="B817" s="123"/>
      <c r="C817" s="123"/>
      <c r="D817" s="123"/>
      <c r="E817" s="123"/>
      <c r="F817" s="123"/>
      <c r="G817" s="123"/>
      <c r="H817" s="123"/>
      <c r="I817" s="316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8"/>
      <c r="B818" s="123"/>
      <c r="C818" s="123"/>
      <c r="D818" s="123"/>
      <c r="E818" s="123"/>
      <c r="F818" s="123"/>
      <c r="G818" s="123"/>
      <c r="H818" s="123"/>
      <c r="I818" s="316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8"/>
      <c r="B819" s="123"/>
      <c r="C819" s="123"/>
      <c r="D819" s="123"/>
      <c r="E819" s="123"/>
      <c r="F819" s="123"/>
      <c r="G819" s="123"/>
      <c r="H819" s="123"/>
      <c r="I819" s="316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8"/>
      <c r="B820" s="123"/>
      <c r="C820" s="123"/>
      <c r="D820" s="123"/>
      <c r="E820" s="123"/>
      <c r="F820" s="123"/>
      <c r="G820" s="123"/>
      <c r="H820" s="123"/>
      <c r="I820" s="316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8"/>
      <c r="B821" s="123"/>
      <c r="C821" s="123"/>
      <c r="D821" s="123"/>
      <c r="E821" s="123"/>
      <c r="F821" s="123"/>
      <c r="G821" s="123"/>
      <c r="H821" s="123"/>
      <c r="I821" s="316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8"/>
      <c r="B822" s="123"/>
      <c r="C822" s="123"/>
      <c r="D822" s="123"/>
      <c r="E822" s="123"/>
      <c r="F822" s="123"/>
      <c r="G822" s="123"/>
      <c r="H822" s="123"/>
      <c r="I822" s="316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8"/>
      <c r="B823" s="123"/>
      <c r="C823" s="123"/>
      <c r="D823" s="123"/>
      <c r="E823" s="123"/>
      <c r="F823" s="123"/>
      <c r="G823" s="123"/>
      <c r="H823" s="123"/>
      <c r="I823" s="316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8"/>
      <c r="B824" s="123"/>
      <c r="C824" s="123"/>
      <c r="D824" s="123"/>
      <c r="E824" s="123"/>
      <c r="F824" s="123"/>
      <c r="G824" s="123"/>
      <c r="H824" s="123"/>
      <c r="I824" s="316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8"/>
      <c r="B825" s="123"/>
      <c r="C825" s="123"/>
      <c r="D825" s="123"/>
      <c r="E825" s="123"/>
      <c r="F825" s="123"/>
      <c r="G825" s="123"/>
      <c r="H825" s="123"/>
      <c r="I825" s="316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8"/>
      <c r="B826" s="123"/>
      <c r="C826" s="123"/>
      <c r="D826" s="123"/>
      <c r="E826" s="123"/>
      <c r="F826" s="123"/>
      <c r="G826" s="123"/>
      <c r="H826" s="123"/>
      <c r="I826" s="316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8"/>
      <c r="B827" s="123"/>
      <c r="C827" s="123"/>
      <c r="D827" s="123"/>
      <c r="E827" s="123"/>
      <c r="F827" s="123"/>
      <c r="G827" s="123"/>
      <c r="H827" s="123"/>
      <c r="I827" s="316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8"/>
      <c r="B828" s="123"/>
      <c r="C828" s="123"/>
      <c r="D828" s="123"/>
      <c r="E828" s="123"/>
      <c r="F828" s="123"/>
      <c r="G828" s="123"/>
      <c r="H828" s="123"/>
      <c r="I828" s="316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8"/>
      <c r="B829" s="123"/>
      <c r="C829" s="123"/>
      <c r="D829" s="123"/>
      <c r="E829" s="123"/>
      <c r="F829" s="123"/>
      <c r="G829" s="123"/>
      <c r="H829" s="123"/>
      <c r="I829" s="316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  <c r="AA829" s="150"/>
      <c r="AB829" s="150"/>
    </row>
    <row r="832" spans="1:28" ht="20.100000000000001" customHeight="1">
      <c r="AA832" s="102"/>
      <c r="AB832" s="102"/>
    </row>
    <row r="833" spans="1:28" s="102" customFormat="1" ht="20.100000000000001" customHeight="1">
      <c r="A833" s="268"/>
      <c r="B833" s="123"/>
      <c r="C833" s="123"/>
      <c r="D833" s="123"/>
      <c r="E833" s="123"/>
      <c r="F833" s="123"/>
      <c r="G833" s="123"/>
      <c r="H833" s="123"/>
      <c r="I833" s="316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8"/>
      <c r="B834" s="123"/>
      <c r="C834" s="123"/>
      <c r="D834" s="123"/>
      <c r="E834" s="123"/>
      <c r="F834" s="123"/>
      <c r="G834" s="123"/>
      <c r="H834" s="123"/>
      <c r="I834" s="316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8"/>
      <c r="B835" s="123"/>
      <c r="C835" s="123"/>
      <c r="D835" s="123"/>
      <c r="E835" s="123"/>
      <c r="F835" s="123"/>
      <c r="G835" s="123"/>
      <c r="H835" s="123"/>
      <c r="I835" s="316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8"/>
      <c r="B836" s="123"/>
      <c r="C836" s="123"/>
      <c r="D836" s="123"/>
      <c r="E836" s="123"/>
      <c r="F836" s="123"/>
      <c r="G836" s="123"/>
      <c r="H836" s="123"/>
      <c r="I836" s="316"/>
      <c r="J836" s="123"/>
      <c r="K836" s="123"/>
      <c r="L836" s="123"/>
      <c r="M836" s="147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8"/>
      <c r="B837" s="123"/>
      <c r="C837" s="123"/>
      <c r="D837" s="123"/>
      <c r="E837" s="123"/>
      <c r="F837" s="123"/>
      <c r="G837" s="123"/>
      <c r="H837" s="123"/>
      <c r="I837" s="316"/>
      <c r="J837" s="123"/>
      <c r="K837" s="123"/>
      <c r="L837" s="123"/>
      <c r="M837" s="147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8"/>
      <c r="B838" s="123"/>
      <c r="C838" s="123"/>
      <c r="D838" s="123"/>
      <c r="E838" s="123"/>
      <c r="F838" s="123"/>
      <c r="G838" s="123"/>
      <c r="H838" s="123"/>
      <c r="I838" s="316"/>
      <c r="J838" s="123"/>
      <c r="K838" s="123"/>
      <c r="L838" s="123"/>
      <c r="M838" s="147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8" s="102" customFormat="1" ht="20.100000000000001" customHeight="1">
      <c r="A839" s="268"/>
      <c r="B839" s="123"/>
      <c r="C839" s="123"/>
      <c r="D839" s="123"/>
      <c r="E839" s="123"/>
      <c r="F839" s="123"/>
      <c r="G839" s="123"/>
      <c r="H839" s="123"/>
      <c r="I839" s="316"/>
      <c r="J839" s="123"/>
      <c r="K839" s="123"/>
      <c r="L839" s="123"/>
      <c r="M839" s="147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8" s="102" customFormat="1" ht="20.100000000000001" customHeight="1">
      <c r="A840" s="268"/>
      <c r="B840" s="123"/>
      <c r="C840" s="123"/>
      <c r="D840" s="123"/>
      <c r="E840" s="123"/>
      <c r="F840" s="123"/>
      <c r="G840" s="123"/>
      <c r="H840" s="123"/>
      <c r="I840" s="316"/>
      <c r="J840" s="123"/>
      <c r="K840" s="123"/>
      <c r="L840" s="123"/>
      <c r="M840" s="147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8" s="102" customFormat="1" ht="20.100000000000001" customHeight="1">
      <c r="A841" s="268"/>
      <c r="B841" s="123"/>
      <c r="C841" s="123"/>
      <c r="D841" s="123"/>
      <c r="E841" s="123"/>
      <c r="F841" s="123"/>
      <c r="G841" s="123"/>
      <c r="H841" s="123"/>
      <c r="I841" s="316"/>
      <c r="J841" s="123"/>
      <c r="K841" s="123"/>
      <c r="L841" s="123"/>
      <c r="M841" s="147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  <c r="AA841" s="150"/>
      <c r="AB841" s="150"/>
    </row>
  </sheetData>
  <autoFilter ref="A3:V719"/>
  <mergeCells count="10">
    <mergeCell ref="K3:L3"/>
    <mergeCell ref="O12:P12"/>
    <mergeCell ref="K79:L79"/>
    <mergeCell ref="K91:L91"/>
    <mergeCell ref="T31:U31"/>
    <mergeCell ref="K111:L111"/>
    <mergeCell ref="O35:O36"/>
    <mergeCell ref="T35:T36"/>
    <mergeCell ref="U35:U36"/>
    <mergeCell ref="V35:V36"/>
  </mergeCells>
  <phoneticPr fontId="3" type="noConversion"/>
  <conditionalFormatting sqref="D121:H122 D141:H142 E112:H113 D151:H152 D92:H104 D80:H83 D4:H65 D70:H70">
    <cfRule type="cellIs" dxfId="304" priority="12" operator="greaterThan">
      <formula>0</formula>
    </cfRule>
  </conditionalFormatting>
  <conditionalFormatting sqref="D121:H122 D141:H142 D151:H152 D92:H104">
    <cfRule type="cellIs" dxfId="303" priority="10" operator="greaterThan">
      <formula>0</formula>
    </cfRule>
    <cfRule type="expression" dxfId="302" priority="11">
      <formula>"&gt;0"</formula>
    </cfRule>
  </conditionalFormatting>
  <conditionalFormatting sqref="D131:H132">
    <cfRule type="cellIs" dxfId="301" priority="2" operator="greaterThan">
      <formula>0</formula>
    </cfRule>
    <cfRule type="cellIs" dxfId="300" priority="3" operator="greaterThan">
      <formula>0</formula>
    </cfRule>
    <cfRule type="expression" dxfId="299" priority="7">
      <formula>"&gt;=1"</formula>
    </cfRule>
    <cfRule type="cellIs" dxfId="298" priority="8" operator="greaterThan">
      <formula>1</formula>
    </cfRule>
    <cfRule type="cellIs" dxfId="297" priority="9" operator="greaterThan">
      <formula>1</formula>
    </cfRule>
  </conditionalFormatting>
  <conditionalFormatting sqref="P777:Q783">
    <cfRule type="expression" dxfId="296" priority="4">
      <formula>"&gt;=1"</formula>
    </cfRule>
    <cfRule type="cellIs" dxfId="295" priority="5" operator="greaterThan">
      <formula>1</formula>
    </cfRule>
    <cfRule type="cellIs" dxfId="294" priority="6" operator="greaterThan">
      <formula>1</formula>
    </cfRule>
  </conditionalFormatting>
  <conditionalFormatting sqref="D66:H69">
    <cfRule type="cellIs" dxfId="293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52"/>
  <sheetViews>
    <sheetView zoomScaleNormal="100" workbookViewId="0">
      <pane ySplit="3" topLeftCell="A79" activePane="bottomLeft" state="frozen"/>
      <selection activeCell="A4" sqref="A4:J71"/>
      <selection pane="bottomLeft" activeCell="A99" sqref="A99:XFD99"/>
    </sheetView>
  </sheetViews>
  <sheetFormatPr defaultRowHeight="20.100000000000001" customHeight="1"/>
  <cols>
    <col min="1" max="1" width="10.125" style="268" customWidth="1"/>
    <col min="2" max="2" width="18.625" style="123" customWidth="1"/>
    <col min="3" max="3" width="11.625" style="123" customWidth="1"/>
    <col min="4" max="8" width="8.125" style="123" customWidth="1"/>
    <col min="9" max="9" width="8.875" style="31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3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07" t="s">
        <v>3</v>
      </c>
      <c r="E3" s="407" t="s">
        <v>4</v>
      </c>
      <c r="F3" s="407" t="s">
        <v>5</v>
      </c>
      <c r="G3" s="407" t="s">
        <v>6</v>
      </c>
      <c r="H3" s="407" t="s">
        <v>119</v>
      </c>
      <c r="I3" s="295" t="s">
        <v>8</v>
      </c>
      <c r="J3" s="407" t="s">
        <v>9</v>
      </c>
      <c r="K3" s="466" t="s">
        <v>10</v>
      </c>
      <c r="L3" s="467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9">
        <v>44516</v>
      </c>
      <c r="B4" s="360" t="s">
        <v>1726</v>
      </c>
      <c r="C4" s="361" t="s">
        <v>1727</v>
      </c>
      <c r="D4" s="362">
        <v>5</v>
      </c>
      <c r="E4" s="362">
        <v>0</v>
      </c>
      <c r="F4" s="362">
        <v>0</v>
      </c>
      <c r="G4" s="362">
        <v>7</v>
      </c>
      <c r="H4" s="362">
        <v>0</v>
      </c>
      <c r="I4" s="363" t="s">
        <v>1728</v>
      </c>
      <c r="J4" s="364" t="s">
        <v>1729</v>
      </c>
      <c r="K4" s="364" t="s">
        <v>1730</v>
      </c>
      <c r="L4" s="365" t="s">
        <v>1731</v>
      </c>
      <c r="M4" s="101"/>
      <c r="O4" s="111" t="s">
        <v>93</v>
      </c>
      <c r="P4" s="112"/>
      <c r="Q4" s="32">
        <f>D170</f>
        <v>325</v>
      </c>
      <c r="R4" s="32">
        <f>E170</f>
        <v>33</v>
      </c>
      <c r="S4" s="32">
        <f>F170</f>
        <v>45</v>
      </c>
      <c r="T4" s="32">
        <f>G170</f>
        <v>333</v>
      </c>
      <c r="U4" s="32">
        <f>H170</f>
        <v>0</v>
      </c>
      <c r="V4" s="113"/>
    </row>
    <row r="5" spans="1:22" ht="20.100000000000001" customHeight="1">
      <c r="A5" s="318">
        <v>44516</v>
      </c>
      <c r="B5" s="326" t="s">
        <v>1740</v>
      </c>
      <c r="C5" s="327" t="s">
        <v>1741</v>
      </c>
      <c r="D5" s="328">
        <v>5</v>
      </c>
      <c r="E5" s="328">
        <v>0</v>
      </c>
      <c r="F5" s="328">
        <v>0</v>
      </c>
      <c r="G5" s="328">
        <v>0</v>
      </c>
      <c r="H5" s="328">
        <v>0</v>
      </c>
      <c r="I5" s="329" t="s">
        <v>1745</v>
      </c>
      <c r="J5" s="330" t="s">
        <v>1747</v>
      </c>
      <c r="K5" s="330" t="s">
        <v>1748</v>
      </c>
      <c r="L5" s="331"/>
      <c r="M5" s="156"/>
      <c r="O5" s="114" t="s">
        <v>49</v>
      </c>
      <c r="P5" s="115"/>
      <c r="Q5" s="33">
        <f>D171</f>
        <v>3067</v>
      </c>
      <c r="R5" s="33">
        <f>E171</f>
        <v>577</v>
      </c>
      <c r="S5" s="33">
        <f>F171</f>
        <v>540</v>
      </c>
      <c r="T5" s="33">
        <f>G171</f>
        <v>3007</v>
      </c>
      <c r="U5" s="33">
        <f>H171</f>
        <v>0</v>
      </c>
      <c r="V5" s="116"/>
    </row>
    <row r="6" spans="1:22" ht="20.100000000000001" customHeight="1" thickBot="1">
      <c r="A6" s="325">
        <v>44516</v>
      </c>
      <c r="B6" s="332" t="s">
        <v>1744</v>
      </c>
      <c r="C6" s="333" t="s">
        <v>1742</v>
      </c>
      <c r="D6" s="334">
        <v>3</v>
      </c>
      <c r="E6" s="334">
        <v>0</v>
      </c>
      <c r="F6" s="334">
        <v>0</v>
      </c>
      <c r="G6" s="334">
        <v>0</v>
      </c>
      <c r="H6" s="334">
        <v>0</v>
      </c>
      <c r="I6" s="335" t="s">
        <v>1745</v>
      </c>
      <c r="J6" s="336" t="s">
        <v>1747</v>
      </c>
      <c r="K6" s="336" t="s">
        <v>1749</v>
      </c>
      <c r="L6" s="337"/>
      <c r="M6" s="156"/>
      <c r="O6" s="46" t="s">
        <v>50</v>
      </c>
      <c r="P6" s="47"/>
      <c r="Q6" s="2">
        <f>D172</f>
        <v>3392</v>
      </c>
      <c r="R6" s="2">
        <f>E172</f>
        <v>610</v>
      </c>
      <c r="S6" s="2">
        <f>F172</f>
        <v>585</v>
      </c>
      <c r="T6" s="2">
        <f>G172</f>
        <v>3340</v>
      </c>
      <c r="U6" s="2">
        <f>H172</f>
        <v>0</v>
      </c>
      <c r="V6" s="48"/>
    </row>
    <row r="7" spans="1:22" ht="20.100000000000001" customHeight="1" thickTop="1" thickBot="1">
      <c r="A7" s="324">
        <v>44516</v>
      </c>
      <c r="B7" s="338" t="s">
        <v>1744</v>
      </c>
      <c r="C7" s="339" t="s">
        <v>1743</v>
      </c>
      <c r="D7" s="340">
        <v>2</v>
      </c>
      <c r="E7" s="340">
        <v>0</v>
      </c>
      <c r="F7" s="340">
        <v>0</v>
      </c>
      <c r="G7" s="340">
        <v>0</v>
      </c>
      <c r="H7" s="340">
        <v>0</v>
      </c>
      <c r="I7" s="341" t="s">
        <v>1746</v>
      </c>
      <c r="J7" s="342" t="s">
        <v>1747</v>
      </c>
      <c r="K7" s="342" t="s">
        <v>1748</v>
      </c>
      <c r="L7" s="343"/>
      <c r="M7" s="156"/>
      <c r="O7" s="49" t="s">
        <v>51</v>
      </c>
      <c r="P7" s="50"/>
      <c r="Q7" s="3">
        <f>D117</f>
        <v>130</v>
      </c>
      <c r="R7" s="3">
        <f>E117</f>
        <v>0</v>
      </c>
      <c r="S7" s="3">
        <f>F117</f>
        <v>0</v>
      </c>
      <c r="T7" s="3">
        <f>G117</f>
        <v>116</v>
      </c>
      <c r="U7" s="3">
        <f>H117</f>
        <v>0</v>
      </c>
      <c r="V7" s="51"/>
    </row>
    <row r="8" spans="1:22" ht="20.100000000000001" customHeight="1" thickBot="1">
      <c r="A8" s="318">
        <v>44516</v>
      </c>
      <c r="B8" s="326" t="s">
        <v>1753</v>
      </c>
      <c r="C8" s="327" t="s">
        <v>1754</v>
      </c>
      <c r="D8" s="328">
        <v>1</v>
      </c>
      <c r="E8" s="328">
        <v>0</v>
      </c>
      <c r="F8" s="328">
        <v>0</v>
      </c>
      <c r="G8" s="328">
        <v>2</v>
      </c>
      <c r="H8" s="328">
        <v>0</v>
      </c>
      <c r="I8" s="329" t="s">
        <v>1770</v>
      </c>
      <c r="J8" s="330" t="s">
        <v>1772</v>
      </c>
      <c r="K8" s="368" t="s">
        <v>1774</v>
      </c>
      <c r="L8" s="331"/>
      <c r="M8" s="156"/>
      <c r="O8" s="52" t="s">
        <v>94</v>
      </c>
      <c r="P8" s="53"/>
      <c r="Q8" s="4">
        <f>SUM(Q6:Q7)</f>
        <v>3522</v>
      </c>
      <c r="R8" s="4">
        <f>SUM(R6:R7)</f>
        <v>610</v>
      </c>
      <c r="S8" s="4">
        <f>SUM(S6:S7)</f>
        <v>585</v>
      </c>
      <c r="T8" s="4">
        <f>SUM(T6:T7)</f>
        <v>3456</v>
      </c>
      <c r="U8" s="4">
        <f>SUM(U6:U7)</f>
        <v>0</v>
      </c>
      <c r="V8" s="54"/>
    </row>
    <row r="9" spans="1:22" ht="20.100000000000001" customHeight="1" thickTop="1">
      <c r="A9" s="325">
        <v>44516</v>
      </c>
      <c r="B9" s="332" t="s">
        <v>1757</v>
      </c>
      <c r="C9" s="333" t="s">
        <v>1755</v>
      </c>
      <c r="D9" s="334">
        <v>0</v>
      </c>
      <c r="E9" s="334">
        <v>0</v>
      </c>
      <c r="F9" s="334">
        <v>0</v>
      </c>
      <c r="G9" s="334">
        <v>5</v>
      </c>
      <c r="H9" s="334">
        <v>0</v>
      </c>
      <c r="I9" s="335" t="s">
        <v>1770</v>
      </c>
      <c r="J9" s="336" t="s">
        <v>1772</v>
      </c>
      <c r="K9" s="370" t="s">
        <v>1775</v>
      </c>
      <c r="L9" s="337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24">
        <v>44516</v>
      </c>
      <c r="B10" s="338" t="s">
        <v>1757</v>
      </c>
      <c r="C10" s="339" t="s">
        <v>1756</v>
      </c>
      <c r="D10" s="340">
        <v>1</v>
      </c>
      <c r="E10" s="340">
        <v>0</v>
      </c>
      <c r="F10" s="340">
        <v>0</v>
      </c>
      <c r="G10" s="340">
        <v>1</v>
      </c>
      <c r="H10" s="340">
        <v>0</v>
      </c>
      <c r="I10" s="341" t="s">
        <v>1771</v>
      </c>
      <c r="J10" s="342" t="s">
        <v>1772</v>
      </c>
      <c r="K10" s="369" t="s">
        <v>1774</v>
      </c>
      <c r="L10" s="343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18">
        <v>44516</v>
      </c>
      <c r="B11" s="326" t="s">
        <v>1758</v>
      </c>
      <c r="C11" s="327" t="s">
        <v>1759</v>
      </c>
      <c r="D11" s="328">
        <v>1</v>
      </c>
      <c r="E11" s="328">
        <v>0</v>
      </c>
      <c r="F11" s="328">
        <v>0</v>
      </c>
      <c r="G11" s="328">
        <v>0</v>
      </c>
      <c r="H11" s="328">
        <v>0</v>
      </c>
      <c r="I11" s="329" t="s">
        <v>1771</v>
      </c>
      <c r="J11" s="330" t="s">
        <v>1773</v>
      </c>
      <c r="K11" s="368" t="s">
        <v>1774</v>
      </c>
      <c r="L11" s="331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25">
        <v>44516</v>
      </c>
      <c r="B12" s="332" t="s">
        <v>1758</v>
      </c>
      <c r="C12" s="333" t="s">
        <v>1760</v>
      </c>
      <c r="D12" s="334">
        <v>3</v>
      </c>
      <c r="E12" s="334">
        <v>0</v>
      </c>
      <c r="F12" s="334">
        <v>0</v>
      </c>
      <c r="G12" s="334">
        <v>2</v>
      </c>
      <c r="H12" s="334">
        <v>0</v>
      </c>
      <c r="I12" s="335" t="s">
        <v>1771</v>
      </c>
      <c r="J12" s="336" t="s">
        <v>1772</v>
      </c>
      <c r="K12" s="370" t="s">
        <v>1774</v>
      </c>
      <c r="L12" s="337"/>
      <c r="M12" s="156"/>
      <c r="O12" s="468" t="s">
        <v>53</v>
      </c>
      <c r="P12" s="466"/>
      <c r="Q12" s="117">
        <f>T12+V12</f>
        <v>325</v>
      </c>
      <c r="R12" s="57"/>
      <c r="S12" s="58" t="s">
        <v>39</v>
      </c>
      <c r="T12" s="59">
        <f>SUM(P14:V14,P17:V17,P20:V20,P23:V23,P26:V26,V29,U29,T29)</f>
        <v>304</v>
      </c>
      <c r="U12" s="60" t="s">
        <v>40</v>
      </c>
      <c r="V12" s="61">
        <f>SUM(P29:S29)</f>
        <v>21</v>
      </c>
    </row>
    <row r="13" spans="1:22" ht="20.100000000000001" customHeight="1">
      <c r="A13" s="325">
        <v>44516</v>
      </c>
      <c r="B13" s="332" t="s">
        <v>1758</v>
      </c>
      <c r="C13" s="333" t="s">
        <v>1761</v>
      </c>
      <c r="D13" s="334">
        <v>1</v>
      </c>
      <c r="E13" s="334">
        <v>0</v>
      </c>
      <c r="F13" s="334">
        <v>0</v>
      </c>
      <c r="G13" s="334">
        <v>0</v>
      </c>
      <c r="H13" s="334">
        <v>0</v>
      </c>
      <c r="I13" s="335" t="s">
        <v>1771</v>
      </c>
      <c r="J13" s="336" t="s">
        <v>1772</v>
      </c>
      <c r="K13" s="370" t="s">
        <v>1774</v>
      </c>
      <c r="L13" s="337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24">
        <v>44516</v>
      </c>
      <c r="B14" s="338" t="s">
        <v>1758</v>
      </c>
      <c r="C14" s="339" t="s">
        <v>1756</v>
      </c>
      <c r="D14" s="340">
        <v>1</v>
      </c>
      <c r="E14" s="340">
        <v>0</v>
      </c>
      <c r="F14" s="340">
        <v>0</v>
      </c>
      <c r="G14" s="340">
        <v>1</v>
      </c>
      <c r="H14" s="340">
        <v>0</v>
      </c>
      <c r="I14" s="341" t="s">
        <v>1770</v>
      </c>
      <c r="J14" s="342" t="s">
        <v>1773</v>
      </c>
      <c r="K14" s="369" t="s">
        <v>1774</v>
      </c>
      <c r="L14" s="343"/>
      <c r="M14" s="156"/>
      <c r="O14" s="118" t="s">
        <v>22</v>
      </c>
      <c r="P14" s="119">
        <f>SUMIF($C$4:$C$86,P13,$D$4:$D$86)+SUMIF($C$96:$C$99,P13,$D$96:$D$99)+SUMIF($C$122:$C$123,P13,$D$122:$D$123)</f>
        <v>40</v>
      </c>
      <c r="Q14" s="119">
        <f>SUMIF($C$4:$C$86,Q13,$D$4:$D$86)+SUMIF($C$96:$C$99,Q13,$D$96:$D$99)+SUMIF($C$122:$C$123,Q13,$D$122:$D$123)</f>
        <v>5</v>
      </c>
      <c r="R14" s="119">
        <f>SUMIF($C$4:$C$86,R13,$D$4:$D$86)+SUMIF($C$96:$C$99,R13,$D$96:$D$99)+SUMIF($C$122:$C$123,R13,$D$122:$D$123)</f>
        <v>27</v>
      </c>
      <c r="S14" s="119">
        <f>SUMIF($C$4:$C$86,S13,$D$4:$D$86)+SUMIF($C$96:$C$99,S13,$D$96:$D$99)+SUMIF($C$122:$C$123,S13,$D$122:$D$123)</f>
        <v>0</v>
      </c>
      <c r="T14" s="119">
        <f>SUMIF($C$4:$C$86,T13,$D$4:$D$86)+SUMIF($C$96:$C$99,T13,$D$96:$D$99)+SUMIF($C$122:$C$123,T13,$D$122:$D$123)</f>
        <v>35</v>
      </c>
      <c r="U14" s="119">
        <f>SUMIF($C$4:$C$86,U13,$D$4:$D$86)+SUMIF($C$96:$C$99,U13,$D$96:$D$99)+SUMIF($C$122:$C$123,U13,$D$122:$D$123)</f>
        <v>0</v>
      </c>
      <c r="V14" s="120">
        <f>SUMIF($C$4:$C$86,V13,$D$4:$D$86)+SUMIF($C$96:$C$99,V13,$D$96:$D$99)+SUMIF($C$122:$C$123,V13,$D$122:$D$123)</f>
        <v>5</v>
      </c>
    </row>
    <row r="15" spans="1:22" ht="20.100000000000001" customHeight="1">
      <c r="A15" s="318">
        <v>44516</v>
      </c>
      <c r="B15" s="326" t="s">
        <v>1762</v>
      </c>
      <c r="C15" s="327" t="s">
        <v>1763</v>
      </c>
      <c r="D15" s="328">
        <v>3</v>
      </c>
      <c r="E15" s="328">
        <v>0</v>
      </c>
      <c r="F15" s="328">
        <v>0</v>
      </c>
      <c r="G15" s="328">
        <v>3</v>
      </c>
      <c r="H15" s="328">
        <v>0</v>
      </c>
      <c r="I15" s="329" t="s">
        <v>1770</v>
      </c>
      <c r="J15" s="330" t="s">
        <v>1772</v>
      </c>
      <c r="K15" s="368" t="s">
        <v>1774</v>
      </c>
      <c r="L15" s="331"/>
      <c r="M15" s="156"/>
      <c r="O15" s="65" t="s">
        <v>25</v>
      </c>
      <c r="P15" s="66">
        <f>SUMIF($C$4:$C$86,P13,$G$4:$G$86)+SUMIF($C$96:$C$99,P13,$G$96:$G$99)+SUMIF($C$122:$C$123,P13,$G$122:$G$123)</f>
        <v>37</v>
      </c>
      <c r="Q15" s="66">
        <f>SUMIF($C$4:$C$86,Q13,$G$4:$G$86)+SUMIF($C$96:$C$99,Q13,$G$96:$G$99)+SUMIF($C$122:$C$123,Q13,$G$122:$G$123)</f>
        <v>6</v>
      </c>
      <c r="R15" s="66">
        <f>SUMIF($C$4:$C$86,R13,$G$4:$G$86)+SUMIF($C$96:$C$99,R13,$G$96:$G$99)+SUMIF($C$122:$C$123,R13,$G$122:$G$123)</f>
        <v>28</v>
      </c>
      <c r="S15" s="66">
        <f>SUMIF($C$4:$C$86,S13,$G$4:$G$86)+SUMIF($C$96:$C$99,S13,$G$96:$G$99)+SUMIF($C$122:$C$123,S13,$G$122:$G$123)</f>
        <v>0</v>
      </c>
      <c r="T15" s="66">
        <f>SUMIF($C$4:$C$86,T13,$G$4:$G$86)+SUMIF($C$96:$C$99,T13,$G$96:$G$99)+SUMIF($C$122:$C$123,T13,$G$122:$G$123)</f>
        <v>60</v>
      </c>
      <c r="U15" s="66">
        <f>SUMIF($C$4:$C$86,U13,$G$4:$G$86)+SUMIF($C$96:$C$99,U13,$G$96:$G$99)+SUMIF($C$122:$C$123,U13,$G$122:$G$123)</f>
        <v>0</v>
      </c>
      <c r="V15" s="67">
        <f>SUMIF($C$4:$C$86,V13,$G$4:$G$86)+SUMIF($C$96:$C$99,V13,$G$96:$G$99)+SUMIF($C$122:$C$123,V13,$G$122:$G$123)</f>
        <v>7</v>
      </c>
    </row>
    <row r="16" spans="1:22" ht="20.100000000000001" customHeight="1">
      <c r="A16" s="325">
        <v>44516</v>
      </c>
      <c r="B16" s="332" t="s">
        <v>1762</v>
      </c>
      <c r="C16" s="333" t="s">
        <v>1764</v>
      </c>
      <c r="D16" s="334">
        <v>0</v>
      </c>
      <c r="E16" s="334">
        <v>0</v>
      </c>
      <c r="F16" s="334">
        <v>0</v>
      </c>
      <c r="G16" s="334">
        <v>1</v>
      </c>
      <c r="H16" s="334">
        <v>0</v>
      </c>
      <c r="I16" s="335" t="s">
        <v>1770</v>
      </c>
      <c r="J16" s="336" t="s">
        <v>1773</v>
      </c>
      <c r="K16" s="370" t="s">
        <v>1775</v>
      </c>
      <c r="L16" s="337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24">
        <v>44516</v>
      </c>
      <c r="B17" s="338" t="s">
        <v>1762</v>
      </c>
      <c r="C17" s="339" t="s">
        <v>1765</v>
      </c>
      <c r="D17" s="340">
        <v>2</v>
      </c>
      <c r="E17" s="340">
        <v>0</v>
      </c>
      <c r="F17" s="340">
        <v>0</v>
      </c>
      <c r="G17" s="340">
        <v>3</v>
      </c>
      <c r="H17" s="340">
        <v>0</v>
      </c>
      <c r="I17" s="341" t="s">
        <v>1771</v>
      </c>
      <c r="J17" s="342" t="s">
        <v>1772</v>
      </c>
      <c r="K17" s="369" t="s">
        <v>1774</v>
      </c>
      <c r="L17" s="343"/>
      <c r="M17" s="156"/>
      <c r="O17" s="121" t="s">
        <v>22</v>
      </c>
      <c r="P17" s="119">
        <f>SUMIF($C$4:$C$86,P16,$D$4:$D$86)+SUMIF($C$96:$C$99,P16,$D$96:$D$99)+SUMIF($C$122:$C$123,P16,$D$122:$D$123)</f>
        <v>133</v>
      </c>
      <c r="Q17" s="119">
        <f>SUMIF($C$4:$C$86,Q16,$D$4:$D$86)+SUMIF($C$96:$C$99,Q16,$D$96:$D$99)+SUMIF($C$122:$C$123,Q16,$D$122:$D$123)</f>
        <v>4</v>
      </c>
      <c r="R17" s="119">
        <f>SUMIF($C$4:$C$86,R16,$D$4:$D$86)+SUMIF($C$96:$C$99,R16,$D$96:$D$99)+SUMIF($C$122:$C$123,R16,$D$122:$D$123)</f>
        <v>6</v>
      </c>
      <c r="S17" s="119">
        <f>SUMIF($C$4:$C$86,S16,$D$4:$D$86)+SUMIF($C$96:$C$99,S16,$D$96:$D$99)+SUMIF($C$122:$C$123,S16,$D$122:$D$123)</f>
        <v>0</v>
      </c>
      <c r="T17" s="119">
        <f>SUMIF($C$4:$C$86,T16,$D$4:$D$86)+SUMIF($C$96:$C$99,T16,$D$96:$D$99)+SUMIF($C$122:$C$123,T16,$D$122:$D$123)</f>
        <v>0</v>
      </c>
      <c r="U17" s="119">
        <f>SUMIF($C$4:$C$86,U16,$D$4:$D$86)+SUMIF($C$96:$C$99,U16,$D$96:$D$99)+SUMIF($C$122:$C$123,U16,$D$122:$D$123)</f>
        <v>12</v>
      </c>
      <c r="V17" s="120">
        <f>SUMIF($C$4:$C$86,V16,$D$4:$D$86)+SUMIF($C$96:$C$99,V16,$D$96:$D$99)+SUMIF($C$122:$C$123,V16,$D$122:$D$123)</f>
        <v>0</v>
      </c>
    </row>
    <row r="18" spans="1:22" ht="20.100000000000001" customHeight="1" thickBot="1">
      <c r="A18" s="359">
        <v>44516</v>
      </c>
      <c r="B18" s="360" t="s">
        <v>1766</v>
      </c>
      <c r="C18" s="361" t="s">
        <v>1767</v>
      </c>
      <c r="D18" s="362">
        <v>9</v>
      </c>
      <c r="E18" s="362">
        <v>0</v>
      </c>
      <c r="F18" s="362">
        <v>0</v>
      </c>
      <c r="G18" s="362">
        <v>9</v>
      </c>
      <c r="H18" s="362">
        <v>0</v>
      </c>
      <c r="I18" s="363" t="s">
        <v>1770</v>
      </c>
      <c r="J18" s="364" t="s">
        <v>1773</v>
      </c>
      <c r="K18" s="367" t="s">
        <v>1774</v>
      </c>
      <c r="L18" s="365"/>
      <c r="M18" s="156"/>
      <c r="O18" s="72" t="s">
        <v>25</v>
      </c>
      <c r="P18" s="73">
        <f>SUMIF($C$4:$C$86,P16,$G$4:$G$86)+SUMIF($C$96:$C$99,P16,$G$96:$G$99)+SUMIF($C$122:$C$123,P16,$G$122:$G$123)</f>
        <v>135</v>
      </c>
      <c r="Q18" s="73">
        <f>SUMIF($C$4:$C$86,Q16,$G$4:$G$86)+SUMIF($C$96:$C$99,Q16,$G$96:$G$99)+SUMIF($C$122:$C$123,Q16,$G$122:$G$123)</f>
        <v>4</v>
      </c>
      <c r="R18" s="73">
        <f>SUMIF($C$4:$C$86,R16,$G$4:$G$86)+SUMIF($C$96:$C$99,R16,$G$96:$G$99)+SUMIF($C$122:$C$123,R16,$G$122:$G$123)</f>
        <v>5</v>
      </c>
      <c r="S18" s="73">
        <f>SUMIF($C$4:$C$86,S16,$G$4:$G$86)+SUMIF($C$96:$C$99,S16,$G$96:$G$99)+SUMIF($C$122:$C$123,S16,$G$122:$G$123)</f>
        <v>0</v>
      </c>
      <c r="T18" s="73">
        <f>SUMIF($C$4:$C$86,T16,$G$4:$G$86)+SUMIF($C$96:$C$99,T16,$G$96:$G$99)+SUMIF($C$122:$C$123,T16,$G$122:$G$123)</f>
        <v>0</v>
      </c>
      <c r="U18" s="73">
        <f>SUMIF($C$4:$C$86,U16,$G$4:$G$86)+SUMIF($C$96:$C$99,U16,$G$96:$G$99)+SUMIF($C$122:$C$123,U16,$G$122:$G$123)</f>
        <v>8</v>
      </c>
      <c r="V18" s="74">
        <f>SUMIF($C$4:$C$86,V16,$G$4:$G$86)+SUMIF($C$96:$C$99,V16,$G$96:$G$99)+SUMIF($C$122:$C$123,V16,$G$122:$G$123)</f>
        <v>0</v>
      </c>
    </row>
    <row r="19" spans="1:22" ht="20.100000000000001" customHeight="1">
      <c r="A19" s="318">
        <v>44516</v>
      </c>
      <c r="B19" s="326" t="s">
        <v>1768</v>
      </c>
      <c r="C19" s="327" t="s">
        <v>1763</v>
      </c>
      <c r="D19" s="328">
        <v>1</v>
      </c>
      <c r="E19" s="328">
        <v>0</v>
      </c>
      <c r="F19" s="328">
        <v>0</v>
      </c>
      <c r="G19" s="328">
        <v>1</v>
      </c>
      <c r="H19" s="328">
        <v>0</v>
      </c>
      <c r="I19" s="329" t="s">
        <v>1771</v>
      </c>
      <c r="J19" s="330" t="s">
        <v>1773</v>
      </c>
      <c r="K19" s="368" t="s">
        <v>1774</v>
      </c>
      <c r="L19" s="331"/>
      <c r="M19" s="156"/>
      <c r="O19" s="75"/>
      <c r="P19" s="124" t="s">
        <v>41</v>
      </c>
      <c r="Q19" s="76" t="s">
        <v>554</v>
      </c>
      <c r="R19" s="76" t="s">
        <v>42</v>
      </c>
      <c r="S19" s="76" t="s">
        <v>134</v>
      </c>
      <c r="T19" s="43" t="s">
        <v>43</v>
      </c>
      <c r="U19" s="76" t="s">
        <v>109</v>
      </c>
      <c r="V19" s="77" t="s">
        <v>136</v>
      </c>
    </row>
    <row r="20" spans="1:22" ht="20.100000000000001" customHeight="1" thickBot="1">
      <c r="A20" s="324">
        <v>44516</v>
      </c>
      <c r="B20" s="338" t="s">
        <v>1768</v>
      </c>
      <c r="C20" s="339" t="s">
        <v>1769</v>
      </c>
      <c r="D20" s="340">
        <v>7</v>
      </c>
      <c r="E20" s="340">
        <v>0</v>
      </c>
      <c r="F20" s="340">
        <v>0</v>
      </c>
      <c r="G20" s="340">
        <v>7</v>
      </c>
      <c r="H20" s="340">
        <v>0</v>
      </c>
      <c r="I20" s="341" t="s">
        <v>1770</v>
      </c>
      <c r="J20" s="342" t="s">
        <v>1772</v>
      </c>
      <c r="K20" s="369" t="s">
        <v>1774</v>
      </c>
      <c r="L20" s="343"/>
      <c r="M20" s="156" t="s">
        <v>126</v>
      </c>
      <c r="O20" s="121" t="s">
        <v>22</v>
      </c>
      <c r="P20" s="119">
        <f>SUMIF($C$4:$C$86,P19,$D$4:$D$86)+SUMIF($C$96:$C$99,P19,$D$96:$D$99)+SUMIF($C$122:$C$123,P19,$D$122:$D$123)</f>
        <v>0</v>
      </c>
      <c r="Q20" s="119">
        <f>SUMIF($C$4:$C$86,Q19,$D$4:$D$86)+SUMIF($C$96:$C$99,Q19,$D$96:$D$99)+SUMIF($C$122:$C$123,Q19,$D$122:$D$123)</f>
        <v>0</v>
      </c>
      <c r="R20" s="119">
        <f>SUMIF($C$4:$C$86,R19,$D$4:$D$86)+SUMIF($C$96:$C$99,R19,$D$96:$D$99)+SUMIF($C$122:$C$123,R19,$D$122:$D$123)</f>
        <v>32</v>
      </c>
      <c r="S20" s="119">
        <f>SUMIF($C$4:$C$86,S19,$D$4:$D$86)+SUMIF($C$96:$C$99,S19,$D$96:$D$99)+SUMIF($C$122:$C$123,S19,$D$122:$D$123)</f>
        <v>0</v>
      </c>
      <c r="T20" s="119">
        <f>SUMIF($C$4:$C$86,T19,$D$4:$D$86)+SUMIF($C$96:$C$99,T19,$D$96:$D$99)+SUMIF($C$122:$C$123,T19,$D$122:$D$123)</f>
        <v>3</v>
      </c>
      <c r="U20" s="119">
        <f>SUMIF($C$4:$C$86,U19,$D$4:$D$86)+SUMIF($C$96:$C$99,U19,$D$96:$D$99)+SUMIF($C$122:$C$123,U19,$D$122:$D$123)</f>
        <v>0</v>
      </c>
      <c r="V20" s="120">
        <f>SUMIF($C$4:$C$86,V19,$D$4:$D$86)+SUMIF($C$96:$C$99,V19,$D$96:$D$99)+SUMIF($C$122:$C$123,V19,$D$122:$D$123)</f>
        <v>0</v>
      </c>
    </row>
    <row r="21" spans="1:22" ht="20.100000000000001" customHeight="1" thickBot="1">
      <c r="A21" s="359">
        <v>44516</v>
      </c>
      <c r="B21" s="360" t="s">
        <v>1776</v>
      </c>
      <c r="C21" s="361" t="s">
        <v>1751</v>
      </c>
      <c r="D21" s="362">
        <v>12</v>
      </c>
      <c r="E21" s="362">
        <v>0</v>
      </c>
      <c r="F21" s="362">
        <v>0</v>
      </c>
      <c r="G21" s="362">
        <v>8</v>
      </c>
      <c r="H21" s="362">
        <v>0</v>
      </c>
      <c r="I21" s="363" t="s">
        <v>1777</v>
      </c>
      <c r="J21" s="364" t="s">
        <v>1778</v>
      </c>
      <c r="K21" s="364" t="s">
        <v>1779</v>
      </c>
      <c r="L21" s="365"/>
      <c r="M21" s="156"/>
      <c r="O21" s="78" t="s">
        <v>25</v>
      </c>
      <c r="P21" s="79">
        <f>SUMIF($C$4:$C$86,P19,$G$4:$G$86)+SUMIF($C$96:$C$99,P19,$G$96:$G$99)+SUMIF($C$122:$C$123,P19,$G$122:$G$123)</f>
        <v>0</v>
      </c>
      <c r="Q21" s="79">
        <f>SUMIF($C$4:$C$86,Q19,$G$4:$G$86)+SUMIF($C$96:$C$99,Q19,$G$96:$G$99)+SUMIF($C$122:$C$123,Q19,$G$122:$G$123)</f>
        <v>0</v>
      </c>
      <c r="R21" s="79">
        <f>SUMIF($C$4:$C$86,R19,$G$4:$G$86)+SUMIF($C$96:$C$99,R19,$G$96:$G$99)+SUMIF($C$122:$C$123,R19,$G$122:$G$123)</f>
        <v>23</v>
      </c>
      <c r="S21" s="79">
        <f>SUMIF($C$4:$C$86,S19,$G$4:$G$86)+SUMIF($C$96:$C$99,S19,$G$96:$G$99)+SUMIF($C$122:$C$123,S19,$G$122:$G$123)</f>
        <v>0</v>
      </c>
      <c r="T21" s="79">
        <f>SUMIF($C$4:$C$86,T19,$G$4:$G$86)+SUMIF($C$96:$C$99,T19,$G$96:$G$99)+SUMIF($C$122:$C$123,T19,$G$122:$G$123)</f>
        <v>3</v>
      </c>
      <c r="U21" s="79">
        <f>SUMIF($C$4:$C$86,U19,$G$4:$G$86)+SUMIF($C$96:$C$99,U19,$G$96:$G$99)+SUMIF($C$122:$C$123,U19,$G$122:$G$123)</f>
        <v>0</v>
      </c>
      <c r="V21" s="80">
        <f>SUMIF($C$4:$C$86,V19,$G$4:$G$86)+SUMIF($C$96:$C$99,V19,$G$96:$G$99)+SUMIF($C$122:$C$123,V19,$G$122:$G$123)</f>
        <v>0</v>
      </c>
    </row>
    <row r="22" spans="1:22" ht="20.100000000000001" customHeight="1">
      <c r="A22" s="318">
        <v>44516</v>
      </c>
      <c r="B22" s="326" t="s">
        <v>1785</v>
      </c>
      <c r="C22" s="327" t="s">
        <v>1786</v>
      </c>
      <c r="D22" s="328">
        <v>35</v>
      </c>
      <c r="E22" s="328">
        <v>0</v>
      </c>
      <c r="F22" s="328">
        <v>0</v>
      </c>
      <c r="G22" s="328">
        <v>60</v>
      </c>
      <c r="H22" s="328">
        <v>0</v>
      </c>
      <c r="I22" s="329" t="s">
        <v>1794</v>
      </c>
      <c r="J22" s="330" t="s">
        <v>1798</v>
      </c>
      <c r="K22" s="368" t="s">
        <v>1801</v>
      </c>
      <c r="L22" s="331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24">
        <v>44516</v>
      </c>
      <c r="B23" s="338" t="s">
        <v>1785</v>
      </c>
      <c r="C23" s="339" t="s">
        <v>1787</v>
      </c>
      <c r="D23" s="340">
        <v>0</v>
      </c>
      <c r="E23" s="340">
        <v>0</v>
      </c>
      <c r="F23" s="340">
        <v>0</v>
      </c>
      <c r="G23" s="340">
        <v>2</v>
      </c>
      <c r="H23" s="340">
        <v>0</v>
      </c>
      <c r="I23" s="341" t="s">
        <v>1795</v>
      </c>
      <c r="J23" s="342" t="s">
        <v>1798</v>
      </c>
      <c r="K23" s="369" t="s">
        <v>1801</v>
      </c>
      <c r="L23" s="343"/>
      <c r="M23" s="156"/>
      <c r="O23" s="121" t="s">
        <v>22</v>
      </c>
      <c r="P23" s="119">
        <f>SUMIF($C$4:$C$86,P22,$D$4:$D$86)+SUMIF($C$96:$C$99,P22,$D$96:$D$99)+SUMIF($C$122:$C$123,P22,$D$122:$D$123)</f>
        <v>0</v>
      </c>
      <c r="Q23" s="119">
        <f>SUMIF($C$4:$C$86,Q22,$D$4:$D$86)+SUMIF($C$96:$C$99,Q22,$D$96:$D$99)+SUMIF($C$122:$C$123,Q22,$D$122:$D$123)</f>
        <v>1</v>
      </c>
      <c r="R23" s="119">
        <f>SUMIF($C$4:$C$86,R22,$D$4:$D$86)+SUMIF($C$96:$C$99,R22,$D$96:$D$99)+SUMIF($C$122:$C$123,R22,$D$122:$D$123)</f>
        <v>0</v>
      </c>
      <c r="S23" s="119">
        <f>SUMIF($C$4:$C$86,S22,$D$4:$D$86)+SUMIF($C$96:$C$99,S22,$D$96:$D$99)+SUMIF($C$122:$C$123,S22,$D$122:$D$123)</f>
        <v>0</v>
      </c>
      <c r="T23" s="119">
        <f>SUMIF($C$4:$C$86,T22,$D$4:$D$86)+SUMIF($C$96:$C$99,T22,$D$96:$D$99)+SUMIF($C$122:$C$123,T22,$D$122:$D$123)</f>
        <v>0</v>
      </c>
      <c r="U23" s="119">
        <f>SUMIF($C$4:$C$86,U22,$D$4:$D$86)+SUMIF($C$96:$C$99,U22,$D$96:$D$99)+SUMIF($C$122:$C$123,U22,$D$122:$D$123)</f>
        <v>1</v>
      </c>
      <c r="V23" s="120">
        <f>SUMIF($C$4:$C$86,V22,$D$4:$D$86)+SUMIF($C$96:$C$99,V22,$D$96:$D$99)+SUMIF($C$122:$C$123,V22,$D$122:$D$123)</f>
        <v>0</v>
      </c>
    </row>
    <row r="24" spans="1:22" ht="20.100000000000001" customHeight="1">
      <c r="A24" s="318">
        <v>44516</v>
      </c>
      <c r="B24" s="326" t="s">
        <v>1788</v>
      </c>
      <c r="C24" s="327" t="s">
        <v>1763</v>
      </c>
      <c r="D24" s="328">
        <v>4</v>
      </c>
      <c r="E24" s="328">
        <v>0</v>
      </c>
      <c r="F24" s="328">
        <v>0</v>
      </c>
      <c r="G24" s="328">
        <v>3</v>
      </c>
      <c r="H24" s="328">
        <v>0</v>
      </c>
      <c r="I24" s="329" t="s">
        <v>1795</v>
      </c>
      <c r="J24" s="330" t="s">
        <v>1798</v>
      </c>
      <c r="K24" s="368" t="s">
        <v>1801</v>
      </c>
      <c r="L24" s="331"/>
      <c r="M24" s="156"/>
      <c r="O24" s="72" t="s">
        <v>25</v>
      </c>
      <c r="P24" s="73">
        <f>SUMIF($C$4:$C$86,P22,$G$4:$G$86)+SUMIF($C$96:$C$99,P22,$G$96:$G$99)+SUMIF($C$122:$C$123,P22,$G$122:$G$123)</f>
        <v>0</v>
      </c>
      <c r="Q24" s="73">
        <f>SUMIF($C$4:$C$86,Q22,$G$4:$G$86)+SUMIF($C$96:$C$99,Q22,$G$96:$G$99)+SUMIF($C$122:$C$123,Q22,$G$122:$G$123)+2</f>
        <v>2</v>
      </c>
      <c r="R24" s="73">
        <f>SUMIF($C$4:$C$86,R22,$G$4:$G$86)+SUMIF($C$96:$C$99,R22,$G$96:$G$99)+SUMIF($C$122:$C$123,R22,$G$122:$G$123)</f>
        <v>0</v>
      </c>
      <c r="S24" s="73">
        <f>SUMIF($C$4:$C$86,S22,$G$4:$G$86)+SUMIF($C$96:$C$99,S22,$G$96:$G$99)+SUMIF($C$122:$C$123,S22,$G$122:$G$123)</f>
        <v>0</v>
      </c>
      <c r="T24" s="73">
        <f>SUMIF($C$4:$C$86,T22,$G$4:$G$86)+SUMIF($C$96:$C$99,T22,$G$96:$G$99)+SUMIF($C$122:$C$123,T22,$G$122:$G$123)</f>
        <v>0</v>
      </c>
      <c r="U24" s="73">
        <f>SUMIF($C$4:$C$86,U22,$G$4:$G$86)+SUMIF($C$96:$C$99,U22,$G$96:$G$99)+SUMIF($C$122:$C$123,U22,$G$122:$G$123)</f>
        <v>0</v>
      </c>
      <c r="V24" s="74">
        <f>SUMIF($C$4:$C$86,V22,$G$4:$G$86)+SUMIF($C$96:$C$99,V22,$G$96:$G$99)+SUMIF($C$122:$C$123,V22,$G$122:$G$123)</f>
        <v>0</v>
      </c>
    </row>
    <row r="25" spans="1:22" ht="20.100000000000001" customHeight="1">
      <c r="A25" s="325">
        <v>44516</v>
      </c>
      <c r="B25" s="332" t="s">
        <v>1788</v>
      </c>
      <c r="C25" s="333" t="s">
        <v>1789</v>
      </c>
      <c r="D25" s="334">
        <v>4</v>
      </c>
      <c r="E25" s="334">
        <v>0</v>
      </c>
      <c r="F25" s="334">
        <v>0</v>
      </c>
      <c r="G25" s="334">
        <v>4</v>
      </c>
      <c r="H25" s="334">
        <v>0</v>
      </c>
      <c r="I25" s="335" t="s">
        <v>1794</v>
      </c>
      <c r="J25" s="336" t="s">
        <v>1799</v>
      </c>
      <c r="K25" s="370" t="s">
        <v>1801</v>
      </c>
      <c r="L25" s="337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128</v>
      </c>
      <c r="U25" s="76" t="s">
        <v>129</v>
      </c>
      <c r="V25" s="77" t="s">
        <v>46</v>
      </c>
    </row>
    <row r="26" spans="1:22" ht="20.100000000000001" customHeight="1">
      <c r="A26" s="325">
        <v>44516</v>
      </c>
      <c r="B26" s="332" t="s">
        <v>1788</v>
      </c>
      <c r="C26" s="333" t="s">
        <v>1790</v>
      </c>
      <c r="D26" s="334">
        <v>1</v>
      </c>
      <c r="E26" s="334">
        <v>0</v>
      </c>
      <c r="F26" s="334">
        <v>0</v>
      </c>
      <c r="G26" s="334">
        <v>1</v>
      </c>
      <c r="H26" s="334">
        <v>0</v>
      </c>
      <c r="I26" s="335" t="s">
        <v>1796</v>
      </c>
      <c r="J26" s="336" t="s">
        <v>1799</v>
      </c>
      <c r="K26" s="370" t="s">
        <v>1801</v>
      </c>
      <c r="L26" s="337"/>
      <c r="M26" s="156"/>
      <c r="O26" s="121" t="s">
        <v>22</v>
      </c>
      <c r="P26" s="119">
        <f>SUMIF($C$4:$C$86,P25,$D$4:$D$86)+SUMIF($C$96:$C$99,P25,$D$96:$D$99)+SUMIF($C$122:$C$123,P25,$D$122:$D$123)</f>
        <v>0</v>
      </c>
      <c r="Q26" s="119">
        <f>SUMIF($C$4:$C$86,Q25,$D$4:$D$86)+SUMIF($C$96:$C$99,Q25,$D$96:$D$99)+SUMIF($C$122:$C$123,Q25,$D$122:$D$123)</f>
        <v>0</v>
      </c>
      <c r="R26" s="119">
        <f>SUMIF($C$4:$C$86,R25,$D$4:$D$86)+SUMIF($C$96:$C$99,R25,$D$96:$D$99)+SUMIF($C$122:$C$123,R25,$D$122:$D$123)</f>
        <v>0</v>
      </c>
      <c r="S26" s="119">
        <f>SUMIF($C$4:$C$86,S25,$D$4:$D$86)+SUMIF($C$96:$C$99,S25,$D$96:$D$99)+SUMIF($C$122:$C$123,S25,$D$122:$D$123)</f>
        <v>0</v>
      </c>
      <c r="T26" s="119">
        <f>SUMIF($C$4:$C$86,T25,$D$4:$D$86)+SUMIF($C$96:$C$99,T25,$D$96:$D$99)+SUMIF($C$122:$C$123,T25,$D$122:$D$123)</f>
        <v>0</v>
      </c>
      <c r="U26" s="119">
        <f>SUMIF($C$4:$C$86,U25,$D$4:$D$86)+SUMIF($C$96:$C$99,U25,$D$96:$D$99)+SUMIF($C$122:$C$123,U25,$D$122:$D$123)</f>
        <v>0</v>
      </c>
      <c r="V26" s="120">
        <f>SUMIF($C$4:$C$86,V25,$D$4:$D$86)+SUMIF($C$96:$C$99,V25,$D$96:$D$99)+SUMIF($C$122:$C$123,V25,$D$122:$D$123)</f>
        <v>0</v>
      </c>
    </row>
    <row r="27" spans="1:22" ht="20.100000000000001" customHeight="1" thickBot="1">
      <c r="A27" s="324">
        <v>44516</v>
      </c>
      <c r="B27" s="338" t="s">
        <v>1788</v>
      </c>
      <c r="C27" s="339" t="s">
        <v>1791</v>
      </c>
      <c r="D27" s="340">
        <v>1</v>
      </c>
      <c r="E27" s="340">
        <v>0</v>
      </c>
      <c r="F27" s="340">
        <v>0</v>
      </c>
      <c r="G27" s="340">
        <v>1</v>
      </c>
      <c r="H27" s="340">
        <v>0</v>
      </c>
      <c r="I27" s="341" t="s">
        <v>1797</v>
      </c>
      <c r="J27" s="342" t="s">
        <v>1799</v>
      </c>
      <c r="K27" s="369" t="s">
        <v>1801</v>
      </c>
      <c r="L27" s="343"/>
      <c r="M27" s="156"/>
      <c r="O27" s="78" t="s">
        <v>25</v>
      </c>
      <c r="P27" s="83">
        <f>SUMIF($C$4:$C$86,P25,$G$4:$G$86)+SUMIF($C$96:$C$99,P25,$G$96:$G$99)+SUMIF($C$122:$C$123,P25,$G$122:$G$123)</f>
        <v>0</v>
      </c>
      <c r="Q27" s="83">
        <f>SUMIF($C$4:$C$86,Q25,$G$4:$G$86)+SUMIF($C$96:$C$99,Q25,$G$96:$G$99)+SUMIF($C$122:$C$123,Q25,$G$122:$G$123)</f>
        <v>0</v>
      </c>
      <c r="R27" s="83">
        <f>SUMIF($C$4:$C$86,R25,$G$4:$G$86)+SUMIF($C$96:$C$99,R25,$G$96:$G$99)+SUMIF($C$122:$C$123,R25,$G$122:$G$123)</f>
        <v>0</v>
      </c>
      <c r="S27" s="83">
        <f>SUMIF($C$4:$C$86,S25,$G$4:$G$86)+SUMIF($C$96:$C$99,S25,$G$96:$G$99)+SUMIF($C$122:$C$123,S25,$G$122:$G$123)</f>
        <v>0</v>
      </c>
      <c r="T27" s="83">
        <f>SUMIF($C$4:$C$86,T25,$G$4:$G$86)+SUMIF($C$96:$C$99,T25,$G$96:$G$99)+SUMIF($C$122:$C$123,T25,$G$122:$G$123)</f>
        <v>0</v>
      </c>
      <c r="U27" s="83">
        <f>SUMIF($C$4:$C$86,U25,$G$4:$G$86)+SUMIF($C$96:$C$99,U25,$G$96:$G$99)+SUMIF($C$122:$C$123,U25,$G$122:$G$123)</f>
        <v>0</v>
      </c>
      <c r="V27" s="84">
        <f>SUMIF($C$4:$C$86,V25,$G$4:$G$86)+SUMIF($C$96:$C$99,V25,$G$96:$G$99)+SUMIF($C$122:$C$123,V25,$G$122:$G$123)</f>
        <v>0</v>
      </c>
    </row>
    <row r="28" spans="1:22" ht="20.100000000000001" customHeight="1">
      <c r="A28" s="318">
        <v>44516</v>
      </c>
      <c r="B28" s="326" t="s">
        <v>1792</v>
      </c>
      <c r="C28" s="327" t="s">
        <v>1793</v>
      </c>
      <c r="D28" s="328">
        <v>7</v>
      </c>
      <c r="E28" s="328">
        <v>0</v>
      </c>
      <c r="F28" s="328">
        <v>0</v>
      </c>
      <c r="G28" s="328">
        <v>7</v>
      </c>
      <c r="H28" s="328">
        <v>0</v>
      </c>
      <c r="I28" s="329" t="s">
        <v>1797</v>
      </c>
      <c r="J28" s="330" t="s">
        <v>1800</v>
      </c>
      <c r="K28" s="368" t="s">
        <v>1801</v>
      </c>
      <c r="L28" s="331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 thickBot="1">
      <c r="A29" s="324">
        <v>44516</v>
      </c>
      <c r="B29" s="338" t="s">
        <v>1792</v>
      </c>
      <c r="C29" s="339" t="s">
        <v>1765</v>
      </c>
      <c r="D29" s="340">
        <v>1</v>
      </c>
      <c r="E29" s="340">
        <v>0</v>
      </c>
      <c r="F29" s="340">
        <v>0</v>
      </c>
      <c r="G29" s="340">
        <v>2</v>
      </c>
      <c r="H29" s="340">
        <v>0</v>
      </c>
      <c r="I29" s="341" t="s">
        <v>1797</v>
      </c>
      <c r="J29" s="342" t="s">
        <v>1798</v>
      </c>
      <c r="K29" s="369" t="s">
        <v>1801</v>
      </c>
      <c r="L29" s="343"/>
      <c r="M29" s="156"/>
      <c r="O29" s="121" t="s">
        <v>22</v>
      </c>
      <c r="P29" s="119">
        <f>SUMIF($C$4:$C$86,P28,$D$4:$D$86)+SUMIF($C$96:$C$99,P28,$D$96:$D$99)+SUMIF($C$122:$C$123,P28,$D$122:$D$123)</f>
        <v>18</v>
      </c>
      <c r="Q29" s="119">
        <f>SUMIF($C$4:$C$86,Q28,$D$4:$D$86)+SUMIF($C$96:$C$99,Q28,$D$96:$D$99)+SUMIF($C$122:$C$123,Q28,$D$122:$D$123)</f>
        <v>3</v>
      </c>
      <c r="R29" s="119">
        <f>SUMIF($C$4:$C$86,R28,$D$4:$D$86)+SUMIF($C$96:$C$99,R28,$D$96:$D$99)+SUMIF($C$122:$C$123,R28,$D$122:$D$123)</f>
        <v>0</v>
      </c>
      <c r="S29" s="119">
        <f>SUMIF($C$4:$C$86,S28,$D$4:$D$86)+SUMIF($C$96:$C$99,S28,$D$96:$D$99)+SUMIF($C$122:$C$123,S28,$D$122:$D$123)</f>
        <v>0</v>
      </c>
      <c r="T29" s="119">
        <f>SUMIF($C$4:$C$86,T28,$D$4:$D$86)+SUMIF($C$96:$C$99,T28,$D$96:$D$99)+SUMIF($C$122:$C$123,T28,$D$122:$D$123)</f>
        <v>0</v>
      </c>
      <c r="U29" s="119">
        <f>SUMIF($C$4:$C$86,U28,$D$4:$D$86)+SUMIF($C$96:$C$99,U28,$D$96:$D$99)+SUMIF($C$122:$C$123,U28,$D$122:$D$123)</f>
        <v>0</v>
      </c>
      <c r="V29" s="120">
        <f>SUMIF($C$4:$C$86,V28,$D$4:$D$86)+SUMIF($C$96:$C$99,V28,$D$96:$D$99)+SUMIF($C$122:$C$123,V28,$D$122:$D$123)</f>
        <v>0</v>
      </c>
    </row>
    <row r="30" spans="1:22" ht="20.100000000000001" customHeight="1" thickBot="1">
      <c r="A30" s="359">
        <v>44516</v>
      </c>
      <c r="B30" s="360" t="s">
        <v>1803</v>
      </c>
      <c r="C30" s="361" t="s">
        <v>1804</v>
      </c>
      <c r="D30" s="362">
        <v>3</v>
      </c>
      <c r="E30" s="362">
        <v>0</v>
      </c>
      <c r="F30" s="362">
        <v>0</v>
      </c>
      <c r="G30" s="362">
        <v>3</v>
      </c>
      <c r="H30" s="362">
        <v>0</v>
      </c>
      <c r="I30" s="363" t="s">
        <v>1817</v>
      </c>
      <c r="J30" s="364" t="s">
        <v>1819</v>
      </c>
      <c r="K30" s="364" t="s">
        <v>1748</v>
      </c>
      <c r="L30" s="365"/>
      <c r="M30" s="156"/>
      <c r="O30" s="85" t="s">
        <v>25</v>
      </c>
      <c r="P30" s="86">
        <f>SUMIF($C$4:$C$86,P28,$G$4:$G$86)+SUMIF($C$96:$C$99,P28,$G$96:$G$99)+SUMIF($C$122:$C$123,P28,$G$122:$G$123)</f>
        <v>15</v>
      </c>
      <c r="Q30" s="86">
        <f>SUMIF($C$4:$C$86,Q28,$G$4:$G$86)+SUMIF($C$96:$C$99,Q28,$G$96:$G$99)+SUMIF($C$122:$C$123,Q28,$G$122:$G$123)</f>
        <v>2</v>
      </c>
      <c r="R30" s="86">
        <f>SUMIF($C$4:$C$86,R28,$G$4:$G$86)+SUMIF($C$96:$C$99,R28,$G$96:$G$99)+SUMIF($C$122:$C$123,R28,$G$122:$G$123)</f>
        <v>0</v>
      </c>
      <c r="S30" s="86">
        <f>SUMIF($C$4:$C$86,S28,$G$4:$G$86)+SUMIF($C$96:$C$99,S28,$G$96:$G$99)+SUMIF($C$122:$C$123,S28,$G$122:$G$123)</f>
        <v>0</v>
      </c>
      <c r="T30" s="86">
        <f>SUMIF($C$4:$C$86,T28,$G$4:$G$86)+SUMIF($C$96:$C$99,T28,$G$96:$G$99)+SUMIF($C$122:$C$123,T28,$G$122:$G$123)</f>
        <v>0</v>
      </c>
      <c r="U30" s="86">
        <f>SUMIF($C$4:$C$86,U28,$G$4:$G$86)+SUMIF($C$96:$C$99,U28,$G$96:$G$99)+SUMIF($C$122:$C$123,U28,$G$122:$G$123)</f>
        <v>0</v>
      </c>
      <c r="V30" s="87">
        <f>SUMIF($C$4:$C$86,V28,$G$4:$G$86)+SUMIF($C$96:$C$99,V28,$G$96:$G$99)+SUMIF($C$122:$C$123,V28,$G$122:$G$123)</f>
        <v>0</v>
      </c>
    </row>
    <row r="31" spans="1:22" ht="20.100000000000001" customHeight="1" thickBot="1">
      <c r="A31" s="318">
        <v>44516</v>
      </c>
      <c r="B31" s="326" t="s">
        <v>1805</v>
      </c>
      <c r="C31" s="327" t="s">
        <v>1763</v>
      </c>
      <c r="D31" s="328">
        <v>1</v>
      </c>
      <c r="E31" s="328">
        <v>0</v>
      </c>
      <c r="F31" s="328">
        <v>0</v>
      </c>
      <c r="G31" s="328">
        <v>0</v>
      </c>
      <c r="H31" s="328">
        <v>0</v>
      </c>
      <c r="I31" s="329" t="s">
        <v>1817</v>
      </c>
      <c r="J31" s="330" t="s">
        <v>1819</v>
      </c>
      <c r="K31" s="330" t="s">
        <v>1748</v>
      </c>
      <c r="L31" s="331"/>
      <c r="M31" s="156"/>
      <c r="O31" s="151"/>
      <c r="P31" s="151"/>
      <c r="Q31" s="151"/>
      <c r="R31" s="151"/>
      <c r="S31" s="151"/>
      <c r="T31" s="469" t="s">
        <v>79</v>
      </c>
      <c r="U31" s="470"/>
      <c r="V31" s="122">
        <f>SUM(P15:V15,P18:V18,P21:V21,P24:V24,P27:V27,P30:V30)</f>
        <v>335</v>
      </c>
    </row>
    <row r="32" spans="1:22" ht="20.100000000000001" customHeight="1" thickTop="1">
      <c r="A32" s="325">
        <v>44516</v>
      </c>
      <c r="B32" s="332" t="s">
        <v>1805</v>
      </c>
      <c r="C32" s="333" t="s">
        <v>1765</v>
      </c>
      <c r="D32" s="334">
        <v>1</v>
      </c>
      <c r="E32" s="334">
        <v>0</v>
      </c>
      <c r="F32" s="334">
        <v>0</v>
      </c>
      <c r="G32" s="334">
        <v>1</v>
      </c>
      <c r="H32" s="334">
        <v>0</v>
      </c>
      <c r="I32" s="335" t="s">
        <v>1817</v>
      </c>
      <c r="J32" s="336" t="s">
        <v>1820</v>
      </c>
      <c r="K32" s="336" t="s">
        <v>1822</v>
      </c>
      <c r="L32" s="337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 thickBot="1">
      <c r="A33" s="324">
        <v>44516</v>
      </c>
      <c r="B33" s="338" t="s">
        <v>1805</v>
      </c>
      <c r="C33" s="339" t="s">
        <v>1806</v>
      </c>
      <c r="D33" s="340">
        <v>2</v>
      </c>
      <c r="E33" s="340">
        <v>0</v>
      </c>
      <c r="F33" s="340">
        <v>0</v>
      </c>
      <c r="G33" s="340">
        <v>2</v>
      </c>
      <c r="H33" s="340">
        <v>0</v>
      </c>
      <c r="I33" s="341" t="s">
        <v>1817</v>
      </c>
      <c r="J33" s="342" t="s">
        <v>1820</v>
      </c>
      <c r="K33" s="342" t="s">
        <v>1748</v>
      </c>
      <c r="L33" s="343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59">
        <v>44516</v>
      </c>
      <c r="B34" s="360" t="s">
        <v>1807</v>
      </c>
      <c r="C34" s="361" t="s">
        <v>1789</v>
      </c>
      <c r="D34" s="362">
        <v>20</v>
      </c>
      <c r="E34" s="362">
        <v>0</v>
      </c>
      <c r="F34" s="362">
        <v>0</v>
      </c>
      <c r="G34" s="362">
        <v>20</v>
      </c>
      <c r="H34" s="362">
        <v>0</v>
      </c>
      <c r="I34" s="363" t="s">
        <v>1817</v>
      </c>
      <c r="J34" s="364" t="s">
        <v>1820</v>
      </c>
      <c r="K34" s="364" t="s">
        <v>1748</v>
      </c>
      <c r="L34" s="365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359">
        <v>44516</v>
      </c>
      <c r="B35" s="360" t="s">
        <v>1808</v>
      </c>
      <c r="C35" s="361" t="s">
        <v>1756</v>
      </c>
      <c r="D35" s="362">
        <v>4</v>
      </c>
      <c r="E35" s="362">
        <v>0</v>
      </c>
      <c r="F35" s="362">
        <v>0</v>
      </c>
      <c r="G35" s="362">
        <v>4</v>
      </c>
      <c r="H35" s="362">
        <v>0</v>
      </c>
      <c r="I35" s="363" t="s">
        <v>1817</v>
      </c>
      <c r="J35" s="364" t="s">
        <v>1819</v>
      </c>
      <c r="K35" s="364" t="s">
        <v>1823</v>
      </c>
      <c r="L35" s="365"/>
      <c r="M35" s="156"/>
      <c r="N35" s="270"/>
      <c r="O35" s="471"/>
      <c r="P35" s="89" t="s">
        <v>81</v>
      </c>
      <c r="Q35" s="89"/>
      <c r="R35" s="89" t="s">
        <v>82</v>
      </c>
      <c r="S35" s="89"/>
      <c r="T35" s="473" t="s">
        <v>83</v>
      </c>
      <c r="U35" s="475" t="s">
        <v>84</v>
      </c>
      <c r="V35" s="462" t="s">
        <v>85</v>
      </c>
    </row>
    <row r="36" spans="1:24" ht="20.100000000000001" customHeight="1">
      <c r="A36" s="318">
        <v>44516</v>
      </c>
      <c r="B36" s="326" t="s">
        <v>1809</v>
      </c>
      <c r="C36" s="327" t="s">
        <v>1789</v>
      </c>
      <c r="D36" s="328">
        <v>10</v>
      </c>
      <c r="E36" s="328">
        <v>0</v>
      </c>
      <c r="F36" s="328">
        <v>0</v>
      </c>
      <c r="G36" s="328">
        <v>10</v>
      </c>
      <c r="H36" s="328">
        <v>0</v>
      </c>
      <c r="I36" s="329" t="s">
        <v>1817</v>
      </c>
      <c r="J36" s="330" t="s">
        <v>1820</v>
      </c>
      <c r="K36" s="330" t="s">
        <v>1748</v>
      </c>
      <c r="L36" s="331"/>
      <c r="M36" s="104"/>
      <c r="N36" s="105"/>
      <c r="O36" s="472"/>
      <c r="P36" s="90" t="s">
        <v>86</v>
      </c>
      <c r="Q36" s="90" t="s">
        <v>87</v>
      </c>
      <c r="R36" s="90" t="s">
        <v>86</v>
      </c>
      <c r="S36" s="90" t="s">
        <v>87</v>
      </c>
      <c r="T36" s="474"/>
      <c r="U36" s="476"/>
      <c r="V36" s="463"/>
    </row>
    <row r="37" spans="1:24" ht="20.100000000000001" customHeight="1" thickBot="1">
      <c r="A37" s="324">
        <v>44516</v>
      </c>
      <c r="B37" s="338" t="s">
        <v>1809</v>
      </c>
      <c r="C37" s="339" t="s">
        <v>1756</v>
      </c>
      <c r="D37" s="340">
        <v>1</v>
      </c>
      <c r="E37" s="340">
        <v>0</v>
      </c>
      <c r="F37" s="340">
        <v>0</v>
      </c>
      <c r="G37" s="340">
        <v>1</v>
      </c>
      <c r="H37" s="340">
        <v>0</v>
      </c>
      <c r="I37" s="341" t="s">
        <v>1817</v>
      </c>
      <c r="J37" s="342" t="s">
        <v>1819</v>
      </c>
      <c r="K37" s="342" t="s">
        <v>1748</v>
      </c>
      <c r="L37" s="343"/>
      <c r="M37" s="344" t="s">
        <v>1772</v>
      </c>
      <c r="N37" s="186">
        <v>0.45</v>
      </c>
      <c r="O37" s="345">
        <v>6396</v>
      </c>
      <c r="P37" s="346">
        <v>33</v>
      </c>
      <c r="Q37" s="346">
        <v>28</v>
      </c>
      <c r="R37" s="346">
        <v>2</v>
      </c>
      <c r="S37" s="346">
        <v>2</v>
      </c>
      <c r="T37" s="347">
        <f>SUM(P37:S37)</f>
        <v>65</v>
      </c>
      <c r="U37" s="348"/>
      <c r="V37" s="349">
        <v>5</v>
      </c>
    </row>
    <row r="38" spans="1:24" s="123" customFormat="1" ht="20.100000000000001" customHeight="1">
      <c r="A38" s="318">
        <v>44516</v>
      </c>
      <c r="B38" s="326" t="s">
        <v>1810</v>
      </c>
      <c r="C38" s="327" t="s">
        <v>1754</v>
      </c>
      <c r="D38" s="328">
        <v>2</v>
      </c>
      <c r="E38" s="328">
        <v>0</v>
      </c>
      <c r="F38" s="328">
        <v>0</v>
      </c>
      <c r="G38" s="328">
        <v>2</v>
      </c>
      <c r="H38" s="328">
        <v>0</v>
      </c>
      <c r="I38" s="329" t="s">
        <v>1817</v>
      </c>
      <c r="J38" s="330" t="s">
        <v>1820</v>
      </c>
      <c r="K38" s="330" t="s">
        <v>1823</v>
      </c>
      <c r="L38" s="331"/>
      <c r="M38" s="344" t="s">
        <v>1885</v>
      </c>
      <c r="N38" s="186">
        <v>0.65763888888888888</v>
      </c>
      <c r="O38" s="345" t="s">
        <v>145</v>
      </c>
      <c r="P38" s="346">
        <v>82</v>
      </c>
      <c r="Q38" s="346">
        <v>82</v>
      </c>
      <c r="R38" s="346">
        <v>1</v>
      </c>
      <c r="S38" s="346">
        <v>5</v>
      </c>
      <c r="T38" s="347">
        <f t="shared" ref="T38:T45" si="0">SUM(P38:S38)</f>
        <v>170</v>
      </c>
      <c r="U38" s="350"/>
      <c r="V38" s="351">
        <v>14</v>
      </c>
      <c r="W38" s="270"/>
      <c r="X38" s="106"/>
    </row>
    <row r="39" spans="1:24" ht="20.100000000000001" customHeight="1">
      <c r="A39" s="325">
        <v>44516</v>
      </c>
      <c r="B39" s="332" t="s">
        <v>1810</v>
      </c>
      <c r="C39" s="333" t="s">
        <v>1804</v>
      </c>
      <c r="D39" s="334">
        <v>10</v>
      </c>
      <c r="E39" s="334">
        <v>0</v>
      </c>
      <c r="F39" s="334">
        <v>0</v>
      </c>
      <c r="G39" s="334">
        <v>10</v>
      </c>
      <c r="H39" s="334">
        <v>0</v>
      </c>
      <c r="I39" s="335" t="s">
        <v>1817</v>
      </c>
      <c r="J39" s="336" t="s">
        <v>1820</v>
      </c>
      <c r="K39" s="336" t="s">
        <v>1748</v>
      </c>
      <c r="L39" s="337"/>
      <c r="M39" s="344" t="s">
        <v>1802</v>
      </c>
      <c r="N39" s="186">
        <v>0.55902777777777779</v>
      </c>
      <c r="O39" s="345" t="s">
        <v>144</v>
      </c>
      <c r="P39" s="346">
        <v>83</v>
      </c>
      <c r="Q39" s="346">
        <v>53</v>
      </c>
      <c r="R39" s="346">
        <v>2</v>
      </c>
      <c r="S39" s="346">
        <v>0</v>
      </c>
      <c r="T39" s="347">
        <f t="shared" si="0"/>
        <v>138</v>
      </c>
      <c r="U39" s="350"/>
      <c r="V39" s="351">
        <v>3</v>
      </c>
      <c r="X39" s="106"/>
    </row>
    <row r="40" spans="1:24" ht="20.100000000000001" customHeight="1" thickBot="1">
      <c r="A40" s="324">
        <v>44516</v>
      </c>
      <c r="B40" s="338" t="s">
        <v>1810</v>
      </c>
      <c r="C40" s="339" t="s">
        <v>1811</v>
      </c>
      <c r="D40" s="340">
        <v>1</v>
      </c>
      <c r="E40" s="340">
        <v>0</v>
      </c>
      <c r="F40" s="340">
        <v>0</v>
      </c>
      <c r="G40" s="340">
        <v>1</v>
      </c>
      <c r="H40" s="340">
        <v>0</v>
      </c>
      <c r="I40" s="341" t="s">
        <v>1817</v>
      </c>
      <c r="J40" s="342" t="s">
        <v>1819</v>
      </c>
      <c r="K40" s="342" t="s">
        <v>1748</v>
      </c>
      <c r="L40" s="343"/>
      <c r="M40" s="344" t="s">
        <v>1847</v>
      </c>
      <c r="N40" s="186">
        <v>0.58472222222222225</v>
      </c>
      <c r="O40" s="345" t="s">
        <v>142</v>
      </c>
      <c r="P40" s="346">
        <v>39</v>
      </c>
      <c r="Q40" s="346">
        <v>39</v>
      </c>
      <c r="R40" s="346">
        <v>7</v>
      </c>
      <c r="S40" s="346">
        <v>6</v>
      </c>
      <c r="T40" s="347">
        <f t="shared" si="0"/>
        <v>91</v>
      </c>
      <c r="U40" s="352"/>
      <c r="V40" s="351">
        <v>5</v>
      </c>
      <c r="W40" s="106"/>
    </row>
    <row r="41" spans="1:24" ht="20.100000000000001" customHeight="1" thickBot="1">
      <c r="A41" s="359">
        <v>44516</v>
      </c>
      <c r="B41" s="360" t="s">
        <v>1812</v>
      </c>
      <c r="C41" s="361" t="s">
        <v>1813</v>
      </c>
      <c r="D41" s="362">
        <v>8</v>
      </c>
      <c r="E41" s="362">
        <v>0</v>
      </c>
      <c r="F41" s="362">
        <v>0</v>
      </c>
      <c r="G41" s="362">
        <v>3</v>
      </c>
      <c r="H41" s="362">
        <v>0</v>
      </c>
      <c r="I41" s="363" t="s">
        <v>1817</v>
      </c>
      <c r="J41" s="364" t="s">
        <v>1821</v>
      </c>
      <c r="K41" s="364" t="s">
        <v>1748</v>
      </c>
      <c r="L41" s="365"/>
      <c r="M41" s="344" t="s">
        <v>1824</v>
      </c>
      <c r="N41" s="186">
        <v>0.55208333333333337</v>
      </c>
      <c r="O41" s="345" t="s">
        <v>146</v>
      </c>
      <c r="P41" s="346">
        <v>67</v>
      </c>
      <c r="Q41" s="346">
        <v>73</v>
      </c>
      <c r="R41" s="346">
        <v>5</v>
      </c>
      <c r="S41" s="346">
        <v>5</v>
      </c>
      <c r="T41" s="347">
        <f t="shared" si="0"/>
        <v>150</v>
      </c>
      <c r="U41" s="352"/>
      <c r="V41" s="351">
        <v>9</v>
      </c>
      <c r="W41" s="106"/>
    </row>
    <row r="42" spans="1:24" ht="20.100000000000001" customHeight="1" thickBot="1">
      <c r="A42" s="359">
        <v>44516</v>
      </c>
      <c r="B42" s="360" t="s">
        <v>1814</v>
      </c>
      <c r="C42" s="361" t="s">
        <v>1789</v>
      </c>
      <c r="D42" s="362">
        <v>13</v>
      </c>
      <c r="E42" s="362">
        <v>0</v>
      </c>
      <c r="F42" s="362">
        <v>0</v>
      </c>
      <c r="G42" s="362">
        <v>13</v>
      </c>
      <c r="H42" s="362">
        <v>0</v>
      </c>
      <c r="I42" s="363" t="s">
        <v>1818</v>
      </c>
      <c r="J42" s="364" t="s">
        <v>1819</v>
      </c>
      <c r="K42" s="364" t="s">
        <v>1748</v>
      </c>
      <c r="L42" s="365"/>
      <c r="M42" s="344" t="s">
        <v>1780</v>
      </c>
      <c r="N42" s="186">
        <v>0.4680555555555555</v>
      </c>
      <c r="O42" s="345" t="s">
        <v>148</v>
      </c>
      <c r="P42" s="346">
        <v>8</v>
      </c>
      <c r="Q42" s="346">
        <v>12</v>
      </c>
      <c r="R42" s="346">
        <v>0</v>
      </c>
      <c r="S42" s="346">
        <v>0</v>
      </c>
      <c r="T42" s="347">
        <f t="shared" si="0"/>
        <v>20</v>
      </c>
      <c r="U42" s="352"/>
      <c r="V42" s="351">
        <v>1</v>
      </c>
      <c r="W42" s="106"/>
    </row>
    <row r="43" spans="1:24" ht="20.100000000000001" customHeight="1" thickBot="1">
      <c r="A43" s="359">
        <v>44516</v>
      </c>
      <c r="B43" s="360" t="s">
        <v>1815</v>
      </c>
      <c r="C43" s="361" t="s">
        <v>1816</v>
      </c>
      <c r="D43" s="362">
        <v>2</v>
      </c>
      <c r="E43" s="362">
        <v>0</v>
      </c>
      <c r="F43" s="362">
        <v>0</v>
      </c>
      <c r="G43" s="362">
        <v>2</v>
      </c>
      <c r="H43" s="362">
        <v>0</v>
      </c>
      <c r="I43" s="363" t="s">
        <v>1817</v>
      </c>
      <c r="J43" s="364" t="s">
        <v>1820</v>
      </c>
      <c r="K43" s="364" t="s">
        <v>1748</v>
      </c>
      <c r="L43" s="365"/>
      <c r="M43" s="344" t="s">
        <v>1894</v>
      </c>
      <c r="N43" s="186"/>
      <c r="O43" s="345" t="s">
        <v>1888</v>
      </c>
      <c r="P43" s="346">
        <v>4</v>
      </c>
      <c r="Q43" s="346">
        <v>4</v>
      </c>
      <c r="R43" s="346">
        <v>0</v>
      </c>
      <c r="S43" s="346">
        <v>1</v>
      </c>
      <c r="T43" s="347"/>
      <c r="U43" s="352"/>
      <c r="V43" s="351">
        <v>2</v>
      </c>
      <c r="W43" s="106"/>
    </row>
    <row r="44" spans="1:24" ht="20.100000000000001" customHeight="1">
      <c r="A44" s="318">
        <v>44516</v>
      </c>
      <c r="B44" s="326" t="s">
        <v>1831</v>
      </c>
      <c r="C44" s="327" t="s">
        <v>1832</v>
      </c>
      <c r="D44" s="328">
        <v>4</v>
      </c>
      <c r="E44" s="328">
        <v>0</v>
      </c>
      <c r="F44" s="328">
        <v>0</v>
      </c>
      <c r="G44" s="328">
        <v>2</v>
      </c>
      <c r="H44" s="328">
        <v>0</v>
      </c>
      <c r="I44" s="329" t="s">
        <v>1840</v>
      </c>
      <c r="J44" s="330" t="s">
        <v>1844</v>
      </c>
      <c r="K44" s="368" t="s">
        <v>1848</v>
      </c>
      <c r="L44" s="331"/>
      <c r="M44" s="344" t="s">
        <v>1733</v>
      </c>
      <c r="N44" s="186">
        <v>0.73958333333333337</v>
      </c>
      <c r="O44" s="345" t="s">
        <v>1732</v>
      </c>
      <c r="P44" s="346">
        <v>7</v>
      </c>
      <c r="Q44" s="346">
        <v>5</v>
      </c>
      <c r="R44" s="346">
        <v>0</v>
      </c>
      <c r="S44" s="346">
        <v>0</v>
      </c>
      <c r="T44" s="347">
        <f t="shared" si="0"/>
        <v>12</v>
      </c>
      <c r="U44" s="352"/>
      <c r="V44" s="351">
        <v>1</v>
      </c>
      <c r="W44" s="106"/>
    </row>
    <row r="45" spans="1:24" ht="20.100000000000001" customHeight="1" thickBot="1">
      <c r="A45" s="324">
        <v>44516</v>
      </c>
      <c r="B45" s="338" t="s">
        <v>1831</v>
      </c>
      <c r="C45" s="339" t="s">
        <v>1813</v>
      </c>
      <c r="D45" s="340">
        <v>1</v>
      </c>
      <c r="E45" s="340">
        <v>0</v>
      </c>
      <c r="F45" s="340">
        <v>0</v>
      </c>
      <c r="G45" s="340">
        <v>1</v>
      </c>
      <c r="H45" s="340">
        <v>0</v>
      </c>
      <c r="I45" s="341" t="s">
        <v>1841</v>
      </c>
      <c r="J45" s="342" t="s">
        <v>1844</v>
      </c>
      <c r="K45" s="369" t="s">
        <v>1849</v>
      </c>
      <c r="L45" s="343"/>
      <c r="M45" s="344" t="s">
        <v>1747</v>
      </c>
      <c r="N45" s="186">
        <v>0.44097222222222227</v>
      </c>
      <c r="O45" s="345" t="s">
        <v>147</v>
      </c>
      <c r="P45" s="346">
        <v>0</v>
      </c>
      <c r="Q45" s="346">
        <v>8</v>
      </c>
      <c r="R45" s="346">
        <v>0</v>
      </c>
      <c r="S45" s="346">
        <v>2</v>
      </c>
      <c r="T45" s="347">
        <f t="shared" si="0"/>
        <v>10</v>
      </c>
      <c r="U45" s="350">
        <v>-2</v>
      </c>
      <c r="V45" s="351">
        <v>1</v>
      </c>
    </row>
    <row r="46" spans="1:24" ht="20.100000000000001" customHeight="1" thickTop="1">
      <c r="A46" s="318">
        <v>44516</v>
      </c>
      <c r="B46" s="326" t="s">
        <v>1833</v>
      </c>
      <c r="C46" s="327" t="s">
        <v>1804</v>
      </c>
      <c r="D46" s="328">
        <v>10</v>
      </c>
      <c r="E46" s="328">
        <v>0</v>
      </c>
      <c r="F46" s="328">
        <v>0</v>
      </c>
      <c r="G46" s="328">
        <v>10</v>
      </c>
      <c r="H46" s="328">
        <v>0</v>
      </c>
      <c r="I46" s="329" t="s">
        <v>1842</v>
      </c>
      <c r="J46" s="330" t="s">
        <v>1845</v>
      </c>
      <c r="K46" s="368" t="s">
        <v>1849</v>
      </c>
      <c r="L46" s="331"/>
      <c r="M46" s="344"/>
      <c r="N46" s="186"/>
      <c r="O46" s="181" t="s">
        <v>125</v>
      </c>
      <c r="P46" s="182">
        <f>SUM(P37:P45)</f>
        <v>323</v>
      </c>
      <c r="Q46" s="182">
        <f>SUM(Q37:Q45)</f>
        <v>304</v>
      </c>
      <c r="R46" s="182">
        <f>SUM(R37:R45)</f>
        <v>17</v>
      </c>
      <c r="S46" s="182">
        <f>SUM(S37:S45)</f>
        <v>21</v>
      </c>
      <c r="T46" s="182">
        <f>SUM(T37:T45)</f>
        <v>656</v>
      </c>
      <c r="U46" s="183"/>
      <c r="V46" s="184"/>
    </row>
    <row r="47" spans="1:24" ht="20.100000000000001" customHeight="1">
      <c r="A47" s="325">
        <v>44516</v>
      </c>
      <c r="B47" s="332" t="s">
        <v>1833</v>
      </c>
      <c r="C47" s="333" t="s">
        <v>1834</v>
      </c>
      <c r="D47" s="334">
        <v>0</v>
      </c>
      <c r="E47" s="334">
        <v>0</v>
      </c>
      <c r="F47" s="334">
        <v>0</v>
      </c>
      <c r="G47" s="334">
        <v>1</v>
      </c>
      <c r="H47" s="334">
        <v>0</v>
      </c>
      <c r="I47" s="335" t="s">
        <v>1840</v>
      </c>
      <c r="J47" s="336" t="s">
        <v>1844</v>
      </c>
      <c r="K47" s="370" t="s">
        <v>1849</v>
      </c>
      <c r="L47" s="337"/>
      <c r="M47" s="344"/>
      <c r="N47" s="186"/>
      <c r="O47" s="185"/>
      <c r="P47" s="179"/>
      <c r="Q47" s="179"/>
      <c r="R47" s="179"/>
      <c r="S47" s="179"/>
      <c r="T47" s="179">
        <f>SUM(P47:S47)</f>
        <v>0</v>
      </c>
      <c r="U47" s="180"/>
      <c r="V47" s="237"/>
    </row>
    <row r="48" spans="1:24" ht="20.100000000000001" customHeight="1" thickBot="1">
      <c r="A48" s="324">
        <v>44516</v>
      </c>
      <c r="B48" s="338" t="s">
        <v>1833</v>
      </c>
      <c r="C48" s="339" t="s">
        <v>1835</v>
      </c>
      <c r="D48" s="340">
        <v>4</v>
      </c>
      <c r="E48" s="340">
        <v>0</v>
      </c>
      <c r="F48" s="340">
        <v>0</v>
      </c>
      <c r="G48" s="340">
        <v>4</v>
      </c>
      <c r="H48" s="340">
        <v>0</v>
      </c>
      <c r="I48" s="341" t="s">
        <v>1840</v>
      </c>
      <c r="J48" s="342" t="s">
        <v>1844</v>
      </c>
      <c r="K48" s="369" t="s">
        <v>1848</v>
      </c>
      <c r="L48" s="343"/>
      <c r="M48" s="344"/>
      <c r="N48" s="186"/>
      <c r="O48" s="185"/>
      <c r="P48" s="179"/>
      <c r="Q48" s="179"/>
      <c r="R48" s="179"/>
      <c r="S48" s="179"/>
      <c r="T48" s="179">
        <f>SUM(P48:S48)</f>
        <v>0</v>
      </c>
      <c r="U48" s="180"/>
      <c r="V48" s="176"/>
    </row>
    <row r="49" spans="1:22" ht="20.100000000000001" customHeight="1">
      <c r="A49" s="318">
        <v>44516</v>
      </c>
      <c r="B49" s="326" t="s">
        <v>1836</v>
      </c>
      <c r="C49" s="327" t="s">
        <v>1837</v>
      </c>
      <c r="D49" s="328">
        <v>0</v>
      </c>
      <c r="E49" s="328">
        <v>0</v>
      </c>
      <c r="F49" s="328">
        <v>0</v>
      </c>
      <c r="G49" s="328">
        <v>1</v>
      </c>
      <c r="H49" s="328">
        <v>0</v>
      </c>
      <c r="I49" s="329" t="s">
        <v>1840</v>
      </c>
      <c r="J49" s="330" t="s">
        <v>1844</v>
      </c>
      <c r="K49" s="368" t="s">
        <v>1849</v>
      </c>
      <c r="L49" s="331"/>
      <c r="M49" s="344"/>
      <c r="N49" s="186"/>
      <c r="O49" s="185"/>
      <c r="P49" s="179"/>
      <c r="Q49" s="179"/>
      <c r="R49" s="179"/>
      <c r="S49" s="179"/>
      <c r="T49" s="179"/>
      <c r="U49" s="180"/>
      <c r="V49" s="176"/>
    </row>
    <row r="50" spans="1:22" ht="20.100000000000001" customHeight="1" thickBot="1">
      <c r="A50" s="324">
        <v>44516</v>
      </c>
      <c r="B50" s="338" t="s">
        <v>1836</v>
      </c>
      <c r="C50" s="339" t="s">
        <v>1756</v>
      </c>
      <c r="D50" s="340">
        <v>2</v>
      </c>
      <c r="E50" s="340">
        <v>0</v>
      </c>
      <c r="F50" s="340">
        <v>0</v>
      </c>
      <c r="G50" s="340">
        <v>3</v>
      </c>
      <c r="H50" s="340">
        <v>0</v>
      </c>
      <c r="I50" s="341" t="s">
        <v>1840</v>
      </c>
      <c r="J50" s="342" t="s">
        <v>1846</v>
      </c>
      <c r="K50" s="369" t="s">
        <v>1849</v>
      </c>
      <c r="L50" s="343"/>
      <c r="M50" s="344"/>
      <c r="N50" s="186"/>
      <c r="O50" s="185"/>
      <c r="P50" s="179"/>
      <c r="Q50" s="179"/>
      <c r="R50" s="179"/>
      <c r="S50" s="179"/>
      <c r="T50" s="179"/>
      <c r="U50" s="180"/>
      <c r="V50" s="176"/>
    </row>
    <row r="51" spans="1:22" ht="20.100000000000001" customHeight="1" thickTop="1" thickBot="1">
      <c r="A51" s="359">
        <v>44516</v>
      </c>
      <c r="B51" s="360" t="s">
        <v>1838</v>
      </c>
      <c r="C51" s="361" t="s">
        <v>1804</v>
      </c>
      <c r="D51" s="362">
        <v>12</v>
      </c>
      <c r="E51" s="362">
        <v>0</v>
      </c>
      <c r="F51" s="362">
        <v>0</v>
      </c>
      <c r="G51" s="362">
        <v>12</v>
      </c>
      <c r="H51" s="362">
        <v>0</v>
      </c>
      <c r="I51" s="363" t="s">
        <v>1843</v>
      </c>
      <c r="J51" s="364" t="s">
        <v>1845</v>
      </c>
      <c r="K51" s="367" t="s">
        <v>1849</v>
      </c>
      <c r="L51" s="365"/>
      <c r="M51" s="344"/>
      <c r="N51" s="106"/>
      <c r="O51" s="181" t="s">
        <v>88</v>
      </c>
      <c r="P51" s="182">
        <f>SUM(P47:P50)</f>
        <v>0</v>
      </c>
      <c r="Q51" s="91">
        <f>SUM(Q47:Q50)</f>
        <v>0</v>
      </c>
      <c r="R51" s="182">
        <f>SUM(R47:R50)</f>
        <v>0</v>
      </c>
      <c r="S51" s="91">
        <f>SUM(S47:S50)</f>
        <v>0</v>
      </c>
      <c r="T51" s="182">
        <f>SUM(T47:T50)</f>
        <v>0</v>
      </c>
      <c r="U51" s="92"/>
      <c r="V51" s="93"/>
    </row>
    <row r="52" spans="1:22" ht="20.100000000000001" customHeight="1" thickBot="1">
      <c r="A52" s="318">
        <v>44516</v>
      </c>
      <c r="B52" s="326" t="s">
        <v>1839</v>
      </c>
      <c r="C52" s="327" t="s">
        <v>1763</v>
      </c>
      <c r="D52" s="328">
        <v>1</v>
      </c>
      <c r="E52" s="328">
        <v>0</v>
      </c>
      <c r="F52" s="328">
        <v>0</v>
      </c>
      <c r="G52" s="328">
        <v>1</v>
      </c>
      <c r="H52" s="328">
        <v>0</v>
      </c>
      <c r="I52" s="329" t="s">
        <v>1840</v>
      </c>
      <c r="J52" s="330" t="s">
        <v>1847</v>
      </c>
      <c r="K52" s="368" t="s">
        <v>1849</v>
      </c>
      <c r="L52" s="331"/>
      <c r="M52" s="344"/>
      <c r="N52" s="106"/>
      <c r="O52" s="94" t="s">
        <v>89</v>
      </c>
      <c r="P52" s="96">
        <f>P46+P51</f>
        <v>323</v>
      </c>
      <c r="Q52" s="95">
        <f>Q46+Q51</f>
        <v>304</v>
      </c>
      <c r="R52" s="96">
        <f>R46+R51</f>
        <v>17</v>
      </c>
      <c r="S52" s="95">
        <f>S46+S51</f>
        <v>21</v>
      </c>
      <c r="T52" s="96">
        <f>T46+T51</f>
        <v>656</v>
      </c>
      <c r="U52" s="97">
        <f>SUM(U46:U47)</f>
        <v>0</v>
      </c>
      <c r="V52" s="98"/>
    </row>
    <row r="53" spans="1:22" ht="20.100000000000001" customHeight="1" thickBot="1">
      <c r="A53" s="324">
        <v>44516</v>
      </c>
      <c r="B53" s="338" t="s">
        <v>1839</v>
      </c>
      <c r="C53" s="339" t="s">
        <v>1804</v>
      </c>
      <c r="D53" s="340">
        <v>11</v>
      </c>
      <c r="E53" s="340">
        <v>0</v>
      </c>
      <c r="F53" s="340">
        <v>0</v>
      </c>
      <c r="G53" s="340">
        <v>11</v>
      </c>
      <c r="H53" s="340">
        <v>0</v>
      </c>
      <c r="I53" s="341" t="s">
        <v>1840</v>
      </c>
      <c r="J53" s="342" t="s">
        <v>1846</v>
      </c>
      <c r="K53" s="369" t="s">
        <v>1849</v>
      </c>
      <c r="L53" s="343"/>
      <c r="M53" s="187"/>
      <c r="N53" s="106"/>
      <c r="O53" s="169" t="s">
        <v>1310</v>
      </c>
      <c r="P53" s="99"/>
      <c r="Q53" s="152"/>
      <c r="R53" s="152"/>
      <c r="S53" s="152"/>
      <c r="T53" s="152"/>
      <c r="U53" s="151"/>
      <c r="V53" s="151"/>
    </row>
    <row r="54" spans="1:22" ht="20.100000000000001" customHeight="1">
      <c r="A54" s="318">
        <v>44516</v>
      </c>
      <c r="B54" s="326" t="s">
        <v>1851</v>
      </c>
      <c r="C54" s="327" t="s">
        <v>1852</v>
      </c>
      <c r="D54" s="328">
        <v>9</v>
      </c>
      <c r="E54" s="328">
        <v>0</v>
      </c>
      <c r="F54" s="328">
        <v>0</v>
      </c>
      <c r="G54" s="328">
        <v>9</v>
      </c>
      <c r="H54" s="328">
        <v>0</v>
      </c>
      <c r="I54" s="329" t="s">
        <v>1875</v>
      </c>
      <c r="J54" s="330" t="s">
        <v>1878</v>
      </c>
      <c r="K54" s="330" t="s">
        <v>1882</v>
      </c>
      <c r="L54" s="331"/>
      <c r="M54" s="187"/>
      <c r="N54" s="272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>
      <c r="A55" s="325">
        <v>44516</v>
      </c>
      <c r="B55" s="332" t="s">
        <v>1851</v>
      </c>
      <c r="C55" s="333" t="s">
        <v>1755</v>
      </c>
      <c r="D55" s="334">
        <v>4</v>
      </c>
      <c r="E55" s="334">
        <v>0</v>
      </c>
      <c r="F55" s="334">
        <v>0</v>
      </c>
      <c r="G55" s="334">
        <v>4</v>
      </c>
      <c r="H55" s="334">
        <v>0</v>
      </c>
      <c r="I55" s="335" t="s">
        <v>1875</v>
      </c>
      <c r="J55" s="336" t="s">
        <v>1878</v>
      </c>
      <c r="K55" s="336" t="s">
        <v>1882</v>
      </c>
      <c r="L55" s="337"/>
      <c r="M55" s="187"/>
      <c r="N55" s="272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 thickBot="1">
      <c r="A56" s="324">
        <v>44516</v>
      </c>
      <c r="B56" s="338" t="s">
        <v>1851</v>
      </c>
      <c r="C56" s="339" t="s">
        <v>1853</v>
      </c>
      <c r="D56" s="340">
        <v>2</v>
      </c>
      <c r="E56" s="340">
        <v>0</v>
      </c>
      <c r="F56" s="340">
        <v>0</v>
      </c>
      <c r="G56" s="340">
        <v>2</v>
      </c>
      <c r="H56" s="340">
        <v>0</v>
      </c>
      <c r="I56" s="341" t="s">
        <v>1875</v>
      </c>
      <c r="J56" s="342" t="s">
        <v>1879</v>
      </c>
      <c r="K56" s="342" t="s">
        <v>1882</v>
      </c>
      <c r="L56" s="343"/>
      <c r="M56" s="187"/>
      <c r="N56" s="272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>
      <c r="A57" s="318">
        <v>44516</v>
      </c>
      <c r="B57" s="326" t="s">
        <v>1854</v>
      </c>
      <c r="C57" s="327" t="s">
        <v>1765</v>
      </c>
      <c r="D57" s="328">
        <v>3</v>
      </c>
      <c r="E57" s="328">
        <v>0</v>
      </c>
      <c r="F57" s="328">
        <v>0</v>
      </c>
      <c r="G57" s="328">
        <v>3</v>
      </c>
      <c r="H57" s="328">
        <v>0</v>
      </c>
      <c r="I57" s="329" t="s">
        <v>1875</v>
      </c>
      <c r="J57" s="330" t="s">
        <v>1878</v>
      </c>
      <c r="K57" s="330" t="s">
        <v>1883</v>
      </c>
      <c r="L57" s="331"/>
      <c r="M57" s="187"/>
      <c r="N57" s="272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 thickBot="1">
      <c r="A58" s="324">
        <v>44516</v>
      </c>
      <c r="B58" s="338" t="s">
        <v>1854</v>
      </c>
      <c r="C58" s="339" t="s">
        <v>1804</v>
      </c>
      <c r="D58" s="340">
        <v>3</v>
      </c>
      <c r="E58" s="340">
        <v>0</v>
      </c>
      <c r="F58" s="340">
        <v>0</v>
      </c>
      <c r="G58" s="340">
        <v>3</v>
      </c>
      <c r="H58" s="340">
        <v>0</v>
      </c>
      <c r="I58" s="341" t="s">
        <v>1876</v>
      </c>
      <c r="J58" s="342" t="s">
        <v>1878</v>
      </c>
      <c r="K58" s="342" t="s">
        <v>1884</v>
      </c>
      <c r="L58" s="343"/>
      <c r="M58" s="187"/>
      <c r="N58" s="272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>
      <c r="A59" s="318">
        <v>44516</v>
      </c>
      <c r="B59" s="326" t="s">
        <v>1855</v>
      </c>
      <c r="C59" s="327" t="s">
        <v>1856</v>
      </c>
      <c r="D59" s="328">
        <v>3</v>
      </c>
      <c r="E59" s="328">
        <v>0</v>
      </c>
      <c r="F59" s="328">
        <v>0</v>
      </c>
      <c r="G59" s="328">
        <v>4</v>
      </c>
      <c r="H59" s="328">
        <v>0</v>
      </c>
      <c r="I59" s="329" t="s">
        <v>1875</v>
      </c>
      <c r="J59" s="330" t="s">
        <v>1878</v>
      </c>
      <c r="K59" s="330" t="s">
        <v>1882</v>
      </c>
      <c r="L59" s="331"/>
      <c r="M59" s="187"/>
      <c r="N59" s="272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325">
        <v>44516</v>
      </c>
      <c r="B60" s="332" t="s">
        <v>1855</v>
      </c>
      <c r="C60" s="333" t="s">
        <v>1769</v>
      </c>
      <c r="D60" s="334">
        <v>1</v>
      </c>
      <c r="E60" s="334">
        <v>0</v>
      </c>
      <c r="F60" s="334">
        <v>0</v>
      </c>
      <c r="G60" s="334">
        <v>1</v>
      </c>
      <c r="H60" s="334">
        <v>0</v>
      </c>
      <c r="I60" s="335" t="s">
        <v>1875</v>
      </c>
      <c r="J60" s="336" t="s">
        <v>1878</v>
      </c>
      <c r="K60" s="336" t="s">
        <v>1883</v>
      </c>
      <c r="L60" s="337"/>
      <c r="M60" s="187"/>
      <c r="N60" s="272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 thickBot="1">
      <c r="A61" s="324">
        <v>44516</v>
      </c>
      <c r="B61" s="338" t="s">
        <v>1855</v>
      </c>
      <c r="C61" s="339" t="s">
        <v>1857</v>
      </c>
      <c r="D61" s="340">
        <v>0</v>
      </c>
      <c r="E61" s="340">
        <v>0</v>
      </c>
      <c r="F61" s="340">
        <v>0</v>
      </c>
      <c r="G61" s="340">
        <v>1</v>
      </c>
      <c r="H61" s="340">
        <v>0</v>
      </c>
      <c r="I61" s="341" t="s">
        <v>1875</v>
      </c>
      <c r="J61" s="342" t="s">
        <v>1880</v>
      </c>
      <c r="K61" s="342" t="s">
        <v>1882</v>
      </c>
      <c r="L61" s="343"/>
      <c r="M61" s="187"/>
      <c r="N61" s="272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>
      <c r="A62" s="318">
        <v>44516</v>
      </c>
      <c r="B62" s="326" t="s">
        <v>1858</v>
      </c>
      <c r="C62" s="327" t="s">
        <v>1859</v>
      </c>
      <c r="D62" s="328">
        <v>0</v>
      </c>
      <c r="E62" s="328">
        <v>0</v>
      </c>
      <c r="F62" s="328">
        <v>2</v>
      </c>
      <c r="G62" s="328">
        <v>0</v>
      </c>
      <c r="H62" s="328">
        <v>0</v>
      </c>
      <c r="I62" s="329" t="s">
        <v>1875</v>
      </c>
      <c r="J62" s="330" t="s">
        <v>1878</v>
      </c>
      <c r="K62" s="330" t="s">
        <v>1884</v>
      </c>
      <c r="L62" s="331"/>
      <c r="M62" s="187"/>
      <c r="N62" s="272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25">
        <v>44516</v>
      </c>
      <c r="B63" s="332" t="s">
        <v>1858</v>
      </c>
      <c r="C63" s="333" t="s">
        <v>1860</v>
      </c>
      <c r="D63" s="334">
        <v>2</v>
      </c>
      <c r="E63" s="334">
        <v>0</v>
      </c>
      <c r="F63" s="334">
        <v>0</v>
      </c>
      <c r="G63" s="334">
        <v>2</v>
      </c>
      <c r="H63" s="334">
        <v>0</v>
      </c>
      <c r="I63" s="335" t="s">
        <v>1875</v>
      </c>
      <c r="J63" s="336" t="s">
        <v>1879</v>
      </c>
      <c r="K63" s="336" t="s">
        <v>1884</v>
      </c>
      <c r="L63" s="337"/>
      <c r="M63" s="187"/>
      <c r="N63" s="272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324">
        <v>44516</v>
      </c>
      <c r="B64" s="338" t="s">
        <v>1858</v>
      </c>
      <c r="C64" s="339" t="s">
        <v>1861</v>
      </c>
      <c r="D64" s="340">
        <v>2</v>
      </c>
      <c r="E64" s="340">
        <v>0</v>
      </c>
      <c r="F64" s="340">
        <v>0</v>
      </c>
      <c r="G64" s="340">
        <v>1</v>
      </c>
      <c r="H64" s="340">
        <v>0</v>
      </c>
      <c r="I64" s="341" t="s">
        <v>1875</v>
      </c>
      <c r="J64" s="342" t="s">
        <v>1878</v>
      </c>
      <c r="K64" s="342" t="s">
        <v>1882</v>
      </c>
      <c r="L64" s="343"/>
      <c r="M64" s="187"/>
      <c r="N64" s="272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>
      <c r="A65" s="318">
        <v>44516</v>
      </c>
      <c r="B65" s="326" t="s">
        <v>1862</v>
      </c>
      <c r="C65" s="327" t="s">
        <v>1763</v>
      </c>
      <c r="D65" s="328">
        <v>2</v>
      </c>
      <c r="E65" s="328">
        <v>0</v>
      </c>
      <c r="F65" s="328">
        <v>0</v>
      </c>
      <c r="G65" s="328">
        <v>2</v>
      </c>
      <c r="H65" s="328">
        <v>0</v>
      </c>
      <c r="I65" s="329" t="s">
        <v>1877</v>
      </c>
      <c r="J65" s="330" t="s">
        <v>1880</v>
      </c>
      <c r="K65" s="330" t="s">
        <v>1883</v>
      </c>
      <c r="L65" s="331"/>
      <c r="M65" s="187"/>
      <c r="N65" s="272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 thickBot="1">
      <c r="A66" s="324">
        <v>44516</v>
      </c>
      <c r="B66" s="338" t="s">
        <v>1862</v>
      </c>
      <c r="C66" s="339" t="s">
        <v>1787</v>
      </c>
      <c r="D66" s="340">
        <v>3</v>
      </c>
      <c r="E66" s="340">
        <v>0</v>
      </c>
      <c r="F66" s="340">
        <v>0</v>
      </c>
      <c r="G66" s="340">
        <v>0</v>
      </c>
      <c r="H66" s="340">
        <v>0</v>
      </c>
      <c r="I66" s="341" t="s">
        <v>1875</v>
      </c>
      <c r="J66" s="342" t="s">
        <v>1878</v>
      </c>
      <c r="K66" s="342" t="s">
        <v>1882</v>
      </c>
      <c r="L66" s="343"/>
      <c r="M66" s="187"/>
      <c r="N66" s="272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359">
        <v>44516</v>
      </c>
      <c r="B67" s="360" t="s">
        <v>1863</v>
      </c>
      <c r="C67" s="361" t="s">
        <v>1864</v>
      </c>
      <c r="D67" s="362">
        <v>1</v>
      </c>
      <c r="E67" s="362">
        <v>0</v>
      </c>
      <c r="F67" s="362">
        <v>0</v>
      </c>
      <c r="G67" s="362">
        <v>1</v>
      </c>
      <c r="H67" s="362">
        <v>0</v>
      </c>
      <c r="I67" s="363" t="s">
        <v>1875</v>
      </c>
      <c r="J67" s="364" t="s">
        <v>1878</v>
      </c>
      <c r="K67" s="364" t="s">
        <v>1884</v>
      </c>
      <c r="L67" s="365"/>
      <c r="M67" s="187"/>
      <c r="N67" s="272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318">
        <v>44516</v>
      </c>
      <c r="B68" s="326" t="s">
        <v>1865</v>
      </c>
      <c r="C68" s="327" t="s">
        <v>1755</v>
      </c>
      <c r="D68" s="328">
        <v>1</v>
      </c>
      <c r="E68" s="328">
        <v>0</v>
      </c>
      <c r="F68" s="328">
        <v>0</v>
      </c>
      <c r="G68" s="328">
        <v>1</v>
      </c>
      <c r="H68" s="328">
        <v>0</v>
      </c>
      <c r="I68" s="329" t="s">
        <v>1875</v>
      </c>
      <c r="J68" s="330" t="s">
        <v>1878</v>
      </c>
      <c r="K68" s="330" t="s">
        <v>1882</v>
      </c>
      <c r="L68" s="331"/>
      <c r="M68" s="187"/>
      <c r="N68" s="272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 thickBot="1">
      <c r="A69" s="324">
        <v>44516</v>
      </c>
      <c r="B69" s="338" t="s">
        <v>1865</v>
      </c>
      <c r="C69" s="339" t="s">
        <v>1857</v>
      </c>
      <c r="D69" s="340">
        <v>2</v>
      </c>
      <c r="E69" s="340">
        <v>0</v>
      </c>
      <c r="F69" s="340">
        <v>0</v>
      </c>
      <c r="G69" s="340">
        <v>2</v>
      </c>
      <c r="H69" s="340">
        <v>0</v>
      </c>
      <c r="I69" s="341" t="s">
        <v>1875</v>
      </c>
      <c r="J69" s="342" t="s">
        <v>1878</v>
      </c>
      <c r="K69" s="342" t="s">
        <v>1882</v>
      </c>
      <c r="L69" s="343"/>
      <c r="M69" s="187"/>
      <c r="N69" s="272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318">
        <v>44516</v>
      </c>
      <c r="B70" s="326" t="s">
        <v>1866</v>
      </c>
      <c r="C70" s="327" t="s">
        <v>1804</v>
      </c>
      <c r="D70" s="328">
        <v>4</v>
      </c>
      <c r="E70" s="328">
        <v>0</v>
      </c>
      <c r="F70" s="328">
        <v>0</v>
      </c>
      <c r="G70" s="328">
        <v>4</v>
      </c>
      <c r="H70" s="328">
        <v>0</v>
      </c>
      <c r="I70" s="329" t="s">
        <v>1875</v>
      </c>
      <c r="J70" s="330" t="s">
        <v>1881</v>
      </c>
      <c r="K70" s="330" t="s">
        <v>1884</v>
      </c>
      <c r="L70" s="331"/>
      <c r="M70" s="187"/>
      <c r="N70" s="272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 thickBot="1">
      <c r="A71" s="324">
        <v>44516</v>
      </c>
      <c r="B71" s="338" t="s">
        <v>1866</v>
      </c>
      <c r="C71" s="339" t="s">
        <v>1857</v>
      </c>
      <c r="D71" s="340">
        <v>4</v>
      </c>
      <c r="E71" s="340">
        <v>0</v>
      </c>
      <c r="F71" s="340">
        <v>0</v>
      </c>
      <c r="G71" s="340">
        <v>4</v>
      </c>
      <c r="H71" s="340">
        <v>0</v>
      </c>
      <c r="I71" s="341" t="s">
        <v>1875</v>
      </c>
      <c r="J71" s="342" t="s">
        <v>1878</v>
      </c>
      <c r="K71" s="342" t="s">
        <v>1882</v>
      </c>
      <c r="L71" s="343"/>
      <c r="M71" s="187"/>
      <c r="N71" s="272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359">
        <v>44516</v>
      </c>
      <c r="B72" s="360" t="s">
        <v>1867</v>
      </c>
      <c r="C72" s="361" t="s">
        <v>1804</v>
      </c>
      <c r="D72" s="362">
        <v>10</v>
      </c>
      <c r="E72" s="362">
        <v>0</v>
      </c>
      <c r="F72" s="362">
        <v>0</v>
      </c>
      <c r="G72" s="362">
        <v>10</v>
      </c>
      <c r="H72" s="362">
        <v>0</v>
      </c>
      <c r="I72" s="363" t="s">
        <v>1875</v>
      </c>
      <c r="J72" s="364" t="s">
        <v>1878</v>
      </c>
      <c r="K72" s="364" t="s">
        <v>1882</v>
      </c>
      <c r="L72" s="365"/>
      <c r="M72" s="187"/>
      <c r="N72" s="272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318">
        <v>44516</v>
      </c>
      <c r="B73" s="326" t="s">
        <v>1868</v>
      </c>
      <c r="C73" s="327" t="s">
        <v>1856</v>
      </c>
      <c r="D73" s="328">
        <v>4</v>
      </c>
      <c r="E73" s="328">
        <v>0</v>
      </c>
      <c r="F73" s="328">
        <v>0</v>
      </c>
      <c r="G73" s="328">
        <v>4</v>
      </c>
      <c r="H73" s="328">
        <v>0</v>
      </c>
      <c r="I73" s="329" t="s">
        <v>1875</v>
      </c>
      <c r="J73" s="330" t="s">
        <v>1878</v>
      </c>
      <c r="K73" s="330" t="s">
        <v>1882</v>
      </c>
      <c r="L73" s="331"/>
      <c r="M73" s="187"/>
      <c r="N73" s="272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 thickBot="1">
      <c r="A74" s="324">
        <v>44516</v>
      </c>
      <c r="B74" s="338" t="s">
        <v>1874</v>
      </c>
      <c r="C74" s="339" t="s">
        <v>1755</v>
      </c>
      <c r="D74" s="340">
        <v>2</v>
      </c>
      <c r="E74" s="340">
        <v>0</v>
      </c>
      <c r="F74" s="340">
        <v>0</v>
      </c>
      <c r="G74" s="340">
        <v>2</v>
      </c>
      <c r="H74" s="340">
        <v>0</v>
      </c>
      <c r="I74" s="341" t="s">
        <v>1875</v>
      </c>
      <c r="J74" s="342" t="s">
        <v>1880</v>
      </c>
      <c r="K74" s="342" t="s">
        <v>1882</v>
      </c>
      <c r="L74" s="343"/>
      <c r="M74" s="187"/>
      <c r="N74" s="272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 thickBot="1">
      <c r="A75" s="325">
        <v>44516</v>
      </c>
      <c r="B75" s="332" t="s">
        <v>1869</v>
      </c>
      <c r="C75" s="333" t="s">
        <v>1804</v>
      </c>
      <c r="D75" s="334">
        <v>0</v>
      </c>
      <c r="E75" s="334">
        <v>0</v>
      </c>
      <c r="F75" s="334">
        <v>0</v>
      </c>
      <c r="G75" s="334">
        <v>2</v>
      </c>
      <c r="H75" s="334">
        <v>0</v>
      </c>
      <c r="I75" s="335" t="s">
        <v>1875</v>
      </c>
      <c r="J75" s="336" t="s">
        <v>1878</v>
      </c>
      <c r="K75" s="336" t="s">
        <v>1884</v>
      </c>
      <c r="L75" s="337"/>
      <c r="M75" s="187"/>
      <c r="N75" s="272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318">
        <v>44516</v>
      </c>
      <c r="B76" s="326" t="s">
        <v>1870</v>
      </c>
      <c r="C76" s="327" t="s">
        <v>1856</v>
      </c>
      <c r="D76" s="328">
        <v>1</v>
      </c>
      <c r="E76" s="328">
        <v>0</v>
      </c>
      <c r="F76" s="328">
        <v>0</v>
      </c>
      <c r="G76" s="328">
        <v>0</v>
      </c>
      <c r="H76" s="328">
        <v>0</v>
      </c>
      <c r="I76" s="329" t="s">
        <v>1875</v>
      </c>
      <c r="J76" s="330" t="s">
        <v>1878</v>
      </c>
      <c r="K76" s="330" t="s">
        <v>1882</v>
      </c>
      <c r="L76" s="331"/>
      <c r="M76" s="187"/>
      <c r="N76" s="272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>
      <c r="A77" s="325">
        <v>44516</v>
      </c>
      <c r="B77" s="332" t="s">
        <v>1870</v>
      </c>
      <c r="C77" s="333" t="s">
        <v>1804</v>
      </c>
      <c r="D77" s="334">
        <v>3</v>
      </c>
      <c r="E77" s="334">
        <v>0</v>
      </c>
      <c r="F77" s="334">
        <v>0</v>
      </c>
      <c r="G77" s="334">
        <v>3</v>
      </c>
      <c r="H77" s="334">
        <v>0</v>
      </c>
      <c r="I77" s="335" t="s">
        <v>1875</v>
      </c>
      <c r="J77" s="336" t="s">
        <v>1878</v>
      </c>
      <c r="K77" s="336" t="s">
        <v>1884</v>
      </c>
      <c r="L77" s="337"/>
      <c r="M77" s="187"/>
      <c r="N77" s="272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 thickBot="1">
      <c r="A78" s="324">
        <v>44516</v>
      </c>
      <c r="B78" s="338" t="s">
        <v>1870</v>
      </c>
      <c r="C78" s="339" t="s">
        <v>1857</v>
      </c>
      <c r="D78" s="340">
        <v>8</v>
      </c>
      <c r="E78" s="340">
        <v>0</v>
      </c>
      <c r="F78" s="340">
        <v>0</v>
      </c>
      <c r="G78" s="340">
        <v>9</v>
      </c>
      <c r="H78" s="340">
        <v>0</v>
      </c>
      <c r="I78" s="341" t="s">
        <v>1875</v>
      </c>
      <c r="J78" s="342" t="s">
        <v>1878</v>
      </c>
      <c r="K78" s="342" t="s">
        <v>1882</v>
      </c>
      <c r="L78" s="343"/>
      <c r="M78" s="187"/>
      <c r="N78" s="272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>
      <c r="A79" s="325">
        <v>44516</v>
      </c>
      <c r="B79" s="332" t="s">
        <v>1871</v>
      </c>
      <c r="C79" s="333" t="s">
        <v>1763</v>
      </c>
      <c r="D79" s="334">
        <v>1</v>
      </c>
      <c r="E79" s="334">
        <v>0</v>
      </c>
      <c r="F79" s="334">
        <v>0</v>
      </c>
      <c r="G79" s="334">
        <v>1</v>
      </c>
      <c r="H79" s="334">
        <v>0</v>
      </c>
      <c r="I79" s="335" t="s">
        <v>1875</v>
      </c>
      <c r="J79" s="336" t="s">
        <v>1878</v>
      </c>
      <c r="K79" s="336" t="s">
        <v>1882</v>
      </c>
      <c r="L79" s="337"/>
      <c r="M79" s="187"/>
      <c r="N79" s="272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 thickBot="1">
      <c r="A80" s="325">
        <v>44516</v>
      </c>
      <c r="B80" s="332" t="s">
        <v>1871</v>
      </c>
      <c r="C80" s="333" t="s">
        <v>1872</v>
      </c>
      <c r="D80" s="334">
        <v>5</v>
      </c>
      <c r="E80" s="334">
        <v>0</v>
      </c>
      <c r="F80" s="334">
        <v>0</v>
      </c>
      <c r="G80" s="334">
        <v>5</v>
      </c>
      <c r="H80" s="334">
        <v>0</v>
      </c>
      <c r="I80" s="335" t="s">
        <v>1875</v>
      </c>
      <c r="J80" s="336" t="s">
        <v>1878</v>
      </c>
      <c r="K80" s="336" t="s">
        <v>1883</v>
      </c>
      <c r="L80" s="337"/>
      <c r="M80" s="187"/>
      <c r="N80" s="272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 thickBot="1">
      <c r="A81" s="359">
        <v>44516</v>
      </c>
      <c r="B81" s="360" t="s">
        <v>1873</v>
      </c>
      <c r="C81" s="361" t="s">
        <v>1857</v>
      </c>
      <c r="D81" s="362">
        <v>7</v>
      </c>
      <c r="E81" s="362">
        <v>0</v>
      </c>
      <c r="F81" s="362">
        <v>0</v>
      </c>
      <c r="G81" s="362">
        <v>1</v>
      </c>
      <c r="H81" s="362">
        <v>0</v>
      </c>
      <c r="I81" s="363" t="s">
        <v>1875</v>
      </c>
      <c r="J81" s="364" t="s">
        <v>1878</v>
      </c>
      <c r="K81" s="364" t="s">
        <v>1882</v>
      </c>
      <c r="L81" s="365"/>
      <c r="M81" s="187"/>
      <c r="N81" s="272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 thickBot="1">
      <c r="A82" s="359">
        <v>44516</v>
      </c>
      <c r="B82" s="360" t="s">
        <v>1886</v>
      </c>
      <c r="C82" s="361" t="s">
        <v>1756</v>
      </c>
      <c r="D82" s="362">
        <v>1</v>
      </c>
      <c r="E82" s="362">
        <v>0</v>
      </c>
      <c r="F82" s="362">
        <v>0</v>
      </c>
      <c r="G82" s="362">
        <v>0</v>
      </c>
      <c r="H82" s="362">
        <v>0</v>
      </c>
      <c r="I82" s="363" t="s">
        <v>1888</v>
      </c>
      <c r="J82" s="364" t="s">
        <v>1889</v>
      </c>
      <c r="K82" s="367" t="s">
        <v>1891</v>
      </c>
      <c r="L82" s="365"/>
      <c r="M82" s="187"/>
      <c r="N82" s="272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 thickBot="1">
      <c r="A83" s="502">
        <v>44516</v>
      </c>
      <c r="B83" s="503" t="s">
        <v>1750</v>
      </c>
      <c r="C83" s="504" t="s">
        <v>1751</v>
      </c>
      <c r="D83" s="505">
        <v>0</v>
      </c>
      <c r="E83" s="505">
        <v>0</v>
      </c>
      <c r="F83" s="505">
        <v>10</v>
      </c>
      <c r="G83" s="505">
        <v>0</v>
      </c>
      <c r="H83" s="505">
        <v>0</v>
      </c>
      <c r="I83" s="506" t="s">
        <v>1752</v>
      </c>
      <c r="J83" s="507"/>
      <c r="K83" s="507"/>
      <c r="L83" s="508"/>
      <c r="M83" s="187"/>
      <c r="N83" s="272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 thickBot="1">
      <c r="A84" s="502">
        <v>44516</v>
      </c>
      <c r="B84" s="503" t="s">
        <v>1850</v>
      </c>
      <c r="C84" s="504" t="s">
        <v>1755</v>
      </c>
      <c r="D84" s="505">
        <v>0</v>
      </c>
      <c r="E84" s="505">
        <v>33</v>
      </c>
      <c r="F84" s="505">
        <v>33</v>
      </c>
      <c r="G84" s="505">
        <v>0</v>
      </c>
      <c r="H84" s="505">
        <v>0</v>
      </c>
      <c r="I84" s="506" t="s">
        <v>1840</v>
      </c>
      <c r="J84" s="507" t="s">
        <v>1845</v>
      </c>
      <c r="K84" s="507"/>
      <c r="L84" s="508"/>
      <c r="M84" s="187"/>
      <c r="N84" s="272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>
      <c r="A85" s="318">
        <v>44516</v>
      </c>
      <c r="B85" s="326" t="s">
        <v>1887</v>
      </c>
      <c r="C85" s="327" t="s">
        <v>1791</v>
      </c>
      <c r="D85" s="328">
        <v>2</v>
      </c>
      <c r="E85" s="328">
        <v>0</v>
      </c>
      <c r="F85" s="328">
        <v>0</v>
      </c>
      <c r="G85" s="328">
        <v>2</v>
      </c>
      <c r="H85" s="328">
        <v>0</v>
      </c>
      <c r="I85" s="329" t="s">
        <v>1746</v>
      </c>
      <c r="J85" s="330" t="s">
        <v>1890</v>
      </c>
      <c r="K85" s="368" t="s">
        <v>1892</v>
      </c>
      <c r="L85" s="331"/>
      <c r="M85" s="187"/>
      <c r="N85" s="272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 thickBot="1">
      <c r="A86" s="324">
        <v>44516</v>
      </c>
      <c r="B86" s="338" t="s">
        <v>1887</v>
      </c>
      <c r="C86" s="339" t="s">
        <v>1763</v>
      </c>
      <c r="D86" s="340">
        <v>2</v>
      </c>
      <c r="E86" s="340">
        <v>0</v>
      </c>
      <c r="F86" s="340">
        <v>0</v>
      </c>
      <c r="G86" s="340">
        <v>2</v>
      </c>
      <c r="H86" s="340">
        <v>0</v>
      </c>
      <c r="I86" s="341" t="s">
        <v>1888</v>
      </c>
      <c r="J86" s="342" t="s">
        <v>1889</v>
      </c>
      <c r="K86" s="369" t="s">
        <v>1893</v>
      </c>
      <c r="L86" s="343"/>
      <c r="M86" s="187"/>
      <c r="N86" s="272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>
      <c r="A87" s="198" t="s">
        <v>11</v>
      </c>
      <c r="B87" s="199"/>
      <c r="C87" s="200"/>
      <c r="D87" s="201">
        <f>SUM(D4:D86)</f>
        <v>325</v>
      </c>
      <c r="E87" s="201">
        <f>SUM(E4:E86)</f>
        <v>33</v>
      </c>
      <c r="F87" s="201">
        <f>SUM(F4:F86)</f>
        <v>45</v>
      </c>
      <c r="G87" s="201">
        <f>SUM(G4:G86)</f>
        <v>333</v>
      </c>
      <c r="H87" s="201">
        <f>SUM(H4:H86)</f>
        <v>0</v>
      </c>
      <c r="I87" s="297"/>
      <c r="J87" s="149"/>
      <c r="K87" s="149"/>
      <c r="L87" s="202"/>
      <c r="M87" s="187"/>
      <c r="N87" s="272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>
      <c r="A88" s="203" t="s">
        <v>12</v>
      </c>
      <c r="B88" s="204"/>
      <c r="C88" s="205"/>
      <c r="D88" s="206">
        <v>3040</v>
      </c>
      <c r="E88" s="206">
        <v>0</v>
      </c>
      <c r="F88" s="206">
        <v>2</v>
      </c>
      <c r="G88" s="206">
        <v>2982</v>
      </c>
      <c r="H88" s="206">
        <v>0</v>
      </c>
      <c r="I88" s="298"/>
      <c r="J88" s="128"/>
      <c r="K88" s="128"/>
      <c r="L88" s="207"/>
      <c r="M88" s="187"/>
      <c r="N88" s="272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 thickBot="1">
      <c r="A89" s="208" t="s">
        <v>13</v>
      </c>
      <c r="B89" s="209"/>
      <c r="C89" s="210"/>
      <c r="D89" s="211">
        <f>D87+D88</f>
        <v>3365</v>
      </c>
      <c r="E89" s="211">
        <f>E87+E88</f>
        <v>33</v>
      </c>
      <c r="F89" s="211">
        <f>F87+F88</f>
        <v>47</v>
      </c>
      <c r="G89" s="211">
        <f>G87+G88</f>
        <v>3315</v>
      </c>
      <c r="H89" s="211">
        <f>H87+H88</f>
        <v>0</v>
      </c>
      <c r="I89" s="299"/>
      <c r="J89" s="129"/>
      <c r="K89" s="129"/>
      <c r="L89" s="212"/>
      <c r="M89" s="187"/>
      <c r="N89" s="272"/>
      <c r="O89" s="156"/>
      <c r="P89" s="188"/>
      <c r="Q89" s="188"/>
      <c r="R89" s="152"/>
      <c r="S89" s="152"/>
      <c r="T89" s="152"/>
      <c r="U89" s="151"/>
      <c r="V89" s="151"/>
    </row>
    <row r="90" spans="1:22" ht="20.100000000000001" customHeight="1">
      <c r="A90" s="213" t="s">
        <v>14</v>
      </c>
      <c r="B90" s="214">
        <f t="array" ref="B90">SUM(1/COUNTIF(B4:B86,B4:B86))</f>
        <v>42.999999999999993</v>
      </c>
      <c r="C90" s="215"/>
      <c r="D90" s="151"/>
      <c r="E90" s="151"/>
      <c r="F90" s="151"/>
      <c r="G90" s="151"/>
      <c r="H90" s="151"/>
      <c r="I90" s="300"/>
      <c r="J90" s="130"/>
      <c r="K90" s="130"/>
      <c r="L90" s="134"/>
      <c r="M90" s="187"/>
      <c r="N90" s="272"/>
      <c r="O90" s="156"/>
      <c r="P90" s="188"/>
      <c r="Q90" s="188"/>
      <c r="R90" s="152"/>
      <c r="S90" s="152"/>
      <c r="T90" s="152"/>
      <c r="U90" s="151"/>
      <c r="V90" s="151"/>
    </row>
    <row r="91" spans="1:22" ht="20.100000000000001" customHeight="1">
      <c r="A91" s="213"/>
      <c r="B91" s="214"/>
      <c r="C91" s="215"/>
      <c r="D91" s="151"/>
      <c r="E91" s="151"/>
      <c r="F91" s="151"/>
      <c r="G91" s="151"/>
      <c r="H91" s="151"/>
      <c r="I91" s="300"/>
      <c r="J91" s="130"/>
      <c r="K91" s="39"/>
      <c r="L91" s="39"/>
      <c r="M91" s="187"/>
      <c r="N91" s="272"/>
      <c r="O91" s="156"/>
      <c r="P91" s="188"/>
      <c r="Q91" s="188"/>
      <c r="R91" s="152"/>
      <c r="S91" s="152"/>
      <c r="T91" s="152"/>
      <c r="U91" s="151"/>
      <c r="V91" s="151"/>
    </row>
    <row r="92" spans="1:22" ht="20.100000000000001" customHeight="1">
      <c r="A92" s="216" t="s">
        <v>15</v>
      </c>
      <c r="B92" s="217"/>
      <c r="C92" s="217"/>
      <c r="D92" s="131"/>
      <c r="E92" s="131"/>
      <c r="F92" s="131"/>
      <c r="G92" s="131"/>
      <c r="H92" s="131"/>
      <c r="I92" s="301"/>
      <c r="J92" s="131"/>
      <c r="K92" s="148"/>
      <c r="L92" s="148"/>
      <c r="M92" s="187"/>
      <c r="N92" s="272"/>
      <c r="O92" s="156"/>
      <c r="P92" s="188"/>
      <c r="Q92" s="188"/>
      <c r="R92" s="152"/>
      <c r="S92" s="152"/>
      <c r="T92" s="152"/>
      <c r="U92" s="151"/>
      <c r="V92" s="151"/>
    </row>
    <row r="93" spans="1:22" ht="20.100000000000001" customHeight="1">
      <c r="A93" s="218" t="s">
        <v>1676</v>
      </c>
      <c r="B93" s="217"/>
      <c r="C93" s="217"/>
      <c r="D93" s="131"/>
      <c r="E93" s="131"/>
      <c r="F93" s="131"/>
      <c r="G93" s="131"/>
      <c r="H93" s="131"/>
      <c r="I93" s="301"/>
      <c r="J93" s="131"/>
      <c r="K93" s="131"/>
      <c r="L93" s="148"/>
      <c r="M93" s="187"/>
      <c r="N93" s="272"/>
      <c r="O93" s="156"/>
      <c r="P93" s="188"/>
      <c r="Q93" s="188"/>
      <c r="R93" s="152"/>
      <c r="S93" s="152"/>
      <c r="T93" s="152"/>
      <c r="U93" s="151"/>
      <c r="V93" s="151"/>
    </row>
    <row r="94" spans="1:22" ht="20.100000000000001" customHeight="1" thickBot="1">
      <c r="A94" s="219"/>
      <c r="B94" s="217"/>
      <c r="C94" s="220"/>
      <c r="D94" s="131"/>
      <c r="E94" s="131"/>
      <c r="F94" s="131"/>
      <c r="G94" s="131"/>
      <c r="H94" s="131"/>
      <c r="I94" s="302"/>
      <c r="J94" s="132"/>
      <c r="K94" s="132"/>
      <c r="L94" s="221"/>
      <c r="M94" s="187"/>
      <c r="N94" s="272"/>
      <c r="O94" s="156"/>
      <c r="P94" s="188"/>
      <c r="Q94" s="188"/>
      <c r="R94" s="152"/>
      <c r="S94" s="152"/>
      <c r="T94" s="152"/>
      <c r="U94" s="151"/>
      <c r="V94" s="151"/>
    </row>
    <row r="95" spans="1:22" ht="20.100000000000001" customHeight="1" thickBot="1">
      <c r="A95" s="174" t="s">
        <v>0</v>
      </c>
      <c r="B95" s="175" t="s">
        <v>1</v>
      </c>
      <c r="C95" s="175" t="s">
        <v>2</v>
      </c>
      <c r="D95" s="405" t="s">
        <v>16</v>
      </c>
      <c r="E95" s="222" t="s">
        <v>27</v>
      </c>
      <c r="F95" s="405" t="s">
        <v>18</v>
      </c>
      <c r="G95" s="405" t="s">
        <v>19</v>
      </c>
      <c r="H95" s="405" t="s">
        <v>119</v>
      </c>
      <c r="I95" s="303" t="s">
        <v>8</v>
      </c>
      <c r="J95" s="405" t="s">
        <v>9</v>
      </c>
      <c r="K95" s="464" t="s">
        <v>10</v>
      </c>
      <c r="L95" s="465"/>
      <c r="M95" s="187"/>
      <c r="N95" s="272"/>
      <c r="O95" s="156"/>
      <c r="P95" s="188"/>
      <c r="Q95" s="188"/>
      <c r="R95" s="152"/>
      <c r="S95" s="152"/>
      <c r="T95" s="152"/>
      <c r="U95" s="151"/>
      <c r="V95" s="151"/>
    </row>
    <row r="96" spans="1:22" ht="20.100000000000001" customHeight="1" thickBot="1">
      <c r="A96" s="359"/>
      <c r="B96" s="360"/>
      <c r="C96" s="361"/>
      <c r="D96" s="362"/>
      <c r="E96" s="362"/>
      <c r="F96" s="362"/>
      <c r="G96" s="362"/>
      <c r="H96" s="362"/>
      <c r="I96" s="363"/>
      <c r="J96" s="364"/>
      <c r="K96" s="364"/>
      <c r="L96" s="365"/>
      <c r="M96" s="187"/>
      <c r="N96" s="272"/>
      <c r="O96" s="156"/>
      <c r="P96" s="188"/>
      <c r="Q96" s="188"/>
      <c r="R96" s="152"/>
      <c r="S96" s="152"/>
      <c r="T96" s="152"/>
      <c r="U96" s="151"/>
      <c r="V96" s="151"/>
    </row>
    <row r="97" spans="1:22" ht="20.100000000000001" customHeight="1" thickBot="1">
      <c r="A97" s="359"/>
      <c r="B97" s="360"/>
      <c r="C97" s="361"/>
      <c r="D97" s="362"/>
      <c r="E97" s="362"/>
      <c r="F97" s="362"/>
      <c r="G97" s="362"/>
      <c r="H97" s="362"/>
      <c r="I97" s="363"/>
      <c r="J97" s="364"/>
      <c r="K97" s="364"/>
      <c r="L97" s="365"/>
      <c r="M97" s="187"/>
      <c r="N97" s="272"/>
      <c r="O97" s="156"/>
      <c r="P97" s="188"/>
      <c r="Q97" s="188"/>
      <c r="R97" s="152"/>
      <c r="S97" s="152"/>
      <c r="T97" s="152"/>
      <c r="U97" s="151"/>
      <c r="V97" s="151"/>
    </row>
    <row r="98" spans="1:22" ht="20.100000000000001" customHeight="1">
      <c r="A98" s="325"/>
      <c r="B98" s="332"/>
      <c r="C98" s="333"/>
      <c r="D98" s="334"/>
      <c r="E98" s="334"/>
      <c r="F98" s="334"/>
      <c r="G98" s="334"/>
      <c r="H98" s="334"/>
      <c r="I98" s="335"/>
      <c r="J98" s="336"/>
      <c r="K98" s="336"/>
      <c r="L98" s="337"/>
      <c r="M98" s="187"/>
      <c r="N98" s="272"/>
      <c r="O98" s="156"/>
      <c r="P98" s="188"/>
      <c r="Q98" s="188"/>
      <c r="R98" s="152"/>
      <c r="S98" s="152"/>
      <c r="T98" s="152"/>
      <c r="U98" s="151"/>
      <c r="V98" s="151"/>
    </row>
    <row r="99" spans="1:22" ht="20.100000000000001" customHeight="1" thickBot="1">
      <c r="A99" s="325"/>
      <c r="B99" s="332"/>
      <c r="C99" s="333"/>
      <c r="D99" s="334"/>
      <c r="E99" s="334"/>
      <c r="F99" s="334"/>
      <c r="G99" s="334"/>
      <c r="H99" s="334"/>
      <c r="I99" s="335"/>
      <c r="J99" s="336"/>
      <c r="K99" s="336"/>
      <c r="L99" s="337"/>
      <c r="M99" s="187"/>
      <c r="N99" s="272"/>
      <c r="O99" s="156"/>
      <c r="P99" s="188"/>
      <c r="Q99" s="188"/>
      <c r="R99" s="152"/>
      <c r="S99" s="152"/>
      <c r="T99" s="152"/>
      <c r="U99" s="151"/>
      <c r="V99" s="151"/>
    </row>
    <row r="100" spans="1:22" ht="20.100000000000001" customHeight="1">
      <c r="A100" s="198" t="s">
        <v>20</v>
      </c>
      <c r="B100" s="199"/>
      <c r="C100" s="200"/>
      <c r="D100" s="225">
        <f>SUM(D96:D99)</f>
        <v>0</v>
      </c>
      <c r="E100" s="225">
        <f>SUM(E96:E99)</f>
        <v>0</v>
      </c>
      <c r="F100" s="225">
        <f>SUM(F96:F99)</f>
        <v>0</v>
      </c>
      <c r="G100" s="225">
        <f>SUM(G96:G99)</f>
        <v>0</v>
      </c>
      <c r="H100" s="225">
        <f>SUM(H96:H99)</f>
        <v>0</v>
      </c>
      <c r="I100" s="297"/>
      <c r="J100" s="34"/>
      <c r="K100" s="34"/>
      <c r="L100" s="226"/>
      <c r="M100" s="187"/>
      <c r="N100" s="272"/>
      <c r="O100" s="156"/>
      <c r="P100" s="188"/>
      <c r="Q100" s="188"/>
      <c r="R100" s="152"/>
      <c r="S100" s="152"/>
      <c r="T100" s="152"/>
      <c r="U100" s="151"/>
      <c r="V100" s="151"/>
    </row>
    <row r="101" spans="1:22" ht="20.100000000000001" customHeight="1">
      <c r="A101" s="227" t="s">
        <v>12</v>
      </c>
      <c r="B101" s="228"/>
      <c r="C101" s="115"/>
      <c r="D101" s="229">
        <v>27</v>
      </c>
      <c r="E101" s="229">
        <v>374</v>
      </c>
      <c r="F101" s="229">
        <v>355</v>
      </c>
      <c r="G101" s="229">
        <v>25</v>
      </c>
      <c r="H101" s="229">
        <v>0</v>
      </c>
      <c r="I101" s="304"/>
      <c r="J101" s="133"/>
      <c r="K101" s="133"/>
      <c r="L101" s="230"/>
      <c r="M101" s="187"/>
      <c r="N101" s="272"/>
      <c r="O101" s="156"/>
      <c r="P101" s="188"/>
      <c r="Q101" s="188"/>
      <c r="R101" s="152"/>
      <c r="S101" s="152"/>
      <c r="T101" s="152"/>
      <c r="U101" s="151"/>
      <c r="V101" s="151"/>
    </row>
    <row r="102" spans="1:22" ht="20.100000000000001" customHeight="1" thickBot="1">
      <c r="A102" s="208" t="s">
        <v>13</v>
      </c>
      <c r="B102" s="209"/>
      <c r="C102" s="210"/>
      <c r="D102" s="231">
        <f>SUM(D100:D101)</f>
        <v>27</v>
      </c>
      <c r="E102" s="231">
        <f t="shared" ref="E102:H102" si="1">SUM(E100:E101)</f>
        <v>374</v>
      </c>
      <c r="F102" s="231">
        <f t="shared" si="1"/>
        <v>355</v>
      </c>
      <c r="G102" s="231">
        <f t="shared" si="1"/>
        <v>25</v>
      </c>
      <c r="H102" s="231">
        <f t="shared" si="1"/>
        <v>0</v>
      </c>
      <c r="I102" s="299"/>
      <c r="J102" s="129"/>
      <c r="K102" s="129"/>
      <c r="L102" s="212"/>
      <c r="M102" s="187"/>
      <c r="N102" s="272"/>
      <c r="O102" s="156"/>
      <c r="P102" s="188"/>
      <c r="Q102" s="188"/>
      <c r="R102" s="152"/>
      <c r="S102" s="152"/>
      <c r="T102" s="152"/>
      <c r="U102" s="151"/>
      <c r="V102" s="151"/>
    </row>
    <row r="103" spans="1:22" ht="20.100000000000001" customHeight="1">
      <c r="A103" s="213"/>
      <c r="B103" s="214"/>
      <c r="C103" s="232"/>
      <c r="D103" s="151"/>
      <c r="E103" s="151"/>
      <c r="F103" s="151"/>
      <c r="G103" s="151"/>
      <c r="H103" s="151"/>
      <c r="I103" s="300"/>
      <c r="J103" s="130"/>
      <c r="K103" s="130"/>
      <c r="L103" s="130"/>
      <c r="M103" s="187"/>
      <c r="N103" s="272"/>
      <c r="O103" s="156"/>
      <c r="P103" s="188"/>
      <c r="Q103" s="188"/>
      <c r="R103" s="152"/>
      <c r="S103" s="152"/>
      <c r="T103" s="152"/>
      <c r="U103" s="151"/>
      <c r="V103" s="151"/>
    </row>
    <row r="104" spans="1:22" ht="20.100000000000001" customHeight="1">
      <c r="A104" s="216" t="s">
        <v>21</v>
      </c>
      <c r="B104" s="217"/>
      <c r="C104" s="217"/>
      <c r="D104" s="131"/>
      <c r="E104" s="131"/>
      <c r="F104" s="131"/>
      <c r="G104" s="131"/>
      <c r="H104" s="131"/>
      <c r="I104" s="301"/>
      <c r="J104" s="131"/>
      <c r="K104" s="131"/>
      <c r="L104" s="131"/>
      <c r="M104" s="187"/>
      <c r="N104" s="272"/>
      <c r="O104" s="156"/>
      <c r="P104" s="188"/>
      <c r="Q104" s="188"/>
      <c r="R104" s="152"/>
      <c r="S104" s="152"/>
      <c r="T104" s="152"/>
      <c r="U104" s="151"/>
      <c r="V104" s="151"/>
    </row>
    <row r="105" spans="1:22" ht="20.100000000000001" customHeight="1">
      <c r="A105" s="216" t="s">
        <v>124</v>
      </c>
      <c r="B105" s="217"/>
      <c r="C105" s="217"/>
      <c r="D105" s="131"/>
      <c r="E105" s="131"/>
      <c r="F105" s="131"/>
      <c r="G105" s="131"/>
      <c r="H105" s="131"/>
      <c r="I105" s="301"/>
      <c r="J105" s="131"/>
      <c r="K105" s="131"/>
      <c r="L105" s="131"/>
      <c r="M105" s="187"/>
      <c r="N105" s="272"/>
      <c r="O105" s="156"/>
      <c r="P105" s="188"/>
      <c r="Q105" s="188"/>
      <c r="R105" s="152"/>
      <c r="S105" s="152"/>
      <c r="T105" s="152"/>
      <c r="U105" s="151"/>
      <c r="V105" s="151"/>
    </row>
    <row r="106" spans="1:22" ht="20.100000000000001" customHeight="1" thickBot="1">
      <c r="A106" s="219"/>
      <c r="B106" s="217"/>
      <c r="C106" s="220"/>
      <c r="D106" s="131"/>
      <c r="E106" s="131"/>
      <c r="F106" s="131"/>
      <c r="G106" s="131"/>
      <c r="H106" s="131"/>
      <c r="I106" s="302"/>
      <c r="J106" s="132"/>
      <c r="K106" s="132"/>
      <c r="L106" s="221"/>
      <c r="M106" s="187"/>
      <c r="N106" s="272"/>
      <c r="O106" s="156"/>
      <c r="P106" s="188"/>
      <c r="Q106" s="188"/>
      <c r="R106" s="152"/>
      <c r="S106" s="152"/>
      <c r="T106" s="152"/>
      <c r="U106" s="151"/>
      <c r="V106" s="151"/>
    </row>
    <row r="107" spans="1:22" ht="20.100000000000001" customHeight="1" thickBot="1">
      <c r="A107" s="174" t="s">
        <v>0</v>
      </c>
      <c r="B107" s="175" t="s">
        <v>1</v>
      </c>
      <c r="C107" s="175" t="s">
        <v>2</v>
      </c>
      <c r="D107" s="405" t="s">
        <v>22</v>
      </c>
      <c r="E107" s="405" t="s">
        <v>23</v>
      </c>
      <c r="F107" s="405" t="s">
        <v>24</v>
      </c>
      <c r="G107" s="405" t="s">
        <v>25</v>
      </c>
      <c r="H107" s="405" t="s">
        <v>7</v>
      </c>
      <c r="I107" s="303" t="s">
        <v>8</v>
      </c>
      <c r="J107" s="405" t="s">
        <v>9</v>
      </c>
      <c r="K107" s="464" t="s">
        <v>10</v>
      </c>
      <c r="L107" s="465"/>
      <c r="M107" s="187"/>
      <c r="N107" s="272"/>
      <c r="O107" s="156"/>
      <c r="P107" s="188"/>
      <c r="Q107" s="188"/>
      <c r="R107" s="152"/>
      <c r="S107" s="152"/>
      <c r="T107" s="152"/>
      <c r="U107" s="151"/>
      <c r="V107" s="151"/>
    </row>
    <row r="108" spans="1:22" ht="20.100000000000001" customHeight="1">
      <c r="A108" s="170">
        <v>44515</v>
      </c>
      <c r="B108" s="141" t="s">
        <v>1734</v>
      </c>
      <c r="C108" s="408" t="s">
        <v>1735</v>
      </c>
      <c r="D108" s="160">
        <v>2</v>
      </c>
      <c r="E108" s="160">
        <v>0</v>
      </c>
      <c r="F108" s="160">
        <v>0</v>
      </c>
      <c r="G108" s="160">
        <v>2</v>
      </c>
      <c r="H108" s="160">
        <v>0</v>
      </c>
      <c r="I108" s="290" t="s">
        <v>1737</v>
      </c>
      <c r="J108" s="168" t="s">
        <v>1739</v>
      </c>
      <c r="K108" s="168"/>
      <c r="L108" s="142"/>
      <c r="M108" s="187"/>
      <c r="N108" s="272"/>
      <c r="O108" s="156"/>
      <c r="P108" s="188"/>
      <c r="Q108" s="188"/>
      <c r="R108" s="152"/>
      <c r="S108" s="152"/>
      <c r="T108" s="152"/>
      <c r="U108" s="151"/>
      <c r="V108" s="151"/>
    </row>
    <row r="109" spans="1:22" ht="20.100000000000001" customHeight="1" thickBot="1">
      <c r="A109" s="165">
        <v>44515</v>
      </c>
      <c r="B109" s="285" t="s">
        <v>1734</v>
      </c>
      <c r="C109" s="410" t="s">
        <v>1736</v>
      </c>
      <c r="D109" s="163">
        <v>2</v>
      </c>
      <c r="E109" s="163">
        <v>0</v>
      </c>
      <c r="F109" s="163">
        <v>0</v>
      </c>
      <c r="G109" s="163">
        <v>2</v>
      </c>
      <c r="H109" s="163">
        <v>0</v>
      </c>
      <c r="I109" s="292" t="s">
        <v>1738</v>
      </c>
      <c r="J109" s="164" t="s">
        <v>1739</v>
      </c>
      <c r="K109" s="164"/>
      <c r="L109" s="286"/>
      <c r="M109" s="187"/>
      <c r="N109" s="272"/>
      <c r="O109" s="156"/>
      <c r="P109" s="188"/>
      <c r="Q109" s="188"/>
      <c r="R109" s="152"/>
      <c r="S109" s="152"/>
      <c r="T109" s="152"/>
      <c r="U109" s="151"/>
      <c r="V109" s="151"/>
    </row>
    <row r="110" spans="1:22" ht="20.100000000000001" customHeight="1">
      <c r="A110" s="170">
        <v>44515</v>
      </c>
      <c r="B110" s="141" t="s">
        <v>1825</v>
      </c>
      <c r="C110" s="408" t="s">
        <v>1804</v>
      </c>
      <c r="D110" s="160">
        <v>0</v>
      </c>
      <c r="E110" s="160">
        <v>0</v>
      </c>
      <c r="F110" s="160">
        <v>0</v>
      </c>
      <c r="G110" s="160">
        <v>4</v>
      </c>
      <c r="H110" s="160">
        <v>0</v>
      </c>
      <c r="I110" s="290" t="s">
        <v>1827</v>
      </c>
      <c r="J110" s="168" t="s">
        <v>1829</v>
      </c>
      <c r="K110" s="168"/>
      <c r="L110" s="142"/>
      <c r="M110" s="187"/>
      <c r="N110" s="272"/>
      <c r="O110" s="156"/>
      <c r="P110" s="188"/>
      <c r="Q110" s="188"/>
      <c r="R110" s="152"/>
      <c r="S110" s="152"/>
      <c r="T110" s="152"/>
      <c r="U110" s="151"/>
      <c r="V110" s="151"/>
    </row>
    <row r="111" spans="1:22" ht="20.100000000000001" customHeight="1" thickBot="1">
      <c r="A111" s="165">
        <v>44515</v>
      </c>
      <c r="B111" s="285" t="s">
        <v>1826</v>
      </c>
      <c r="C111" s="410" t="s">
        <v>1756</v>
      </c>
      <c r="D111" s="163">
        <v>2</v>
      </c>
      <c r="E111" s="163">
        <v>0</v>
      </c>
      <c r="F111" s="163">
        <v>0</v>
      </c>
      <c r="G111" s="163">
        <v>2</v>
      </c>
      <c r="H111" s="163">
        <v>0</v>
      </c>
      <c r="I111" s="292" t="s">
        <v>1828</v>
      </c>
      <c r="J111" s="164" t="s">
        <v>1830</v>
      </c>
      <c r="K111" s="164"/>
      <c r="L111" s="286"/>
      <c r="M111" s="187"/>
      <c r="N111" s="272"/>
      <c r="O111" s="156"/>
      <c r="P111" s="188"/>
      <c r="Q111" s="188"/>
      <c r="R111" s="152"/>
      <c r="S111" s="152"/>
      <c r="T111" s="152"/>
      <c r="U111" s="151"/>
      <c r="V111" s="151"/>
    </row>
    <row r="112" spans="1:22" ht="20.100000000000001" customHeight="1">
      <c r="A112" s="171"/>
      <c r="B112" s="143"/>
      <c r="C112" s="409"/>
      <c r="D112" s="162">
        <v>0</v>
      </c>
      <c r="E112" s="162">
        <v>0</v>
      </c>
      <c r="F112" s="162">
        <v>0</v>
      </c>
      <c r="G112" s="162">
        <v>0</v>
      </c>
      <c r="H112" s="162">
        <v>0</v>
      </c>
      <c r="I112" s="291"/>
      <c r="J112" s="169"/>
      <c r="K112" s="169"/>
      <c r="L112" s="144"/>
      <c r="M112" s="187"/>
      <c r="N112" s="272"/>
      <c r="O112" s="156"/>
      <c r="P112" s="188"/>
      <c r="Q112" s="188"/>
      <c r="R112" s="152"/>
      <c r="S112" s="152"/>
      <c r="T112" s="152"/>
      <c r="U112" s="151"/>
      <c r="V112" s="151"/>
    </row>
    <row r="113" spans="1:22" ht="20.100000000000001" customHeight="1">
      <c r="A113" s="171"/>
      <c r="B113" s="143"/>
      <c r="C113" s="409"/>
      <c r="D113" s="162">
        <v>0</v>
      </c>
      <c r="E113" s="162">
        <v>0</v>
      </c>
      <c r="F113" s="162">
        <v>0</v>
      </c>
      <c r="G113" s="162">
        <v>0</v>
      </c>
      <c r="H113" s="162">
        <v>0</v>
      </c>
      <c r="I113" s="291"/>
      <c r="J113" s="169"/>
      <c r="K113" s="169"/>
      <c r="L113" s="144"/>
      <c r="M113" s="187"/>
      <c r="N113" s="272"/>
      <c r="O113" s="156"/>
      <c r="P113" s="188"/>
      <c r="Q113" s="188"/>
      <c r="R113" s="152"/>
      <c r="S113" s="152"/>
      <c r="T113" s="152"/>
      <c r="U113" s="151"/>
      <c r="V113" s="151"/>
    </row>
    <row r="114" spans="1:22" ht="20.100000000000001" customHeight="1" thickBot="1">
      <c r="A114" s="165"/>
      <c r="B114" s="285"/>
      <c r="C114" s="410"/>
      <c r="D114" s="163">
        <v>0</v>
      </c>
      <c r="E114" s="163">
        <v>0</v>
      </c>
      <c r="F114" s="163">
        <v>0</v>
      </c>
      <c r="G114" s="163">
        <v>0</v>
      </c>
      <c r="H114" s="163">
        <v>0</v>
      </c>
      <c r="I114" s="292"/>
      <c r="J114" s="164"/>
      <c r="K114" s="164"/>
      <c r="L114" s="286"/>
      <c r="M114" s="187"/>
      <c r="N114" s="272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198" t="s">
        <v>20</v>
      </c>
      <c r="B115" s="199"/>
      <c r="C115" s="200"/>
      <c r="D115" s="225">
        <f>SUM(D108:D114)</f>
        <v>6</v>
      </c>
      <c r="E115" s="225">
        <f>SUM(E108:E114)</f>
        <v>0</v>
      </c>
      <c r="F115" s="225">
        <f>SUM(F108:F114)</f>
        <v>0</v>
      </c>
      <c r="G115" s="225">
        <f>SUM(G108:G114)</f>
        <v>10</v>
      </c>
      <c r="H115" s="225">
        <f>SUM(H108:H114)</f>
        <v>0</v>
      </c>
      <c r="I115" s="297"/>
      <c r="J115" s="34"/>
      <c r="K115" s="34"/>
      <c r="L115" s="226"/>
      <c r="M115" s="187"/>
      <c r="N115" s="272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>
      <c r="A116" s="227" t="s">
        <v>12</v>
      </c>
      <c r="B116" s="228"/>
      <c r="C116" s="115"/>
      <c r="D116" s="229">
        <v>124</v>
      </c>
      <c r="E116" s="229">
        <v>0</v>
      </c>
      <c r="F116" s="229">
        <v>0</v>
      </c>
      <c r="G116" s="229">
        <v>106</v>
      </c>
      <c r="H116" s="229">
        <v>0</v>
      </c>
      <c r="I116" s="304"/>
      <c r="J116" s="133"/>
      <c r="K116" s="133"/>
      <c r="L116" s="230"/>
      <c r="M116" s="187"/>
      <c r="N116" s="272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 thickBot="1">
      <c r="A117" s="208" t="s">
        <v>13</v>
      </c>
      <c r="B117" s="209"/>
      <c r="C117" s="210"/>
      <c r="D117" s="231">
        <f>SUM(D115:D116)</f>
        <v>130</v>
      </c>
      <c r="E117" s="231">
        <f>SUM(E115:E116)</f>
        <v>0</v>
      </c>
      <c r="F117" s="231">
        <f>SUM(F115:F116)</f>
        <v>0</v>
      </c>
      <c r="G117" s="231">
        <f>SUM(G115:G116)</f>
        <v>116</v>
      </c>
      <c r="H117" s="231">
        <f>SUM(H115:H116)</f>
        <v>0</v>
      </c>
      <c r="I117" s="299"/>
      <c r="J117" s="129"/>
      <c r="K117" s="129"/>
      <c r="L117" s="212"/>
      <c r="M117" s="187"/>
      <c r="N117" s="272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>
      <c r="A118" s="213"/>
      <c r="B118" s="214"/>
      <c r="C118" s="232"/>
      <c r="D118" s="151"/>
      <c r="E118" s="151"/>
      <c r="F118" s="151"/>
      <c r="G118" s="151"/>
      <c r="H118" s="151"/>
      <c r="I118" s="300"/>
      <c r="J118" s="130"/>
      <c r="K118" s="130"/>
      <c r="L118" s="130"/>
      <c r="M118" s="187"/>
      <c r="N118" s="272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>
      <c r="A119" s="216" t="s">
        <v>120</v>
      </c>
      <c r="B119" s="217"/>
      <c r="C119" s="217"/>
      <c r="D119" s="131"/>
      <c r="E119" s="131"/>
      <c r="F119" s="131"/>
      <c r="G119" s="131"/>
      <c r="H119" s="131"/>
      <c r="I119" s="301"/>
      <c r="J119" s="131"/>
      <c r="K119" s="131"/>
      <c r="L119" s="131"/>
      <c r="M119" s="187"/>
      <c r="N119" s="272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 thickBot="1">
      <c r="A120" s="219"/>
      <c r="B120" s="217"/>
      <c r="C120" s="220"/>
      <c r="D120" s="131"/>
      <c r="E120" s="131"/>
      <c r="F120" s="131"/>
      <c r="G120" s="131"/>
      <c r="H120" s="131"/>
      <c r="I120" s="302"/>
      <c r="J120" s="132"/>
      <c r="K120" s="132"/>
      <c r="L120" s="131"/>
      <c r="M120" s="187"/>
      <c r="N120" s="272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 thickBot="1">
      <c r="A121" s="174" t="s">
        <v>0</v>
      </c>
      <c r="B121" s="175" t="s">
        <v>1</v>
      </c>
      <c r="C121" s="175" t="s">
        <v>2</v>
      </c>
      <c r="D121" s="405" t="s">
        <v>26</v>
      </c>
      <c r="E121" s="405" t="s">
        <v>27</v>
      </c>
      <c r="F121" s="405" t="s">
        <v>28</v>
      </c>
      <c r="G121" s="405" t="s">
        <v>25</v>
      </c>
      <c r="H121" s="405" t="s">
        <v>22</v>
      </c>
      <c r="I121" s="303" t="s">
        <v>8</v>
      </c>
      <c r="J121" s="405" t="s">
        <v>9</v>
      </c>
      <c r="K121" s="464" t="s">
        <v>10</v>
      </c>
      <c r="L121" s="465"/>
      <c r="M121" s="187"/>
      <c r="N121" s="272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>
      <c r="A122" s="170"/>
      <c r="B122" s="159"/>
      <c r="C122" s="159"/>
      <c r="D122" s="319"/>
      <c r="E122" s="319"/>
      <c r="F122" s="319"/>
      <c r="G122" s="319"/>
      <c r="H122" s="319"/>
      <c r="I122" s="305"/>
      <c r="J122" s="134"/>
      <c r="K122" s="134"/>
      <c r="L122" s="289"/>
      <c r="M122" s="187"/>
      <c r="N122" s="272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 thickBot="1">
      <c r="A123" s="171"/>
      <c r="B123" s="161"/>
      <c r="C123" s="161"/>
      <c r="D123" s="320"/>
      <c r="E123" s="320"/>
      <c r="F123" s="320"/>
      <c r="G123" s="320"/>
      <c r="H123" s="320"/>
      <c r="I123" s="306"/>
      <c r="J123" s="39"/>
      <c r="K123" s="39"/>
      <c r="L123" s="176"/>
      <c r="M123" s="187"/>
      <c r="N123" s="272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>
      <c r="A124" s="198" t="s">
        <v>20</v>
      </c>
      <c r="B124" s="199"/>
      <c r="C124" s="200"/>
      <c r="D124" s="321">
        <f>SUM(D122:D123)</f>
        <v>0</v>
      </c>
      <c r="E124" s="321">
        <f>SUM(E122:E123)</f>
        <v>0</v>
      </c>
      <c r="F124" s="321">
        <f>SUM(F122:F123)</f>
        <v>0</v>
      </c>
      <c r="G124" s="321">
        <f>SUM(G122:G123)</f>
        <v>0</v>
      </c>
      <c r="H124" s="321">
        <f>SUM(H122:H123)</f>
        <v>0</v>
      </c>
      <c r="I124" s="297"/>
      <c r="J124" s="34"/>
      <c r="K124" s="34"/>
      <c r="L124" s="226"/>
      <c r="M124" s="187"/>
      <c r="N124" s="272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>
      <c r="A125" s="227" t="s">
        <v>12</v>
      </c>
      <c r="B125" s="228"/>
      <c r="C125" s="115"/>
      <c r="D125" s="322">
        <v>0</v>
      </c>
      <c r="E125" s="322">
        <v>98</v>
      </c>
      <c r="F125" s="322">
        <v>83</v>
      </c>
      <c r="G125" s="322">
        <v>0</v>
      </c>
      <c r="H125" s="322">
        <v>0</v>
      </c>
      <c r="I125" s="304"/>
      <c r="J125" s="133"/>
      <c r="K125" s="133"/>
      <c r="L125" s="230"/>
      <c r="M125" s="187"/>
      <c r="N125" s="272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 thickBot="1">
      <c r="A126" s="208" t="s">
        <v>13</v>
      </c>
      <c r="B126" s="209"/>
      <c r="C126" s="210"/>
      <c r="D126" s="323">
        <f>D124+D125</f>
        <v>0</v>
      </c>
      <c r="E126" s="323">
        <f>E124+E125</f>
        <v>98</v>
      </c>
      <c r="F126" s="323">
        <f>F124+F125</f>
        <v>83</v>
      </c>
      <c r="G126" s="323">
        <f>G124+G125</f>
        <v>0</v>
      </c>
      <c r="H126" s="323">
        <f>H124+H125</f>
        <v>0</v>
      </c>
      <c r="I126" s="299"/>
      <c r="J126" s="129"/>
      <c r="K126" s="129"/>
      <c r="L126" s="212"/>
      <c r="M126" s="187"/>
      <c r="N126" s="272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>
      <c r="A127" s="234"/>
      <c r="B127" s="214"/>
      <c r="C127" s="215"/>
      <c r="D127" s="151"/>
      <c r="E127" s="151"/>
      <c r="F127" s="151"/>
      <c r="G127" s="151"/>
      <c r="H127" s="151"/>
      <c r="I127" s="300"/>
      <c r="J127" s="130"/>
      <c r="K127" s="130"/>
      <c r="L127" s="130"/>
      <c r="M127" s="187"/>
      <c r="N127" s="272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>
      <c r="A128" s="216" t="s">
        <v>117</v>
      </c>
      <c r="B128" s="217"/>
      <c r="C128" s="217"/>
      <c r="D128" s="131"/>
      <c r="E128" s="131"/>
      <c r="F128" s="131"/>
      <c r="G128" s="131"/>
      <c r="H128" s="131"/>
      <c r="I128" s="301"/>
      <c r="J128" s="131"/>
      <c r="K128" s="131"/>
      <c r="L128" s="131"/>
      <c r="M128" s="187"/>
      <c r="N128" s="272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 thickBot="1">
      <c r="A129" s="219"/>
      <c r="B129" s="217"/>
      <c r="C129" s="220"/>
      <c r="D129" s="131"/>
      <c r="E129" s="131"/>
      <c r="F129" s="131"/>
      <c r="G129" s="131"/>
      <c r="H129" s="131"/>
      <c r="I129" s="302"/>
      <c r="J129" s="132"/>
      <c r="K129" s="132"/>
      <c r="L129" s="131"/>
      <c r="M129" s="187"/>
      <c r="N129" s="272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 thickBot="1">
      <c r="A130" s="174" t="s">
        <v>0</v>
      </c>
      <c r="B130" s="175" t="s">
        <v>1</v>
      </c>
      <c r="C130" s="175" t="s">
        <v>2</v>
      </c>
      <c r="D130" s="405" t="s">
        <v>29</v>
      </c>
      <c r="E130" s="405" t="s">
        <v>17</v>
      </c>
      <c r="F130" s="405" t="s">
        <v>30</v>
      </c>
      <c r="G130" s="405" t="s">
        <v>19</v>
      </c>
      <c r="H130" s="405" t="s">
        <v>7</v>
      </c>
      <c r="I130" s="303" t="s">
        <v>8</v>
      </c>
      <c r="J130" s="405" t="s">
        <v>9</v>
      </c>
      <c r="K130" s="405"/>
      <c r="L130" s="406" t="s">
        <v>10</v>
      </c>
      <c r="M130" s="187"/>
      <c r="N130" s="272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>
      <c r="A131" s="170"/>
      <c r="B131" s="159"/>
      <c r="C131" s="159"/>
      <c r="D131" s="160"/>
      <c r="E131" s="160"/>
      <c r="F131" s="160"/>
      <c r="G131" s="160"/>
      <c r="H131" s="160"/>
      <c r="I131" s="290"/>
      <c r="J131" s="168"/>
      <c r="K131" s="168"/>
      <c r="L131" s="233"/>
      <c r="M131" s="187"/>
      <c r="N131" s="272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 thickBot="1">
      <c r="A132" s="165"/>
      <c r="B132" s="158"/>
      <c r="C132" s="158"/>
      <c r="D132" s="163"/>
      <c r="E132" s="163"/>
      <c r="F132" s="163"/>
      <c r="G132" s="163"/>
      <c r="H132" s="163"/>
      <c r="I132" s="292"/>
      <c r="J132" s="164"/>
      <c r="K132" s="164"/>
      <c r="L132" s="235"/>
      <c r="M132" s="187"/>
      <c r="N132" s="272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>
      <c r="A133" s="198" t="s">
        <v>20</v>
      </c>
      <c r="B133" s="200"/>
      <c r="C133" s="200"/>
      <c r="D133" s="225">
        <f>SUM(D131:D132)</f>
        <v>0</v>
      </c>
      <c r="E133" s="225">
        <f>SUM(E131:E132)</f>
        <v>0</v>
      </c>
      <c r="F133" s="225">
        <f>SUM(F131:F132)</f>
        <v>0</v>
      </c>
      <c r="G133" s="225">
        <f>SUM(G131:G132)</f>
        <v>0</v>
      </c>
      <c r="H133" s="225">
        <f>SUM(H131:H132)</f>
        <v>0</v>
      </c>
      <c r="I133" s="297"/>
      <c r="J133" s="34"/>
      <c r="K133" s="34"/>
      <c r="L133" s="226"/>
      <c r="M133" s="187"/>
      <c r="N133" s="272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>
      <c r="A134" s="227" t="s">
        <v>12</v>
      </c>
      <c r="B134" s="115"/>
      <c r="C134" s="115"/>
      <c r="D134" s="229">
        <v>0</v>
      </c>
      <c r="E134" s="229">
        <v>105</v>
      </c>
      <c r="F134" s="229">
        <v>100</v>
      </c>
      <c r="G134" s="229">
        <v>0</v>
      </c>
      <c r="H134" s="229">
        <v>0</v>
      </c>
      <c r="I134" s="304"/>
      <c r="J134" s="133"/>
      <c r="K134" s="133"/>
      <c r="L134" s="230"/>
      <c r="M134" s="187"/>
      <c r="N134" s="272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 thickBot="1">
      <c r="A135" s="208" t="s">
        <v>13</v>
      </c>
      <c r="B135" s="210"/>
      <c r="C135" s="210"/>
      <c r="D135" s="231">
        <f>SUM(D133:D134)</f>
        <v>0</v>
      </c>
      <c r="E135" s="231">
        <f>SUM(E133:E134)</f>
        <v>105</v>
      </c>
      <c r="F135" s="231">
        <f>SUM(F133:F134)</f>
        <v>100</v>
      </c>
      <c r="G135" s="231">
        <f>SUM(G133:G134)</f>
        <v>0</v>
      </c>
      <c r="H135" s="231">
        <f>SUM(H133:H134)</f>
        <v>0</v>
      </c>
      <c r="I135" s="299"/>
      <c r="J135" s="129"/>
      <c r="K135" s="129"/>
      <c r="L135" s="236"/>
      <c r="M135" s="187"/>
      <c r="N135" s="272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>
      <c r="A136" s="213"/>
      <c r="B136" s="214"/>
      <c r="C136" s="215"/>
      <c r="D136" s="151"/>
      <c r="E136" s="151"/>
      <c r="F136" s="151"/>
      <c r="G136" s="151"/>
      <c r="H136" s="151"/>
      <c r="I136" s="300"/>
      <c r="J136" s="130"/>
      <c r="K136" s="130"/>
      <c r="L136" s="130"/>
      <c r="M136" s="187"/>
      <c r="N136" s="272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>
      <c r="A137" s="216" t="s">
        <v>31</v>
      </c>
      <c r="B137" s="217"/>
      <c r="C137" s="217"/>
      <c r="D137" s="131"/>
      <c r="E137" s="131"/>
      <c r="F137" s="131"/>
      <c r="G137" s="131"/>
      <c r="H137" s="131"/>
      <c r="I137" s="301"/>
      <c r="J137" s="131"/>
      <c r="K137" s="131"/>
      <c r="L137" s="131"/>
      <c r="M137" s="187"/>
      <c r="N137" s="272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>
      <c r="A138" s="216" t="s">
        <v>32</v>
      </c>
      <c r="B138" s="217"/>
      <c r="C138" s="217"/>
      <c r="D138" s="131"/>
      <c r="E138" s="131"/>
      <c r="F138" s="131"/>
      <c r="G138" s="131"/>
      <c r="H138" s="131"/>
      <c r="I138" s="301"/>
      <c r="J138" s="131"/>
      <c r="K138" s="131"/>
      <c r="L138" s="131"/>
      <c r="M138" s="187"/>
      <c r="N138" s="272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 thickBot="1">
      <c r="A139" s="219"/>
      <c r="B139" s="217"/>
      <c r="C139" s="220"/>
      <c r="D139" s="131"/>
      <c r="E139" s="131"/>
      <c r="F139" s="131"/>
      <c r="G139" s="131"/>
      <c r="H139" s="131"/>
      <c r="I139" s="302"/>
      <c r="J139" s="132"/>
      <c r="K139" s="132"/>
      <c r="L139" s="131"/>
      <c r="M139" s="187"/>
      <c r="N139" s="272"/>
      <c r="O139" s="156"/>
      <c r="P139" s="188"/>
      <c r="Q139" s="188"/>
      <c r="R139" s="152"/>
      <c r="S139" s="152"/>
      <c r="T139" s="152"/>
      <c r="U139" s="151"/>
      <c r="V139" s="151"/>
    </row>
    <row r="140" spans="1:22" ht="19.5" customHeight="1" thickBot="1">
      <c r="A140" s="174" t="s">
        <v>0</v>
      </c>
      <c r="B140" s="175" t="s">
        <v>1</v>
      </c>
      <c r="C140" s="175" t="s">
        <v>2</v>
      </c>
      <c r="D140" s="405" t="s">
        <v>33</v>
      </c>
      <c r="E140" s="405" t="s">
        <v>34</v>
      </c>
      <c r="F140" s="405" t="s">
        <v>35</v>
      </c>
      <c r="G140" s="405" t="s">
        <v>36</v>
      </c>
      <c r="H140" s="405" t="s">
        <v>133</v>
      </c>
      <c r="I140" s="303" t="s">
        <v>8</v>
      </c>
      <c r="J140" s="405" t="s">
        <v>9</v>
      </c>
      <c r="K140" s="405"/>
      <c r="L140" s="406" t="s">
        <v>10</v>
      </c>
      <c r="M140" s="187"/>
      <c r="N140" s="272"/>
      <c r="O140" s="156"/>
      <c r="P140" s="188"/>
      <c r="Q140" s="188"/>
      <c r="R140" s="152"/>
      <c r="S140" s="152"/>
      <c r="T140" s="152"/>
      <c r="U140" s="151"/>
      <c r="V140" s="151"/>
    </row>
    <row r="141" spans="1:22" ht="19.5" customHeight="1">
      <c r="A141" s="171"/>
      <c r="B141" s="161"/>
      <c r="C141" s="161"/>
      <c r="D141" s="162"/>
      <c r="E141" s="162"/>
      <c r="F141" s="162"/>
      <c r="G141" s="162"/>
      <c r="H141" s="162"/>
      <c r="I141" s="306"/>
      <c r="J141" s="169"/>
      <c r="K141" s="194"/>
      <c r="L141" s="237"/>
      <c r="M141" s="187"/>
      <c r="N141" s="272"/>
      <c r="O141" s="156"/>
      <c r="P141" s="188"/>
      <c r="Q141" s="188"/>
      <c r="R141" s="152"/>
      <c r="S141" s="152"/>
      <c r="T141" s="152"/>
      <c r="U141" s="151"/>
      <c r="V141" s="151"/>
    </row>
    <row r="142" spans="1:22" ht="19.5" customHeight="1" thickBot="1">
      <c r="A142" s="171"/>
      <c r="B142" s="161"/>
      <c r="C142" s="161"/>
      <c r="D142" s="162"/>
      <c r="E142" s="162"/>
      <c r="F142" s="162"/>
      <c r="G142" s="162"/>
      <c r="H142" s="162"/>
      <c r="I142" s="306"/>
      <c r="J142" s="169"/>
      <c r="K142" s="194"/>
      <c r="L142" s="237"/>
      <c r="M142" s="187"/>
      <c r="N142" s="272"/>
      <c r="O142" s="156"/>
      <c r="P142" s="188"/>
      <c r="Q142" s="188"/>
      <c r="R142" s="152"/>
      <c r="S142" s="152"/>
      <c r="T142" s="152"/>
      <c r="U142" s="151"/>
      <c r="V142" s="151"/>
    </row>
    <row r="143" spans="1:22" ht="19.5" customHeight="1">
      <c r="A143" s="238" t="s">
        <v>20</v>
      </c>
      <c r="B143" s="239"/>
      <c r="C143" s="239"/>
      <c r="D143" s="240">
        <f>SUM(D141:D142)</f>
        <v>0</v>
      </c>
      <c r="E143" s="240">
        <f>SUM(E141:E142)</f>
        <v>0</v>
      </c>
      <c r="F143" s="240">
        <f>SUM(F141:F142)</f>
        <v>0</v>
      </c>
      <c r="G143" s="240">
        <f>SUM(G141:G142)</f>
        <v>0</v>
      </c>
      <c r="H143" s="240">
        <f>SUM(H141:H142)</f>
        <v>0</v>
      </c>
      <c r="I143" s="307"/>
      <c r="J143" s="35"/>
      <c r="K143" s="35"/>
      <c r="L143" s="241"/>
      <c r="M143" s="187"/>
      <c r="N143" s="272"/>
      <c r="O143" s="156"/>
      <c r="P143" s="188"/>
      <c r="Q143" s="188"/>
      <c r="R143" s="152"/>
      <c r="S143" s="152"/>
      <c r="T143" s="152"/>
      <c r="U143" s="151"/>
      <c r="V143" s="151"/>
    </row>
    <row r="144" spans="1:22" ht="19.5" customHeight="1">
      <c r="A144" s="242" t="s">
        <v>12</v>
      </c>
      <c r="B144" s="243"/>
      <c r="C144" s="243"/>
      <c r="D144" s="244">
        <v>0</v>
      </c>
      <c r="E144" s="244">
        <v>51</v>
      </c>
      <c r="F144" s="244">
        <v>0</v>
      </c>
      <c r="G144" s="244">
        <v>30</v>
      </c>
      <c r="H144" s="244">
        <v>0</v>
      </c>
      <c r="I144" s="308"/>
      <c r="J144" s="135"/>
      <c r="K144" s="135"/>
      <c r="L144" s="245"/>
      <c r="M144" s="187"/>
      <c r="N144" s="272"/>
      <c r="O144" s="156"/>
      <c r="P144" s="188"/>
      <c r="Q144" s="188"/>
      <c r="R144" s="152"/>
      <c r="S144" s="152"/>
      <c r="T144" s="152"/>
      <c r="U144" s="151"/>
      <c r="V144" s="151"/>
    </row>
    <row r="145" spans="1:22" ht="19.5" customHeight="1" thickBot="1">
      <c r="A145" s="246" t="s">
        <v>13</v>
      </c>
      <c r="B145" s="247"/>
      <c r="C145" s="247"/>
      <c r="D145" s="248">
        <f>D143+D144</f>
        <v>0</v>
      </c>
      <c r="E145" s="248">
        <f>E143+E144</f>
        <v>51</v>
      </c>
      <c r="F145" s="248">
        <f>F143+F144</f>
        <v>0</v>
      </c>
      <c r="G145" s="248">
        <f>G143+G144</f>
        <v>30</v>
      </c>
      <c r="H145" s="248">
        <f>H143+H144</f>
        <v>0</v>
      </c>
      <c r="I145" s="309"/>
      <c r="J145" s="136"/>
      <c r="K145" s="136"/>
      <c r="L145" s="249"/>
      <c r="M145" s="187"/>
      <c r="N145" s="272"/>
      <c r="O145" s="156"/>
      <c r="P145" s="188"/>
      <c r="Q145" s="188"/>
      <c r="R145" s="152"/>
      <c r="S145" s="152"/>
      <c r="T145" s="152"/>
      <c r="U145" s="151"/>
      <c r="V145" s="151"/>
    </row>
    <row r="146" spans="1:22" ht="19.5" customHeight="1">
      <c r="A146" s="250"/>
      <c r="B146" s="42"/>
      <c r="C146" s="124"/>
      <c r="D146" s="1"/>
      <c r="E146" s="1"/>
      <c r="F146" s="1"/>
      <c r="G146" s="1"/>
      <c r="H146" s="1"/>
      <c r="I146" s="310"/>
      <c r="J146" s="43"/>
      <c r="K146" s="43"/>
      <c r="L146" s="43"/>
      <c r="M146" s="187"/>
      <c r="N146" s="272"/>
      <c r="O146" s="156"/>
      <c r="P146" s="188"/>
      <c r="Q146" s="188"/>
      <c r="R146" s="152"/>
      <c r="S146" s="152"/>
      <c r="T146" s="152"/>
      <c r="U146" s="151"/>
      <c r="V146" s="151"/>
    </row>
    <row r="147" spans="1:22" ht="19.5" customHeight="1">
      <c r="A147" s="216" t="s">
        <v>37</v>
      </c>
      <c r="B147" s="217"/>
      <c r="C147" s="217"/>
      <c r="D147" s="131"/>
      <c r="E147" s="131"/>
      <c r="F147" s="131"/>
      <c r="G147" s="131"/>
      <c r="H147" s="131"/>
      <c r="I147" s="301"/>
      <c r="J147" s="131"/>
      <c r="K147" s="131"/>
      <c r="L147" s="131"/>
      <c r="M147" s="187"/>
      <c r="N147" s="272"/>
      <c r="O147" s="156"/>
      <c r="P147" s="188"/>
      <c r="Q147" s="188"/>
      <c r="R147" s="152"/>
      <c r="S147" s="152"/>
      <c r="T147" s="152"/>
      <c r="U147" s="151"/>
      <c r="V147" s="151"/>
    </row>
    <row r="148" spans="1:22" ht="19.5" customHeight="1">
      <c r="A148" s="216" t="s">
        <v>116</v>
      </c>
      <c r="B148" s="217"/>
      <c r="C148" s="217"/>
      <c r="D148" s="131"/>
      <c r="E148" s="131"/>
      <c r="F148" s="131"/>
      <c r="G148" s="131"/>
      <c r="H148" s="131"/>
      <c r="I148" s="301"/>
      <c r="J148" s="131"/>
      <c r="K148" s="131"/>
      <c r="L148" s="131"/>
      <c r="M148" s="187"/>
      <c r="N148" s="272"/>
      <c r="O148" s="156"/>
      <c r="P148" s="188"/>
      <c r="Q148" s="188"/>
      <c r="R148" s="152"/>
      <c r="S148" s="152"/>
      <c r="T148" s="152"/>
      <c r="U148" s="151"/>
      <c r="V148" s="151"/>
    </row>
    <row r="149" spans="1:22" ht="19.5" customHeight="1" thickBot="1">
      <c r="A149" s="219"/>
      <c r="B149" s="217"/>
      <c r="C149" s="220"/>
      <c r="D149" s="131"/>
      <c r="E149" s="131"/>
      <c r="F149" s="131"/>
      <c r="G149" s="131"/>
      <c r="H149" s="131"/>
      <c r="I149" s="302"/>
      <c r="J149" s="132"/>
      <c r="K149" s="132"/>
      <c r="L149" s="131"/>
      <c r="M149" s="187"/>
      <c r="N149" s="272"/>
      <c r="O149" s="156"/>
      <c r="P149" s="188"/>
      <c r="Q149" s="188"/>
      <c r="R149" s="152"/>
      <c r="S149" s="152"/>
      <c r="T149" s="152"/>
      <c r="U149" s="151"/>
      <c r="V149" s="151"/>
    </row>
    <row r="150" spans="1:22" ht="19.5" customHeight="1" thickBot="1">
      <c r="A150" s="174" t="s">
        <v>0</v>
      </c>
      <c r="B150" s="175" t="s">
        <v>1</v>
      </c>
      <c r="C150" s="175" t="s">
        <v>2</v>
      </c>
      <c r="D150" s="405" t="s">
        <v>33</v>
      </c>
      <c r="E150" s="405" t="s">
        <v>27</v>
      </c>
      <c r="F150" s="405" t="s">
        <v>24</v>
      </c>
      <c r="G150" s="405" t="s">
        <v>25</v>
      </c>
      <c r="H150" s="405" t="s">
        <v>7</v>
      </c>
      <c r="I150" s="303" t="s">
        <v>8</v>
      </c>
      <c r="J150" s="405" t="s">
        <v>9</v>
      </c>
      <c r="K150" s="405"/>
      <c r="L150" s="406" t="s">
        <v>10</v>
      </c>
      <c r="M150" s="187"/>
      <c r="N150" s="272"/>
      <c r="O150" s="156"/>
      <c r="P150" s="188"/>
      <c r="Q150" s="188"/>
      <c r="R150" s="152"/>
      <c r="S150" s="152"/>
      <c r="T150" s="152"/>
      <c r="U150" s="151"/>
      <c r="V150" s="151"/>
    </row>
    <row r="151" spans="1:22" ht="19.5" customHeight="1">
      <c r="A151" s="170">
        <v>44516</v>
      </c>
      <c r="B151" s="159" t="s">
        <v>1782</v>
      </c>
      <c r="C151" s="159" t="s">
        <v>1756</v>
      </c>
      <c r="D151" s="160">
        <v>0</v>
      </c>
      <c r="E151" s="160">
        <v>2</v>
      </c>
      <c r="F151" s="160">
        <v>0</v>
      </c>
      <c r="G151" s="160">
        <v>1</v>
      </c>
      <c r="H151" s="160">
        <v>0</v>
      </c>
      <c r="I151" s="290" t="s">
        <v>1784</v>
      </c>
      <c r="J151" s="168"/>
      <c r="K151" s="168"/>
      <c r="L151" s="223"/>
      <c r="M151" s="187"/>
      <c r="N151" s="272"/>
      <c r="O151" s="156"/>
      <c r="P151" s="188"/>
      <c r="Q151" s="188"/>
      <c r="R151" s="152"/>
      <c r="S151" s="152"/>
      <c r="T151" s="152"/>
      <c r="U151" s="151"/>
      <c r="V151" s="151"/>
    </row>
    <row r="152" spans="1:22" ht="19.5" customHeight="1" thickBot="1">
      <c r="A152" s="171">
        <v>44516</v>
      </c>
      <c r="B152" s="161" t="s">
        <v>1783</v>
      </c>
      <c r="C152" s="161" t="s">
        <v>1781</v>
      </c>
      <c r="D152" s="162">
        <v>0</v>
      </c>
      <c r="E152" s="162">
        <v>3</v>
      </c>
      <c r="F152" s="162">
        <v>0</v>
      </c>
      <c r="G152" s="162">
        <v>2</v>
      </c>
      <c r="H152" s="162">
        <v>0</v>
      </c>
      <c r="I152" s="291" t="s">
        <v>1784</v>
      </c>
      <c r="J152" s="169"/>
      <c r="K152" s="169"/>
      <c r="L152" s="224"/>
      <c r="M152" s="187"/>
      <c r="N152" s="272"/>
      <c r="O152" s="156"/>
      <c r="P152" s="188"/>
      <c r="Q152" s="188"/>
      <c r="R152" s="152"/>
      <c r="S152" s="152"/>
      <c r="T152" s="152"/>
      <c r="U152" s="151"/>
      <c r="V152" s="151"/>
    </row>
    <row r="153" spans="1:22" ht="19.5" customHeight="1">
      <c r="A153" s="238" t="s">
        <v>20</v>
      </c>
      <c r="B153" s="239"/>
      <c r="C153" s="239"/>
      <c r="D153" s="240">
        <f>SUM(D151:D152)</f>
        <v>0</v>
      </c>
      <c r="E153" s="240">
        <f>SUM(E151:E152)</f>
        <v>5</v>
      </c>
      <c r="F153" s="240">
        <f>SUM(F151:F152)</f>
        <v>0</v>
      </c>
      <c r="G153" s="240">
        <f>SUM(G151:G152)</f>
        <v>3</v>
      </c>
      <c r="H153" s="240">
        <f>SUM(H151:H152)</f>
        <v>0</v>
      </c>
      <c r="I153" s="307"/>
      <c r="J153" s="35"/>
      <c r="K153" s="35"/>
      <c r="L153" s="241"/>
      <c r="M153" s="187"/>
      <c r="N153" s="272"/>
      <c r="O153" s="156"/>
      <c r="P153" s="188"/>
      <c r="Q153" s="188"/>
      <c r="R153" s="152"/>
      <c r="S153" s="152"/>
      <c r="T153" s="152"/>
      <c r="U153" s="151"/>
      <c r="V153" s="151"/>
    </row>
    <row r="154" spans="1:22" ht="19.5" customHeight="1">
      <c r="A154" s="242" t="s">
        <v>12</v>
      </c>
      <c r="B154" s="243"/>
      <c r="C154" s="243"/>
      <c r="D154" s="244">
        <v>0</v>
      </c>
      <c r="E154" s="244">
        <v>0</v>
      </c>
      <c r="F154" s="244">
        <v>0</v>
      </c>
      <c r="G154" s="244">
        <v>0</v>
      </c>
      <c r="H154" s="244">
        <v>0</v>
      </c>
      <c r="I154" s="308"/>
      <c r="J154" s="135"/>
      <c r="K154" s="135"/>
      <c r="L154" s="245"/>
      <c r="M154" s="187"/>
      <c r="N154" s="272"/>
      <c r="O154" s="156"/>
      <c r="P154" s="188"/>
      <c r="Q154" s="188"/>
      <c r="R154" s="152"/>
      <c r="S154" s="152"/>
      <c r="T154" s="152"/>
      <c r="U154" s="151"/>
      <c r="V154" s="151"/>
    </row>
    <row r="155" spans="1:22" ht="19.5" customHeight="1" thickBot="1">
      <c r="A155" s="246" t="s">
        <v>13</v>
      </c>
      <c r="B155" s="247"/>
      <c r="C155" s="247"/>
      <c r="D155" s="248">
        <f>D153+D154</f>
        <v>0</v>
      </c>
      <c r="E155" s="248">
        <f>E153+E154</f>
        <v>5</v>
      </c>
      <c r="F155" s="248">
        <f>F153+F154</f>
        <v>0</v>
      </c>
      <c r="G155" s="248">
        <f>G153+G154</f>
        <v>3</v>
      </c>
      <c r="H155" s="248">
        <f>H153+H154</f>
        <v>0</v>
      </c>
      <c r="I155" s="309"/>
      <c r="J155" s="136"/>
      <c r="K155" s="136"/>
      <c r="L155" s="249"/>
      <c r="M155" s="187"/>
      <c r="N155" s="272"/>
      <c r="O155" s="156"/>
      <c r="P155" s="188"/>
      <c r="Q155" s="188"/>
      <c r="R155" s="152"/>
      <c r="S155" s="152"/>
      <c r="T155" s="152"/>
      <c r="U155" s="151"/>
      <c r="V155" s="151"/>
    </row>
    <row r="156" spans="1:22" ht="19.5" customHeight="1">
      <c r="A156" s="250"/>
      <c r="B156" s="42"/>
      <c r="C156" s="124"/>
      <c r="D156" s="1"/>
      <c r="E156" s="1"/>
      <c r="F156" s="1"/>
      <c r="G156" s="1"/>
      <c r="H156" s="1"/>
      <c r="I156" s="310"/>
      <c r="J156" s="43"/>
      <c r="K156" s="43"/>
      <c r="L156" s="43"/>
      <c r="M156" s="187"/>
      <c r="N156" s="272"/>
      <c r="O156" s="156"/>
      <c r="P156" s="188"/>
      <c r="Q156" s="188"/>
      <c r="R156" s="152"/>
      <c r="S156" s="152"/>
      <c r="T156" s="152"/>
      <c r="U156" s="151"/>
      <c r="V156" s="151"/>
    </row>
    <row r="157" spans="1:22" ht="19.5" customHeight="1">
      <c r="A157" s="216" t="s">
        <v>121</v>
      </c>
      <c r="B157" s="217"/>
      <c r="C157" s="217"/>
      <c r="D157" s="131"/>
      <c r="E157" s="131"/>
      <c r="F157" s="131"/>
      <c r="G157" s="131"/>
      <c r="H157" s="131"/>
      <c r="I157" s="301"/>
      <c r="J157" s="131"/>
      <c r="K157" s="131"/>
      <c r="L157" s="131"/>
      <c r="M157" s="187"/>
      <c r="N157" s="272"/>
      <c r="O157" s="156"/>
      <c r="P157" s="188"/>
      <c r="Q157" s="188"/>
      <c r="R157" s="152"/>
      <c r="S157" s="152"/>
      <c r="T157" s="152"/>
      <c r="U157" s="151"/>
      <c r="V157" s="151"/>
    </row>
    <row r="158" spans="1:22" ht="19.5" customHeight="1">
      <c r="A158" s="216" t="s">
        <v>123</v>
      </c>
      <c r="B158" s="217"/>
      <c r="C158" s="217"/>
      <c r="D158" s="131"/>
      <c r="E158" s="131"/>
      <c r="F158" s="131"/>
      <c r="G158" s="131"/>
      <c r="H158" s="131"/>
      <c r="I158" s="301"/>
      <c r="J158" s="131"/>
      <c r="K158" s="131"/>
      <c r="L158" s="131"/>
      <c r="M158" s="187"/>
      <c r="N158" s="272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 thickBot="1">
      <c r="A159" s="219"/>
      <c r="B159" s="217"/>
      <c r="C159" s="220"/>
      <c r="D159" s="131"/>
      <c r="E159" s="131"/>
      <c r="F159" s="131"/>
      <c r="G159" s="131"/>
      <c r="H159" s="131"/>
      <c r="I159" s="302"/>
      <c r="J159" s="132"/>
      <c r="K159" s="132"/>
      <c r="L159" s="131"/>
      <c r="M159" s="187"/>
      <c r="N159" s="272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 thickBot="1">
      <c r="A160" s="174" t="s">
        <v>0</v>
      </c>
      <c r="B160" s="175" t="s">
        <v>1</v>
      </c>
      <c r="C160" s="175" t="s">
        <v>2</v>
      </c>
      <c r="D160" s="405" t="s">
        <v>22</v>
      </c>
      <c r="E160" s="405" t="s">
        <v>27</v>
      </c>
      <c r="F160" s="405" t="s">
        <v>24</v>
      </c>
      <c r="G160" s="405" t="s">
        <v>25</v>
      </c>
      <c r="H160" s="405" t="s">
        <v>7</v>
      </c>
      <c r="I160" s="303" t="s">
        <v>8</v>
      </c>
      <c r="J160" s="405" t="s">
        <v>9</v>
      </c>
      <c r="K160" s="405"/>
      <c r="L160" s="406" t="s">
        <v>10</v>
      </c>
      <c r="M160" s="187"/>
      <c r="N160" s="272"/>
      <c r="O160" s="156"/>
      <c r="P160" s="188"/>
      <c r="Q160" s="188"/>
      <c r="R160" s="152"/>
      <c r="S160" s="152"/>
      <c r="T160" s="152"/>
      <c r="U160" s="151"/>
      <c r="V160" s="151"/>
    </row>
    <row r="161" spans="1:22" ht="20.100000000000001" customHeight="1">
      <c r="A161" s="171"/>
      <c r="B161" s="161"/>
      <c r="C161" s="161"/>
      <c r="D161" s="251"/>
      <c r="E161" s="162"/>
      <c r="F161" s="251"/>
      <c r="G161" s="251"/>
      <c r="H161" s="251"/>
      <c r="I161" s="291"/>
      <c r="J161" s="169"/>
      <c r="K161" s="169"/>
      <c r="L161" s="224"/>
      <c r="M161" s="187"/>
      <c r="N161" s="272"/>
      <c r="O161" s="156"/>
      <c r="P161" s="188"/>
      <c r="Q161" s="188"/>
      <c r="R161" s="152"/>
      <c r="S161" s="152"/>
      <c r="T161" s="152"/>
      <c r="U161" s="151"/>
      <c r="V161" s="151"/>
    </row>
    <row r="162" spans="1:22" ht="20.100000000000001" customHeight="1" thickBot="1">
      <c r="A162" s="171"/>
      <c r="B162" s="161"/>
      <c r="C162" s="161"/>
      <c r="D162" s="251"/>
      <c r="E162" s="162"/>
      <c r="F162" s="251"/>
      <c r="G162" s="251"/>
      <c r="H162" s="251"/>
      <c r="I162" s="291"/>
      <c r="J162" s="169"/>
      <c r="K162" s="169"/>
      <c r="L162" s="224"/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:22" ht="20.100000000000001" customHeight="1">
      <c r="A163" s="238" t="s">
        <v>20</v>
      </c>
      <c r="B163" s="239"/>
      <c r="C163" s="239"/>
      <c r="D163" s="240">
        <f>SUM(D161:D162)</f>
        <v>0</v>
      </c>
      <c r="E163" s="240">
        <f>SUM(E161:E162)</f>
        <v>0</v>
      </c>
      <c r="F163" s="240">
        <f>SUM(F161:F162)</f>
        <v>0</v>
      </c>
      <c r="G163" s="240">
        <f>SUM(G161:G162)</f>
        <v>0</v>
      </c>
      <c r="H163" s="240">
        <f>SUM(H161:H162)</f>
        <v>0</v>
      </c>
      <c r="I163" s="307"/>
      <c r="J163" s="35"/>
      <c r="K163" s="35"/>
      <c r="L163" s="241"/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:22" ht="20.100000000000001" customHeight="1">
      <c r="A164" s="242" t="s">
        <v>12</v>
      </c>
      <c r="B164" s="243"/>
      <c r="C164" s="243"/>
      <c r="D164" s="244">
        <v>0</v>
      </c>
      <c r="E164" s="244">
        <v>0</v>
      </c>
      <c r="F164" s="244">
        <v>0</v>
      </c>
      <c r="G164" s="244">
        <v>0</v>
      </c>
      <c r="H164" s="244">
        <v>0</v>
      </c>
      <c r="I164" s="308"/>
      <c r="J164" s="135"/>
      <c r="K164" s="135"/>
      <c r="L164" s="245"/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:22" ht="20.100000000000001" customHeight="1" thickBot="1">
      <c r="A165" s="246" t="s">
        <v>13</v>
      </c>
      <c r="B165" s="247"/>
      <c r="C165" s="247"/>
      <c r="D165" s="248">
        <f>D163+D164</f>
        <v>0</v>
      </c>
      <c r="E165" s="248">
        <f>E163+E164</f>
        <v>0</v>
      </c>
      <c r="F165" s="248">
        <f>F163+F164</f>
        <v>0</v>
      </c>
      <c r="G165" s="248">
        <f>G163+G164</f>
        <v>0</v>
      </c>
      <c r="H165" s="248">
        <f>H163+H164</f>
        <v>0</v>
      </c>
      <c r="I165" s="309"/>
      <c r="J165" s="136"/>
      <c r="K165" s="136"/>
      <c r="L165" s="249"/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:22" ht="20.100000000000001" customHeight="1">
      <c r="A166" s="252"/>
      <c r="B166" s="42"/>
      <c r="C166" s="42"/>
      <c r="D166" s="1"/>
      <c r="E166" s="1"/>
      <c r="F166" s="1"/>
      <c r="G166" s="1"/>
      <c r="H166" s="1"/>
      <c r="I166" s="310"/>
      <c r="J166" s="43"/>
      <c r="K166" s="43"/>
      <c r="L166" s="43"/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:22" ht="20.100000000000001" customHeight="1">
      <c r="A167" s="216" t="s">
        <v>38</v>
      </c>
      <c r="B167" s="44"/>
      <c r="C167" s="44"/>
      <c r="D167" s="45"/>
      <c r="E167" s="45"/>
      <c r="F167" s="45"/>
      <c r="G167" s="45"/>
      <c r="H167" s="45"/>
      <c r="I167" s="311"/>
      <c r="J167" s="45"/>
      <c r="K167" s="45"/>
      <c r="L167" s="45"/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:22" ht="20.100000000000001" customHeight="1" thickBot="1">
      <c r="A168" s="213"/>
      <c r="B168" s="214"/>
      <c r="C168" s="215"/>
      <c r="D168" s="151"/>
      <c r="E168" s="151"/>
      <c r="F168" s="151"/>
      <c r="G168" s="151"/>
      <c r="H168" s="151"/>
      <c r="I168" s="300"/>
      <c r="J168" s="130"/>
      <c r="K168" s="130"/>
      <c r="L168" s="130"/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:22" ht="20.100000000000001" customHeight="1" thickBot="1">
      <c r="A169" s="253" t="s">
        <v>0</v>
      </c>
      <c r="B169" s="254" t="s">
        <v>1</v>
      </c>
      <c r="C169" s="254" t="s">
        <v>2</v>
      </c>
      <c r="D169" s="137" t="s">
        <v>3</v>
      </c>
      <c r="E169" s="137" t="s">
        <v>4</v>
      </c>
      <c r="F169" s="137" t="s">
        <v>5</v>
      </c>
      <c r="G169" s="137" t="s">
        <v>6</v>
      </c>
      <c r="H169" s="137" t="s">
        <v>7</v>
      </c>
      <c r="I169" s="312" t="s">
        <v>8</v>
      </c>
      <c r="J169" s="137" t="s">
        <v>9</v>
      </c>
      <c r="K169" s="137"/>
      <c r="L169" s="255" t="s">
        <v>10</v>
      </c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:22" ht="20.100000000000001" customHeight="1">
      <c r="A170" s="256" t="s">
        <v>20</v>
      </c>
      <c r="B170" s="257"/>
      <c r="C170" s="257"/>
      <c r="D170" s="258">
        <f t="shared" ref="D170:H172" si="2">SUM(D87,D100,D124,D133)</f>
        <v>325</v>
      </c>
      <c r="E170" s="258">
        <f t="shared" si="2"/>
        <v>33</v>
      </c>
      <c r="F170" s="258">
        <f t="shared" si="2"/>
        <v>45</v>
      </c>
      <c r="G170" s="258">
        <f t="shared" si="2"/>
        <v>333</v>
      </c>
      <c r="H170" s="258">
        <f t="shared" si="2"/>
        <v>0</v>
      </c>
      <c r="I170" s="313"/>
      <c r="J170" s="36"/>
      <c r="K170" s="36"/>
      <c r="L170" s="259"/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:22" ht="20.100000000000001" customHeight="1">
      <c r="A171" s="260" t="s">
        <v>12</v>
      </c>
      <c r="B171" s="261"/>
      <c r="C171" s="261"/>
      <c r="D171" s="262">
        <f t="shared" si="2"/>
        <v>3067</v>
      </c>
      <c r="E171" s="262">
        <f t="shared" si="2"/>
        <v>577</v>
      </c>
      <c r="F171" s="262">
        <f t="shared" si="2"/>
        <v>540</v>
      </c>
      <c r="G171" s="262">
        <f t="shared" si="2"/>
        <v>3007</v>
      </c>
      <c r="H171" s="262">
        <f t="shared" si="2"/>
        <v>0</v>
      </c>
      <c r="I171" s="314"/>
      <c r="J171" s="138"/>
      <c r="K171" s="138"/>
      <c r="L171" s="263"/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:22" ht="20.100000000000001" customHeight="1" thickBot="1">
      <c r="A172" s="264" t="s">
        <v>13</v>
      </c>
      <c r="B172" s="265"/>
      <c r="C172" s="265"/>
      <c r="D172" s="266">
        <f t="shared" si="2"/>
        <v>3392</v>
      </c>
      <c r="E172" s="266">
        <f t="shared" si="2"/>
        <v>610</v>
      </c>
      <c r="F172" s="266">
        <f t="shared" si="2"/>
        <v>585</v>
      </c>
      <c r="G172" s="266">
        <f t="shared" si="2"/>
        <v>3340</v>
      </c>
      <c r="H172" s="266">
        <f t="shared" si="2"/>
        <v>0</v>
      </c>
      <c r="I172" s="315"/>
      <c r="J172" s="139"/>
      <c r="K172" s="139"/>
      <c r="L172" s="267"/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3:22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3:22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3:22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3:22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2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2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2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2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2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2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2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2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2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2" ht="20.100000000000001" customHeight="1">
      <c r="M350" s="187"/>
      <c r="O350" s="156"/>
      <c r="P350" s="269"/>
      <c r="Q350" s="269"/>
      <c r="R350" s="154"/>
      <c r="S350" s="154"/>
      <c r="T350" s="152"/>
      <c r="U350" s="151"/>
      <c r="V350" s="151"/>
    </row>
    <row r="351" spans="13:22" ht="20.100000000000001" customHeight="1">
      <c r="M351" s="187"/>
      <c r="O351" s="156"/>
      <c r="P351" s="269"/>
      <c r="Q351" s="269"/>
      <c r="R351" s="154"/>
      <c r="S351" s="154"/>
      <c r="T351" s="152"/>
      <c r="U351" s="151"/>
      <c r="V351" s="151"/>
    </row>
    <row r="352" spans="13:22" ht="20.100000000000001" customHeight="1">
      <c r="M352" s="187"/>
      <c r="N352" s="145"/>
      <c r="O352" s="156"/>
      <c r="P352" s="188"/>
      <c r="Q352" s="188"/>
      <c r="R352" s="152"/>
      <c r="S352" s="152"/>
      <c r="T352" s="152"/>
      <c r="U352" s="151"/>
      <c r="V352" s="151"/>
    </row>
    <row r="353" spans="1:26" ht="20.100000000000001" customHeight="1">
      <c r="M353" s="187"/>
      <c r="N353" s="145"/>
      <c r="O353" s="156"/>
      <c r="P353" s="188"/>
      <c r="Q353" s="188"/>
      <c r="R353" s="152"/>
      <c r="S353" s="152"/>
      <c r="T353" s="152"/>
      <c r="U353" s="151"/>
      <c r="V353" s="151"/>
      <c r="X353" s="145"/>
    </row>
    <row r="354" spans="1:26" s="145" customFormat="1" ht="20.100000000000001" customHeight="1">
      <c r="A354" s="268"/>
      <c r="B354" s="123"/>
      <c r="C354" s="123"/>
      <c r="D354" s="123"/>
      <c r="E354" s="123"/>
      <c r="F354" s="123"/>
      <c r="G354" s="123"/>
      <c r="H354" s="123"/>
      <c r="I354" s="316"/>
      <c r="J354" s="123"/>
      <c r="K354" s="123"/>
      <c r="L354" s="123"/>
      <c r="M354" s="187"/>
      <c r="N354" s="150"/>
      <c r="O354" s="156"/>
      <c r="P354" s="188"/>
      <c r="Q354" s="188"/>
      <c r="R354" s="152"/>
      <c r="S354" s="152"/>
      <c r="T354" s="152"/>
      <c r="U354" s="151"/>
      <c r="V354" s="151"/>
      <c r="W354" s="150"/>
      <c r="Y354" s="150"/>
      <c r="Z354" s="150"/>
    </row>
    <row r="355" spans="1:26" s="145" customFormat="1" ht="20.100000000000001" customHeight="1">
      <c r="A355" s="268"/>
      <c r="B355" s="123"/>
      <c r="C355" s="123"/>
      <c r="D355" s="123"/>
      <c r="E355" s="123"/>
      <c r="F355" s="123"/>
      <c r="G355" s="123"/>
      <c r="H355" s="123"/>
      <c r="I355" s="316"/>
      <c r="J355" s="123"/>
      <c r="K355" s="123"/>
      <c r="L355" s="123"/>
      <c r="M355" s="187"/>
      <c r="N355" s="150"/>
      <c r="O355" s="156"/>
      <c r="P355" s="188"/>
      <c r="Q355" s="188"/>
      <c r="R355" s="152"/>
      <c r="S355" s="152"/>
      <c r="T355" s="152"/>
      <c r="U355" s="151"/>
      <c r="V355" s="151"/>
      <c r="W355" s="150"/>
      <c r="Y355" s="150"/>
      <c r="Z355" s="150"/>
    </row>
    <row r="356" spans="1:26" ht="20.100000000000001" customHeight="1">
      <c r="M356" s="187"/>
      <c r="O356" s="156"/>
      <c r="P356" s="188"/>
      <c r="Q356" s="188"/>
      <c r="R356" s="152"/>
      <c r="S356" s="152"/>
      <c r="T356" s="154"/>
      <c r="U356" s="55"/>
      <c r="V356" s="55"/>
      <c r="W356" s="145"/>
      <c r="X356" s="145"/>
      <c r="Y356" s="145"/>
      <c r="Z356" s="145"/>
    </row>
    <row r="357" spans="1:26" ht="20.100000000000001" customHeight="1">
      <c r="M357" s="187"/>
      <c r="O357" s="156"/>
      <c r="P357" s="188"/>
      <c r="Q357" s="188"/>
      <c r="R357" s="152"/>
      <c r="S357" s="152"/>
      <c r="T357" s="154"/>
      <c r="U357" s="55"/>
      <c r="V357" s="55"/>
      <c r="W357" s="145"/>
      <c r="X357" s="145"/>
      <c r="Y357" s="145"/>
      <c r="Z357" s="145"/>
    </row>
    <row r="358" spans="1:26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  <c r="X358" s="145"/>
      <c r="Y358" s="145"/>
    </row>
    <row r="359" spans="1:26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  <c r="X359" s="145"/>
      <c r="Y359" s="145"/>
    </row>
    <row r="360" spans="1:26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  <c r="X360" s="145"/>
      <c r="Y360" s="145"/>
    </row>
    <row r="361" spans="1:26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  <c r="X361" s="145"/>
      <c r="Y361" s="145"/>
    </row>
    <row r="362" spans="1:26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  <c r="Y362" s="145"/>
    </row>
    <row r="363" spans="1:26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  <c r="Y363" s="145"/>
    </row>
    <row r="364" spans="1:26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  <c r="Y364" s="145"/>
    </row>
    <row r="365" spans="1:26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:26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:26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:26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2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2" ht="20.100000000000001" customHeight="1">
      <c r="M381" s="187"/>
      <c r="O381" s="156"/>
      <c r="P381" s="188"/>
      <c r="Q381" s="188"/>
      <c r="R381" s="152"/>
      <c r="S381" s="152"/>
      <c r="T381" s="152"/>
      <c r="U381" s="151"/>
      <c r="V381" s="151"/>
    </row>
    <row r="382" spans="13:22" ht="20.100000000000001" customHeight="1">
      <c r="M382" s="187"/>
      <c r="O382" s="156"/>
      <c r="P382" s="188"/>
      <c r="Q382" s="188"/>
      <c r="R382" s="152"/>
      <c r="S382" s="152"/>
      <c r="T382" s="152"/>
      <c r="U382" s="151"/>
      <c r="V382" s="151"/>
    </row>
    <row r="383" spans="13:22" ht="20.100000000000001" customHeight="1">
      <c r="M383" s="187"/>
      <c r="O383" s="156"/>
      <c r="P383" s="188"/>
      <c r="Q383" s="188"/>
      <c r="R383" s="152"/>
      <c r="S383" s="152"/>
      <c r="T383" s="152"/>
      <c r="U383" s="151"/>
      <c r="V383" s="151"/>
    </row>
    <row r="384" spans="13:22" ht="20.100000000000001" customHeight="1">
      <c r="M384" s="187"/>
      <c r="O384" s="156"/>
      <c r="P384" s="188"/>
      <c r="Q384" s="188"/>
      <c r="R384" s="152"/>
      <c r="S384" s="152"/>
      <c r="T384" s="152"/>
      <c r="U384" s="151"/>
      <c r="V384" s="151"/>
    </row>
    <row r="385" spans="13:22" ht="20.100000000000001" customHeight="1">
      <c r="M385" s="187"/>
      <c r="O385" s="156"/>
      <c r="P385" s="188"/>
      <c r="Q385" s="188"/>
      <c r="R385" s="152"/>
      <c r="S385" s="152"/>
      <c r="T385" s="152"/>
      <c r="U385" s="151"/>
      <c r="V385" s="151"/>
    </row>
    <row r="386" spans="13:22" ht="20.100000000000001" customHeight="1">
      <c r="M386" s="187"/>
      <c r="O386" s="156"/>
      <c r="P386" s="188"/>
      <c r="Q386" s="188"/>
      <c r="R386" s="152"/>
      <c r="S386" s="152"/>
      <c r="T386" s="152"/>
      <c r="U386" s="151"/>
      <c r="V386" s="151"/>
    </row>
    <row r="387" spans="13:22" ht="20.100000000000001" customHeight="1">
      <c r="M387" s="187"/>
      <c r="O387" s="156"/>
      <c r="P387" s="188"/>
      <c r="Q387" s="188"/>
      <c r="R387" s="152"/>
      <c r="S387" s="152"/>
      <c r="T387" s="152"/>
      <c r="U387" s="151"/>
      <c r="V387" s="151"/>
    </row>
    <row r="388" spans="13:22" ht="20.100000000000001" customHeight="1">
      <c r="M388" s="187"/>
      <c r="O388" s="156"/>
      <c r="P388" s="188"/>
      <c r="Q388" s="188"/>
      <c r="R388" s="152"/>
      <c r="S388" s="152"/>
      <c r="T388" s="152"/>
      <c r="U388" s="151"/>
      <c r="V388" s="151"/>
    </row>
    <row r="389" spans="13:22" ht="20.100000000000001" customHeight="1">
      <c r="M389" s="187"/>
      <c r="O389" s="156"/>
      <c r="P389" s="188"/>
      <c r="Q389" s="188"/>
      <c r="R389" s="152"/>
      <c r="S389" s="152"/>
      <c r="T389" s="152"/>
      <c r="U389" s="151"/>
      <c r="V389" s="151"/>
    </row>
    <row r="390" spans="13:22" ht="20.100000000000001" customHeight="1">
      <c r="M390" s="187"/>
      <c r="O390" s="156"/>
      <c r="P390" s="188"/>
      <c r="Q390" s="188"/>
      <c r="R390" s="152"/>
      <c r="S390" s="152"/>
      <c r="T390" s="152"/>
      <c r="U390" s="151"/>
      <c r="V390" s="151"/>
    </row>
    <row r="391" spans="13:22" ht="20.100000000000001" customHeight="1">
      <c r="M391" s="187"/>
      <c r="O391" s="156"/>
      <c r="P391" s="188"/>
      <c r="Q391" s="188"/>
      <c r="R391" s="152"/>
      <c r="S391" s="152"/>
      <c r="T391" s="152"/>
      <c r="U391" s="151"/>
      <c r="V391" s="151"/>
    </row>
    <row r="392" spans="13:22" ht="20.100000000000001" customHeight="1">
      <c r="M392" s="187"/>
      <c r="O392" s="156"/>
      <c r="P392" s="188"/>
      <c r="Q392" s="188"/>
      <c r="R392" s="152"/>
      <c r="S392" s="152"/>
      <c r="T392" s="152"/>
      <c r="U392" s="151"/>
      <c r="V392" s="151"/>
    </row>
    <row r="393" spans="13:22" ht="20.100000000000001" customHeight="1">
      <c r="M393" s="187"/>
      <c r="O393" s="156"/>
      <c r="P393" s="188"/>
      <c r="Q393" s="188"/>
      <c r="R393" s="152"/>
      <c r="S393" s="152"/>
      <c r="T393" s="152"/>
      <c r="U393" s="151"/>
      <c r="V393" s="151"/>
    </row>
    <row r="394" spans="13:22" ht="20.100000000000001" customHeight="1">
      <c r="M394" s="187"/>
      <c r="O394" s="156"/>
      <c r="P394" s="188"/>
      <c r="Q394" s="188"/>
      <c r="R394" s="152"/>
      <c r="S394" s="152"/>
      <c r="T394" s="152"/>
      <c r="U394" s="151"/>
      <c r="V394" s="151"/>
    </row>
    <row r="395" spans="13:22" ht="20.100000000000001" customHeight="1">
      <c r="M395" s="187"/>
      <c r="O395" s="156"/>
      <c r="P395" s="188"/>
      <c r="Q395" s="188"/>
      <c r="R395" s="152"/>
      <c r="S395" s="152"/>
      <c r="T395" s="152"/>
      <c r="U395" s="151"/>
      <c r="V395" s="151"/>
    </row>
    <row r="396" spans="13:22" ht="20.100000000000001" customHeight="1">
      <c r="M396" s="187"/>
      <c r="O396" s="156"/>
      <c r="P396" s="188"/>
      <c r="Q396" s="188"/>
      <c r="R396" s="152"/>
      <c r="S396" s="152"/>
      <c r="T396" s="152"/>
      <c r="U396" s="151"/>
      <c r="V396" s="151"/>
    </row>
    <row r="397" spans="13:22" ht="20.100000000000001" customHeight="1">
      <c r="M397" s="187"/>
      <c r="O397" s="156"/>
      <c r="P397" s="188"/>
      <c r="Q397" s="188"/>
      <c r="R397" s="152"/>
      <c r="S397" s="152"/>
      <c r="T397" s="152"/>
      <c r="U397" s="151"/>
      <c r="V397" s="151"/>
    </row>
    <row r="398" spans="13:22" ht="20.100000000000001" customHeight="1">
      <c r="M398" s="187"/>
      <c r="O398" s="156"/>
      <c r="P398" s="188"/>
      <c r="Q398" s="188"/>
      <c r="R398" s="152"/>
      <c r="S398" s="152"/>
      <c r="T398" s="152"/>
      <c r="U398" s="151"/>
      <c r="V398" s="151"/>
    </row>
    <row r="399" spans="13:22" ht="20.100000000000001" customHeight="1">
      <c r="M399" s="187"/>
      <c r="O399" s="156"/>
      <c r="P399" s="188"/>
      <c r="Q399" s="188"/>
      <c r="R399" s="152"/>
      <c r="S399" s="152"/>
      <c r="T399" s="152"/>
      <c r="U399" s="151"/>
      <c r="V399" s="151"/>
    </row>
    <row r="400" spans="13:22" ht="20.100000000000001" customHeight="1">
      <c r="M400" s="187"/>
      <c r="O400" s="156"/>
      <c r="P400" s="188"/>
      <c r="Q400" s="188"/>
      <c r="R400" s="152"/>
      <c r="S400" s="152"/>
      <c r="T400" s="152"/>
      <c r="U400" s="151"/>
      <c r="V400" s="151"/>
    </row>
    <row r="401" spans="13:22" ht="20.100000000000001" customHeight="1">
      <c r="M401" s="187"/>
      <c r="P401" s="38"/>
      <c r="Q401" s="38"/>
      <c r="R401" s="38"/>
      <c r="S401" s="38"/>
      <c r="T401" s="152"/>
      <c r="U401" s="151"/>
      <c r="V401" s="151"/>
    </row>
    <row r="402" spans="13:22" ht="20.100000000000001" customHeight="1">
      <c r="M402" s="187"/>
      <c r="P402" s="38"/>
      <c r="Q402" s="38"/>
      <c r="R402" s="38"/>
      <c r="S402" s="38"/>
      <c r="T402" s="152"/>
      <c r="U402" s="151"/>
      <c r="V402" s="151"/>
    </row>
    <row r="403" spans="13:22" ht="20.100000000000001" customHeight="1">
      <c r="M403" s="187"/>
      <c r="P403" s="38"/>
      <c r="Q403" s="38"/>
      <c r="R403" s="38"/>
      <c r="S403" s="38"/>
      <c r="T403" s="152"/>
      <c r="U403" s="151"/>
      <c r="V403" s="151"/>
    </row>
    <row r="404" spans="13:22" ht="20.100000000000001" customHeight="1">
      <c r="M404" s="187"/>
      <c r="P404" s="38"/>
      <c r="Q404" s="38"/>
      <c r="R404" s="38"/>
      <c r="S404" s="38"/>
      <c r="T404" s="152"/>
      <c r="U404" s="151"/>
      <c r="V404" s="151"/>
    </row>
    <row r="405" spans="13:22" ht="20.100000000000001" customHeight="1">
      <c r="M405" s="187"/>
      <c r="P405" s="38"/>
      <c r="Q405" s="38"/>
      <c r="R405" s="38"/>
      <c r="S405" s="38"/>
      <c r="T405" s="152"/>
      <c r="U405" s="151"/>
      <c r="V405" s="151"/>
    </row>
    <row r="406" spans="13:22" ht="20.100000000000001" customHeight="1">
      <c r="M406" s="187"/>
      <c r="P406" s="38"/>
      <c r="Q406" s="38"/>
      <c r="R406" s="38"/>
      <c r="S406" s="38"/>
      <c r="T406" s="152"/>
      <c r="U406" s="151"/>
      <c r="V406" s="151"/>
    </row>
    <row r="407" spans="13:22" ht="20.100000000000001" customHeight="1">
      <c r="M407" s="187"/>
      <c r="P407" s="38"/>
      <c r="Q407" s="38"/>
      <c r="R407" s="38"/>
      <c r="S407" s="38"/>
      <c r="T407" s="38"/>
    </row>
    <row r="408" spans="13:22" ht="20.100000000000001" customHeight="1">
      <c r="M408" s="187"/>
      <c r="P408" s="38"/>
      <c r="Q408" s="38"/>
      <c r="R408" s="38"/>
      <c r="S408" s="38"/>
      <c r="T408" s="38"/>
    </row>
    <row r="409" spans="13:22" ht="20.100000000000001" customHeight="1">
      <c r="M409" s="187"/>
      <c r="P409" s="38"/>
      <c r="Q409" s="38"/>
      <c r="R409" s="38"/>
      <c r="S409" s="38"/>
      <c r="T409" s="38"/>
    </row>
    <row r="410" spans="13:22" ht="20.100000000000001" customHeight="1">
      <c r="M410" s="187"/>
      <c r="P410" s="38"/>
      <c r="Q410" s="38"/>
      <c r="R410" s="38"/>
      <c r="S410" s="38"/>
      <c r="T410" s="38"/>
    </row>
    <row r="411" spans="13:22" ht="20.100000000000001" customHeight="1">
      <c r="M411" s="187"/>
      <c r="P411" s="38"/>
      <c r="Q411" s="38"/>
      <c r="R411" s="38"/>
      <c r="S411" s="38"/>
      <c r="T411" s="38"/>
    </row>
    <row r="412" spans="13:22" ht="20.100000000000001" customHeight="1">
      <c r="M412" s="187"/>
      <c r="P412" s="38"/>
      <c r="Q412" s="38"/>
      <c r="R412" s="38"/>
      <c r="S412" s="38"/>
      <c r="T412" s="38"/>
    </row>
    <row r="413" spans="13:22" ht="20.100000000000001" customHeight="1">
      <c r="M413" s="187"/>
      <c r="P413" s="38"/>
      <c r="Q413" s="38"/>
      <c r="R413" s="38"/>
      <c r="S413" s="38"/>
      <c r="T413" s="38"/>
    </row>
    <row r="414" spans="13:22" ht="20.100000000000001" customHeight="1">
      <c r="M414" s="187"/>
      <c r="P414" s="38"/>
      <c r="Q414" s="38"/>
      <c r="R414" s="38"/>
      <c r="S414" s="38"/>
      <c r="T414" s="38"/>
    </row>
    <row r="415" spans="13:22" ht="20.100000000000001" customHeight="1">
      <c r="M415" s="187"/>
      <c r="P415" s="38"/>
      <c r="Q415" s="38"/>
      <c r="R415" s="38"/>
      <c r="S415" s="38"/>
      <c r="T415" s="38"/>
    </row>
    <row r="416" spans="13:22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87"/>
      <c r="P424" s="38"/>
      <c r="Q424" s="38"/>
      <c r="R424" s="38"/>
      <c r="S424" s="38"/>
      <c r="T424" s="38"/>
    </row>
    <row r="425" spans="13:20" ht="20.100000000000001" customHeight="1">
      <c r="M425" s="187"/>
      <c r="P425" s="38"/>
      <c r="Q425" s="38"/>
      <c r="R425" s="38"/>
      <c r="S425" s="38"/>
      <c r="T425" s="38"/>
    </row>
    <row r="426" spans="13:20" ht="20.100000000000001" customHeight="1">
      <c r="M426" s="187"/>
      <c r="P426" s="38"/>
      <c r="Q426" s="38"/>
      <c r="R426" s="38"/>
      <c r="S426" s="38"/>
      <c r="T426" s="38"/>
    </row>
    <row r="427" spans="13:20" ht="20.100000000000001" customHeight="1">
      <c r="M427" s="187"/>
      <c r="P427" s="38"/>
      <c r="Q427" s="38"/>
      <c r="R427" s="38"/>
      <c r="S427" s="38"/>
      <c r="T427" s="38"/>
    </row>
    <row r="428" spans="13:20" ht="20.100000000000001" customHeight="1">
      <c r="M428" s="187"/>
      <c r="P428" s="38"/>
      <c r="Q428" s="38"/>
      <c r="R428" s="38"/>
      <c r="S428" s="38"/>
      <c r="T428" s="38"/>
    </row>
    <row r="429" spans="13:20" ht="20.100000000000001" customHeight="1">
      <c r="M429" s="187"/>
      <c r="P429" s="38"/>
      <c r="Q429" s="38"/>
      <c r="R429" s="38"/>
      <c r="S429" s="38"/>
      <c r="T429" s="38"/>
    </row>
    <row r="430" spans="13:20" ht="20.100000000000001" customHeight="1">
      <c r="M430" s="187"/>
      <c r="P430" s="38"/>
      <c r="Q430" s="38"/>
      <c r="R430" s="38"/>
      <c r="S430" s="38"/>
      <c r="T430" s="38"/>
    </row>
    <row r="431" spans="13:20" ht="20.100000000000001" customHeight="1">
      <c r="M431" s="187"/>
      <c r="P431" s="38"/>
      <c r="Q431" s="38"/>
      <c r="R431" s="38"/>
      <c r="S431" s="38"/>
      <c r="T431" s="38"/>
    </row>
    <row r="432" spans="13:20" ht="20.100000000000001" customHeight="1">
      <c r="M432" s="187"/>
      <c r="P432" s="38"/>
      <c r="Q432" s="38"/>
      <c r="R432" s="38"/>
      <c r="S432" s="38"/>
      <c r="T432" s="38"/>
    </row>
    <row r="433" spans="13:20" ht="20.100000000000001" customHeight="1">
      <c r="M433" s="187"/>
      <c r="P433" s="38"/>
      <c r="Q433" s="38"/>
      <c r="R433" s="38"/>
      <c r="S433" s="38"/>
      <c r="T433" s="38"/>
    </row>
    <row r="434" spans="13:20" ht="20.100000000000001" customHeight="1">
      <c r="M434" s="187"/>
      <c r="P434" s="38"/>
      <c r="Q434" s="38"/>
      <c r="R434" s="38"/>
      <c r="S434" s="38"/>
      <c r="T434" s="38"/>
    </row>
    <row r="435" spans="13:20" ht="20.100000000000001" customHeight="1">
      <c r="M435" s="187"/>
      <c r="P435" s="38"/>
      <c r="Q435" s="38"/>
      <c r="R435" s="38"/>
      <c r="S435" s="38"/>
      <c r="T435" s="38"/>
    </row>
    <row r="436" spans="13:20" ht="20.100000000000001" customHeight="1">
      <c r="M436" s="187"/>
      <c r="P436" s="38"/>
      <c r="Q436" s="38"/>
      <c r="R436" s="38"/>
      <c r="S436" s="38"/>
      <c r="T436" s="38"/>
    </row>
    <row r="437" spans="13:20" ht="20.100000000000001" customHeight="1">
      <c r="M437" s="187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P523" s="38"/>
      <c r="Q523" s="38"/>
      <c r="R523" s="38"/>
      <c r="S523" s="38"/>
      <c r="T523" s="38"/>
    </row>
    <row r="524" spans="13:20" ht="20.100000000000001" customHeight="1">
      <c r="M524" s="150"/>
      <c r="P524" s="38"/>
      <c r="Q524" s="38"/>
      <c r="R524" s="38"/>
      <c r="S524" s="38"/>
      <c r="T524" s="38"/>
    </row>
    <row r="525" spans="13:20" ht="20.100000000000001" customHeight="1">
      <c r="M525" s="150"/>
      <c r="P525" s="38"/>
      <c r="Q525" s="38"/>
      <c r="R525" s="38"/>
      <c r="S525" s="38"/>
      <c r="T525" s="38"/>
    </row>
    <row r="526" spans="13:20" ht="20.100000000000001" customHeight="1">
      <c r="M526" s="150"/>
      <c r="P526" s="38"/>
      <c r="Q526" s="38"/>
      <c r="R526" s="38"/>
      <c r="S526" s="38"/>
      <c r="T526" s="38"/>
    </row>
    <row r="527" spans="13:20" ht="20.100000000000001" customHeight="1">
      <c r="M527" s="150"/>
      <c r="P527" s="38"/>
      <c r="Q527" s="38"/>
      <c r="R527" s="38"/>
      <c r="S527" s="38"/>
      <c r="T527" s="38"/>
    </row>
    <row r="528" spans="13:20" ht="20.100000000000001" customHeight="1">
      <c r="M528" s="150"/>
      <c r="P528" s="38"/>
      <c r="Q528" s="38"/>
      <c r="R528" s="38"/>
      <c r="S528" s="38"/>
      <c r="T528" s="38"/>
    </row>
    <row r="529" spans="13:22" ht="20.100000000000001" customHeight="1">
      <c r="M529" s="150"/>
      <c r="P529" s="38"/>
      <c r="Q529" s="38"/>
      <c r="R529" s="38"/>
      <c r="S529" s="38"/>
      <c r="T529" s="38"/>
    </row>
    <row r="530" spans="13:22" ht="20.100000000000001" customHeight="1">
      <c r="M530" s="150"/>
      <c r="P530" s="38"/>
      <c r="Q530" s="38"/>
      <c r="R530" s="38"/>
      <c r="S530" s="38"/>
      <c r="T530" s="38"/>
    </row>
    <row r="531" spans="13:22" ht="20.100000000000001" customHeight="1">
      <c r="M531" s="150"/>
      <c r="P531" s="38"/>
      <c r="Q531" s="38"/>
      <c r="R531" s="38"/>
      <c r="S531" s="38"/>
      <c r="T531" s="38"/>
    </row>
    <row r="532" spans="13:22" ht="20.100000000000001" customHeight="1">
      <c r="M532" s="150"/>
      <c r="P532" s="38"/>
      <c r="Q532" s="38"/>
      <c r="R532" s="38"/>
      <c r="S532" s="38"/>
      <c r="T532" s="38"/>
    </row>
    <row r="533" spans="13:22" ht="20.100000000000001" customHeight="1">
      <c r="M533" s="150"/>
      <c r="P533" s="38"/>
      <c r="Q533" s="38"/>
      <c r="R533" s="38"/>
      <c r="S533" s="38"/>
      <c r="T533" s="38"/>
    </row>
    <row r="534" spans="13:22" ht="20.100000000000001" customHeight="1">
      <c r="M534" s="150"/>
      <c r="T534" s="38"/>
    </row>
    <row r="535" spans="13:22" ht="20.100000000000001" customHeight="1">
      <c r="M535" s="150"/>
      <c r="T535" s="38"/>
    </row>
    <row r="536" spans="13:22" ht="20.100000000000001" customHeight="1">
      <c r="M536" s="150"/>
      <c r="T536" s="38"/>
    </row>
    <row r="537" spans="13:22" ht="20.100000000000001" customHeight="1">
      <c r="M537" s="150"/>
      <c r="T537" s="38"/>
    </row>
    <row r="538" spans="13:22" ht="20.100000000000001" customHeight="1">
      <c r="M538" s="150"/>
      <c r="T538" s="38"/>
    </row>
    <row r="539" spans="13:22" ht="20.100000000000001" customHeight="1">
      <c r="M539" s="150"/>
      <c r="T539" s="38"/>
    </row>
    <row r="540" spans="13:22" ht="20.100000000000001" customHeight="1">
      <c r="M540" s="150"/>
      <c r="U540" s="151"/>
      <c r="V540" s="151"/>
    </row>
    <row r="541" spans="13:22" ht="20.100000000000001" customHeight="1">
      <c r="M541" s="150"/>
      <c r="U541" s="151"/>
      <c r="V541" s="151"/>
    </row>
    <row r="542" spans="13:22" ht="20.100000000000001" customHeight="1">
      <c r="M542" s="150"/>
      <c r="U542" s="151"/>
      <c r="V542" s="151"/>
    </row>
    <row r="543" spans="13:22" ht="20.100000000000001" customHeight="1">
      <c r="M543" s="150"/>
      <c r="U543" s="151"/>
      <c r="V543" s="151"/>
    </row>
    <row r="544" spans="13:22" ht="20.100000000000001" customHeight="1">
      <c r="M544" s="150"/>
      <c r="U544" s="151"/>
      <c r="V544" s="151"/>
    </row>
    <row r="545" spans="13:22" ht="20.100000000000001" customHeight="1">
      <c r="M545" s="150"/>
      <c r="U545" s="151"/>
      <c r="V545" s="151"/>
    </row>
    <row r="546" spans="13:22" ht="20.100000000000001" customHeight="1">
      <c r="M546" s="150"/>
      <c r="U546" s="151"/>
      <c r="V546" s="151"/>
    </row>
    <row r="547" spans="13:22" ht="20.100000000000001" customHeight="1">
      <c r="M547" s="150"/>
      <c r="U547" s="151"/>
      <c r="V547" s="151"/>
    </row>
    <row r="548" spans="13:22" ht="20.100000000000001" customHeight="1">
      <c r="M548" s="150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0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0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0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0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0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0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4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4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4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4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4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4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4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4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4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4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4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3:22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3:22" ht="20.100000000000001" customHeight="1">
      <c r="M770" s="156"/>
      <c r="O770" s="155"/>
      <c r="P770" s="154"/>
      <c r="Q770" s="152"/>
      <c r="R770" s="152"/>
      <c r="S770" s="152"/>
      <c r="T770" s="153"/>
      <c r="U770" s="151"/>
      <c r="V770" s="151"/>
    </row>
    <row r="771" spans="13:22" ht="20.100000000000001" customHeight="1">
      <c r="M771" s="156"/>
      <c r="O771" s="155"/>
      <c r="P771" s="154"/>
      <c r="Q771" s="152"/>
      <c r="R771" s="152"/>
      <c r="S771" s="152"/>
      <c r="T771" s="153"/>
      <c r="U771" s="151"/>
      <c r="V771" s="151"/>
    </row>
    <row r="772" spans="13:22" ht="20.100000000000001" customHeight="1">
      <c r="M772" s="156"/>
      <c r="O772" s="155"/>
      <c r="P772" s="154"/>
      <c r="Q772" s="152"/>
      <c r="R772" s="152"/>
      <c r="S772" s="152"/>
      <c r="T772" s="153"/>
      <c r="U772" s="151"/>
      <c r="V772" s="151"/>
    </row>
    <row r="773" spans="13:22" ht="20.100000000000001" customHeight="1">
      <c r="M773" s="156"/>
      <c r="O773" s="155"/>
      <c r="P773" s="154"/>
      <c r="Q773" s="152"/>
      <c r="R773" s="152"/>
      <c r="S773" s="152"/>
      <c r="T773" s="153"/>
      <c r="U773" s="151"/>
      <c r="V773" s="151"/>
    </row>
    <row r="774" spans="13:22" ht="20.100000000000001" customHeight="1">
      <c r="M774" s="156"/>
      <c r="O774" s="155"/>
      <c r="P774" s="154"/>
      <c r="Q774" s="152"/>
      <c r="R774" s="152"/>
      <c r="S774" s="152"/>
      <c r="T774" s="153"/>
      <c r="U774" s="151"/>
      <c r="V774" s="151"/>
    </row>
    <row r="775" spans="13:22" ht="20.100000000000001" customHeight="1">
      <c r="M775" s="156"/>
      <c r="O775" s="155"/>
      <c r="P775" s="154"/>
      <c r="Q775" s="152"/>
      <c r="R775" s="152"/>
      <c r="S775" s="152"/>
      <c r="T775" s="153"/>
      <c r="U775" s="151"/>
      <c r="V775" s="151"/>
    </row>
    <row r="776" spans="13:22" ht="20.100000000000001" customHeight="1">
      <c r="M776" s="156"/>
      <c r="O776" s="155"/>
      <c r="P776" s="154"/>
      <c r="Q776" s="152"/>
      <c r="R776" s="152"/>
      <c r="S776" s="152"/>
      <c r="T776" s="153"/>
      <c r="U776" s="151"/>
      <c r="V776" s="151"/>
    </row>
    <row r="777" spans="13:22" ht="20.100000000000001" customHeight="1">
      <c r="M777" s="156"/>
      <c r="O777" s="155"/>
      <c r="P777" s="154"/>
      <c r="Q777" s="152"/>
      <c r="R777" s="152"/>
      <c r="S777" s="152"/>
      <c r="T777" s="153"/>
      <c r="U777" s="151"/>
      <c r="V777" s="151"/>
    </row>
    <row r="778" spans="13:22" ht="20.100000000000001" customHeight="1">
      <c r="M778" s="156"/>
      <c r="O778" s="155"/>
      <c r="P778" s="154"/>
      <c r="Q778" s="152"/>
      <c r="R778" s="152"/>
      <c r="S778" s="152"/>
      <c r="T778" s="153"/>
      <c r="U778" s="151"/>
      <c r="V778" s="151"/>
    </row>
    <row r="779" spans="13:22" ht="20.100000000000001" customHeight="1">
      <c r="M779" s="156"/>
      <c r="O779" s="155"/>
      <c r="P779" s="154"/>
      <c r="Q779" s="152"/>
      <c r="R779" s="152"/>
      <c r="S779" s="152"/>
      <c r="T779" s="153"/>
      <c r="U779" s="151"/>
      <c r="V779" s="151"/>
    </row>
    <row r="780" spans="13:22" ht="20.100000000000001" customHeight="1">
      <c r="M780" s="156"/>
      <c r="O780" s="155"/>
      <c r="P780" s="154"/>
      <c r="Q780" s="152"/>
      <c r="R780" s="152"/>
      <c r="S780" s="152"/>
      <c r="T780" s="153"/>
      <c r="U780" s="151"/>
      <c r="V780" s="151"/>
    </row>
    <row r="781" spans="13:22" ht="20.100000000000001" customHeight="1">
      <c r="M781" s="156"/>
      <c r="S781" s="152"/>
      <c r="T781" s="153"/>
      <c r="U781" s="151"/>
      <c r="V781" s="151"/>
    </row>
    <row r="782" spans="13:22" ht="20.100000000000001" customHeight="1">
      <c r="M782" s="156"/>
      <c r="T782" s="153"/>
      <c r="U782" s="151"/>
      <c r="V782" s="151"/>
    </row>
    <row r="783" spans="13:22" ht="20.100000000000001" customHeight="1">
      <c r="M783" s="156"/>
      <c r="T783" s="153"/>
      <c r="U783" s="151"/>
      <c r="V783" s="151"/>
    </row>
    <row r="784" spans="13:22" ht="20.100000000000001" customHeight="1">
      <c r="M784" s="156"/>
      <c r="T784" s="153"/>
      <c r="U784" s="151"/>
      <c r="V784" s="151"/>
    </row>
    <row r="785" spans="1:28" ht="20.100000000000001" customHeight="1">
      <c r="M785" s="156"/>
      <c r="T785" s="153"/>
      <c r="U785" s="151"/>
      <c r="V785" s="151"/>
    </row>
    <row r="786" spans="1:28" ht="20.100000000000001" customHeight="1">
      <c r="M786" s="156"/>
      <c r="T786" s="153"/>
      <c r="V786" s="151"/>
    </row>
    <row r="787" spans="1:28" ht="20.100000000000001" customHeight="1">
      <c r="M787" s="156"/>
      <c r="O787" s="145"/>
      <c r="P787" s="145"/>
      <c r="Q787" s="145"/>
      <c r="R787" s="145"/>
      <c r="T787" s="153"/>
      <c r="V787" s="151"/>
    </row>
    <row r="788" spans="1:28" ht="20.100000000000001" customHeight="1">
      <c r="M788" s="156"/>
      <c r="O788" s="145"/>
      <c r="P788" s="145"/>
      <c r="Q788" s="145"/>
      <c r="R788" s="145"/>
      <c r="V788" s="151"/>
      <c r="AA788" s="102"/>
      <c r="AB788" s="102"/>
    </row>
    <row r="789" spans="1:28" s="102" customFormat="1" ht="20.100000000000001" customHeight="1">
      <c r="A789" s="268"/>
      <c r="B789" s="123"/>
      <c r="C789" s="123"/>
      <c r="D789" s="123"/>
      <c r="E789" s="123"/>
      <c r="F789" s="123"/>
      <c r="G789" s="123"/>
      <c r="H789" s="123"/>
      <c r="I789" s="316"/>
      <c r="J789" s="123"/>
      <c r="K789" s="123"/>
      <c r="L789" s="123"/>
      <c r="M789" s="156"/>
      <c r="N789" s="150"/>
      <c r="O789" s="172"/>
      <c r="P789" s="173"/>
      <c r="Q789" s="173"/>
      <c r="R789" s="145"/>
      <c r="S789" s="150"/>
      <c r="T789" s="150"/>
      <c r="U789" s="150"/>
      <c r="V789" s="151"/>
      <c r="W789" s="150"/>
      <c r="X789" s="150"/>
      <c r="Y789" s="150"/>
      <c r="Z789" s="150"/>
    </row>
    <row r="790" spans="1:28" s="102" customFormat="1" ht="20.100000000000001" customHeight="1">
      <c r="A790" s="268"/>
      <c r="B790" s="123"/>
      <c r="C790" s="123"/>
      <c r="D790" s="123"/>
      <c r="E790" s="123"/>
      <c r="F790" s="123"/>
      <c r="G790" s="123"/>
      <c r="H790" s="123"/>
      <c r="I790" s="316"/>
      <c r="J790" s="123"/>
      <c r="K790" s="123"/>
      <c r="L790" s="123"/>
      <c r="M790" s="156"/>
      <c r="N790" s="150"/>
      <c r="O790" s="172"/>
      <c r="P790" s="173"/>
      <c r="Q790" s="173"/>
      <c r="R790" s="145"/>
      <c r="S790" s="150"/>
      <c r="T790" s="150"/>
      <c r="U790" s="150"/>
      <c r="V790" s="151"/>
      <c r="W790" s="150"/>
      <c r="X790" s="150"/>
      <c r="Y790" s="150"/>
      <c r="Z790" s="150"/>
    </row>
    <row r="791" spans="1:28" s="102" customFormat="1" ht="20.100000000000001" customHeight="1">
      <c r="A791" s="268"/>
      <c r="B791" s="123"/>
      <c r="C791" s="123"/>
      <c r="D791" s="123"/>
      <c r="E791" s="123"/>
      <c r="F791" s="123"/>
      <c r="G791" s="123"/>
      <c r="H791" s="123"/>
      <c r="I791" s="316"/>
      <c r="J791" s="123"/>
      <c r="K791" s="123"/>
      <c r="L791" s="123"/>
      <c r="M791" s="156"/>
      <c r="N791" s="150"/>
      <c r="O791" s="172"/>
      <c r="P791" s="173"/>
      <c r="Q791" s="173"/>
      <c r="R791" s="145"/>
      <c r="S791" s="150"/>
      <c r="T791" s="150"/>
      <c r="U791" s="150"/>
      <c r="V791" s="151"/>
      <c r="W791" s="150"/>
      <c r="X791" s="150"/>
      <c r="Y791" s="150"/>
      <c r="Z791" s="150"/>
    </row>
    <row r="792" spans="1:28" s="102" customFormat="1" ht="20.100000000000001" customHeight="1">
      <c r="A792" s="268"/>
      <c r="B792" s="123"/>
      <c r="C792" s="123"/>
      <c r="D792" s="123"/>
      <c r="E792" s="123"/>
      <c r="F792" s="123"/>
      <c r="G792" s="123"/>
      <c r="H792" s="123"/>
      <c r="I792" s="316"/>
      <c r="J792" s="123"/>
      <c r="K792" s="123"/>
      <c r="L792" s="123"/>
      <c r="M792" s="156"/>
      <c r="N792" s="150"/>
      <c r="O792" s="172"/>
      <c r="P792" s="173"/>
      <c r="Q792" s="173"/>
      <c r="R792" s="145"/>
      <c r="S792" s="150"/>
      <c r="T792" s="150"/>
      <c r="U792" s="150"/>
      <c r="V792" s="151"/>
      <c r="W792" s="150"/>
      <c r="X792" s="150"/>
      <c r="Y792" s="150"/>
      <c r="Z792" s="150"/>
    </row>
    <row r="793" spans="1:28" s="102" customFormat="1" ht="20.100000000000001" customHeight="1">
      <c r="A793" s="268"/>
      <c r="B793" s="123"/>
      <c r="C793" s="123"/>
      <c r="D793" s="123"/>
      <c r="E793" s="123"/>
      <c r="F793" s="123"/>
      <c r="G793" s="123"/>
      <c r="H793" s="123"/>
      <c r="I793" s="316"/>
      <c r="J793" s="123"/>
      <c r="K793" s="123"/>
      <c r="L793" s="123"/>
      <c r="M793" s="156"/>
      <c r="N793" s="145"/>
      <c r="O793" s="172"/>
      <c r="P793" s="173"/>
      <c r="Q793" s="173"/>
      <c r="R793" s="145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8"/>
      <c r="B794" s="123"/>
      <c r="C794" s="123"/>
      <c r="D794" s="123"/>
      <c r="E794" s="123"/>
      <c r="F794" s="123"/>
      <c r="G794" s="123"/>
      <c r="H794" s="123"/>
      <c r="I794" s="316"/>
      <c r="J794" s="123"/>
      <c r="K794" s="123"/>
      <c r="L794" s="123"/>
      <c r="M794" s="156"/>
      <c r="N794" s="145"/>
      <c r="O794" s="172"/>
      <c r="P794" s="173"/>
      <c r="Q794" s="173"/>
      <c r="R794" s="145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8"/>
      <c r="B795" s="123"/>
      <c r="C795" s="123"/>
      <c r="D795" s="123"/>
      <c r="E795" s="123"/>
      <c r="F795" s="123"/>
      <c r="G795" s="123"/>
      <c r="H795" s="123"/>
      <c r="I795" s="316"/>
      <c r="J795" s="123"/>
      <c r="K795" s="123"/>
      <c r="L795" s="123"/>
      <c r="M795" s="156"/>
      <c r="N795" s="172"/>
      <c r="O795" s="172"/>
      <c r="P795" s="173"/>
      <c r="Q795" s="173"/>
      <c r="R795" s="145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8"/>
      <c r="B796" s="123"/>
      <c r="C796" s="123"/>
      <c r="D796" s="123"/>
      <c r="E796" s="123"/>
      <c r="F796" s="123"/>
      <c r="G796" s="123"/>
      <c r="H796" s="123"/>
      <c r="I796" s="316"/>
      <c r="J796" s="123"/>
      <c r="K796" s="123"/>
      <c r="L796" s="123"/>
      <c r="M796" s="156"/>
      <c r="N796" s="172"/>
      <c r="O796" s="145"/>
      <c r="P796" s="145"/>
      <c r="Q796" s="145"/>
      <c r="R796" s="145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8"/>
      <c r="B797" s="123"/>
      <c r="C797" s="123"/>
      <c r="D797" s="123"/>
      <c r="E797" s="123"/>
      <c r="F797" s="123"/>
      <c r="G797" s="123"/>
      <c r="H797" s="123"/>
      <c r="I797" s="316"/>
      <c r="J797" s="123"/>
      <c r="K797" s="123"/>
      <c r="L797" s="123"/>
      <c r="M797" s="156"/>
      <c r="N797" s="172"/>
      <c r="O797" s="145"/>
      <c r="P797" s="145"/>
      <c r="Q797" s="145"/>
      <c r="R797" s="145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8"/>
      <c r="B798" s="123"/>
      <c r="C798" s="123"/>
      <c r="D798" s="123"/>
      <c r="E798" s="123"/>
      <c r="F798" s="123"/>
      <c r="G798" s="123"/>
      <c r="H798" s="123"/>
      <c r="I798" s="316"/>
      <c r="J798" s="123"/>
      <c r="K798" s="123"/>
      <c r="L798" s="123"/>
      <c r="M798" s="156"/>
      <c r="N798" s="172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8"/>
      <c r="B799" s="123"/>
      <c r="C799" s="123"/>
      <c r="D799" s="123"/>
      <c r="E799" s="123"/>
      <c r="F799" s="123"/>
      <c r="G799" s="123"/>
      <c r="H799" s="123"/>
      <c r="I799" s="316"/>
      <c r="J799" s="123"/>
      <c r="K799" s="123"/>
      <c r="L799" s="123"/>
      <c r="M799" s="156"/>
      <c r="N799" s="172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  <c r="AA799" s="150"/>
      <c r="AB799" s="150"/>
    </row>
    <row r="800" spans="1:28" ht="20.100000000000001" customHeight="1">
      <c r="M800" s="156"/>
      <c r="N800" s="172"/>
      <c r="AA800" s="102"/>
      <c r="AB800" s="102"/>
    </row>
    <row r="801" spans="1:26" s="102" customFormat="1" ht="20.100000000000001" customHeight="1">
      <c r="A801" s="268"/>
      <c r="B801" s="123"/>
      <c r="C801" s="123"/>
      <c r="D801" s="123"/>
      <c r="E801" s="123"/>
      <c r="F801" s="123"/>
      <c r="G801" s="123"/>
      <c r="H801" s="123"/>
      <c r="I801" s="316"/>
      <c r="J801" s="123"/>
      <c r="K801" s="123"/>
      <c r="L801" s="123"/>
      <c r="M801" s="156"/>
      <c r="N801" s="172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8"/>
      <c r="B802" s="123"/>
      <c r="C802" s="123"/>
      <c r="D802" s="123"/>
      <c r="E802" s="123"/>
      <c r="F802" s="123"/>
      <c r="G802" s="123"/>
      <c r="H802" s="123"/>
      <c r="I802" s="316"/>
      <c r="J802" s="123"/>
      <c r="K802" s="123"/>
      <c r="L802" s="123"/>
      <c r="M802" s="156"/>
      <c r="N802" s="145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8"/>
      <c r="B803" s="123"/>
      <c r="C803" s="123"/>
      <c r="D803" s="123"/>
      <c r="E803" s="123"/>
      <c r="F803" s="123"/>
      <c r="G803" s="123"/>
      <c r="H803" s="123"/>
      <c r="I803" s="316"/>
      <c r="J803" s="123"/>
      <c r="K803" s="123"/>
      <c r="L803" s="123"/>
      <c r="M803" s="156"/>
      <c r="N803" s="145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8"/>
      <c r="B804" s="123"/>
      <c r="C804" s="123"/>
      <c r="D804" s="123"/>
      <c r="E804" s="123"/>
      <c r="F804" s="123"/>
      <c r="G804" s="123"/>
      <c r="H804" s="123"/>
      <c r="I804" s="316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8"/>
      <c r="B805" s="123"/>
      <c r="C805" s="123"/>
      <c r="D805" s="123"/>
      <c r="E805" s="123"/>
      <c r="F805" s="123"/>
      <c r="G805" s="123"/>
      <c r="H805" s="123"/>
      <c r="I805" s="316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8"/>
      <c r="B806" s="123"/>
      <c r="C806" s="123"/>
      <c r="D806" s="123"/>
      <c r="E806" s="123"/>
      <c r="F806" s="123"/>
      <c r="G806" s="123"/>
      <c r="H806" s="123"/>
      <c r="I806" s="316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8"/>
      <c r="B807" s="123"/>
      <c r="C807" s="123"/>
      <c r="D807" s="123"/>
      <c r="E807" s="123"/>
      <c r="F807" s="123"/>
      <c r="G807" s="123"/>
      <c r="H807" s="123"/>
      <c r="I807" s="316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8"/>
      <c r="B808" s="123"/>
      <c r="C808" s="123"/>
      <c r="D808" s="123"/>
      <c r="E808" s="123"/>
      <c r="F808" s="123"/>
      <c r="G808" s="123"/>
      <c r="H808" s="123"/>
      <c r="I808" s="316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8"/>
      <c r="B809" s="123"/>
      <c r="C809" s="123"/>
      <c r="D809" s="123"/>
      <c r="E809" s="123"/>
      <c r="F809" s="123"/>
      <c r="G809" s="123"/>
      <c r="H809" s="123"/>
      <c r="I809" s="316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8"/>
      <c r="B810" s="123"/>
      <c r="C810" s="123"/>
      <c r="D810" s="123"/>
      <c r="E810" s="123"/>
      <c r="F810" s="123"/>
      <c r="G810" s="123"/>
      <c r="H810" s="123"/>
      <c r="I810" s="316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8"/>
      <c r="B811" s="123"/>
      <c r="C811" s="123"/>
      <c r="D811" s="123"/>
      <c r="E811" s="123"/>
      <c r="F811" s="123"/>
      <c r="G811" s="123"/>
      <c r="H811" s="123"/>
      <c r="I811" s="316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8"/>
      <c r="B812" s="123"/>
      <c r="C812" s="123"/>
      <c r="D812" s="123"/>
      <c r="E812" s="123"/>
      <c r="F812" s="123"/>
      <c r="G812" s="123"/>
      <c r="H812" s="123"/>
      <c r="I812" s="316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8"/>
      <c r="B813" s="123"/>
      <c r="C813" s="123"/>
      <c r="D813" s="123"/>
      <c r="E813" s="123"/>
      <c r="F813" s="123"/>
      <c r="G813" s="123"/>
      <c r="H813" s="123"/>
      <c r="I813" s="316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8"/>
      <c r="B814" s="123"/>
      <c r="C814" s="123"/>
      <c r="D814" s="123"/>
      <c r="E814" s="123"/>
      <c r="F814" s="123"/>
      <c r="G814" s="123"/>
      <c r="H814" s="123"/>
      <c r="I814" s="316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8"/>
      <c r="B815" s="123"/>
      <c r="C815" s="123"/>
      <c r="D815" s="123"/>
      <c r="E815" s="123"/>
      <c r="F815" s="123"/>
      <c r="G815" s="123"/>
      <c r="H815" s="123"/>
      <c r="I815" s="316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8"/>
      <c r="B816" s="123"/>
      <c r="C816" s="123"/>
      <c r="D816" s="123"/>
      <c r="E816" s="123"/>
      <c r="F816" s="123"/>
      <c r="G816" s="123"/>
      <c r="H816" s="123"/>
      <c r="I816" s="316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6" s="102" customFormat="1" ht="20.100000000000001" customHeight="1">
      <c r="A817" s="268"/>
      <c r="B817" s="123"/>
      <c r="C817" s="123"/>
      <c r="D817" s="123"/>
      <c r="E817" s="123"/>
      <c r="F817" s="123"/>
      <c r="G817" s="123"/>
      <c r="H817" s="123"/>
      <c r="I817" s="316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6" s="102" customFormat="1" ht="20.100000000000001" customHeight="1">
      <c r="A818" s="268"/>
      <c r="B818" s="123"/>
      <c r="C818" s="123"/>
      <c r="D818" s="123"/>
      <c r="E818" s="123"/>
      <c r="F818" s="123"/>
      <c r="G818" s="123"/>
      <c r="H818" s="123"/>
      <c r="I818" s="316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6" s="102" customFormat="1" ht="20.100000000000001" customHeight="1">
      <c r="A819" s="268"/>
      <c r="B819" s="123"/>
      <c r="C819" s="123"/>
      <c r="D819" s="123"/>
      <c r="E819" s="123"/>
      <c r="F819" s="123"/>
      <c r="G819" s="123"/>
      <c r="H819" s="123"/>
      <c r="I819" s="316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6" s="102" customFormat="1" ht="20.100000000000001" customHeight="1">
      <c r="A820" s="268"/>
      <c r="B820" s="123"/>
      <c r="C820" s="123"/>
      <c r="D820" s="123"/>
      <c r="E820" s="123"/>
      <c r="F820" s="123"/>
      <c r="G820" s="123"/>
      <c r="H820" s="123"/>
      <c r="I820" s="316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6" s="102" customFormat="1" ht="20.100000000000001" customHeight="1">
      <c r="A821" s="268"/>
      <c r="B821" s="123"/>
      <c r="C821" s="123"/>
      <c r="D821" s="123"/>
      <c r="E821" s="123"/>
      <c r="F821" s="123"/>
      <c r="G821" s="123"/>
      <c r="H821" s="123"/>
      <c r="I821" s="316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6" s="102" customFormat="1" ht="20.100000000000001" customHeight="1">
      <c r="A822" s="268"/>
      <c r="B822" s="123"/>
      <c r="C822" s="123"/>
      <c r="D822" s="123"/>
      <c r="E822" s="123"/>
      <c r="F822" s="123"/>
      <c r="G822" s="123"/>
      <c r="H822" s="123"/>
      <c r="I822" s="316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6" s="102" customFormat="1" ht="20.100000000000001" customHeight="1">
      <c r="A823" s="268"/>
      <c r="B823" s="123"/>
      <c r="C823" s="123"/>
      <c r="D823" s="123"/>
      <c r="E823" s="123"/>
      <c r="F823" s="123"/>
      <c r="G823" s="123"/>
      <c r="H823" s="123"/>
      <c r="I823" s="316"/>
      <c r="J823" s="123"/>
      <c r="K823" s="123"/>
      <c r="L823" s="123"/>
      <c r="M823" s="156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6" s="102" customFormat="1" ht="20.100000000000001" customHeight="1">
      <c r="A824" s="268"/>
      <c r="B824" s="123"/>
      <c r="C824" s="123"/>
      <c r="D824" s="123"/>
      <c r="E824" s="123"/>
      <c r="F824" s="123"/>
      <c r="G824" s="123"/>
      <c r="H824" s="123"/>
      <c r="I824" s="316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6" s="102" customFormat="1" ht="20.100000000000001" customHeight="1">
      <c r="A825" s="268"/>
      <c r="B825" s="123"/>
      <c r="C825" s="123"/>
      <c r="D825" s="123"/>
      <c r="E825" s="123"/>
      <c r="F825" s="123"/>
      <c r="G825" s="123"/>
      <c r="H825" s="123"/>
      <c r="I825" s="316"/>
      <c r="J825" s="123"/>
      <c r="K825" s="123"/>
      <c r="L825" s="123"/>
      <c r="M825" s="156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6" s="102" customFormat="1" ht="20.100000000000001" customHeight="1">
      <c r="A826" s="268"/>
      <c r="B826" s="123"/>
      <c r="C826" s="123"/>
      <c r="D826" s="123"/>
      <c r="E826" s="123"/>
      <c r="F826" s="123"/>
      <c r="G826" s="123"/>
      <c r="H826" s="123"/>
      <c r="I826" s="316"/>
      <c r="J826" s="123"/>
      <c r="K826" s="123"/>
      <c r="L826" s="123"/>
      <c r="M826" s="156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6" s="102" customFormat="1" ht="20.100000000000001" customHeight="1">
      <c r="A827" s="268"/>
      <c r="B827" s="123"/>
      <c r="C827" s="123"/>
      <c r="D827" s="123"/>
      <c r="E827" s="123"/>
      <c r="F827" s="123"/>
      <c r="G827" s="123"/>
      <c r="H827" s="123"/>
      <c r="I827" s="316"/>
      <c r="J827" s="123"/>
      <c r="K827" s="123"/>
      <c r="L827" s="123"/>
      <c r="M827" s="156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6" s="102" customFormat="1" ht="20.100000000000001" customHeight="1">
      <c r="A828" s="268"/>
      <c r="B828" s="123"/>
      <c r="C828" s="123"/>
      <c r="D828" s="123"/>
      <c r="E828" s="123"/>
      <c r="F828" s="123"/>
      <c r="G828" s="123"/>
      <c r="H828" s="123"/>
      <c r="I828" s="316"/>
      <c r="J828" s="123"/>
      <c r="K828" s="123"/>
      <c r="L828" s="123"/>
      <c r="M828" s="156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6" s="102" customFormat="1" ht="20.100000000000001" customHeight="1">
      <c r="A829" s="268"/>
      <c r="B829" s="123"/>
      <c r="C829" s="123"/>
      <c r="D829" s="123"/>
      <c r="E829" s="123"/>
      <c r="F829" s="123"/>
      <c r="G829" s="123"/>
      <c r="H829" s="123"/>
      <c r="I829" s="316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6" s="102" customFormat="1" ht="20.100000000000001" customHeight="1">
      <c r="A830" s="268"/>
      <c r="B830" s="123"/>
      <c r="C830" s="123"/>
      <c r="D830" s="123"/>
      <c r="E830" s="123"/>
      <c r="F830" s="123"/>
      <c r="G830" s="123"/>
      <c r="H830" s="123"/>
      <c r="I830" s="316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6" s="102" customFormat="1" ht="20.100000000000001" customHeight="1">
      <c r="A831" s="268"/>
      <c r="B831" s="123"/>
      <c r="C831" s="123"/>
      <c r="D831" s="123"/>
      <c r="E831" s="123"/>
      <c r="F831" s="123"/>
      <c r="G831" s="123"/>
      <c r="H831" s="123"/>
      <c r="I831" s="316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6" s="102" customFormat="1" ht="20.100000000000001" customHeight="1">
      <c r="A832" s="268"/>
      <c r="B832" s="123"/>
      <c r="C832" s="123"/>
      <c r="D832" s="123"/>
      <c r="E832" s="123"/>
      <c r="F832" s="123"/>
      <c r="G832" s="123"/>
      <c r="H832" s="123"/>
      <c r="I832" s="316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8"/>
      <c r="B833" s="123"/>
      <c r="C833" s="123"/>
      <c r="D833" s="123"/>
      <c r="E833" s="123"/>
      <c r="F833" s="123"/>
      <c r="G833" s="123"/>
      <c r="H833" s="123"/>
      <c r="I833" s="316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8"/>
      <c r="B834" s="123"/>
      <c r="C834" s="123"/>
      <c r="D834" s="123"/>
      <c r="E834" s="123"/>
      <c r="F834" s="123"/>
      <c r="G834" s="123"/>
      <c r="H834" s="123"/>
      <c r="I834" s="316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8"/>
      <c r="B835" s="123"/>
      <c r="C835" s="123"/>
      <c r="D835" s="123"/>
      <c r="E835" s="123"/>
      <c r="F835" s="123"/>
      <c r="G835" s="123"/>
      <c r="H835" s="123"/>
      <c r="I835" s="316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8"/>
      <c r="B836" s="123"/>
      <c r="C836" s="123"/>
      <c r="D836" s="123"/>
      <c r="E836" s="123"/>
      <c r="F836" s="123"/>
      <c r="G836" s="123"/>
      <c r="H836" s="123"/>
      <c r="I836" s="316"/>
      <c r="J836" s="123"/>
      <c r="K836" s="123"/>
      <c r="L836" s="123"/>
      <c r="M836" s="147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8"/>
      <c r="B837" s="123"/>
      <c r="C837" s="123"/>
      <c r="D837" s="123"/>
      <c r="E837" s="123"/>
      <c r="F837" s="123"/>
      <c r="G837" s="123"/>
      <c r="H837" s="123"/>
      <c r="I837" s="316"/>
      <c r="J837" s="123"/>
      <c r="K837" s="123"/>
      <c r="L837" s="123"/>
      <c r="M837" s="147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8"/>
      <c r="B838" s="123"/>
      <c r="C838" s="123"/>
      <c r="D838" s="123"/>
      <c r="E838" s="123"/>
      <c r="F838" s="123"/>
      <c r="G838" s="123"/>
      <c r="H838" s="123"/>
      <c r="I838" s="316"/>
      <c r="J838" s="123"/>
      <c r="K838" s="123"/>
      <c r="L838" s="123"/>
      <c r="M838" s="147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8" s="102" customFormat="1" ht="20.100000000000001" customHeight="1">
      <c r="A839" s="268"/>
      <c r="B839" s="123"/>
      <c r="C839" s="123"/>
      <c r="D839" s="123"/>
      <c r="E839" s="123"/>
      <c r="F839" s="123"/>
      <c r="G839" s="123"/>
      <c r="H839" s="123"/>
      <c r="I839" s="316"/>
      <c r="J839" s="123"/>
      <c r="K839" s="123"/>
      <c r="L839" s="123"/>
      <c r="M839" s="147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8" s="102" customFormat="1" ht="20.100000000000001" customHeight="1">
      <c r="A840" s="268"/>
      <c r="B840" s="123"/>
      <c r="C840" s="123"/>
      <c r="D840" s="123"/>
      <c r="E840" s="123"/>
      <c r="F840" s="123"/>
      <c r="G840" s="123"/>
      <c r="H840" s="123"/>
      <c r="I840" s="316"/>
      <c r="J840" s="123"/>
      <c r="K840" s="123"/>
      <c r="L840" s="123"/>
      <c r="M840" s="147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  <c r="AA840" s="150"/>
      <c r="AB840" s="150"/>
    </row>
    <row r="843" spans="1:28" ht="20.100000000000001" customHeight="1">
      <c r="AA843" s="102"/>
      <c r="AB843" s="102"/>
    </row>
    <row r="844" spans="1:28" s="102" customFormat="1" ht="20.100000000000001" customHeight="1">
      <c r="A844" s="268"/>
      <c r="B844" s="123"/>
      <c r="C844" s="123"/>
      <c r="D844" s="123"/>
      <c r="E844" s="123"/>
      <c r="F844" s="123"/>
      <c r="G844" s="123"/>
      <c r="H844" s="123"/>
      <c r="I844" s="316"/>
      <c r="J844" s="123"/>
      <c r="K844" s="123"/>
      <c r="L844" s="123"/>
      <c r="M844" s="147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</row>
    <row r="845" spans="1:28" s="102" customFormat="1" ht="20.100000000000001" customHeight="1">
      <c r="A845" s="268"/>
      <c r="B845" s="123"/>
      <c r="C845" s="123"/>
      <c r="D845" s="123"/>
      <c r="E845" s="123"/>
      <c r="F845" s="123"/>
      <c r="G845" s="123"/>
      <c r="H845" s="123"/>
      <c r="I845" s="316"/>
      <c r="J845" s="123"/>
      <c r="K845" s="123"/>
      <c r="L845" s="123"/>
      <c r="M845" s="147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</row>
    <row r="846" spans="1:28" s="102" customFormat="1" ht="20.100000000000001" customHeight="1">
      <c r="A846" s="268"/>
      <c r="B846" s="123"/>
      <c r="C846" s="123"/>
      <c r="D846" s="123"/>
      <c r="E846" s="123"/>
      <c r="F846" s="123"/>
      <c r="G846" s="123"/>
      <c r="H846" s="123"/>
      <c r="I846" s="316"/>
      <c r="J846" s="123"/>
      <c r="K846" s="123"/>
      <c r="L846" s="123"/>
      <c r="M846" s="147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</row>
    <row r="847" spans="1:28" s="102" customFormat="1" ht="20.100000000000001" customHeight="1">
      <c r="A847" s="268"/>
      <c r="B847" s="123"/>
      <c r="C847" s="123"/>
      <c r="D847" s="123"/>
      <c r="E847" s="123"/>
      <c r="F847" s="123"/>
      <c r="G847" s="123"/>
      <c r="H847" s="123"/>
      <c r="I847" s="316"/>
      <c r="J847" s="123"/>
      <c r="K847" s="123"/>
      <c r="L847" s="123"/>
      <c r="M847" s="147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</row>
    <row r="848" spans="1:28" s="102" customFormat="1" ht="20.100000000000001" customHeight="1">
      <c r="A848" s="268"/>
      <c r="B848" s="123"/>
      <c r="C848" s="123"/>
      <c r="D848" s="123"/>
      <c r="E848" s="123"/>
      <c r="F848" s="123"/>
      <c r="G848" s="123"/>
      <c r="H848" s="123"/>
      <c r="I848" s="316"/>
      <c r="J848" s="123"/>
      <c r="K848" s="123"/>
      <c r="L848" s="123"/>
      <c r="M848" s="147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</row>
    <row r="849" spans="1:28" s="102" customFormat="1" ht="20.100000000000001" customHeight="1">
      <c r="A849" s="268"/>
      <c r="B849" s="123"/>
      <c r="C849" s="123"/>
      <c r="D849" s="123"/>
      <c r="E849" s="123"/>
      <c r="F849" s="123"/>
      <c r="G849" s="123"/>
      <c r="H849" s="123"/>
      <c r="I849" s="316"/>
      <c r="J849" s="123"/>
      <c r="K849" s="123"/>
      <c r="L849" s="123"/>
      <c r="M849" s="147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</row>
    <row r="850" spans="1:28" s="102" customFormat="1" ht="20.100000000000001" customHeight="1">
      <c r="A850" s="268"/>
      <c r="B850" s="123"/>
      <c r="C850" s="123"/>
      <c r="D850" s="123"/>
      <c r="E850" s="123"/>
      <c r="F850" s="123"/>
      <c r="G850" s="123"/>
      <c r="H850" s="123"/>
      <c r="I850" s="316"/>
      <c r="J850" s="123"/>
      <c r="K850" s="123"/>
      <c r="L850" s="123"/>
      <c r="M850" s="147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</row>
    <row r="851" spans="1:28" s="102" customFormat="1" ht="20.100000000000001" customHeight="1">
      <c r="A851" s="268"/>
      <c r="B851" s="123"/>
      <c r="C851" s="123"/>
      <c r="D851" s="123"/>
      <c r="E851" s="123"/>
      <c r="F851" s="123"/>
      <c r="G851" s="123"/>
      <c r="H851" s="123"/>
      <c r="I851" s="316"/>
      <c r="J851" s="123"/>
      <c r="K851" s="123"/>
      <c r="L851" s="123"/>
      <c r="M851" s="147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</row>
    <row r="852" spans="1:28" s="102" customFormat="1" ht="20.100000000000001" customHeight="1">
      <c r="A852" s="268"/>
      <c r="B852" s="123"/>
      <c r="C852" s="123"/>
      <c r="D852" s="123"/>
      <c r="E852" s="123"/>
      <c r="F852" s="123"/>
      <c r="G852" s="123"/>
      <c r="H852" s="123"/>
      <c r="I852" s="316"/>
      <c r="J852" s="123"/>
      <c r="K852" s="123"/>
      <c r="L852" s="123"/>
      <c r="M852" s="147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  <c r="AA852" s="150"/>
      <c r="AB852" s="150"/>
    </row>
  </sheetData>
  <autoFilter ref="A3:V730"/>
  <mergeCells count="10">
    <mergeCell ref="V35:V36"/>
    <mergeCell ref="K95:L95"/>
    <mergeCell ref="K107:L107"/>
    <mergeCell ref="K121:L121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31:H132 D151:H152 E122:H123 D161:H162 D108:H114 D96:H99 D4:H82 D85:H86">
    <cfRule type="cellIs" dxfId="292" priority="12" operator="greaterThan">
      <formula>0</formula>
    </cfRule>
  </conditionalFormatting>
  <conditionalFormatting sqref="D131:H132 D151:H152 D161:H162 D108:H114">
    <cfRule type="cellIs" dxfId="291" priority="10" operator="greaterThan">
      <formula>0</formula>
    </cfRule>
    <cfRule type="expression" dxfId="290" priority="11">
      <formula>"&gt;0"</formula>
    </cfRule>
  </conditionalFormatting>
  <conditionalFormatting sqref="D141:H142">
    <cfRule type="cellIs" dxfId="289" priority="2" operator="greaterThan">
      <formula>0</formula>
    </cfRule>
    <cfRule type="cellIs" dxfId="288" priority="3" operator="greaterThan">
      <formula>0</formula>
    </cfRule>
    <cfRule type="expression" dxfId="287" priority="7">
      <formula>"&gt;=1"</formula>
    </cfRule>
    <cfRule type="cellIs" dxfId="286" priority="8" operator="greaterThan">
      <formula>1</formula>
    </cfRule>
    <cfRule type="cellIs" dxfId="285" priority="9" operator="greaterThan">
      <formula>1</formula>
    </cfRule>
  </conditionalFormatting>
  <conditionalFormatting sqref="P789:Q795">
    <cfRule type="expression" dxfId="284" priority="4">
      <formula>"&gt;=1"</formula>
    </cfRule>
    <cfRule type="cellIs" dxfId="283" priority="5" operator="greaterThan">
      <formula>1</formula>
    </cfRule>
    <cfRule type="cellIs" dxfId="282" priority="6" operator="greaterThan">
      <formula>1</formula>
    </cfRule>
  </conditionalFormatting>
  <conditionalFormatting sqref="D83:H84">
    <cfRule type="cellIs" dxfId="281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4"/>
  <sheetViews>
    <sheetView zoomScaleNormal="100" workbookViewId="0">
      <pane ySplit="3" topLeftCell="A46" activePane="bottomLeft" state="frozen"/>
      <selection activeCell="A4" sqref="A4:J71"/>
      <selection pane="bottomLeft" activeCell="M46" sqref="M46"/>
    </sheetView>
  </sheetViews>
  <sheetFormatPr defaultRowHeight="20.100000000000001" customHeight="1"/>
  <cols>
    <col min="1" max="1" width="10.125" style="268" customWidth="1"/>
    <col min="2" max="2" width="18.625" style="123" customWidth="1"/>
    <col min="3" max="3" width="11.625" style="123" customWidth="1"/>
    <col min="4" max="8" width="8.125" style="123" customWidth="1"/>
    <col min="9" max="9" width="8.875" style="31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3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16" t="s">
        <v>3</v>
      </c>
      <c r="E3" s="416" t="s">
        <v>4</v>
      </c>
      <c r="F3" s="416" t="s">
        <v>5</v>
      </c>
      <c r="G3" s="416" t="s">
        <v>6</v>
      </c>
      <c r="H3" s="416" t="s">
        <v>119</v>
      </c>
      <c r="I3" s="295" t="s">
        <v>8</v>
      </c>
      <c r="J3" s="416" t="s">
        <v>9</v>
      </c>
      <c r="K3" s="466" t="s">
        <v>10</v>
      </c>
      <c r="L3" s="467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8">
        <v>44517</v>
      </c>
      <c r="B4" s="326" t="s">
        <v>1895</v>
      </c>
      <c r="C4" s="327" t="s">
        <v>1896</v>
      </c>
      <c r="D4" s="328">
        <v>1</v>
      </c>
      <c r="E4" s="328">
        <v>0</v>
      </c>
      <c r="F4" s="328">
        <v>0</v>
      </c>
      <c r="G4" s="328">
        <v>1</v>
      </c>
      <c r="H4" s="328">
        <v>0</v>
      </c>
      <c r="I4" s="329" t="s">
        <v>1899</v>
      </c>
      <c r="J4" s="330" t="s">
        <v>1901</v>
      </c>
      <c r="K4" s="330" t="s">
        <v>1903</v>
      </c>
      <c r="L4" s="331"/>
      <c r="M4" s="101"/>
      <c r="O4" s="111" t="s">
        <v>93</v>
      </c>
      <c r="P4" s="112"/>
      <c r="Q4" s="32">
        <f t="shared" ref="Q4:U6" si="0">D140</f>
        <v>185</v>
      </c>
      <c r="R4" s="32">
        <f t="shared" si="0"/>
        <v>72</v>
      </c>
      <c r="S4" s="32">
        <f t="shared" si="0"/>
        <v>84</v>
      </c>
      <c r="T4" s="32">
        <f t="shared" si="0"/>
        <v>168</v>
      </c>
      <c r="U4" s="32">
        <f t="shared" si="0"/>
        <v>0</v>
      </c>
      <c r="V4" s="113"/>
    </row>
    <row r="5" spans="1:22" ht="20.100000000000001" customHeight="1" thickBot="1">
      <c r="A5" s="324">
        <v>44517</v>
      </c>
      <c r="B5" s="338" t="s">
        <v>1898</v>
      </c>
      <c r="C5" s="339" t="s">
        <v>1897</v>
      </c>
      <c r="D5" s="340">
        <v>6</v>
      </c>
      <c r="E5" s="340">
        <v>0</v>
      </c>
      <c r="F5" s="340">
        <v>0</v>
      </c>
      <c r="G5" s="340">
        <v>6</v>
      </c>
      <c r="H5" s="340">
        <v>0</v>
      </c>
      <c r="I5" s="341" t="s">
        <v>1900</v>
      </c>
      <c r="J5" s="342" t="s">
        <v>1902</v>
      </c>
      <c r="K5" s="342" t="s">
        <v>1903</v>
      </c>
      <c r="L5" s="343"/>
      <c r="M5" s="156"/>
      <c r="O5" s="114" t="s">
        <v>49</v>
      </c>
      <c r="P5" s="115"/>
      <c r="Q5" s="33">
        <f t="shared" si="0"/>
        <v>3392</v>
      </c>
      <c r="R5" s="33">
        <f t="shared" si="0"/>
        <v>610</v>
      </c>
      <c r="S5" s="33">
        <f t="shared" si="0"/>
        <v>585</v>
      </c>
      <c r="T5" s="33">
        <f t="shared" si="0"/>
        <v>3340</v>
      </c>
      <c r="U5" s="33">
        <f t="shared" si="0"/>
        <v>0</v>
      </c>
      <c r="V5" s="116"/>
    </row>
    <row r="6" spans="1:22" ht="20.100000000000001" customHeight="1" thickBot="1">
      <c r="A6" s="359">
        <v>44517</v>
      </c>
      <c r="B6" s="360" t="s">
        <v>1904</v>
      </c>
      <c r="C6" s="361" t="s">
        <v>1905</v>
      </c>
      <c r="D6" s="362">
        <v>4</v>
      </c>
      <c r="E6" s="362">
        <v>0</v>
      </c>
      <c r="F6" s="362">
        <v>0</v>
      </c>
      <c r="G6" s="362">
        <v>4</v>
      </c>
      <c r="H6" s="362">
        <v>0</v>
      </c>
      <c r="I6" s="363" t="s">
        <v>1914</v>
      </c>
      <c r="J6" s="364" t="s">
        <v>1916</v>
      </c>
      <c r="K6" s="367" t="s">
        <v>1918</v>
      </c>
      <c r="L6" s="365"/>
      <c r="M6" s="156"/>
      <c r="O6" s="46" t="s">
        <v>50</v>
      </c>
      <c r="P6" s="47"/>
      <c r="Q6" s="2">
        <f t="shared" si="0"/>
        <v>3577</v>
      </c>
      <c r="R6" s="2">
        <f t="shared" si="0"/>
        <v>682</v>
      </c>
      <c r="S6" s="2">
        <f t="shared" si="0"/>
        <v>669</v>
      </c>
      <c r="T6" s="2">
        <f t="shared" si="0"/>
        <v>3508</v>
      </c>
      <c r="U6" s="2">
        <f t="shared" si="0"/>
        <v>0</v>
      </c>
      <c r="V6" s="48"/>
    </row>
    <row r="7" spans="1:22" ht="20.100000000000001" customHeight="1" thickTop="1" thickBot="1">
      <c r="A7" s="359">
        <v>44517</v>
      </c>
      <c r="B7" s="360" t="s">
        <v>1906</v>
      </c>
      <c r="C7" s="361" t="s">
        <v>1897</v>
      </c>
      <c r="D7" s="362">
        <v>1</v>
      </c>
      <c r="E7" s="362">
        <v>0</v>
      </c>
      <c r="F7" s="362">
        <v>0</v>
      </c>
      <c r="G7" s="362">
        <v>1</v>
      </c>
      <c r="H7" s="362">
        <v>0</v>
      </c>
      <c r="I7" s="363" t="s">
        <v>1914</v>
      </c>
      <c r="J7" s="364" t="s">
        <v>1917</v>
      </c>
      <c r="K7" s="367" t="s">
        <v>1918</v>
      </c>
      <c r="L7" s="365"/>
      <c r="M7" s="156"/>
      <c r="O7" s="49" t="s">
        <v>51</v>
      </c>
      <c r="P7" s="50"/>
      <c r="Q7" s="3">
        <f>D73</f>
        <v>130</v>
      </c>
      <c r="R7" s="3">
        <f>E73</f>
        <v>0</v>
      </c>
      <c r="S7" s="3">
        <f>F73</f>
        <v>0</v>
      </c>
      <c r="T7" s="3">
        <f>G73</f>
        <v>116</v>
      </c>
      <c r="U7" s="3">
        <f>H73</f>
        <v>0</v>
      </c>
      <c r="V7" s="51"/>
    </row>
    <row r="8" spans="1:22" ht="20.100000000000001" customHeight="1" thickBot="1">
      <c r="A8" s="359">
        <v>44517</v>
      </c>
      <c r="B8" s="360" t="s">
        <v>1907</v>
      </c>
      <c r="C8" s="361" t="s">
        <v>1908</v>
      </c>
      <c r="D8" s="362">
        <v>5</v>
      </c>
      <c r="E8" s="362">
        <v>0</v>
      </c>
      <c r="F8" s="362">
        <v>0</v>
      </c>
      <c r="G8" s="362">
        <v>5</v>
      </c>
      <c r="H8" s="362">
        <v>0</v>
      </c>
      <c r="I8" s="363" t="s">
        <v>1914</v>
      </c>
      <c r="J8" s="364" t="s">
        <v>1917</v>
      </c>
      <c r="K8" s="367" t="s">
        <v>1918</v>
      </c>
      <c r="L8" s="365"/>
      <c r="M8" s="156"/>
      <c r="O8" s="52" t="s">
        <v>94</v>
      </c>
      <c r="P8" s="53"/>
      <c r="Q8" s="4">
        <f>SUM(Q6:Q7)</f>
        <v>3707</v>
      </c>
      <c r="R8" s="4">
        <f>SUM(R6:R7)</f>
        <v>682</v>
      </c>
      <c r="S8" s="4">
        <f>SUM(S6:S7)</f>
        <v>669</v>
      </c>
      <c r="T8" s="4">
        <f>SUM(T6:T7)</f>
        <v>3624</v>
      </c>
      <c r="U8" s="4">
        <f>SUM(U6:U7)</f>
        <v>0</v>
      </c>
      <c r="V8" s="54"/>
    </row>
    <row r="9" spans="1:22" ht="20.100000000000001" customHeight="1">
      <c r="A9" s="318">
        <v>44517</v>
      </c>
      <c r="B9" s="326" t="s">
        <v>1909</v>
      </c>
      <c r="C9" s="327" t="s">
        <v>1910</v>
      </c>
      <c r="D9" s="328">
        <v>5</v>
      </c>
      <c r="E9" s="328">
        <v>0</v>
      </c>
      <c r="F9" s="328">
        <v>0</v>
      </c>
      <c r="G9" s="328">
        <v>4</v>
      </c>
      <c r="H9" s="328">
        <v>0</v>
      </c>
      <c r="I9" s="329" t="s">
        <v>1914</v>
      </c>
      <c r="J9" s="330" t="s">
        <v>1916</v>
      </c>
      <c r="K9" s="368" t="s">
        <v>1918</v>
      </c>
      <c r="L9" s="331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24">
        <v>44517</v>
      </c>
      <c r="B10" s="338" t="s">
        <v>1909</v>
      </c>
      <c r="C10" s="339" t="s">
        <v>1911</v>
      </c>
      <c r="D10" s="340">
        <v>2</v>
      </c>
      <c r="E10" s="340">
        <v>0</v>
      </c>
      <c r="F10" s="340">
        <v>0</v>
      </c>
      <c r="G10" s="340">
        <v>2</v>
      </c>
      <c r="H10" s="340">
        <v>0</v>
      </c>
      <c r="I10" s="341" t="s">
        <v>1915</v>
      </c>
      <c r="J10" s="342" t="s">
        <v>1916</v>
      </c>
      <c r="K10" s="369" t="s">
        <v>1919</v>
      </c>
      <c r="L10" s="343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9">
        <v>44517</v>
      </c>
      <c r="B11" s="360" t="s">
        <v>1912</v>
      </c>
      <c r="C11" s="361" t="s">
        <v>1913</v>
      </c>
      <c r="D11" s="362">
        <v>1</v>
      </c>
      <c r="E11" s="362">
        <v>0</v>
      </c>
      <c r="F11" s="362">
        <v>0</v>
      </c>
      <c r="G11" s="362">
        <v>1</v>
      </c>
      <c r="H11" s="362">
        <v>0</v>
      </c>
      <c r="I11" s="363" t="s">
        <v>1914</v>
      </c>
      <c r="J11" s="364" t="s">
        <v>1916</v>
      </c>
      <c r="K11" s="367" t="s">
        <v>1918</v>
      </c>
      <c r="L11" s="36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59">
        <v>44517</v>
      </c>
      <c r="B12" s="360" t="s">
        <v>1535</v>
      </c>
      <c r="C12" s="361" t="s">
        <v>1938</v>
      </c>
      <c r="D12" s="362">
        <v>2</v>
      </c>
      <c r="E12" s="362">
        <v>0</v>
      </c>
      <c r="F12" s="362">
        <v>0</v>
      </c>
      <c r="G12" s="362">
        <v>2</v>
      </c>
      <c r="H12" s="362">
        <v>0</v>
      </c>
      <c r="I12" s="363" t="s">
        <v>1945</v>
      </c>
      <c r="J12" s="364" t="s">
        <v>1946</v>
      </c>
      <c r="K12" s="364" t="s">
        <v>1949</v>
      </c>
      <c r="L12" s="365"/>
      <c r="M12" s="156"/>
      <c r="O12" s="468" t="s">
        <v>53</v>
      </c>
      <c r="P12" s="466"/>
      <c r="Q12" s="117">
        <f>T12+V12</f>
        <v>185</v>
      </c>
      <c r="R12" s="57"/>
      <c r="S12" s="58" t="s">
        <v>39</v>
      </c>
      <c r="T12" s="59">
        <f>SUM(P14:V14,P17:V17,P20:V20,P23:V23,P26:V26,V29,U29,T29)</f>
        <v>167</v>
      </c>
      <c r="U12" s="60" t="s">
        <v>40</v>
      </c>
      <c r="V12" s="61">
        <f>SUM(P29:S29)</f>
        <v>18</v>
      </c>
    </row>
    <row r="13" spans="1:22" ht="20.100000000000001" customHeight="1">
      <c r="A13" s="318">
        <v>44517</v>
      </c>
      <c r="B13" s="326" t="s">
        <v>1939</v>
      </c>
      <c r="C13" s="327" t="s">
        <v>1940</v>
      </c>
      <c r="D13" s="328">
        <v>35</v>
      </c>
      <c r="E13" s="328">
        <v>0</v>
      </c>
      <c r="F13" s="328">
        <v>0</v>
      </c>
      <c r="G13" s="328">
        <v>35</v>
      </c>
      <c r="H13" s="328">
        <v>0</v>
      </c>
      <c r="I13" s="329" t="s">
        <v>1945</v>
      </c>
      <c r="J13" s="330" t="s">
        <v>1947</v>
      </c>
      <c r="K13" s="330" t="s">
        <v>1950</v>
      </c>
      <c r="L13" s="331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24">
        <v>44517</v>
      </c>
      <c r="B14" s="338" t="s">
        <v>1939</v>
      </c>
      <c r="C14" s="339" t="s">
        <v>1938</v>
      </c>
      <c r="D14" s="340">
        <v>3</v>
      </c>
      <c r="E14" s="340">
        <v>0</v>
      </c>
      <c r="F14" s="340">
        <v>0</v>
      </c>
      <c r="G14" s="340">
        <v>2</v>
      </c>
      <c r="H14" s="340">
        <v>0</v>
      </c>
      <c r="I14" s="341" t="s">
        <v>1945</v>
      </c>
      <c r="J14" s="342" t="s">
        <v>1948</v>
      </c>
      <c r="K14" s="342" t="s">
        <v>1950</v>
      </c>
      <c r="L14" s="343"/>
      <c r="M14" s="156"/>
      <c r="O14" s="118" t="s">
        <v>22</v>
      </c>
      <c r="P14" s="119">
        <f t="shared" ref="P14:V14" si="1">SUMIF($C$4:$C$49,P13,$D$4:$D$49)+SUMIF($C$59:$C$60,P13,$D$59:$D$60)+SUMIF($C$78:$C$84,P13,$D$78:$D$84)</f>
        <v>22</v>
      </c>
      <c r="Q14" s="119">
        <f t="shared" si="1"/>
        <v>5</v>
      </c>
      <c r="R14" s="119">
        <f t="shared" si="1"/>
        <v>24</v>
      </c>
      <c r="S14" s="119">
        <f t="shared" si="1"/>
        <v>0</v>
      </c>
      <c r="T14" s="119">
        <f t="shared" si="1"/>
        <v>35</v>
      </c>
      <c r="U14" s="119">
        <f t="shared" si="1"/>
        <v>0</v>
      </c>
      <c r="V14" s="120">
        <f t="shared" si="1"/>
        <v>5</v>
      </c>
    </row>
    <row r="15" spans="1:22" ht="20.100000000000001" customHeight="1">
      <c r="A15" s="318">
        <v>44517</v>
      </c>
      <c r="B15" s="326" t="s">
        <v>1941</v>
      </c>
      <c r="C15" s="327" t="s">
        <v>1896</v>
      </c>
      <c r="D15" s="328">
        <v>6</v>
      </c>
      <c r="E15" s="328">
        <v>0</v>
      </c>
      <c r="F15" s="328">
        <v>0</v>
      </c>
      <c r="G15" s="328">
        <v>6</v>
      </c>
      <c r="H15" s="328">
        <v>0</v>
      </c>
      <c r="I15" s="329" t="s">
        <v>1945</v>
      </c>
      <c r="J15" s="330" t="s">
        <v>1947</v>
      </c>
      <c r="K15" s="330" t="s">
        <v>1950</v>
      </c>
      <c r="L15" s="331"/>
      <c r="M15" s="156"/>
      <c r="O15" s="65" t="s">
        <v>25</v>
      </c>
      <c r="P15" s="66">
        <f t="shared" ref="P15:V15" si="2">SUMIF($C$4:$C$49,P13,$G$4:$G$49)+SUMIF($C$59:$C$60,P13,$G$59:$G$60)+SUMIF($C$78:$C$84,P13,$G$78:$G$84)</f>
        <v>22</v>
      </c>
      <c r="Q15" s="66">
        <f t="shared" si="2"/>
        <v>5</v>
      </c>
      <c r="R15" s="66">
        <f t="shared" si="2"/>
        <v>20</v>
      </c>
      <c r="S15" s="66">
        <f t="shared" si="2"/>
        <v>0</v>
      </c>
      <c r="T15" s="66">
        <f t="shared" si="2"/>
        <v>35</v>
      </c>
      <c r="U15" s="66">
        <f t="shared" si="2"/>
        <v>10</v>
      </c>
      <c r="V15" s="67">
        <f t="shared" si="2"/>
        <v>4</v>
      </c>
    </row>
    <row r="16" spans="1:22" ht="20.100000000000001" customHeight="1">
      <c r="A16" s="325">
        <v>44517</v>
      </c>
      <c r="B16" s="332" t="s">
        <v>1941</v>
      </c>
      <c r="C16" s="333" t="s">
        <v>1942</v>
      </c>
      <c r="D16" s="334">
        <v>1</v>
      </c>
      <c r="E16" s="334">
        <v>0</v>
      </c>
      <c r="F16" s="334">
        <v>0</v>
      </c>
      <c r="G16" s="334">
        <v>1</v>
      </c>
      <c r="H16" s="334">
        <v>0</v>
      </c>
      <c r="I16" s="335" t="s">
        <v>1945</v>
      </c>
      <c r="J16" s="336" t="s">
        <v>1946</v>
      </c>
      <c r="K16" s="336" t="s">
        <v>1950</v>
      </c>
      <c r="L16" s="337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24">
        <v>44517</v>
      </c>
      <c r="B17" s="338" t="s">
        <v>1941</v>
      </c>
      <c r="C17" s="339" t="s">
        <v>1943</v>
      </c>
      <c r="D17" s="340">
        <v>1</v>
      </c>
      <c r="E17" s="340">
        <v>0</v>
      </c>
      <c r="F17" s="340">
        <v>0</v>
      </c>
      <c r="G17" s="340">
        <v>1</v>
      </c>
      <c r="H17" s="340">
        <v>0</v>
      </c>
      <c r="I17" s="341" t="s">
        <v>1945</v>
      </c>
      <c r="J17" s="342" t="s">
        <v>1948</v>
      </c>
      <c r="K17" s="342" t="s">
        <v>1949</v>
      </c>
      <c r="L17" s="343"/>
      <c r="M17" s="156"/>
      <c r="O17" s="121" t="s">
        <v>22</v>
      </c>
      <c r="P17" s="119">
        <f t="shared" ref="P17:V17" si="3">SUMIF($C$4:$C$49,P16,$D$4:$D$49)+SUMIF($C$59:$C$60,P16,$D$59:$D$60)+SUMIF($C$78:$C$84,P16,$D$78:$D$84)</f>
        <v>59</v>
      </c>
      <c r="Q17" s="119">
        <f t="shared" si="3"/>
        <v>2</v>
      </c>
      <c r="R17" s="119">
        <f t="shared" si="3"/>
        <v>3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 thickBot="1">
      <c r="A18" s="359">
        <v>44517</v>
      </c>
      <c r="B18" s="360" t="s">
        <v>1944</v>
      </c>
      <c r="C18" s="361" t="s">
        <v>1896</v>
      </c>
      <c r="D18" s="362">
        <v>9</v>
      </c>
      <c r="E18" s="362">
        <v>0</v>
      </c>
      <c r="F18" s="362">
        <v>0</v>
      </c>
      <c r="G18" s="362">
        <v>9</v>
      </c>
      <c r="H18" s="362">
        <v>0</v>
      </c>
      <c r="I18" s="363" t="s">
        <v>1945</v>
      </c>
      <c r="J18" s="364" t="s">
        <v>1946</v>
      </c>
      <c r="K18" s="364" t="s">
        <v>1950</v>
      </c>
      <c r="L18" s="365"/>
      <c r="M18" s="156"/>
      <c r="O18" s="72" t="s">
        <v>25</v>
      </c>
      <c r="P18" s="73">
        <f t="shared" ref="P18:V18" si="4">SUMIF($C$4:$C$49,P16,$G$4:$G$49)+SUMIF($C$59:$C$60,P16,$G$59:$G$60)+SUMIF($C$78:$C$84,P16,$G$78:$G$84)</f>
        <v>47</v>
      </c>
      <c r="Q18" s="73">
        <f t="shared" si="4"/>
        <v>3</v>
      </c>
      <c r="R18" s="73">
        <f t="shared" si="4"/>
        <v>1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325">
        <v>44517</v>
      </c>
      <c r="B19" s="332" t="s">
        <v>1951</v>
      </c>
      <c r="C19" s="333" t="s">
        <v>1897</v>
      </c>
      <c r="D19" s="334">
        <v>7</v>
      </c>
      <c r="E19" s="334">
        <v>0</v>
      </c>
      <c r="F19" s="334">
        <v>0</v>
      </c>
      <c r="G19" s="334">
        <v>9</v>
      </c>
      <c r="H19" s="334">
        <v>0</v>
      </c>
      <c r="I19" s="335" t="s">
        <v>1976</v>
      </c>
      <c r="J19" s="336" t="s">
        <v>1978</v>
      </c>
      <c r="K19" s="370" t="s">
        <v>1983</v>
      </c>
      <c r="L19" s="337"/>
      <c r="M19" s="156"/>
      <c r="O19" s="75"/>
      <c r="P19" s="124" t="s">
        <v>41</v>
      </c>
      <c r="Q19" s="76" t="s">
        <v>554</v>
      </c>
      <c r="R19" s="76" t="s">
        <v>42</v>
      </c>
      <c r="S19" s="76" t="s">
        <v>134</v>
      </c>
      <c r="T19" s="43" t="s">
        <v>43</v>
      </c>
      <c r="U19" s="76" t="s">
        <v>109</v>
      </c>
      <c r="V19" s="77" t="s">
        <v>136</v>
      </c>
    </row>
    <row r="20" spans="1:22" ht="20.100000000000001" customHeight="1" thickBot="1">
      <c r="A20" s="359">
        <v>44517</v>
      </c>
      <c r="B20" s="360" t="s">
        <v>1952</v>
      </c>
      <c r="C20" s="361" t="s">
        <v>1897</v>
      </c>
      <c r="D20" s="362">
        <v>4</v>
      </c>
      <c r="E20" s="362">
        <v>0</v>
      </c>
      <c r="F20" s="362">
        <v>0</v>
      </c>
      <c r="G20" s="362">
        <v>4</v>
      </c>
      <c r="H20" s="362">
        <v>0</v>
      </c>
      <c r="I20" s="363" t="s">
        <v>1976</v>
      </c>
      <c r="J20" s="364" t="s">
        <v>1978</v>
      </c>
      <c r="K20" s="367" t="s">
        <v>1984</v>
      </c>
      <c r="L20" s="365"/>
      <c r="M20" s="156" t="s">
        <v>126</v>
      </c>
      <c r="O20" s="121" t="s">
        <v>22</v>
      </c>
      <c r="P20" s="119">
        <f t="shared" ref="P20:V20" si="5">SUMIF($C$4:$C$49,P19,$D$4:$D$49)+SUMIF($C$59:$C$60,P19,$D$59:$D$60)+SUMIF($C$78:$C$84,P19,$D$78:$D$84)</f>
        <v>0</v>
      </c>
      <c r="Q20" s="119">
        <f t="shared" si="5"/>
        <v>0</v>
      </c>
      <c r="R20" s="119">
        <f t="shared" si="5"/>
        <v>0</v>
      </c>
      <c r="S20" s="119">
        <f t="shared" si="5"/>
        <v>0</v>
      </c>
      <c r="T20" s="119">
        <f t="shared" si="5"/>
        <v>1</v>
      </c>
      <c r="U20" s="119">
        <f t="shared" si="5"/>
        <v>0</v>
      </c>
      <c r="V20" s="120">
        <f t="shared" si="5"/>
        <v>0</v>
      </c>
    </row>
    <row r="21" spans="1:22" ht="20.100000000000001" customHeight="1" thickBot="1">
      <c r="A21" s="359">
        <v>44517</v>
      </c>
      <c r="B21" s="360" t="s">
        <v>1953</v>
      </c>
      <c r="C21" s="361" t="s">
        <v>1897</v>
      </c>
      <c r="D21" s="362">
        <v>6</v>
      </c>
      <c r="E21" s="362">
        <v>0</v>
      </c>
      <c r="F21" s="362">
        <v>0</v>
      </c>
      <c r="G21" s="362">
        <v>6</v>
      </c>
      <c r="H21" s="362">
        <v>0</v>
      </c>
      <c r="I21" s="363" t="s">
        <v>1976</v>
      </c>
      <c r="J21" s="364" t="s">
        <v>1979</v>
      </c>
      <c r="K21" s="367" t="s">
        <v>1984</v>
      </c>
      <c r="L21" s="365"/>
      <c r="M21" s="156"/>
      <c r="O21" s="78" t="s">
        <v>25</v>
      </c>
      <c r="P21" s="79">
        <f t="shared" ref="P21:V21" si="6">SUMIF($C$4:$C$49,P19,$G$4:$G$49)+SUMIF($C$59:$C$60,P19,$G$59:$G$60)+SUMIF($C$78:$C$84,P19,$G$78:$G$84)</f>
        <v>0</v>
      </c>
      <c r="Q21" s="79">
        <f t="shared" si="6"/>
        <v>0</v>
      </c>
      <c r="R21" s="79">
        <f t="shared" si="6"/>
        <v>0</v>
      </c>
      <c r="S21" s="79">
        <f t="shared" si="6"/>
        <v>0</v>
      </c>
      <c r="T21" s="79">
        <f t="shared" si="6"/>
        <v>1</v>
      </c>
      <c r="U21" s="79">
        <f t="shared" si="6"/>
        <v>0</v>
      </c>
      <c r="V21" s="80">
        <f t="shared" si="6"/>
        <v>0</v>
      </c>
    </row>
    <row r="22" spans="1:22" ht="20.100000000000001" customHeight="1" thickBot="1">
      <c r="A22" s="359">
        <v>44517</v>
      </c>
      <c r="B22" s="360" t="s">
        <v>1954</v>
      </c>
      <c r="C22" s="361" t="s">
        <v>1955</v>
      </c>
      <c r="D22" s="362">
        <v>2</v>
      </c>
      <c r="E22" s="362">
        <v>0</v>
      </c>
      <c r="F22" s="362">
        <v>0</v>
      </c>
      <c r="G22" s="362">
        <v>3</v>
      </c>
      <c r="H22" s="362">
        <v>0</v>
      </c>
      <c r="I22" s="363" t="s">
        <v>1976</v>
      </c>
      <c r="J22" s="364" t="s">
        <v>1979</v>
      </c>
      <c r="K22" s="367" t="s">
        <v>1983</v>
      </c>
      <c r="L22" s="365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18">
        <v>44517</v>
      </c>
      <c r="B23" s="326" t="s">
        <v>1956</v>
      </c>
      <c r="C23" s="327" t="s">
        <v>1957</v>
      </c>
      <c r="D23" s="328">
        <v>0</v>
      </c>
      <c r="E23" s="328">
        <v>0</v>
      </c>
      <c r="F23" s="328">
        <v>0</v>
      </c>
      <c r="G23" s="328">
        <v>1</v>
      </c>
      <c r="H23" s="328">
        <v>0</v>
      </c>
      <c r="I23" s="329" t="s">
        <v>1976</v>
      </c>
      <c r="J23" s="330" t="s">
        <v>1978</v>
      </c>
      <c r="K23" s="368" t="s">
        <v>1984</v>
      </c>
      <c r="L23" s="331"/>
      <c r="M23" s="156"/>
      <c r="O23" s="121" t="s">
        <v>22</v>
      </c>
      <c r="P23" s="119">
        <f t="shared" ref="P23:V23" si="7">SUMIF($C$4:$C$49,P22,$D$4:$D$49)+SUMIF($C$59:$C$60,P22,$D$59:$D$60)+SUMIF($C$78:$C$84,P22,$D$78:$D$84)</f>
        <v>0</v>
      </c>
      <c r="Q23" s="119">
        <f t="shared" si="7"/>
        <v>0</v>
      </c>
      <c r="R23" s="119">
        <f t="shared" si="7"/>
        <v>1</v>
      </c>
      <c r="S23" s="119">
        <f t="shared" si="7"/>
        <v>0</v>
      </c>
      <c r="T23" s="119">
        <f t="shared" si="7"/>
        <v>0</v>
      </c>
      <c r="U23" s="119">
        <f t="shared" si="7"/>
        <v>10</v>
      </c>
      <c r="V23" s="120">
        <f t="shared" si="7"/>
        <v>0</v>
      </c>
    </row>
    <row r="24" spans="1:22" ht="20.100000000000001" customHeight="1" thickBot="1">
      <c r="A24" s="324">
        <v>44517</v>
      </c>
      <c r="B24" s="338" t="s">
        <v>1956</v>
      </c>
      <c r="C24" s="339" t="s">
        <v>1958</v>
      </c>
      <c r="D24" s="340">
        <v>2</v>
      </c>
      <c r="E24" s="340">
        <v>0</v>
      </c>
      <c r="F24" s="340">
        <v>0</v>
      </c>
      <c r="G24" s="340">
        <v>1</v>
      </c>
      <c r="H24" s="340">
        <v>0</v>
      </c>
      <c r="I24" s="341" t="s">
        <v>1976</v>
      </c>
      <c r="J24" s="342" t="s">
        <v>1980</v>
      </c>
      <c r="K24" s="369" t="s">
        <v>1984</v>
      </c>
      <c r="L24" s="343"/>
      <c r="M24" s="156"/>
      <c r="O24" s="72" t="s">
        <v>25</v>
      </c>
      <c r="P24" s="73">
        <f t="shared" ref="P24:V24" si="8">SUMIF($C$4:$C$49,P22,$G$4:$G$49)+SUMIF($C$59:$C$60,P22,$G$59:$G$60)+SUMIF($C$78:$C$84,P22,$G$78:$G$84)</f>
        <v>0</v>
      </c>
      <c r="Q24" s="73">
        <f t="shared" si="8"/>
        <v>0</v>
      </c>
      <c r="R24" s="73">
        <f t="shared" si="8"/>
        <v>1</v>
      </c>
      <c r="S24" s="73">
        <f t="shared" si="8"/>
        <v>0</v>
      </c>
      <c r="T24" s="73">
        <f t="shared" si="8"/>
        <v>0</v>
      </c>
      <c r="U24" s="73">
        <f t="shared" si="8"/>
        <v>1</v>
      </c>
      <c r="V24" s="74">
        <f t="shared" si="8"/>
        <v>0</v>
      </c>
    </row>
    <row r="25" spans="1:22" ht="20.100000000000001" customHeight="1" thickBot="1">
      <c r="A25" s="359">
        <v>44517</v>
      </c>
      <c r="B25" s="360" t="s">
        <v>1959</v>
      </c>
      <c r="C25" s="361" t="s">
        <v>1960</v>
      </c>
      <c r="D25" s="362">
        <v>7</v>
      </c>
      <c r="E25" s="362">
        <v>0</v>
      </c>
      <c r="F25" s="362">
        <v>0</v>
      </c>
      <c r="G25" s="362">
        <v>5</v>
      </c>
      <c r="H25" s="362">
        <v>0</v>
      </c>
      <c r="I25" s="363" t="s">
        <v>1976</v>
      </c>
      <c r="J25" s="364" t="s">
        <v>1978</v>
      </c>
      <c r="K25" s="367" t="s">
        <v>1984</v>
      </c>
      <c r="L25" s="365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128</v>
      </c>
      <c r="U25" s="76" t="s">
        <v>129</v>
      </c>
      <c r="V25" s="77" t="s">
        <v>46</v>
      </c>
    </row>
    <row r="26" spans="1:22" ht="20.100000000000001" customHeight="1">
      <c r="A26" s="318">
        <v>44517</v>
      </c>
      <c r="B26" s="326" t="s">
        <v>1961</v>
      </c>
      <c r="C26" s="327" t="s">
        <v>1962</v>
      </c>
      <c r="D26" s="328">
        <v>1</v>
      </c>
      <c r="E26" s="328">
        <v>0</v>
      </c>
      <c r="F26" s="328">
        <v>0</v>
      </c>
      <c r="G26" s="328">
        <v>4</v>
      </c>
      <c r="H26" s="328">
        <v>0</v>
      </c>
      <c r="I26" s="329" t="s">
        <v>1976</v>
      </c>
      <c r="J26" s="330" t="s">
        <v>1978</v>
      </c>
      <c r="K26" s="368" t="s">
        <v>1984</v>
      </c>
      <c r="L26" s="331"/>
      <c r="M26" s="156"/>
      <c r="O26" s="121" t="s">
        <v>22</v>
      </c>
      <c r="P26" s="119">
        <f t="shared" ref="P26:V26" si="9">SUMIF($C$4:$C$49,P25,$D$4:$D$49)+SUMIF($C$59:$C$60,P25,$D$59:$D$60)+SUMIF($C$78:$C$84,P25,$D$78:$D$84)</f>
        <v>0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325">
        <v>44517</v>
      </c>
      <c r="B27" s="332" t="s">
        <v>1961</v>
      </c>
      <c r="C27" s="333" t="s">
        <v>1963</v>
      </c>
      <c r="D27" s="334">
        <v>5</v>
      </c>
      <c r="E27" s="334">
        <v>0</v>
      </c>
      <c r="F27" s="334">
        <v>0</v>
      </c>
      <c r="G27" s="334">
        <v>4</v>
      </c>
      <c r="H27" s="334">
        <v>0</v>
      </c>
      <c r="I27" s="335" t="s">
        <v>1976</v>
      </c>
      <c r="J27" s="336" t="s">
        <v>1978</v>
      </c>
      <c r="K27" s="370" t="s">
        <v>1984</v>
      </c>
      <c r="L27" s="337"/>
      <c r="M27" s="156"/>
      <c r="O27" s="78" t="s">
        <v>25</v>
      </c>
      <c r="P27" s="83">
        <f t="shared" ref="P27:V27" si="10">SUMIF($C$4:$C$49,P25,$G$4:$G$49)+SUMIF($C$59:$C$60,P25,$G$59:$G$60)+SUMIF($C$78:$C$84,P25,$G$78:$G$84)</f>
        <v>0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>
      <c r="A28" s="325">
        <v>44517</v>
      </c>
      <c r="B28" s="332" t="s">
        <v>1961</v>
      </c>
      <c r="C28" s="333" t="s">
        <v>1964</v>
      </c>
      <c r="D28" s="334">
        <v>2</v>
      </c>
      <c r="E28" s="334">
        <v>0</v>
      </c>
      <c r="F28" s="334">
        <v>0</v>
      </c>
      <c r="G28" s="334">
        <v>2</v>
      </c>
      <c r="H28" s="334">
        <v>0</v>
      </c>
      <c r="I28" s="335" t="s">
        <v>1976</v>
      </c>
      <c r="J28" s="336" t="s">
        <v>1978</v>
      </c>
      <c r="K28" s="370" t="s">
        <v>1984</v>
      </c>
      <c r="L28" s="337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 thickBot="1">
      <c r="A29" s="324">
        <v>44517</v>
      </c>
      <c r="B29" s="338" t="s">
        <v>1961</v>
      </c>
      <c r="C29" s="339" t="s">
        <v>1965</v>
      </c>
      <c r="D29" s="340">
        <v>0</v>
      </c>
      <c r="E29" s="340">
        <v>0</v>
      </c>
      <c r="F29" s="340">
        <v>0</v>
      </c>
      <c r="G29" s="340">
        <v>1</v>
      </c>
      <c r="H29" s="340">
        <v>0</v>
      </c>
      <c r="I29" s="341" t="s">
        <v>1976</v>
      </c>
      <c r="J29" s="342" t="s">
        <v>1980</v>
      </c>
      <c r="K29" s="369" t="s">
        <v>1984</v>
      </c>
      <c r="L29" s="343"/>
      <c r="M29" s="156"/>
      <c r="O29" s="121" t="s">
        <v>22</v>
      </c>
      <c r="P29" s="119">
        <f t="shared" ref="P29:V29" si="11">SUMIF($C$4:$C$49,P28,$D$4:$D$49)+SUMIF($C$59:$C$60,P28,$D$59:$D$60)+SUMIF($C$78:$C$84,P28,$D$78:$D$84)</f>
        <v>7</v>
      </c>
      <c r="Q29" s="119">
        <f t="shared" si="11"/>
        <v>9</v>
      </c>
      <c r="R29" s="119">
        <f t="shared" si="11"/>
        <v>2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18">
        <v>44517</v>
      </c>
      <c r="B30" s="326" t="s">
        <v>1966</v>
      </c>
      <c r="C30" s="327" t="s">
        <v>1960</v>
      </c>
      <c r="D30" s="328">
        <v>1</v>
      </c>
      <c r="E30" s="328">
        <v>0</v>
      </c>
      <c r="F30" s="328">
        <v>0</v>
      </c>
      <c r="G30" s="328">
        <v>0</v>
      </c>
      <c r="H30" s="328">
        <v>0</v>
      </c>
      <c r="I30" s="329" t="s">
        <v>1976</v>
      </c>
      <c r="J30" s="330" t="s">
        <v>1978</v>
      </c>
      <c r="K30" s="368" t="s">
        <v>1983</v>
      </c>
      <c r="L30" s="331"/>
      <c r="M30" s="156"/>
      <c r="O30" s="85" t="s">
        <v>25</v>
      </c>
      <c r="P30" s="86">
        <f t="shared" ref="P30:V30" si="12">SUMIF($C$4:$C$49,P28,$G$4:$G$49)+SUMIF($C$59:$C$60,P28,$G$59:$G$60)+SUMIF($C$78:$C$84,P28,$G$78:$G$84)</f>
        <v>7</v>
      </c>
      <c r="Q30" s="86">
        <f t="shared" si="12"/>
        <v>10</v>
      </c>
      <c r="R30" s="86">
        <f t="shared" si="12"/>
        <v>1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25">
        <v>44517</v>
      </c>
      <c r="B31" s="332" t="s">
        <v>1966</v>
      </c>
      <c r="C31" s="333" t="s">
        <v>1967</v>
      </c>
      <c r="D31" s="334">
        <v>2</v>
      </c>
      <c r="E31" s="334">
        <v>0</v>
      </c>
      <c r="F31" s="334">
        <v>0</v>
      </c>
      <c r="G31" s="334">
        <v>1</v>
      </c>
      <c r="H31" s="334">
        <v>0</v>
      </c>
      <c r="I31" s="335" t="s">
        <v>1976</v>
      </c>
      <c r="J31" s="336" t="s">
        <v>1979</v>
      </c>
      <c r="K31" s="370" t="s">
        <v>1984</v>
      </c>
      <c r="L31" s="337"/>
      <c r="M31" s="156"/>
      <c r="O31" s="151"/>
      <c r="P31" s="151"/>
      <c r="Q31" s="151"/>
      <c r="R31" s="151"/>
      <c r="S31" s="151"/>
      <c r="T31" s="469" t="s">
        <v>79</v>
      </c>
      <c r="U31" s="470"/>
      <c r="V31" s="122">
        <f>SUM(P15:V15,P18:V18,P21:V21,P24:V24,P27:V27,P30:V30)</f>
        <v>168</v>
      </c>
    </row>
    <row r="32" spans="1:22" ht="20.100000000000001" customHeight="1" thickTop="1">
      <c r="A32" s="325">
        <v>44517</v>
      </c>
      <c r="B32" s="332" t="s">
        <v>1966</v>
      </c>
      <c r="C32" s="333" t="s">
        <v>1968</v>
      </c>
      <c r="D32" s="334">
        <v>1</v>
      </c>
      <c r="E32" s="334">
        <v>0</v>
      </c>
      <c r="F32" s="334">
        <v>0</v>
      </c>
      <c r="G32" s="334">
        <v>1</v>
      </c>
      <c r="H32" s="334">
        <v>0</v>
      </c>
      <c r="I32" s="335" t="s">
        <v>1976</v>
      </c>
      <c r="J32" s="336" t="s">
        <v>1981</v>
      </c>
      <c r="K32" s="370" t="s">
        <v>1984</v>
      </c>
      <c r="L32" s="337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>
      <c r="A33" s="325">
        <v>44517</v>
      </c>
      <c r="B33" s="332" t="s">
        <v>1966</v>
      </c>
      <c r="C33" s="333" t="s">
        <v>1969</v>
      </c>
      <c r="D33" s="334">
        <v>1</v>
      </c>
      <c r="E33" s="334">
        <v>0</v>
      </c>
      <c r="F33" s="334">
        <v>0</v>
      </c>
      <c r="G33" s="334">
        <v>2</v>
      </c>
      <c r="H33" s="334">
        <v>0</v>
      </c>
      <c r="I33" s="335" t="s">
        <v>1977</v>
      </c>
      <c r="J33" s="336" t="s">
        <v>1980</v>
      </c>
      <c r="K33" s="370" t="s">
        <v>1984</v>
      </c>
      <c r="L33" s="337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24">
        <v>44517</v>
      </c>
      <c r="B34" s="338" t="s">
        <v>1966</v>
      </c>
      <c r="C34" s="339" t="s">
        <v>1970</v>
      </c>
      <c r="D34" s="340">
        <v>2</v>
      </c>
      <c r="E34" s="340">
        <v>0</v>
      </c>
      <c r="F34" s="340">
        <v>0</v>
      </c>
      <c r="G34" s="340">
        <v>4</v>
      </c>
      <c r="H34" s="340">
        <v>0</v>
      </c>
      <c r="I34" s="341" t="s">
        <v>1976</v>
      </c>
      <c r="J34" s="342" t="s">
        <v>1978</v>
      </c>
      <c r="K34" s="369" t="s">
        <v>1984</v>
      </c>
      <c r="L34" s="343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359">
        <v>44517</v>
      </c>
      <c r="B35" s="360" t="s">
        <v>1971</v>
      </c>
      <c r="C35" s="361" t="s">
        <v>1955</v>
      </c>
      <c r="D35" s="362">
        <v>4</v>
      </c>
      <c r="E35" s="362">
        <v>0</v>
      </c>
      <c r="F35" s="362">
        <v>0</v>
      </c>
      <c r="G35" s="362">
        <v>4</v>
      </c>
      <c r="H35" s="362">
        <v>0</v>
      </c>
      <c r="I35" s="363" t="s">
        <v>1976</v>
      </c>
      <c r="J35" s="364" t="s">
        <v>1978</v>
      </c>
      <c r="K35" s="367" t="s">
        <v>1984</v>
      </c>
      <c r="L35" s="365"/>
      <c r="M35" s="156"/>
      <c r="N35" s="270"/>
      <c r="O35" s="471"/>
      <c r="P35" s="89" t="s">
        <v>81</v>
      </c>
      <c r="Q35" s="89"/>
      <c r="R35" s="89" t="s">
        <v>82</v>
      </c>
      <c r="S35" s="89"/>
      <c r="T35" s="473" t="s">
        <v>83</v>
      </c>
      <c r="U35" s="475" t="s">
        <v>84</v>
      </c>
      <c r="V35" s="462" t="s">
        <v>85</v>
      </c>
    </row>
    <row r="36" spans="1:24" ht="20.100000000000001" customHeight="1" thickBot="1">
      <c r="A36" s="359">
        <v>44517</v>
      </c>
      <c r="B36" s="360" t="s">
        <v>1972</v>
      </c>
      <c r="C36" s="361" t="s">
        <v>1969</v>
      </c>
      <c r="D36" s="362">
        <v>1</v>
      </c>
      <c r="E36" s="362">
        <v>0</v>
      </c>
      <c r="F36" s="362">
        <v>0</v>
      </c>
      <c r="G36" s="362">
        <v>1</v>
      </c>
      <c r="H36" s="362">
        <v>0</v>
      </c>
      <c r="I36" s="363" t="s">
        <v>1976</v>
      </c>
      <c r="J36" s="364" t="s">
        <v>1978</v>
      </c>
      <c r="K36" s="367" t="s">
        <v>1983</v>
      </c>
      <c r="L36" s="365"/>
      <c r="M36" s="104"/>
      <c r="N36" s="105"/>
      <c r="O36" s="472"/>
      <c r="P36" s="90" t="s">
        <v>86</v>
      </c>
      <c r="Q36" s="90" t="s">
        <v>87</v>
      </c>
      <c r="R36" s="90" t="s">
        <v>86</v>
      </c>
      <c r="S36" s="90" t="s">
        <v>87</v>
      </c>
      <c r="T36" s="474"/>
      <c r="U36" s="476"/>
      <c r="V36" s="463"/>
    </row>
    <row r="37" spans="1:24" ht="20.100000000000001" customHeight="1">
      <c r="A37" s="318">
        <v>44517</v>
      </c>
      <c r="B37" s="326" t="s">
        <v>1973</v>
      </c>
      <c r="C37" s="327" t="s">
        <v>1974</v>
      </c>
      <c r="D37" s="328">
        <v>3</v>
      </c>
      <c r="E37" s="328">
        <v>0</v>
      </c>
      <c r="F37" s="328">
        <v>0</v>
      </c>
      <c r="G37" s="328">
        <v>0</v>
      </c>
      <c r="H37" s="328">
        <v>0</v>
      </c>
      <c r="I37" s="329" t="s">
        <v>1976</v>
      </c>
      <c r="J37" s="330" t="s">
        <v>1978</v>
      </c>
      <c r="K37" s="368" t="s">
        <v>1984</v>
      </c>
      <c r="L37" s="331"/>
      <c r="M37" s="344" t="s">
        <v>1980</v>
      </c>
      <c r="N37" s="186">
        <v>0.58680555555555558</v>
      </c>
      <c r="O37" s="345">
        <v>6396</v>
      </c>
      <c r="P37" s="346">
        <v>45</v>
      </c>
      <c r="Q37" s="346">
        <v>50</v>
      </c>
      <c r="R37" s="346">
        <v>8</v>
      </c>
      <c r="S37" s="346">
        <v>7</v>
      </c>
      <c r="T37" s="347">
        <f>SUM(P37:S37)</f>
        <v>110</v>
      </c>
      <c r="U37" s="348"/>
      <c r="V37" s="349">
        <v>11</v>
      </c>
    </row>
    <row r="38" spans="1:24" s="123" customFormat="1" ht="20.100000000000001" customHeight="1">
      <c r="A38" s="325">
        <v>44517</v>
      </c>
      <c r="B38" s="332" t="s">
        <v>1973</v>
      </c>
      <c r="C38" s="333" t="s">
        <v>1967</v>
      </c>
      <c r="D38" s="334">
        <v>5</v>
      </c>
      <c r="E38" s="334">
        <v>0</v>
      </c>
      <c r="F38" s="334">
        <v>0</v>
      </c>
      <c r="G38" s="334">
        <v>0</v>
      </c>
      <c r="H38" s="334">
        <v>0</v>
      </c>
      <c r="I38" s="335" t="s">
        <v>1976</v>
      </c>
      <c r="J38" s="336" t="s">
        <v>1979</v>
      </c>
      <c r="K38" s="370" t="s">
        <v>1984</v>
      </c>
      <c r="L38" s="337"/>
      <c r="M38" s="344" t="s">
        <v>1920</v>
      </c>
      <c r="N38" s="186">
        <v>0.54166666666666663</v>
      </c>
      <c r="O38" s="345" t="s">
        <v>145</v>
      </c>
      <c r="P38" s="346">
        <v>17</v>
      </c>
      <c r="Q38" s="346">
        <v>18</v>
      </c>
      <c r="R38" s="346">
        <v>0</v>
      </c>
      <c r="S38" s="346">
        <v>0</v>
      </c>
      <c r="T38" s="347">
        <f t="shared" ref="T38:T43" si="13">SUM(P38:S38)</f>
        <v>35</v>
      </c>
      <c r="U38" s="350"/>
      <c r="V38" s="351">
        <v>5</v>
      </c>
      <c r="W38" s="270"/>
      <c r="X38" s="106"/>
    </row>
    <row r="39" spans="1:24" ht="20.100000000000001" customHeight="1" thickBot="1">
      <c r="A39" s="324">
        <v>44517</v>
      </c>
      <c r="B39" s="338" t="s">
        <v>1973</v>
      </c>
      <c r="C39" s="339" t="s">
        <v>1975</v>
      </c>
      <c r="D39" s="340">
        <v>1</v>
      </c>
      <c r="E39" s="340">
        <v>0</v>
      </c>
      <c r="F39" s="340">
        <v>0</v>
      </c>
      <c r="G39" s="340">
        <v>0</v>
      </c>
      <c r="H39" s="340">
        <v>0</v>
      </c>
      <c r="I39" s="341" t="s">
        <v>1976</v>
      </c>
      <c r="J39" s="342" t="s">
        <v>1982</v>
      </c>
      <c r="K39" s="369" t="s">
        <v>1984</v>
      </c>
      <c r="L39" s="343"/>
      <c r="M39" s="344" t="s">
        <v>1947</v>
      </c>
      <c r="N39" s="186">
        <v>0.57291666666666663</v>
      </c>
      <c r="O39" s="345" t="s">
        <v>144</v>
      </c>
      <c r="P39" s="346">
        <v>51</v>
      </c>
      <c r="Q39" s="346">
        <v>51</v>
      </c>
      <c r="R39" s="346">
        <v>5</v>
      </c>
      <c r="S39" s="346">
        <v>6</v>
      </c>
      <c r="T39" s="347">
        <f t="shared" si="13"/>
        <v>113</v>
      </c>
      <c r="U39" s="350"/>
      <c r="V39" s="351">
        <v>4</v>
      </c>
      <c r="X39" s="106"/>
    </row>
    <row r="40" spans="1:24" ht="20.100000000000001" customHeight="1">
      <c r="A40" s="318">
        <v>44517</v>
      </c>
      <c r="B40" s="326" t="s">
        <v>1985</v>
      </c>
      <c r="C40" s="327" t="s">
        <v>1986</v>
      </c>
      <c r="D40" s="328">
        <v>2</v>
      </c>
      <c r="E40" s="328">
        <v>0</v>
      </c>
      <c r="F40" s="328">
        <v>0</v>
      </c>
      <c r="G40" s="328">
        <v>2</v>
      </c>
      <c r="H40" s="328">
        <v>0</v>
      </c>
      <c r="I40" s="329" t="s">
        <v>1992</v>
      </c>
      <c r="J40" s="330" t="s">
        <v>1993</v>
      </c>
      <c r="K40" s="330" t="s">
        <v>1994</v>
      </c>
      <c r="L40" s="331"/>
      <c r="M40" s="344" t="s">
        <v>1996</v>
      </c>
      <c r="N40" s="186">
        <v>0.63472222222222219</v>
      </c>
      <c r="O40" s="345" t="s">
        <v>142</v>
      </c>
      <c r="P40" s="346">
        <v>11</v>
      </c>
      <c r="Q40" s="346">
        <v>22</v>
      </c>
      <c r="R40" s="346">
        <v>3</v>
      </c>
      <c r="S40" s="346">
        <v>3</v>
      </c>
      <c r="T40" s="347">
        <f t="shared" si="13"/>
        <v>39</v>
      </c>
      <c r="U40" s="352"/>
      <c r="V40" s="351">
        <v>2</v>
      </c>
      <c r="W40" s="106"/>
    </row>
    <row r="41" spans="1:24" ht="20.100000000000001" customHeight="1" thickBot="1">
      <c r="A41" s="324">
        <v>44517</v>
      </c>
      <c r="B41" s="338" t="s">
        <v>1985</v>
      </c>
      <c r="C41" s="339" t="s">
        <v>1967</v>
      </c>
      <c r="D41" s="340">
        <v>1</v>
      </c>
      <c r="E41" s="340">
        <v>0</v>
      </c>
      <c r="F41" s="340">
        <v>0</v>
      </c>
      <c r="G41" s="340">
        <v>0</v>
      </c>
      <c r="H41" s="340">
        <v>0</v>
      </c>
      <c r="I41" s="341" t="s">
        <v>1992</v>
      </c>
      <c r="J41" s="342" t="s">
        <v>1993</v>
      </c>
      <c r="K41" s="342" t="s">
        <v>1995</v>
      </c>
      <c r="L41" s="343"/>
      <c r="M41" s="344" t="s">
        <v>1936</v>
      </c>
      <c r="N41" s="186">
        <v>0.57291666666666663</v>
      </c>
      <c r="O41" s="345" t="s">
        <v>146</v>
      </c>
      <c r="P41" s="346">
        <v>84</v>
      </c>
      <c r="Q41" s="346">
        <v>72</v>
      </c>
      <c r="R41" s="346">
        <v>0</v>
      </c>
      <c r="S41" s="346">
        <v>0</v>
      </c>
      <c r="T41" s="347">
        <f t="shared" si="13"/>
        <v>156</v>
      </c>
      <c r="U41" s="352"/>
      <c r="V41" s="351">
        <v>1</v>
      </c>
      <c r="W41" s="106"/>
    </row>
    <row r="42" spans="1:24" ht="20.100000000000001" customHeight="1">
      <c r="A42" s="318">
        <v>44517</v>
      </c>
      <c r="B42" s="326" t="s">
        <v>1987</v>
      </c>
      <c r="C42" s="327" t="s">
        <v>1988</v>
      </c>
      <c r="D42" s="328">
        <v>2</v>
      </c>
      <c r="E42" s="328">
        <v>0</v>
      </c>
      <c r="F42" s="328">
        <v>0</v>
      </c>
      <c r="G42" s="328">
        <v>2</v>
      </c>
      <c r="H42" s="328">
        <v>0</v>
      </c>
      <c r="I42" s="329" t="s">
        <v>1992</v>
      </c>
      <c r="J42" s="330" t="s">
        <v>1993</v>
      </c>
      <c r="K42" s="330" t="s">
        <v>1994</v>
      </c>
      <c r="L42" s="331"/>
      <c r="M42" s="344" t="s">
        <v>2006</v>
      </c>
      <c r="N42" s="186">
        <v>0.64652777777777781</v>
      </c>
      <c r="O42" s="345" t="s">
        <v>148</v>
      </c>
      <c r="P42" s="346">
        <v>19</v>
      </c>
      <c r="Q42" s="346">
        <v>19</v>
      </c>
      <c r="R42" s="346">
        <v>2</v>
      </c>
      <c r="S42" s="346">
        <v>2</v>
      </c>
      <c r="T42" s="347">
        <f t="shared" si="13"/>
        <v>42</v>
      </c>
      <c r="U42" s="352"/>
      <c r="V42" s="351">
        <v>2</v>
      </c>
      <c r="W42" s="106"/>
    </row>
    <row r="43" spans="1:24" ht="20.100000000000001" customHeight="1" thickBot="1">
      <c r="A43" s="325">
        <v>44517</v>
      </c>
      <c r="B43" s="332" t="s">
        <v>1987</v>
      </c>
      <c r="C43" s="333" t="s">
        <v>1989</v>
      </c>
      <c r="D43" s="334">
        <v>15</v>
      </c>
      <c r="E43" s="334">
        <v>0</v>
      </c>
      <c r="F43" s="334">
        <v>0</v>
      </c>
      <c r="G43" s="334">
        <v>7</v>
      </c>
      <c r="H43" s="334">
        <v>0</v>
      </c>
      <c r="I43" s="335" t="s">
        <v>1992</v>
      </c>
      <c r="J43" s="336" t="s">
        <v>1993</v>
      </c>
      <c r="K43" s="336" t="s">
        <v>1994</v>
      </c>
      <c r="L43" s="337"/>
      <c r="M43" s="344" t="s">
        <v>1902</v>
      </c>
      <c r="N43" s="186">
        <v>0.51250000000000007</v>
      </c>
      <c r="O43" s="345" t="s">
        <v>147</v>
      </c>
      <c r="P43" s="346">
        <v>7</v>
      </c>
      <c r="Q43" s="346">
        <v>7</v>
      </c>
      <c r="R43" s="346">
        <v>0</v>
      </c>
      <c r="S43" s="346">
        <v>0</v>
      </c>
      <c r="T43" s="347">
        <f t="shared" si="13"/>
        <v>14</v>
      </c>
      <c r="U43" s="350"/>
      <c r="V43" s="351">
        <v>1</v>
      </c>
      <c r="W43" s="106"/>
    </row>
    <row r="44" spans="1:24" ht="20.100000000000001" customHeight="1" thickTop="1">
      <c r="A44" s="325">
        <v>44517</v>
      </c>
      <c r="B44" s="332" t="s">
        <v>1987</v>
      </c>
      <c r="C44" s="333" t="s">
        <v>1990</v>
      </c>
      <c r="D44" s="334">
        <v>2</v>
      </c>
      <c r="E44" s="334">
        <v>0</v>
      </c>
      <c r="F44" s="334">
        <v>0</v>
      </c>
      <c r="G44" s="334">
        <v>0</v>
      </c>
      <c r="H44" s="334">
        <v>0</v>
      </c>
      <c r="I44" s="335" t="s">
        <v>1992</v>
      </c>
      <c r="J44" s="336" t="s">
        <v>1993</v>
      </c>
      <c r="K44" s="336" t="s">
        <v>1995</v>
      </c>
      <c r="L44" s="337"/>
      <c r="M44" s="344"/>
      <c r="N44" s="186"/>
      <c r="O44" s="181" t="s">
        <v>125</v>
      </c>
      <c r="P44" s="182">
        <f>SUM(P37:P43)</f>
        <v>234</v>
      </c>
      <c r="Q44" s="182">
        <f>SUM(Q37:Q43)</f>
        <v>239</v>
      </c>
      <c r="R44" s="182">
        <f>SUM(R37:R43)</f>
        <v>18</v>
      </c>
      <c r="S44" s="182">
        <f>SUM(S37:S43)</f>
        <v>18</v>
      </c>
      <c r="T44" s="182">
        <f>SUM(T37:T43)</f>
        <v>509</v>
      </c>
      <c r="U44" s="183"/>
      <c r="V44" s="184"/>
      <c r="W44" s="106"/>
    </row>
    <row r="45" spans="1:24" ht="20.100000000000001" customHeight="1" thickBot="1">
      <c r="A45" s="324">
        <v>44517</v>
      </c>
      <c r="B45" s="338" t="s">
        <v>1987</v>
      </c>
      <c r="C45" s="339" t="s">
        <v>1991</v>
      </c>
      <c r="D45" s="340">
        <v>3</v>
      </c>
      <c r="E45" s="340">
        <v>0</v>
      </c>
      <c r="F45" s="340">
        <v>0</v>
      </c>
      <c r="G45" s="340">
        <v>3</v>
      </c>
      <c r="H45" s="340">
        <v>0</v>
      </c>
      <c r="I45" s="341" t="s">
        <v>1992</v>
      </c>
      <c r="J45" s="342" t="s">
        <v>1993</v>
      </c>
      <c r="K45" s="342" t="s">
        <v>1994</v>
      </c>
      <c r="L45" s="343"/>
      <c r="M45" s="344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</row>
    <row r="46" spans="1:24" ht="20.100000000000001" customHeight="1">
      <c r="A46" s="325">
        <v>44517</v>
      </c>
      <c r="B46" s="332" t="s">
        <v>1997</v>
      </c>
      <c r="C46" s="333" t="s">
        <v>1998</v>
      </c>
      <c r="D46" s="334">
        <v>9</v>
      </c>
      <c r="E46" s="334">
        <v>0</v>
      </c>
      <c r="F46" s="334">
        <v>0</v>
      </c>
      <c r="G46" s="334">
        <v>9</v>
      </c>
      <c r="H46" s="334">
        <v>0</v>
      </c>
      <c r="I46" s="335" t="s">
        <v>2002</v>
      </c>
      <c r="J46" s="336" t="s">
        <v>2003</v>
      </c>
      <c r="K46" s="370" t="s">
        <v>2004</v>
      </c>
      <c r="L46" s="337"/>
      <c r="M46" s="344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4" ht="20.100000000000001" customHeight="1">
      <c r="A47" s="325">
        <v>44517</v>
      </c>
      <c r="B47" s="332" t="s">
        <v>1997</v>
      </c>
      <c r="C47" s="333" t="s">
        <v>1999</v>
      </c>
      <c r="D47" s="334">
        <v>0</v>
      </c>
      <c r="E47" s="334">
        <v>0</v>
      </c>
      <c r="F47" s="334">
        <v>0</v>
      </c>
      <c r="G47" s="334">
        <v>10</v>
      </c>
      <c r="H47" s="334">
        <v>0</v>
      </c>
      <c r="I47" s="335" t="s">
        <v>2002</v>
      </c>
      <c r="J47" s="336" t="s">
        <v>2003</v>
      </c>
      <c r="K47" s="370" t="s">
        <v>2004</v>
      </c>
      <c r="L47" s="337"/>
      <c r="M47" s="344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4" ht="20.100000000000001" customHeight="1" thickBot="1">
      <c r="A48" s="325">
        <v>44517</v>
      </c>
      <c r="B48" s="332" t="s">
        <v>2000</v>
      </c>
      <c r="C48" s="333" t="s">
        <v>1957</v>
      </c>
      <c r="D48" s="334">
        <v>10</v>
      </c>
      <c r="E48" s="334">
        <v>0</v>
      </c>
      <c r="F48" s="334">
        <v>0</v>
      </c>
      <c r="G48" s="334">
        <v>0</v>
      </c>
      <c r="H48" s="334">
        <v>0</v>
      </c>
      <c r="I48" s="335" t="s">
        <v>2002</v>
      </c>
      <c r="J48" s="336" t="s">
        <v>2003</v>
      </c>
      <c r="K48" s="370" t="s">
        <v>2005</v>
      </c>
      <c r="L48" s="337"/>
      <c r="M48" s="344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59">
        <v>44517</v>
      </c>
      <c r="B49" s="360" t="s">
        <v>2001</v>
      </c>
      <c r="C49" s="361" t="s">
        <v>1970</v>
      </c>
      <c r="D49" s="362">
        <v>2</v>
      </c>
      <c r="E49" s="362">
        <v>0</v>
      </c>
      <c r="F49" s="362">
        <v>0</v>
      </c>
      <c r="G49" s="362">
        <v>2</v>
      </c>
      <c r="H49" s="362">
        <v>0</v>
      </c>
      <c r="I49" s="363" t="s">
        <v>2002</v>
      </c>
      <c r="J49" s="364" t="s">
        <v>2003</v>
      </c>
      <c r="K49" s="367" t="s">
        <v>2004</v>
      </c>
      <c r="L49" s="365"/>
      <c r="M49" s="344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198" t="s">
        <v>11</v>
      </c>
      <c r="B50" s="199"/>
      <c r="C50" s="200"/>
      <c r="D50" s="201">
        <f>SUM(D4:D49)</f>
        <v>185</v>
      </c>
      <c r="E50" s="201">
        <f>SUM(E4:E49)</f>
        <v>0</v>
      </c>
      <c r="F50" s="201">
        <f>SUM(F4:F49)</f>
        <v>0</v>
      </c>
      <c r="G50" s="201">
        <f>SUM(G4:G49)</f>
        <v>168</v>
      </c>
      <c r="H50" s="201">
        <f>SUM(H4:H49)</f>
        <v>0</v>
      </c>
      <c r="I50" s="297"/>
      <c r="J50" s="149"/>
      <c r="K50" s="149"/>
      <c r="L50" s="202"/>
      <c r="M50" s="344"/>
      <c r="N50" s="186"/>
      <c r="O50" s="94" t="s">
        <v>89</v>
      </c>
      <c r="P50" s="96">
        <f>P44+P49</f>
        <v>234</v>
      </c>
      <c r="Q50" s="95">
        <f>Q44+Q49</f>
        <v>239</v>
      </c>
      <c r="R50" s="96">
        <f>R44+R49</f>
        <v>18</v>
      </c>
      <c r="S50" s="95">
        <f>S44+S49</f>
        <v>18</v>
      </c>
      <c r="T50" s="96">
        <f>T44+T49</f>
        <v>509</v>
      </c>
      <c r="U50" s="97">
        <f>SUM(U44:U45)</f>
        <v>0</v>
      </c>
      <c r="V50" s="98"/>
    </row>
    <row r="51" spans="1:22" ht="20.100000000000001" customHeight="1">
      <c r="A51" s="203" t="s">
        <v>12</v>
      </c>
      <c r="B51" s="204"/>
      <c r="C51" s="205"/>
      <c r="D51" s="206">
        <v>3365</v>
      </c>
      <c r="E51" s="206">
        <v>0</v>
      </c>
      <c r="F51" s="206">
        <v>4</v>
      </c>
      <c r="G51" s="206">
        <v>3315</v>
      </c>
      <c r="H51" s="206">
        <v>0</v>
      </c>
      <c r="I51" s="298"/>
      <c r="J51" s="128"/>
      <c r="K51" s="128"/>
      <c r="L51" s="207"/>
      <c r="M51" s="344"/>
      <c r="N51" s="106"/>
      <c r="O51" s="169" t="s">
        <v>1310</v>
      </c>
      <c r="P51" s="99">
        <v>-84</v>
      </c>
      <c r="Q51" s="152">
        <v>-72</v>
      </c>
      <c r="R51" s="152"/>
      <c r="S51" s="152"/>
      <c r="T51" s="152"/>
      <c r="U51" s="151"/>
      <c r="V51" s="151"/>
    </row>
    <row r="52" spans="1:22" ht="20.100000000000001" customHeight="1" thickBot="1">
      <c r="A52" s="208" t="s">
        <v>13</v>
      </c>
      <c r="B52" s="209"/>
      <c r="C52" s="210"/>
      <c r="D52" s="211">
        <f>D50+D51</f>
        <v>3550</v>
      </c>
      <c r="E52" s="211">
        <f>E50+E51</f>
        <v>0</v>
      </c>
      <c r="F52" s="211">
        <f>F50+F51</f>
        <v>4</v>
      </c>
      <c r="G52" s="211">
        <f>G50+G51</f>
        <v>3483</v>
      </c>
      <c r="H52" s="211">
        <f>H50+H51</f>
        <v>0</v>
      </c>
      <c r="I52" s="299"/>
      <c r="J52" s="129"/>
      <c r="K52" s="129"/>
      <c r="L52" s="212"/>
      <c r="M52" s="344"/>
      <c r="N52" s="106"/>
      <c r="O52" s="156"/>
      <c r="P52" s="188"/>
      <c r="Q52" s="188"/>
      <c r="R52" s="152"/>
      <c r="S52" s="152"/>
      <c r="T52" s="152"/>
      <c r="U52" s="151"/>
      <c r="V52" s="151"/>
    </row>
    <row r="53" spans="1:22" ht="20.100000000000001" customHeight="1">
      <c r="A53" s="213" t="s">
        <v>14</v>
      </c>
      <c r="B53" s="214">
        <f t="array" ref="B53">SUM(1/COUNTIF(B4:B49,B4:B49))</f>
        <v>24.999999999999989</v>
      </c>
      <c r="C53" s="215"/>
      <c r="D53" s="151"/>
      <c r="E53" s="151"/>
      <c r="F53" s="151"/>
      <c r="G53" s="151"/>
      <c r="H53" s="151"/>
      <c r="I53" s="300"/>
      <c r="J53" s="130"/>
      <c r="K53" s="130"/>
      <c r="L53" s="134"/>
      <c r="M53" s="187"/>
      <c r="N53" s="106"/>
      <c r="O53" s="156"/>
      <c r="P53" s="188"/>
      <c r="Q53" s="188"/>
      <c r="R53" s="152"/>
      <c r="S53" s="152"/>
      <c r="T53" s="152"/>
      <c r="U53" s="151"/>
      <c r="V53" s="151"/>
    </row>
    <row r="54" spans="1:22" ht="20.100000000000001" customHeight="1">
      <c r="A54" s="213"/>
      <c r="B54" s="214"/>
      <c r="C54" s="215"/>
      <c r="D54" s="151"/>
      <c r="E54" s="151"/>
      <c r="F54" s="151"/>
      <c r="G54" s="151"/>
      <c r="H54" s="151"/>
      <c r="I54" s="300"/>
      <c r="J54" s="130"/>
      <c r="K54" s="39"/>
      <c r="L54" s="39"/>
      <c r="M54" s="187"/>
      <c r="N54" s="272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>
      <c r="A55" s="216" t="s">
        <v>15</v>
      </c>
      <c r="B55" s="217"/>
      <c r="C55" s="217"/>
      <c r="D55" s="131"/>
      <c r="E55" s="131"/>
      <c r="F55" s="131"/>
      <c r="G55" s="131"/>
      <c r="H55" s="131"/>
      <c r="I55" s="301"/>
      <c r="J55" s="131"/>
      <c r="K55" s="148"/>
      <c r="L55" s="148"/>
      <c r="M55" s="187"/>
      <c r="N55" s="272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>
      <c r="A56" s="218" t="s">
        <v>1676</v>
      </c>
      <c r="B56" s="217"/>
      <c r="C56" s="217"/>
      <c r="D56" s="131"/>
      <c r="E56" s="131"/>
      <c r="F56" s="131"/>
      <c r="G56" s="131"/>
      <c r="H56" s="131"/>
      <c r="I56" s="301"/>
      <c r="J56" s="131"/>
      <c r="K56" s="131"/>
      <c r="L56" s="148"/>
      <c r="M56" s="187"/>
      <c r="N56" s="272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 thickBot="1">
      <c r="A57" s="219"/>
      <c r="B57" s="217"/>
      <c r="C57" s="220"/>
      <c r="D57" s="131"/>
      <c r="E57" s="131"/>
      <c r="F57" s="131"/>
      <c r="G57" s="131"/>
      <c r="H57" s="131"/>
      <c r="I57" s="302"/>
      <c r="J57" s="132"/>
      <c r="K57" s="132"/>
      <c r="L57" s="221"/>
      <c r="M57" s="187"/>
      <c r="N57" s="272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 thickBot="1">
      <c r="A58" s="174" t="s">
        <v>0</v>
      </c>
      <c r="B58" s="175" t="s">
        <v>1</v>
      </c>
      <c r="C58" s="175" t="s">
        <v>2</v>
      </c>
      <c r="D58" s="414" t="s">
        <v>16</v>
      </c>
      <c r="E58" s="222" t="s">
        <v>27</v>
      </c>
      <c r="F58" s="414" t="s">
        <v>18</v>
      </c>
      <c r="G58" s="414" t="s">
        <v>19</v>
      </c>
      <c r="H58" s="414" t="s">
        <v>119</v>
      </c>
      <c r="I58" s="303" t="s">
        <v>8</v>
      </c>
      <c r="J58" s="414" t="s">
        <v>9</v>
      </c>
      <c r="K58" s="464" t="s">
        <v>10</v>
      </c>
      <c r="L58" s="465"/>
      <c r="M58" s="187"/>
      <c r="N58" s="272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>
      <c r="A59" s="318"/>
      <c r="B59" s="326"/>
      <c r="C59" s="327"/>
      <c r="D59" s="328"/>
      <c r="E59" s="328"/>
      <c r="F59" s="328"/>
      <c r="G59" s="328"/>
      <c r="H59" s="328"/>
      <c r="I59" s="329"/>
      <c r="J59" s="330"/>
      <c r="K59" s="330"/>
      <c r="L59" s="331"/>
      <c r="M59" s="187"/>
      <c r="N59" s="272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 thickBot="1">
      <c r="A60" s="325"/>
      <c r="B60" s="332"/>
      <c r="C60" s="333"/>
      <c r="D60" s="334"/>
      <c r="E60" s="334"/>
      <c r="F60" s="334"/>
      <c r="G60" s="334"/>
      <c r="H60" s="334"/>
      <c r="I60" s="335"/>
      <c r="J60" s="336"/>
      <c r="K60" s="336"/>
      <c r="L60" s="337"/>
      <c r="M60" s="187"/>
      <c r="N60" s="272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198" t="s">
        <v>20</v>
      </c>
      <c r="B61" s="199"/>
      <c r="C61" s="200"/>
      <c r="D61" s="225">
        <f>SUM(D59:D60)</f>
        <v>0</v>
      </c>
      <c r="E61" s="225">
        <f>SUM(E59:E60)</f>
        <v>0</v>
      </c>
      <c r="F61" s="225">
        <f>SUM(F59:F60)</f>
        <v>0</v>
      </c>
      <c r="G61" s="225">
        <f>SUM(G59:G60)</f>
        <v>0</v>
      </c>
      <c r="H61" s="225">
        <f>SUM(H59:H60)</f>
        <v>0</v>
      </c>
      <c r="I61" s="297"/>
      <c r="J61" s="34"/>
      <c r="K61" s="34"/>
      <c r="L61" s="226"/>
      <c r="M61" s="187"/>
      <c r="N61" s="272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>
      <c r="A62" s="227" t="s">
        <v>12</v>
      </c>
      <c r="B62" s="228"/>
      <c r="C62" s="115"/>
      <c r="D62" s="229">
        <v>27</v>
      </c>
      <c r="E62" s="229">
        <v>407</v>
      </c>
      <c r="F62" s="229">
        <v>398</v>
      </c>
      <c r="G62" s="229">
        <v>25</v>
      </c>
      <c r="H62" s="229">
        <v>0</v>
      </c>
      <c r="I62" s="304"/>
      <c r="J62" s="133"/>
      <c r="K62" s="133"/>
      <c r="L62" s="230"/>
      <c r="M62" s="187"/>
      <c r="N62" s="272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 thickBot="1">
      <c r="A63" s="208" t="s">
        <v>13</v>
      </c>
      <c r="B63" s="209"/>
      <c r="C63" s="210"/>
      <c r="D63" s="231">
        <f>SUM(D61:D62)</f>
        <v>27</v>
      </c>
      <c r="E63" s="231">
        <f t="shared" ref="E63:H63" si="14">SUM(E61:E62)</f>
        <v>407</v>
      </c>
      <c r="F63" s="231">
        <f t="shared" si="14"/>
        <v>398</v>
      </c>
      <c r="G63" s="231">
        <f t="shared" si="14"/>
        <v>25</v>
      </c>
      <c r="H63" s="231">
        <f t="shared" si="14"/>
        <v>0</v>
      </c>
      <c r="I63" s="299"/>
      <c r="J63" s="129"/>
      <c r="K63" s="129"/>
      <c r="L63" s="212"/>
      <c r="M63" s="187"/>
      <c r="N63" s="272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>
      <c r="A64" s="213"/>
      <c r="B64" s="214"/>
      <c r="C64" s="232"/>
      <c r="D64" s="151"/>
      <c r="E64" s="151"/>
      <c r="F64" s="151"/>
      <c r="G64" s="151"/>
      <c r="H64" s="151"/>
      <c r="I64" s="300"/>
      <c r="J64" s="130"/>
      <c r="K64" s="130"/>
      <c r="L64" s="130"/>
      <c r="M64" s="187"/>
      <c r="N64" s="272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>
      <c r="A65" s="216" t="s">
        <v>21</v>
      </c>
      <c r="B65" s="217"/>
      <c r="C65" s="217"/>
      <c r="D65" s="131"/>
      <c r="E65" s="131"/>
      <c r="F65" s="131"/>
      <c r="G65" s="131"/>
      <c r="H65" s="131"/>
      <c r="I65" s="301"/>
      <c r="J65" s="131"/>
      <c r="K65" s="131"/>
      <c r="L65" s="131"/>
      <c r="M65" s="187"/>
      <c r="N65" s="272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216" t="s">
        <v>124</v>
      </c>
      <c r="B66" s="217"/>
      <c r="C66" s="217"/>
      <c r="D66" s="131"/>
      <c r="E66" s="131"/>
      <c r="F66" s="131"/>
      <c r="G66" s="131"/>
      <c r="H66" s="131"/>
      <c r="I66" s="301"/>
      <c r="J66" s="131"/>
      <c r="K66" s="131"/>
      <c r="L66" s="131"/>
      <c r="M66" s="187"/>
      <c r="N66" s="272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219"/>
      <c r="B67" s="217"/>
      <c r="C67" s="220"/>
      <c r="D67" s="131"/>
      <c r="E67" s="131"/>
      <c r="F67" s="131"/>
      <c r="G67" s="131"/>
      <c r="H67" s="131"/>
      <c r="I67" s="302"/>
      <c r="J67" s="132"/>
      <c r="K67" s="132"/>
      <c r="L67" s="221"/>
      <c r="M67" s="187"/>
      <c r="N67" s="272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 thickBot="1">
      <c r="A68" s="174" t="s">
        <v>0</v>
      </c>
      <c r="B68" s="175" t="s">
        <v>1</v>
      </c>
      <c r="C68" s="175" t="s">
        <v>2</v>
      </c>
      <c r="D68" s="414" t="s">
        <v>22</v>
      </c>
      <c r="E68" s="414" t="s">
        <v>23</v>
      </c>
      <c r="F68" s="414" t="s">
        <v>24</v>
      </c>
      <c r="G68" s="414" t="s">
        <v>25</v>
      </c>
      <c r="H68" s="414" t="s">
        <v>7</v>
      </c>
      <c r="I68" s="303" t="s">
        <v>8</v>
      </c>
      <c r="J68" s="414" t="s">
        <v>9</v>
      </c>
      <c r="K68" s="464" t="s">
        <v>10</v>
      </c>
      <c r="L68" s="465"/>
      <c r="M68" s="187"/>
      <c r="N68" s="272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>
      <c r="A69" s="171"/>
      <c r="B69" s="143"/>
      <c r="C69" s="409"/>
      <c r="D69" s="162">
        <v>0</v>
      </c>
      <c r="E69" s="162">
        <v>0</v>
      </c>
      <c r="F69" s="162">
        <v>0</v>
      </c>
      <c r="G69" s="162">
        <v>0</v>
      </c>
      <c r="H69" s="162">
        <v>0</v>
      </c>
      <c r="I69" s="291"/>
      <c r="J69" s="169"/>
      <c r="K69" s="169"/>
      <c r="L69" s="144"/>
      <c r="M69" s="187"/>
      <c r="N69" s="272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 thickBot="1">
      <c r="A70" s="165"/>
      <c r="B70" s="285"/>
      <c r="C70" s="410"/>
      <c r="D70" s="163">
        <v>0</v>
      </c>
      <c r="E70" s="163">
        <v>0</v>
      </c>
      <c r="F70" s="163">
        <v>0</v>
      </c>
      <c r="G70" s="163">
        <v>0</v>
      </c>
      <c r="H70" s="163">
        <v>0</v>
      </c>
      <c r="I70" s="292"/>
      <c r="J70" s="164"/>
      <c r="K70" s="164"/>
      <c r="L70" s="286"/>
      <c r="M70" s="187"/>
      <c r="N70" s="272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>
      <c r="A71" s="198" t="s">
        <v>20</v>
      </c>
      <c r="B71" s="199"/>
      <c r="C71" s="200"/>
      <c r="D71" s="225">
        <f>SUM(D69:D70)</f>
        <v>0</v>
      </c>
      <c r="E71" s="225">
        <f>SUM(E69:E70)</f>
        <v>0</v>
      </c>
      <c r="F71" s="225">
        <f>SUM(F69:F70)</f>
        <v>0</v>
      </c>
      <c r="G71" s="225">
        <f>SUM(G69:G70)</f>
        <v>0</v>
      </c>
      <c r="H71" s="225">
        <f>SUM(H69:H70)</f>
        <v>0</v>
      </c>
      <c r="I71" s="297"/>
      <c r="J71" s="34"/>
      <c r="K71" s="34"/>
      <c r="L71" s="226"/>
      <c r="M71" s="187"/>
      <c r="N71" s="272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>
      <c r="A72" s="227" t="s">
        <v>12</v>
      </c>
      <c r="B72" s="228"/>
      <c r="C72" s="115"/>
      <c r="D72" s="229">
        <v>130</v>
      </c>
      <c r="E72" s="229">
        <v>0</v>
      </c>
      <c r="F72" s="229">
        <v>0</v>
      </c>
      <c r="G72" s="229">
        <v>116</v>
      </c>
      <c r="H72" s="229">
        <v>0</v>
      </c>
      <c r="I72" s="304"/>
      <c r="J72" s="133"/>
      <c r="K72" s="133"/>
      <c r="L72" s="230"/>
      <c r="M72" s="187"/>
      <c r="N72" s="272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 thickBot="1">
      <c r="A73" s="208" t="s">
        <v>13</v>
      </c>
      <c r="B73" s="209"/>
      <c r="C73" s="210"/>
      <c r="D73" s="231">
        <f>SUM(D71:D72)</f>
        <v>130</v>
      </c>
      <c r="E73" s="231">
        <f>SUM(E71:E72)</f>
        <v>0</v>
      </c>
      <c r="F73" s="231">
        <f>SUM(F71:F72)</f>
        <v>0</v>
      </c>
      <c r="G73" s="231">
        <f>SUM(G71:G72)</f>
        <v>116</v>
      </c>
      <c r="H73" s="231">
        <f>SUM(H71:H72)</f>
        <v>0</v>
      </c>
      <c r="I73" s="299"/>
      <c r="J73" s="129"/>
      <c r="K73" s="129"/>
      <c r="L73" s="212"/>
      <c r="M73" s="187"/>
      <c r="N73" s="272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213"/>
      <c r="B74" s="214"/>
      <c r="C74" s="232"/>
      <c r="D74" s="151"/>
      <c r="E74" s="151"/>
      <c r="F74" s="151"/>
      <c r="G74" s="151"/>
      <c r="H74" s="151"/>
      <c r="I74" s="300"/>
      <c r="J74" s="130"/>
      <c r="K74" s="130"/>
      <c r="L74" s="130"/>
      <c r="M74" s="187"/>
      <c r="N74" s="272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216" t="s">
        <v>120</v>
      </c>
      <c r="B75" s="217"/>
      <c r="C75" s="217"/>
      <c r="D75" s="131"/>
      <c r="E75" s="131"/>
      <c r="F75" s="131"/>
      <c r="G75" s="131"/>
      <c r="H75" s="131"/>
      <c r="I75" s="301"/>
      <c r="J75" s="131"/>
      <c r="K75" s="131"/>
      <c r="L75" s="131"/>
      <c r="M75" s="187"/>
      <c r="N75" s="272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 thickBot="1">
      <c r="A76" s="219"/>
      <c r="B76" s="217"/>
      <c r="C76" s="220"/>
      <c r="D76" s="131"/>
      <c r="E76" s="131"/>
      <c r="F76" s="131"/>
      <c r="G76" s="131"/>
      <c r="H76" s="131"/>
      <c r="I76" s="302"/>
      <c r="J76" s="132"/>
      <c r="K76" s="132"/>
      <c r="L76" s="131"/>
      <c r="M76" s="187"/>
      <c r="N76" s="272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 thickBot="1">
      <c r="A77" s="174" t="s">
        <v>0</v>
      </c>
      <c r="B77" s="175" t="s">
        <v>1</v>
      </c>
      <c r="C77" s="175" t="s">
        <v>2</v>
      </c>
      <c r="D77" s="414" t="s">
        <v>26</v>
      </c>
      <c r="E77" s="414" t="s">
        <v>27</v>
      </c>
      <c r="F77" s="414" t="s">
        <v>28</v>
      </c>
      <c r="G77" s="414" t="s">
        <v>25</v>
      </c>
      <c r="H77" s="414" t="s">
        <v>22</v>
      </c>
      <c r="I77" s="303" t="s">
        <v>8</v>
      </c>
      <c r="J77" s="414" t="s">
        <v>9</v>
      </c>
      <c r="K77" s="464" t="s">
        <v>10</v>
      </c>
      <c r="L77" s="465"/>
      <c r="M77" s="187"/>
      <c r="N77" s="272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170">
        <v>44517</v>
      </c>
      <c r="B78" s="159" t="s">
        <v>1927</v>
      </c>
      <c r="C78" s="159" t="s">
        <v>1921</v>
      </c>
      <c r="D78" s="319">
        <v>0</v>
      </c>
      <c r="E78" s="319">
        <v>10</v>
      </c>
      <c r="F78" s="319">
        <v>17</v>
      </c>
      <c r="G78" s="319">
        <v>0</v>
      </c>
      <c r="H78" s="319">
        <v>0</v>
      </c>
      <c r="I78" s="305" t="s">
        <v>1930</v>
      </c>
      <c r="J78" s="134" t="s">
        <v>1935</v>
      </c>
      <c r="K78" s="134"/>
      <c r="L78" s="289"/>
      <c r="M78" s="187"/>
      <c r="N78" s="272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>
      <c r="A79" s="171">
        <v>44517</v>
      </c>
      <c r="B79" s="161" t="s">
        <v>1928</v>
      </c>
      <c r="C79" s="161" t="s">
        <v>1913</v>
      </c>
      <c r="D79" s="320">
        <v>0</v>
      </c>
      <c r="E79" s="320">
        <v>22</v>
      </c>
      <c r="F79" s="320">
        <v>22</v>
      </c>
      <c r="G79" s="320">
        <v>0</v>
      </c>
      <c r="H79" s="320">
        <v>0</v>
      </c>
      <c r="I79" s="306" t="s">
        <v>1931</v>
      </c>
      <c r="J79" s="39" t="s">
        <v>1935</v>
      </c>
      <c r="K79" s="39"/>
      <c r="L79" s="176"/>
      <c r="M79" s="187"/>
      <c r="N79" s="272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>
      <c r="A80" s="171">
        <v>44517</v>
      </c>
      <c r="B80" s="161" t="s">
        <v>1929</v>
      </c>
      <c r="C80" s="161" t="s">
        <v>1922</v>
      </c>
      <c r="D80" s="320">
        <v>0</v>
      </c>
      <c r="E80" s="320">
        <v>4</v>
      </c>
      <c r="F80" s="320">
        <v>4</v>
      </c>
      <c r="G80" s="320">
        <v>0</v>
      </c>
      <c r="H80" s="320">
        <v>0</v>
      </c>
      <c r="I80" s="306" t="s">
        <v>1932</v>
      </c>
      <c r="J80" s="39" t="s">
        <v>1936</v>
      </c>
      <c r="K80" s="39"/>
      <c r="L80" s="176"/>
      <c r="M80" s="187"/>
      <c r="N80" s="272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>
      <c r="A81" s="171">
        <v>44517</v>
      </c>
      <c r="B81" s="161" t="s">
        <v>1929</v>
      </c>
      <c r="C81" s="161" t="s">
        <v>1923</v>
      </c>
      <c r="D81" s="320">
        <v>0</v>
      </c>
      <c r="E81" s="320">
        <v>2</v>
      </c>
      <c r="F81" s="320">
        <v>2</v>
      </c>
      <c r="G81" s="320">
        <v>0</v>
      </c>
      <c r="H81" s="320">
        <v>0</v>
      </c>
      <c r="I81" s="306" t="s">
        <v>1932</v>
      </c>
      <c r="J81" s="39" t="s">
        <v>1936</v>
      </c>
      <c r="K81" s="39"/>
      <c r="L81" s="176"/>
      <c r="M81" s="187"/>
      <c r="N81" s="272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>
      <c r="A82" s="171">
        <v>44517</v>
      </c>
      <c r="B82" s="161" t="s">
        <v>1927</v>
      </c>
      <c r="C82" s="161" t="s">
        <v>1924</v>
      </c>
      <c r="D82" s="320">
        <v>0</v>
      </c>
      <c r="E82" s="320">
        <v>7</v>
      </c>
      <c r="F82" s="320">
        <v>11</v>
      </c>
      <c r="G82" s="320">
        <v>0</v>
      </c>
      <c r="H82" s="320">
        <v>0</v>
      </c>
      <c r="I82" s="306" t="s">
        <v>1930</v>
      </c>
      <c r="J82" s="39" t="s">
        <v>1935</v>
      </c>
      <c r="K82" s="39"/>
      <c r="L82" s="176"/>
      <c r="M82" s="187"/>
      <c r="N82" s="272"/>
      <c r="O82" s="156"/>
      <c r="P82" s="188"/>
      <c r="Q82" s="188"/>
      <c r="R82" s="152"/>
      <c r="S82" s="152"/>
      <c r="T82" s="152"/>
      <c r="U82" s="151"/>
      <c r="V82" s="151"/>
    </row>
    <row r="83" spans="1:22" ht="19.5" customHeight="1">
      <c r="A83" s="171">
        <v>44517</v>
      </c>
      <c r="B83" s="161" t="s">
        <v>1928</v>
      </c>
      <c r="C83" s="161" t="s">
        <v>1925</v>
      </c>
      <c r="D83" s="320">
        <v>0</v>
      </c>
      <c r="E83" s="320">
        <v>9</v>
      </c>
      <c r="F83" s="320">
        <v>9</v>
      </c>
      <c r="G83" s="320">
        <v>0</v>
      </c>
      <c r="H83" s="320">
        <v>0</v>
      </c>
      <c r="I83" s="306" t="s">
        <v>1933</v>
      </c>
      <c r="J83" s="39" t="s">
        <v>1937</v>
      </c>
      <c r="K83" s="39"/>
      <c r="L83" s="176"/>
      <c r="M83" s="187"/>
      <c r="N83" s="272"/>
      <c r="O83" s="156"/>
      <c r="P83" s="188"/>
      <c r="Q83" s="188"/>
      <c r="R83" s="152"/>
      <c r="S83" s="152"/>
      <c r="T83" s="152"/>
      <c r="U83" s="151"/>
      <c r="V83" s="151"/>
    </row>
    <row r="84" spans="1:22" ht="19.5" customHeight="1" thickBot="1">
      <c r="A84" s="171">
        <v>44517</v>
      </c>
      <c r="B84" s="161" t="s">
        <v>1928</v>
      </c>
      <c r="C84" s="161" t="s">
        <v>1926</v>
      </c>
      <c r="D84" s="320">
        <v>0</v>
      </c>
      <c r="E84" s="320">
        <v>18</v>
      </c>
      <c r="F84" s="320">
        <v>19</v>
      </c>
      <c r="G84" s="320">
        <v>0</v>
      </c>
      <c r="H84" s="320">
        <v>0</v>
      </c>
      <c r="I84" s="306" t="s">
        <v>1934</v>
      </c>
      <c r="J84" s="39" t="s">
        <v>1935</v>
      </c>
      <c r="K84" s="39"/>
      <c r="L84" s="176"/>
      <c r="M84" s="187"/>
      <c r="N84" s="272"/>
      <c r="O84" s="156"/>
      <c r="P84" s="188"/>
      <c r="Q84" s="188"/>
      <c r="R84" s="152"/>
      <c r="S84" s="152"/>
      <c r="T84" s="152"/>
      <c r="U84" s="151"/>
      <c r="V84" s="151"/>
    </row>
    <row r="85" spans="1:22" ht="19.5" customHeight="1">
      <c r="A85" s="198" t="s">
        <v>20</v>
      </c>
      <c r="B85" s="199"/>
      <c r="C85" s="200"/>
      <c r="D85" s="321">
        <f>SUM(D78:D84)</f>
        <v>0</v>
      </c>
      <c r="E85" s="321">
        <f>SUM(E78:E84)</f>
        <v>72</v>
      </c>
      <c r="F85" s="321">
        <f>SUM(F78:F84)</f>
        <v>84</v>
      </c>
      <c r="G85" s="321">
        <f>SUM(G78:G84)</f>
        <v>0</v>
      </c>
      <c r="H85" s="321">
        <f>SUM(H78:H84)</f>
        <v>0</v>
      </c>
      <c r="I85" s="297"/>
      <c r="J85" s="34"/>
      <c r="K85" s="34"/>
      <c r="L85" s="226"/>
      <c r="M85" s="187"/>
      <c r="N85" s="272"/>
      <c r="O85" s="156"/>
      <c r="P85" s="188"/>
      <c r="Q85" s="188"/>
      <c r="R85" s="152"/>
      <c r="S85" s="152"/>
      <c r="T85" s="152"/>
      <c r="U85" s="151"/>
      <c r="V85" s="151"/>
    </row>
    <row r="86" spans="1:22" ht="19.5" customHeight="1">
      <c r="A86" s="227" t="s">
        <v>12</v>
      </c>
      <c r="B86" s="228"/>
      <c r="C86" s="115"/>
      <c r="D86" s="322">
        <v>0</v>
      </c>
      <c r="E86" s="322">
        <v>98</v>
      </c>
      <c r="F86" s="322">
        <v>83</v>
      </c>
      <c r="G86" s="322">
        <v>0</v>
      </c>
      <c r="H86" s="322">
        <v>0</v>
      </c>
      <c r="I86" s="304"/>
      <c r="J86" s="133"/>
      <c r="K86" s="133"/>
      <c r="L86" s="230"/>
      <c r="M86" s="187"/>
      <c r="N86" s="272"/>
      <c r="O86" s="156"/>
      <c r="P86" s="188"/>
      <c r="Q86" s="188"/>
      <c r="R86" s="152"/>
      <c r="S86" s="152"/>
      <c r="T86" s="152"/>
      <c r="U86" s="151"/>
      <c r="V86" s="151"/>
    </row>
    <row r="87" spans="1:22" ht="19.5" customHeight="1" thickBot="1">
      <c r="A87" s="208" t="s">
        <v>13</v>
      </c>
      <c r="B87" s="209"/>
      <c r="C87" s="210"/>
      <c r="D87" s="323">
        <f>D85+D86</f>
        <v>0</v>
      </c>
      <c r="E87" s="323">
        <f>E85+E86</f>
        <v>170</v>
      </c>
      <c r="F87" s="323">
        <f>F85+F86</f>
        <v>167</v>
      </c>
      <c r="G87" s="323">
        <f>G85+G86</f>
        <v>0</v>
      </c>
      <c r="H87" s="323">
        <f>H85+H86</f>
        <v>0</v>
      </c>
      <c r="I87" s="299"/>
      <c r="J87" s="129"/>
      <c r="K87" s="129"/>
      <c r="L87" s="212"/>
      <c r="M87" s="187"/>
      <c r="N87" s="272"/>
      <c r="O87" s="156"/>
      <c r="P87" s="188"/>
      <c r="Q87" s="188"/>
      <c r="R87" s="152"/>
      <c r="S87" s="152"/>
      <c r="T87" s="152"/>
      <c r="U87" s="151"/>
      <c r="V87" s="151"/>
    </row>
    <row r="88" spans="1:22" ht="19.5" customHeight="1">
      <c r="A88" s="234"/>
      <c r="B88" s="214"/>
      <c r="C88" s="215"/>
      <c r="D88" s="151"/>
      <c r="E88" s="151"/>
      <c r="F88" s="151"/>
      <c r="G88" s="151"/>
      <c r="H88" s="151"/>
      <c r="I88" s="300"/>
      <c r="J88" s="130"/>
      <c r="K88" s="130"/>
      <c r="L88" s="130"/>
      <c r="M88" s="187"/>
      <c r="N88" s="272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>
      <c r="A89" s="216" t="s">
        <v>117</v>
      </c>
      <c r="B89" s="217"/>
      <c r="C89" s="217"/>
      <c r="D89" s="131"/>
      <c r="E89" s="131"/>
      <c r="F89" s="131"/>
      <c r="G89" s="131"/>
      <c r="H89" s="131"/>
      <c r="I89" s="301"/>
      <c r="J89" s="131"/>
      <c r="K89" s="131"/>
      <c r="L89" s="131"/>
      <c r="M89" s="187"/>
      <c r="N89" s="272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 thickBot="1">
      <c r="A90" s="219"/>
      <c r="B90" s="217"/>
      <c r="C90" s="220"/>
      <c r="D90" s="131"/>
      <c r="E90" s="131"/>
      <c r="F90" s="131"/>
      <c r="G90" s="131"/>
      <c r="H90" s="131"/>
      <c r="I90" s="302"/>
      <c r="J90" s="132"/>
      <c r="K90" s="132"/>
      <c r="L90" s="131"/>
      <c r="M90" s="187"/>
      <c r="N90" s="272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 thickBot="1">
      <c r="A91" s="174" t="s">
        <v>0</v>
      </c>
      <c r="B91" s="175" t="s">
        <v>1</v>
      </c>
      <c r="C91" s="175" t="s">
        <v>2</v>
      </c>
      <c r="D91" s="414" t="s">
        <v>29</v>
      </c>
      <c r="E91" s="414" t="s">
        <v>17</v>
      </c>
      <c r="F91" s="414" t="s">
        <v>30</v>
      </c>
      <c r="G91" s="414" t="s">
        <v>19</v>
      </c>
      <c r="H91" s="414" t="s">
        <v>7</v>
      </c>
      <c r="I91" s="303" t="s">
        <v>8</v>
      </c>
      <c r="J91" s="414" t="s">
        <v>9</v>
      </c>
      <c r="K91" s="414"/>
      <c r="L91" s="415" t="s">
        <v>10</v>
      </c>
      <c r="M91" s="187"/>
      <c r="N91" s="272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>
      <c r="A92" s="170"/>
      <c r="B92" s="159"/>
      <c r="C92" s="159"/>
      <c r="D92" s="160"/>
      <c r="E92" s="160"/>
      <c r="F92" s="160"/>
      <c r="G92" s="160"/>
      <c r="H92" s="160"/>
      <c r="I92" s="290"/>
      <c r="J92" s="168"/>
      <c r="K92" s="168"/>
      <c r="L92" s="233"/>
      <c r="M92" s="187"/>
      <c r="N92" s="272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 thickBot="1">
      <c r="A93" s="165"/>
      <c r="B93" s="158"/>
      <c r="C93" s="158"/>
      <c r="D93" s="163"/>
      <c r="E93" s="163"/>
      <c r="F93" s="163"/>
      <c r="G93" s="163"/>
      <c r="H93" s="163"/>
      <c r="I93" s="292"/>
      <c r="J93" s="164"/>
      <c r="K93" s="164"/>
      <c r="L93" s="235"/>
      <c r="M93" s="187"/>
      <c r="N93" s="272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>
      <c r="A94" s="198" t="s">
        <v>20</v>
      </c>
      <c r="B94" s="200"/>
      <c r="C94" s="200"/>
      <c r="D94" s="225">
        <f>SUM(D92:D93)</f>
        <v>0</v>
      </c>
      <c r="E94" s="225">
        <f>SUM(E92:E93)</f>
        <v>0</v>
      </c>
      <c r="F94" s="225">
        <f>SUM(F92:F93)</f>
        <v>0</v>
      </c>
      <c r="G94" s="225">
        <f>SUM(G92:G93)</f>
        <v>0</v>
      </c>
      <c r="H94" s="225">
        <f>SUM(H92:H93)</f>
        <v>0</v>
      </c>
      <c r="I94" s="297"/>
      <c r="J94" s="34"/>
      <c r="K94" s="34"/>
      <c r="L94" s="226"/>
      <c r="M94" s="187"/>
      <c r="N94" s="272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>
      <c r="A95" s="227" t="s">
        <v>12</v>
      </c>
      <c r="B95" s="115"/>
      <c r="C95" s="115"/>
      <c r="D95" s="229">
        <v>0</v>
      </c>
      <c r="E95" s="229">
        <v>105</v>
      </c>
      <c r="F95" s="229">
        <v>100</v>
      </c>
      <c r="G95" s="229">
        <v>0</v>
      </c>
      <c r="H95" s="229">
        <v>0</v>
      </c>
      <c r="I95" s="304"/>
      <c r="J95" s="133"/>
      <c r="K95" s="133"/>
      <c r="L95" s="230"/>
      <c r="M95" s="187"/>
      <c r="N95" s="272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 thickBot="1">
      <c r="A96" s="208" t="s">
        <v>13</v>
      </c>
      <c r="B96" s="210"/>
      <c r="C96" s="210"/>
      <c r="D96" s="231">
        <f>SUM(D94:D95)</f>
        <v>0</v>
      </c>
      <c r="E96" s="231">
        <f>SUM(E94:E95)</f>
        <v>105</v>
      </c>
      <c r="F96" s="231">
        <f>SUM(F94:F95)</f>
        <v>100</v>
      </c>
      <c r="G96" s="231">
        <f>SUM(G94:G95)</f>
        <v>0</v>
      </c>
      <c r="H96" s="231">
        <f>SUM(H94:H95)</f>
        <v>0</v>
      </c>
      <c r="I96" s="299"/>
      <c r="J96" s="129"/>
      <c r="K96" s="129"/>
      <c r="L96" s="236"/>
      <c r="M96" s="187"/>
      <c r="N96" s="272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>
      <c r="A97" s="213"/>
      <c r="B97" s="214"/>
      <c r="C97" s="215"/>
      <c r="D97" s="151"/>
      <c r="E97" s="151"/>
      <c r="F97" s="151"/>
      <c r="G97" s="151"/>
      <c r="H97" s="151"/>
      <c r="I97" s="300"/>
      <c r="J97" s="130"/>
      <c r="K97" s="130"/>
      <c r="L97" s="130"/>
      <c r="M97" s="187"/>
      <c r="N97" s="272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>
      <c r="A98" s="216" t="s">
        <v>31</v>
      </c>
      <c r="B98" s="217"/>
      <c r="C98" s="217"/>
      <c r="D98" s="131"/>
      <c r="E98" s="131"/>
      <c r="F98" s="131"/>
      <c r="G98" s="131"/>
      <c r="H98" s="131"/>
      <c r="I98" s="301"/>
      <c r="J98" s="131"/>
      <c r="K98" s="131"/>
      <c r="L98" s="131"/>
      <c r="M98" s="187"/>
      <c r="N98" s="272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>
      <c r="A99" s="216" t="s">
        <v>32</v>
      </c>
      <c r="B99" s="217"/>
      <c r="C99" s="217"/>
      <c r="D99" s="131"/>
      <c r="E99" s="131"/>
      <c r="F99" s="131"/>
      <c r="G99" s="131"/>
      <c r="H99" s="131"/>
      <c r="I99" s="301"/>
      <c r="J99" s="131"/>
      <c r="K99" s="131"/>
      <c r="L99" s="131"/>
      <c r="M99" s="187"/>
      <c r="N99" s="272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 thickBot="1">
      <c r="A100" s="219"/>
      <c r="B100" s="217"/>
      <c r="C100" s="220"/>
      <c r="D100" s="131"/>
      <c r="E100" s="131"/>
      <c r="F100" s="131"/>
      <c r="G100" s="131"/>
      <c r="H100" s="131"/>
      <c r="I100" s="302"/>
      <c r="J100" s="132"/>
      <c r="K100" s="132"/>
      <c r="L100" s="131"/>
      <c r="M100" s="187"/>
      <c r="N100" s="272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 thickBot="1">
      <c r="A101" s="174" t="s">
        <v>0</v>
      </c>
      <c r="B101" s="175" t="s">
        <v>1</v>
      </c>
      <c r="C101" s="175" t="s">
        <v>2</v>
      </c>
      <c r="D101" s="414" t="s">
        <v>33</v>
      </c>
      <c r="E101" s="414" t="s">
        <v>34</v>
      </c>
      <c r="F101" s="414" t="s">
        <v>35</v>
      </c>
      <c r="G101" s="414" t="s">
        <v>36</v>
      </c>
      <c r="H101" s="414" t="s">
        <v>133</v>
      </c>
      <c r="I101" s="303" t="s">
        <v>8</v>
      </c>
      <c r="J101" s="414" t="s">
        <v>9</v>
      </c>
      <c r="K101" s="414"/>
      <c r="L101" s="415" t="s">
        <v>10</v>
      </c>
      <c r="M101" s="187"/>
      <c r="N101" s="272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>
      <c r="A102" s="171">
        <v>44507</v>
      </c>
      <c r="B102" s="161" t="s">
        <v>2014</v>
      </c>
      <c r="C102" s="161" t="s">
        <v>1974</v>
      </c>
      <c r="D102" s="162">
        <v>0</v>
      </c>
      <c r="E102" s="162">
        <v>0</v>
      </c>
      <c r="F102" s="162">
        <v>0</v>
      </c>
      <c r="G102" s="162">
        <v>7</v>
      </c>
      <c r="H102" s="162">
        <v>0</v>
      </c>
      <c r="I102" s="306" t="s">
        <v>2016</v>
      </c>
      <c r="J102" s="169" t="s">
        <v>2020</v>
      </c>
      <c r="K102" s="194"/>
      <c r="L102" s="237"/>
      <c r="M102" s="187"/>
      <c r="N102" s="272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>
      <c r="A103" s="171">
        <v>44507</v>
      </c>
      <c r="B103" s="161" t="s">
        <v>2014</v>
      </c>
      <c r="C103" s="161" t="s">
        <v>2007</v>
      </c>
      <c r="D103" s="162">
        <v>0</v>
      </c>
      <c r="E103" s="162">
        <v>0</v>
      </c>
      <c r="F103" s="162">
        <v>0</v>
      </c>
      <c r="G103" s="162">
        <v>1</v>
      </c>
      <c r="H103" s="162">
        <v>0</v>
      </c>
      <c r="I103" s="306" t="s">
        <v>2017</v>
      </c>
      <c r="J103" s="169" t="s">
        <v>2020</v>
      </c>
      <c r="K103" s="194"/>
      <c r="L103" s="237"/>
      <c r="M103" s="187"/>
      <c r="N103" s="272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>
      <c r="A104" s="171">
        <v>44507</v>
      </c>
      <c r="B104" s="161" t="s">
        <v>2014</v>
      </c>
      <c r="C104" s="161" t="s">
        <v>2008</v>
      </c>
      <c r="D104" s="162">
        <v>0</v>
      </c>
      <c r="E104" s="162">
        <v>0</v>
      </c>
      <c r="F104" s="162">
        <v>0</v>
      </c>
      <c r="G104" s="162">
        <v>30</v>
      </c>
      <c r="H104" s="162">
        <v>1</v>
      </c>
      <c r="I104" s="306" t="s">
        <v>2017</v>
      </c>
      <c r="J104" s="169" t="s">
        <v>2020</v>
      </c>
      <c r="K104" s="194"/>
      <c r="L104" s="237"/>
      <c r="M104" s="187"/>
      <c r="N104" s="272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>
      <c r="A105" s="171">
        <v>44507</v>
      </c>
      <c r="B105" s="161" t="s">
        <v>2014</v>
      </c>
      <c r="C105" s="161" t="s">
        <v>2009</v>
      </c>
      <c r="D105" s="162">
        <v>0</v>
      </c>
      <c r="E105" s="162">
        <v>0</v>
      </c>
      <c r="F105" s="162">
        <v>0</v>
      </c>
      <c r="G105" s="162">
        <v>2</v>
      </c>
      <c r="H105" s="162">
        <v>0</v>
      </c>
      <c r="I105" s="306" t="s">
        <v>2018</v>
      </c>
      <c r="J105" s="169" t="s">
        <v>2020</v>
      </c>
      <c r="K105" s="194"/>
      <c r="L105" s="237"/>
      <c r="M105" s="187"/>
      <c r="N105" s="272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>
      <c r="A106" s="171">
        <v>44507</v>
      </c>
      <c r="B106" s="161" t="s">
        <v>2014</v>
      </c>
      <c r="C106" s="161" t="s">
        <v>2010</v>
      </c>
      <c r="D106" s="162">
        <v>0</v>
      </c>
      <c r="E106" s="162">
        <v>0</v>
      </c>
      <c r="F106" s="162">
        <v>0</v>
      </c>
      <c r="G106" s="162">
        <v>13</v>
      </c>
      <c r="H106" s="162">
        <v>0</v>
      </c>
      <c r="I106" s="306" t="s">
        <v>2016</v>
      </c>
      <c r="J106" s="169" t="s">
        <v>2020</v>
      </c>
      <c r="K106" s="194"/>
      <c r="L106" s="237"/>
      <c r="M106" s="187"/>
      <c r="N106" s="272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171">
        <v>44507</v>
      </c>
      <c r="B107" s="161" t="s">
        <v>2015</v>
      </c>
      <c r="C107" s="161" t="s">
        <v>1960</v>
      </c>
      <c r="D107" s="162">
        <v>0</v>
      </c>
      <c r="E107" s="162">
        <v>0</v>
      </c>
      <c r="F107" s="162">
        <v>0</v>
      </c>
      <c r="G107" s="162">
        <v>12</v>
      </c>
      <c r="H107" s="162">
        <v>0</v>
      </c>
      <c r="I107" s="306" t="s">
        <v>2018</v>
      </c>
      <c r="J107" s="169" t="s">
        <v>2020</v>
      </c>
      <c r="K107" s="194"/>
      <c r="L107" s="237"/>
      <c r="M107" s="187"/>
      <c r="N107" s="272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171">
        <v>44507</v>
      </c>
      <c r="B108" s="161" t="s">
        <v>2015</v>
      </c>
      <c r="C108" s="161" t="s">
        <v>2011</v>
      </c>
      <c r="D108" s="162">
        <v>0</v>
      </c>
      <c r="E108" s="162">
        <v>0</v>
      </c>
      <c r="F108" s="162">
        <v>0</v>
      </c>
      <c r="G108" s="162">
        <v>12</v>
      </c>
      <c r="H108" s="162">
        <v>0</v>
      </c>
      <c r="I108" s="306" t="s">
        <v>2018</v>
      </c>
      <c r="J108" s="169" t="s">
        <v>2020</v>
      </c>
      <c r="K108" s="194"/>
      <c r="L108" s="237"/>
      <c r="M108" s="187"/>
      <c r="N108" s="272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171">
        <v>44507</v>
      </c>
      <c r="B109" s="161" t="s">
        <v>2015</v>
      </c>
      <c r="C109" s="161" t="s">
        <v>2013</v>
      </c>
      <c r="D109" s="162">
        <v>0</v>
      </c>
      <c r="E109" s="162">
        <v>0</v>
      </c>
      <c r="F109" s="162">
        <v>0</v>
      </c>
      <c r="G109" s="162">
        <v>1</v>
      </c>
      <c r="H109" s="162">
        <v>0</v>
      </c>
      <c r="I109" s="306" t="s">
        <v>2016</v>
      </c>
      <c r="J109" s="169" t="s">
        <v>2020</v>
      </c>
      <c r="K109" s="194"/>
      <c r="L109" s="237"/>
      <c r="M109" s="187"/>
      <c r="N109" s="272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>
      <c r="A110" s="171">
        <v>44507</v>
      </c>
      <c r="B110" s="161" t="s">
        <v>2014</v>
      </c>
      <c r="C110" s="161" t="s">
        <v>1969</v>
      </c>
      <c r="D110" s="162">
        <v>0</v>
      </c>
      <c r="E110" s="162">
        <v>0</v>
      </c>
      <c r="F110" s="162">
        <v>0</v>
      </c>
      <c r="G110" s="162">
        <v>2</v>
      </c>
      <c r="H110" s="162">
        <v>0</v>
      </c>
      <c r="I110" s="306" t="s">
        <v>2018</v>
      </c>
      <c r="J110" s="169" t="s">
        <v>2021</v>
      </c>
      <c r="K110" s="194"/>
      <c r="L110" s="237"/>
      <c r="M110" s="187"/>
      <c r="N110" s="272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>
      <c r="A111" s="171">
        <v>44507</v>
      </c>
      <c r="B111" s="161" t="s">
        <v>2014</v>
      </c>
      <c r="C111" s="161" t="s">
        <v>1970</v>
      </c>
      <c r="D111" s="162">
        <v>0</v>
      </c>
      <c r="E111" s="162">
        <v>0</v>
      </c>
      <c r="F111" s="162">
        <v>0</v>
      </c>
      <c r="G111" s="162">
        <v>1</v>
      </c>
      <c r="H111" s="162">
        <v>0</v>
      </c>
      <c r="I111" s="306" t="s">
        <v>2018</v>
      </c>
      <c r="J111" s="169" t="s">
        <v>2020</v>
      </c>
      <c r="K111" s="194"/>
      <c r="L111" s="237"/>
      <c r="M111" s="187"/>
      <c r="N111" s="272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 thickBot="1">
      <c r="A112" s="171">
        <v>44507</v>
      </c>
      <c r="B112" s="161" t="s">
        <v>2014</v>
      </c>
      <c r="C112" s="161" t="s">
        <v>2012</v>
      </c>
      <c r="D112" s="162">
        <v>0</v>
      </c>
      <c r="E112" s="162">
        <v>0</v>
      </c>
      <c r="F112" s="162">
        <v>0</v>
      </c>
      <c r="G112" s="162">
        <v>3</v>
      </c>
      <c r="H112" s="162">
        <v>0</v>
      </c>
      <c r="I112" s="306" t="s">
        <v>2019</v>
      </c>
      <c r="J112" s="169" t="s">
        <v>2022</v>
      </c>
      <c r="K112" s="194"/>
      <c r="L112" s="237"/>
      <c r="M112" s="187"/>
      <c r="N112" s="272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>
      <c r="A113" s="238" t="s">
        <v>20</v>
      </c>
      <c r="B113" s="239"/>
      <c r="C113" s="239"/>
      <c r="D113" s="240">
        <f>SUM(D102:D112)</f>
        <v>0</v>
      </c>
      <c r="E113" s="240">
        <f>SUM(E102:E112)</f>
        <v>0</v>
      </c>
      <c r="F113" s="240">
        <f>SUM(F102:F112)</f>
        <v>0</v>
      </c>
      <c r="G113" s="240">
        <f>SUM(G102:G112)</f>
        <v>84</v>
      </c>
      <c r="H113" s="240">
        <f>SUM(H102:H112)</f>
        <v>1</v>
      </c>
      <c r="I113" s="307"/>
      <c r="J113" s="35"/>
      <c r="K113" s="35"/>
      <c r="L113" s="241"/>
      <c r="M113" s="187"/>
      <c r="N113" s="272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242" t="s">
        <v>12</v>
      </c>
      <c r="B114" s="243"/>
      <c r="C114" s="243"/>
      <c r="D114" s="244">
        <v>0</v>
      </c>
      <c r="E114" s="244">
        <v>51</v>
      </c>
      <c r="F114" s="244">
        <v>0</v>
      </c>
      <c r="G114" s="244">
        <v>30</v>
      </c>
      <c r="H114" s="244">
        <v>0</v>
      </c>
      <c r="I114" s="308"/>
      <c r="J114" s="135"/>
      <c r="K114" s="135"/>
      <c r="L114" s="245"/>
      <c r="M114" s="187"/>
      <c r="N114" s="272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 thickBot="1">
      <c r="A115" s="246" t="s">
        <v>13</v>
      </c>
      <c r="B115" s="247"/>
      <c r="C115" s="247"/>
      <c r="D115" s="248">
        <f>D113+D114</f>
        <v>0</v>
      </c>
      <c r="E115" s="248">
        <f>E113+E114</f>
        <v>51</v>
      </c>
      <c r="F115" s="248">
        <f>F113+F114</f>
        <v>0</v>
      </c>
      <c r="G115" s="248">
        <f>G113+G114</f>
        <v>114</v>
      </c>
      <c r="H115" s="248">
        <f>H113+H114</f>
        <v>1</v>
      </c>
      <c r="I115" s="309"/>
      <c r="J115" s="136"/>
      <c r="K115" s="136"/>
      <c r="L115" s="249"/>
      <c r="M115" s="187"/>
      <c r="N115" s="272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>
      <c r="A116" s="250"/>
      <c r="B116" s="42"/>
      <c r="C116" s="124"/>
      <c r="D116" s="1"/>
      <c r="E116" s="1"/>
      <c r="F116" s="1"/>
      <c r="G116" s="1"/>
      <c r="H116" s="1"/>
      <c r="I116" s="310"/>
      <c r="J116" s="43"/>
      <c r="K116" s="43"/>
      <c r="L116" s="43"/>
      <c r="M116" s="187"/>
      <c r="N116" s="272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216" t="s">
        <v>37</v>
      </c>
      <c r="B117" s="217"/>
      <c r="C117" s="217"/>
      <c r="D117" s="131"/>
      <c r="E117" s="131"/>
      <c r="F117" s="131"/>
      <c r="G117" s="131"/>
      <c r="H117" s="131"/>
      <c r="I117" s="301"/>
      <c r="J117" s="131"/>
      <c r="K117" s="131"/>
      <c r="L117" s="131"/>
      <c r="M117" s="187"/>
      <c r="N117" s="272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>
      <c r="A118" s="216" t="s">
        <v>116</v>
      </c>
      <c r="B118" s="217"/>
      <c r="C118" s="217"/>
      <c r="D118" s="131"/>
      <c r="E118" s="131"/>
      <c r="F118" s="131"/>
      <c r="G118" s="131"/>
      <c r="H118" s="131"/>
      <c r="I118" s="301"/>
      <c r="J118" s="131"/>
      <c r="K118" s="131"/>
      <c r="L118" s="131"/>
      <c r="M118" s="187"/>
      <c r="N118" s="272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 thickBot="1">
      <c r="A119" s="219"/>
      <c r="B119" s="217"/>
      <c r="C119" s="220"/>
      <c r="D119" s="131"/>
      <c r="E119" s="131"/>
      <c r="F119" s="131"/>
      <c r="G119" s="131"/>
      <c r="H119" s="131"/>
      <c r="I119" s="302"/>
      <c r="J119" s="132"/>
      <c r="K119" s="132"/>
      <c r="L119" s="131"/>
      <c r="M119" s="187"/>
      <c r="N119" s="272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 thickBot="1">
      <c r="A120" s="174" t="s">
        <v>0</v>
      </c>
      <c r="B120" s="175" t="s">
        <v>1</v>
      </c>
      <c r="C120" s="175" t="s">
        <v>2</v>
      </c>
      <c r="D120" s="414" t="s">
        <v>33</v>
      </c>
      <c r="E120" s="414" t="s">
        <v>27</v>
      </c>
      <c r="F120" s="414" t="s">
        <v>24</v>
      </c>
      <c r="G120" s="414" t="s">
        <v>25</v>
      </c>
      <c r="H120" s="414" t="s">
        <v>7</v>
      </c>
      <c r="I120" s="303" t="s">
        <v>8</v>
      </c>
      <c r="J120" s="414" t="s">
        <v>9</v>
      </c>
      <c r="K120" s="414"/>
      <c r="L120" s="415" t="s">
        <v>10</v>
      </c>
      <c r="M120" s="187"/>
      <c r="N120" s="272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>
      <c r="A121" s="170"/>
      <c r="B121" s="159"/>
      <c r="C121" s="159"/>
      <c r="D121" s="160"/>
      <c r="E121" s="160"/>
      <c r="F121" s="160"/>
      <c r="G121" s="160"/>
      <c r="H121" s="160"/>
      <c r="I121" s="290"/>
      <c r="J121" s="168"/>
      <c r="K121" s="168"/>
      <c r="L121" s="223"/>
      <c r="M121" s="187"/>
      <c r="N121" s="272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 thickBot="1">
      <c r="A122" s="171"/>
      <c r="B122" s="161"/>
      <c r="C122" s="161"/>
      <c r="D122" s="162"/>
      <c r="E122" s="162"/>
      <c r="F122" s="162"/>
      <c r="G122" s="162"/>
      <c r="H122" s="162"/>
      <c r="I122" s="291"/>
      <c r="J122" s="169"/>
      <c r="K122" s="169"/>
      <c r="L122" s="224"/>
      <c r="M122" s="187"/>
      <c r="N122" s="272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>
      <c r="A123" s="238" t="s">
        <v>20</v>
      </c>
      <c r="B123" s="239"/>
      <c r="C123" s="239"/>
      <c r="D123" s="240">
        <f>SUM(D121:D122)</f>
        <v>0</v>
      </c>
      <c r="E123" s="240">
        <f>SUM(E121:E122)</f>
        <v>0</v>
      </c>
      <c r="F123" s="240">
        <f>SUM(F121:F122)</f>
        <v>0</v>
      </c>
      <c r="G123" s="240">
        <f>SUM(G121:G122)</f>
        <v>0</v>
      </c>
      <c r="H123" s="240">
        <f>SUM(H121:H122)</f>
        <v>0</v>
      </c>
      <c r="I123" s="307"/>
      <c r="J123" s="35"/>
      <c r="K123" s="35"/>
      <c r="L123" s="241"/>
      <c r="M123" s="187"/>
      <c r="N123" s="272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>
      <c r="A124" s="242" t="s">
        <v>12</v>
      </c>
      <c r="B124" s="243"/>
      <c r="C124" s="243"/>
      <c r="D124" s="244">
        <v>0</v>
      </c>
      <c r="E124" s="244">
        <v>5</v>
      </c>
      <c r="F124" s="244">
        <v>0</v>
      </c>
      <c r="G124" s="244">
        <v>3</v>
      </c>
      <c r="H124" s="244">
        <v>0</v>
      </c>
      <c r="I124" s="308"/>
      <c r="J124" s="135"/>
      <c r="K124" s="135"/>
      <c r="L124" s="245"/>
      <c r="M124" s="187"/>
      <c r="N124" s="272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 thickBot="1">
      <c r="A125" s="246" t="s">
        <v>13</v>
      </c>
      <c r="B125" s="247"/>
      <c r="C125" s="247"/>
      <c r="D125" s="248">
        <f>D123+D124</f>
        <v>0</v>
      </c>
      <c r="E125" s="248">
        <f>E123+E124</f>
        <v>5</v>
      </c>
      <c r="F125" s="248">
        <f>F123+F124</f>
        <v>0</v>
      </c>
      <c r="G125" s="248">
        <f>G123+G124</f>
        <v>3</v>
      </c>
      <c r="H125" s="248">
        <f>H123+H124</f>
        <v>0</v>
      </c>
      <c r="I125" s="309"/>
      <c r="J125" s="136"/>
      <c r="K125" s="136"/>
      <c r="L125" s="249"/>
      <c r="M125" s="187"/>
      <c r="N125" s="272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>
      <c r="A126" s="250"/>
      <c r="B126" s="42"/>
      <c r="C126" s="124"/>
      <c r="D126" s="1"/>
      <c r="E126" s="1"/>
      <c r="F126" s="1"/>
      <c r="G126" s="1"/>
      <c r="H126" s="1"/>
      <c r="I126" s="310"/>
      <c r="J126" s="43"/>
      <c r="K126" s="43"/>
      <c r="L126" s="43"/>
      <c r="M126" s="187"/>
      <c r="N126" s="272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>
      <c r="A127" s="216" t="s">
        <v>121</v>
      </c>
      <c r="B127" s="217"/>
      <c r="C127" s="217"/>
      <c r="D127" s="131"/>
      <c r="E127" s="131"/>
      <c r="F127" s="131"/>
      <c r="G127" s="131"/>
      <c r="H127" s="131"/>
      <c r="I127" s="301"/>
      <c r="J127" s="131"/>
      <c r="K127" s="131"/>
      <c r="L127" s="131"/>
      <c r="M127" s="187"/>
      <c r="N127" s="272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>
      <c r="A128" s="216" t="s">
        <v>123</v>
      </c>
      <c r="B128" s="217"/>
      <c r="C128" s="217"/>
      <c r="D128" s="131"/>
      <c r="E128" s="131"/>
      <c r="F128" s="131"/>
      <c r="G128" s="131"/>
      <c r="H128" s="131"/>
      <c r="I128" s="301"/>
      <c r="J128" s="131"/>
      <c r="K128" s="131"/>
      <c r="L128" s="131"/>
      <c r="M128" s="187"/>
      <c r="N128" s="272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 thickBot="1">
      <c r="A129" s="219"/>
      <c r="B129" s="217"/>
      <c r="C129" s="220"/>
      <c r="D129" s="131"/>
      <c r="E129" s="131"/>
      <c r="F129" s="131"/>
      <c r="G129" s="131"/>
      <c r="H129" s="131"/>
      <c r="I129" s="302"/>
      <c r="J129" s="132"/>
      <c r="K129" s="132"/>
      <c r="L129" s="131"/>
      <c r="M129" s="187"/>
      <c r="N129" s="272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 thickBot="1">
      <c r="A130" s="174" t="s">
        <v>0</v>
      </c>
      <c r="B130" s="175" t="s">
        <v>1</v>
      </c>
      <c r="C130" s="175" t="s">
        <v>2</v>
      </c>
      <c r="D130" s="414" t="s">
        <v>22</v>
      </c>
      <c r="E130" s="414" t="s">
        <v>27</v>
      </c>
      <c r="F130" s="414" t="s">
        <v>24</v>
      </c>
      <c r="G130" s="414" t="s">
        <v>25</v>
      </c>
      <c r="H130" s="414" t="s">
        <v>7</v>
      </c>
      <c r="I130" s="303" t="s">
        <v>8</v>
      </c>
      <c r="J130" s="414" t="s">
        <v>9</v>
      </c>
      <c r="K130" s="414"/>
      <c r="L130" s="415" t="s">
        <v>10</v>
      </c>
      <c r="M130" s="187"/>
      <c r="N130" s="272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>
      <c r="A131" s="171"/>
      <c r="B131" s="161"/>
      <c r="C131" s="161"/>
      <c r="D131" s="251"/>
      <c r="E131" s="162"/>
      <c r="F131" s="251"/>
      <c r="G131" s="251"/>
      <c r="H131" s="251"/>
      <c r="I131" s="291"/>
      <c r="J131" s="169"/>
      <c r="K131" s="169"/>
      <c r="L131" s="224"/>
      <c r="M131" s="187"/>
      <c r="N131" s="272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 thickBot="1">
      <c r="A132" s="171"/>
      <c r="B132" s="161"/>
      <c r="C132" s="161"/>
      <c r="D132" s="251"/>
      <c r="E132" s="162"/>
      <c r="F132" s="251"/>
      <c r="G132" s="251"/>
      <c r="H132" s="251"/>
      <c r="I132" s="291"/>
      <c r="J132" s="169"/>
      <c r="K132" s="169"/>
      <c r="L132" s="224"/>
      <c r="M132" s="187"/>
      <c r="N132" s="272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>
      <c r="A133" s="238" t="s">
        <v>20</v>
      </c>
      <c r="B133" s="239"/>
      <c r="C133" s="239"/>
      <c r="D133" s="240">
        <f>SUM(D131:D132)</f>
        <v>0</v>
      </c>
      <c r="E133" s="240">
        <f>SUM(E131:E132)</f>
        <v>0</v>
      </c>
      <c r="F133" s="240">
        <f>SUM(F131:F132)</f>
        <v>0</v>
      </c>
      <c r="G133" s="240">
        <f>SUM(G131:G132)</f>
        <v>0</v>
      </c>
      <c r="H133" s="240">
        <f>SUM(H131:H132)</f>
        <v>0</v>
      </c>
      <c r="I133" s="307"/>
      <c r="J133" s="35"/>
      <c r="K133" s="35"/>
      <c r="L133" s="241"/>
      <c r="M133" s="187"/>
      <c r="N133" s="272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>
      <c r="A134" s="242" t="s">
        <v>12</v>
      </c>
      <c r="B134" s="243"/>
      <c r="C134" s="243"/>
      <c r="D134" s="244">
        <v>0</v>
      </c>
      <c r="E134" s="244">
        <v>0</v>
      </c>
      <c r="F134" s="244">
        <v>0</v>
      </c>
      <c r="G134" s="244">
        <v>0</v>
      </c>
      <c r="H134" s="244">
        <v>0</v>
      </c>
      <c r="I134" s="308"/>
      <c r="J134" s="135"/>
      <c r="K134" s="135"/>
      <c r="L134" s="245"/>
      <c r="M134" s="187"/>
      <c r="N134" s="272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 thickBot="1">
      <c r="A135" s="246" t="s">
        <v>13</v>
      </c>
      <c r="B135" s="247"/>
      <c r="C135" s="247"/>
      <c r="D135" s="248">
        <f>D133+D134</f>
        <v>0</v>
      </c>
      <c r="E135" s="248">
        <f>E133+E134</f>
        <v>0</v>
      </c>
      <c r="F135" s="248">
        <f>F133+F134</f>
        <v>0</v>
      </c>
      <c r="G135" s="248">
        <f>G133+G134</f>
        <v>0</v>
      </c>
      <c r="H135" s="248">
        <f>H133+H134</f>
        <v>0</v>
      </c>
      <c r="I135" s="309"/>
      <c r="J135" s="136"/>
      <c r="K135" s="136"/>
      <c r="L135" s="249"/>
      <c r="M135" s="187"/>
      <c r="N135" s="272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>
      <c r="A136" s="252"/>
      <c r="B136" s="42"/>
      <c r="C136" s="42"/>
      <c r="D136" s="1"/>
      <c r="E136" s="1"/>
      <c r="F136" s="1"/>
      <c r="G136" s="1"/>
      <c r="H136" s="1"/>
      <c r="I136" s="310"/>
      <c r="J136" s="43"/>
      <c r="K136" s="43"/>
      <c r="L136" s="43"/>
      <c r="M136" s="187"/>
      <c r="N136" s="272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>
      <c r="A137" s="216" t="s">
        <v>38</v>
      </c>
      <c r="B137" s="44"/>
      <c r="C137" s="44"/>
      <c r="D137" s="45"/>
      <c r="E137" s="45"/>
      <c r="F137" s="45"/>
      <c r="G137" s="45"/>
      <c r="H137" s="45"/>
      <c r="I137" s="311"/>
      <c r="J137" s="45"/>
      <c r="K137" s="45"/>
      <c r="L137" s="45"/>
      <c r="M137" s="187"/>
      <c r="N137" s="272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 thickBot="1">
      <c r="A138" s="213"/>
      <c r="B138" s="214"/>
      <c r="C138" s="215"/>
      <c r="D138" s="151"/>
      <c r="E138" s="151"/>
      <c r="F138" s="151"/>
      <c r="G138" s="151"/>
      <c r="H138" s="151"/>
      <c r="I138" s="300"/>
      <c r="J138" s="130"/>
      <c r="K138" s="130"/>
      <c r="L138" s="130"/>
      <c r="M138" s="187"/>
      <c r="N138" s="272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 thickBot="1">
      <c r="A139" s="253" t="s">
        <v>0</v>
      </c>
      <c r="B139" s="254" t="s">
        <v>1</v>
      </c>
      <c r="C139" s="254" t="s">
        <v>2</v>
      </c>
      <c r="D139" s="137" t="s">
        <v>3</v>
      </c>
      <c r="E139" s="137" t="s">
        <v>4</v>
      </c>
      <c r="F139" s="137" t="s">
        <v>5</v>
      </c>
      <c r="G139" s="137" t="s">
        <v>6</v>
      </c>
      <c r="H139" s="137" t="s">
        <v>7</v>
      </c>
      <c r="I139" s="312" t="s">
        <v>8</v>
      </c>
      <c r="J139" s="137" t="s">
        <v>9</v>
      </c>
      <c r="K139" s="137"/>
      <c r="L139" s="255" t="s">
        <v>10</v>
      </c>
      <c r="M139" s="187"/>
      <c r="N139" s="272"/>
      <c r="O139" s="156"/>
      <c r="P139" s="188"/>
      <c r="Q139" s="188"/>
      <c r="R139" s="152"/>
      <c r="S139" s="152"/>
      <c r="T139" s="152"/>
      <c r="U139" s="151"/>
      <c r="V139" s="151"/>
    </row>
    <row r="140" spans="1:22" ht="19.5" customHeight="1">
      <c r="A140" s="256" t="s">
        <v>20</v>
      </c>
      <c r="B140" s="257"/>
      <c r="C140" s="257"/>
      <c r="D140" s="258">
        <f t="shared" ref="D140:H142" si="15">SUM(D50,D61,D85,D94)</f>
        <v>185</v>
      </c>
      <c r="E140" s="258">
        <f t="shared" si="15"/>
        <v>72</v>
      </c>
      <c r="F140" s="258">
        <f t="shared" si="15"/>
        <v>84</v>
      </c>
      <c r="G140" s="258">
        <f t="shared" si="15"/>
        <v>168</v>
      </c>
      <c r="H140" s="258">
        <f t="shared" si="15"/>
        <v>0</v>
      </c>
      <c r="I140" s="313"/>
      <c r="J140" s="36"/>
      <c r="K140" s="36"/>
      <c r="L140" s="259"/>
      <c r="M140" s="187"/>
      <c r="N140" s="272"/>
      <c r="O140" s="156"/>
      <c r="P140" s="188"/>
      <c r="Q140" s="188"/>
      <c r="R140" s="152"/>
      <c r="S140" s="152"/>
      <c r="T140" s="152"/>
      <c r="U140" s="151"/>
      <c r="V140" s="151"/>
    </row>
    <row r="141" spans="1:22" ht="20.100000000000001" customHeight="1">
      <c r="A141" s="260" t="s">
        <v>12</v>
      </c>
      <c r="B141" s="261"/>
      <c r="C141" s="261"/>
      <c r="D141" s="262">
        <f t="shared" si="15"/>
        <v>3392</v>
      </c>
      <c r="E141" s="262">
        <f t="shared" si="15"/>
        <v>610</v>
      </c>
      <c r="F141" s="262">
        <f t="shared" si="15"/>
        <v>585</v>
      </c>
      <c r="G141" s="262">
        <f t="shared" si="15"/>
        <v>3340</v>
      </c>
      <c r="H141" s="262">
        <f t="shared" si="15"/>
        <v>0</v>
      </c>
      <c r="I141" s="314"/>
      <c r="J141" s="138"/>
      <c r="K141" s="138"/>
      <c r="L141" s="263"/>
      <c r="M141" s="187"/>
      <c r="N141" s="272"/>
      <c r="O141" s="156"/>
      <c r="P141" s="188"/>
      <c r="Q141" s="188"/>
      <c r="R141" s="152"/>
      <c r="S141" s="152"/>
      <c r="T141" s="152"/>
      <c r="U141" s="151"/>
      <c r="V141" s="151"/>
    </row>
    <row r="142" spans="1:22" ht="20.100000000000001" customHeight="1" thickBot="1">
      <c r="A142" s="264" t="s">
        <v>13</v>
      </c>
      <c r="B142" s="265"/>
      <c r="C142" s="265"/>
      <c r="D142" s="266">
        <f t="shared" si="15"/>
        <v>3577</v>
      </c>
      <c r="E142" s="266">
        <f t="shared" si="15"/>
        <v>682</v>
      </c>
      <c r="F142" s="266">
        <f t="shared" si="15"/>
        <v>669</v>
      </c>
      <c r="G142" s="266">
        <f t="shared" si="15"/>
        <v>3508</v>
      </c>
      <c r="H142" s="266">
        <f t="shared" si="15"/>
        <v>0</v>
      </c>
      <c r="I142" s="315"/>
      <c r="J142" s="139"/>
      <c r="K142" s="139"/>
      <c r="L142" s="267"/>
      <c r="M142" s="187"/>
      <c r="N142" s="272"/>
      <c r="O142" s="156"/>
      <c r="P142" s="188"/>
      <c r="Q142" s="188"/>
      <c r="R142" s="152"/>
      <c r="S142" s="152"/>
      <c r="T142" s="152"/>
      <c r="U142" s="151"/>
      <c r="V142" s="151"/>
    </row>
    <row r="143" spans="1:22" ht="20.100000000000001" customHeight="1">
      <c r="M143" s="187"/>
      <c r="N143" s="272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3:22" ht="20.100000000000001" customHeight="1"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3:22" ht="20.100000000000001" customHeight="1"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3:22" ht="20.100000000000001" customHeight="1"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3:22" ht="20.100000000000001" customHeight="1"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3:22" ht="20.100000000000001" customHeight="1"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3:22" ht="20.100000000000001" customHeight="1"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3:22" ht="20.100000000000001" customHeight="1"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3:22" ht="20.100000000000001" customHeight="1"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3:22" ht="20.100000000000001" customHeight="1"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3:22" ht="20.100000000000001" customHeight="1"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3:22" ht="20.100000000000001" customHeight="1"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3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3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3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3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3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:26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:26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:26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:26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:26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:26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:26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:26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:26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:26" ht="20.100000000000001" customHeight="1">
      <c r="M330" s="187"/>
      <c r="O330" s="156"/>
      <c r="P330" s="269"/>
      <c r="Q330" s="269"/>
      <c r="R330" s="154"/>
      <c r="S330" s="154"/>
      <c r="T330" s="152"/>
      <c r="U330" s="151"/>
      <c r="V330" s="151"/>
    </row>
    <row r="331" spans="1:26" ht="20.100000000000001" customHeight="1">
      <c r="M331" s="187"/>
      <c r="O331" s="156"/>
      <c r="P331" s="269"/>
      <c r="Q331" s="269"/>
      <c r="R331" s="154"/>
      <c r="S331" s="154"/>
      <c r="T331" s="152"/>
      <c r="U331" s="151"/>
      <c r="V331" s="151"/>
    </row>
    <row r="332" spans="1:26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:26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:26" ht="20.100000000000001" customHeight="1">
      <c r="M334" s="187"/>
      <c r="N334" s="145"/>
      <c r="O334" s="156"/>
      <c r="P334" s="188"/>
      <c r="Q334" s="188"/>
      <c r="R334" s="152"/>
      <c r="S334" s="152"/>
      <c r="T334" s="152"/>
      <c r="U334" s="151"/>
      <c r="V334" s="151"/>
    </row>
    <row r="335" spans="1:26" ht="20.100000000000001" customHeight="1">
      <c r="M335" s="187"/>
      <c r="N335" s="145"/>
      <c r="O335" s="156"/>
      <c r="P335" s="188"/>
      <c r="Q335" s="188"/>
      <c r="R335" s="152"/>
      <c r="S335" s="152"/>
      <c r="T335" s="152"/>
      <c r="U335" s="151"/>
      <c r="V335" s="151"/>
      <c r="X335" s="145"/>
    </row>
    <row r="336" spans="1:26" s="145" customFormat="1" ht="20.100000000000001" customHeight="1">
      <c r="A336" s="268"/>
      <c r="B336" s="123"/>
      <c r="C336" s="123"/>
      <c r="D336" s="123"/>
      <c r="E336" s="123"/>
      <c r="F336" s="123"/>
      <c r="G336" s="123"/>
      <c r="H336" s="123"/>
      <c r="I336" s="316"/>
      <c r="J336" s="123"/>
      <c r="K336" s="123"/>
      <c r="L336" s="123"/>
      <c r="M336" s="187"/>
      <c r="N336" s="150"/>
      <c r="O336" s="156"/>
      <c r="P336" s="188"/>
      <c r="Q336" s="188"/>
      <c r="R336" s="152"/>
      <c r="S336" s="152"/>
      <c r="T336" s="154"/>
      <c r="U336" s="55"/>
      <c r="V336" s="55"/>
      <c r="W336" s="150"/>
      <c r="Y336" s="150"/>
      <c r="Z336" s="150"/>
    </row>
    <row r="337" spans="1:26" s="145" customFormat="1" ht="20.100000000000001" customHeight="1">
      <c r="A337" s="268"/>
      <c r="B337" s="123"/>
      <c r="C337" s="123"/>
      <c r="D337" s="123"/>
      <c r="E337" s="123"/>
      <c r="F337" s="123"/>
      <c r="G337" s="123"/>
      <c r="H337" s="123"/>
      <c r="I337" s="316"/>
      <c r="J337" s="123"/>
      <c r="K337" s="123"/>
      <c r="L337" s="123"/>
      <c r="M337" s="187"/>
      <c r="N337" s="150"/>
      <c r="O337" s="156"/>
      <c r="P337" s="188"/>
      <c r="Q337" s="188"/>
      <c r="R337" s="152"/>
      <c r="S337" s="152"/>
      <c r="T337" s="154"/>
      <c r="U337" s="55"/>
      <c r="V337" s="55"/>
      <c r="W337" s="150"/>
      <c r="Y337" s="150"/>
      <c r="Z337" s="150"/>
    </row>
    <row r="338" spans="1:26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  <c r="W338" s="145"/>
      <c r="X338" s="145"/>
      <c r="Y338" s="145"/>
      <c r="Z338" s="145"/>
    </row>
    <row r="339" spans="1:26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  <c r="W339" s="145"/>
      <c r="X339" s="145"/>
      <c r="Y339" s="145"/>
      <c r="Z339" s="145"/>
    </row>
    <row r="340" spans="1:26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  <c r="X340" s="145"/>
      <c r="Y340" s="145"/>
    </row>
    <row r="341" spans="1:26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  <c r="X341" s="145"/>
      <c r="Y341" s="145"/>
    </row>
    <row r="342" spans="1:26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  <c r="X342" s="145"/>
      <c r="Y342" s="145"/>
    </row>
    <row r="343" spans="1:26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  <c r="X343" s="145"/>
      <c r="Y343" s="145"/>
    </row>
    <row r="344" spans="1:26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  <c r="Y344" s="145"/>
    </row>
    <row r="345" spans="1:26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  <c r="Y345" s="145"/>
    </row>
    <row r="346" spans="1:26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  <c r="Y346" s="145"/>
    </row>
    <row r="347" spans="1:26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:26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:26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:26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2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2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2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2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2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2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2" ht="20.100000000000001" customHeight="1">
      <c r="M381" s="187"/>
      <c r="P381" s="38"/>
      <c r="Q381" s="38"/>
      <c r="R381" s="38"/>
      <c r="S381" s="38"/>
      <c r="T381" s="152"/>
      <c r="U381" s="151"/>
      <c r="V381" s="151"/>
    </row>
    <row r="382" spans="13:22" ht="20.100000000000001" customHeight="1">
      <c r="M382" s="187"/>
      <c r="P382" s="38"/>
      <c r="Q382" s="38"/>
      <c r="R382" s="38"/>
      <c r="S382" s="38"/>
      <c r="T382" s="152"/>
      <c r="U382" s="151"/>
      <c r="V382" s="151"/>
    </row>
    <row r="383" spans="13:22" ht="20.100000000000001" customHeight="1">
      <c r="M383" s="187"/>
      <c r="P383" s="38"/>
      <c r="Q383" s="38"/>
      <c r="R383" s="38"/>
      <c r="S383" s="38"/>
      <c r="T383" s="152"/>
      <c r="U383" s="151"/>
      <c r="V383" s="151"/>
    </row>
    <row r="384" spans="13:22" ht="20.100000000000001" customHeight="1">
      <c r="M384" s="187"/>
      <c r="P384" s="38"/>
      <c r="Q384" s="38"/>
      <c r="R384" s="38"/>
      <c r="S384" s="38"/>
      <c r="T384" s="152"/>
      <c r="U384" s="151"/>
      <c r="V384" s="151"/>
    </row>
    <row r="385" spans="13:22" ht="20.100000000000001" customHeight="1">
      <c r="M385" s="187"/>
      <c r="P385" s="38"/>
      <c r="Q385" s="38"/>
      <c r="R385" s="38"/>
      <c r="S385" s="38"/>
      <c r="T385" s="152"/>
      <c r="U385" s="151"/>
      <c r="V385" s="151"/>
    </row>
    <row r="386" spans="13:22" ht="20.100000000000001" customHeight="1">
      <c r="M386" s="187"/>
      <c r="P386" s="38"/>
      <c r="Q386" s="38"/>
      <c r="R386" s="38"/>
      <c r="S386" s="38"/>
      <c r="T386" s="152"/>
      <c r="U386" s="151"/>
      <c r="V386" s="151"/>
    </row>
    <row r="387" spans="13:22" ht="20.100000000000001" customHeight="1">
      <c r="M387" s="187"/>
      <c r="P387" s="38"/>
      <c r="Q387" s="38"/>
      <c r="R387" s="38"/>
      <c r="S387" s="38"/>
      <c r="T387" s="38"/>
    </row>
    <row r="388" spans="13:22" ht="20.100000000000001" customHeight="1">
      <c r="M388" s="187"/>
      <c r="P388" s="38"/>
      <c r="Q388" s="38"/>
      <c r="R388" s="38"/>
      <c r="S388" s="38"/>
      <c r="T388" s="38"/>
    </row>
    <row r="389" spans="13:22" ht="20.100000000000001" customHeight="1">
      <c r="M389" s="187"/>
      <c r="P389" s="38"/>
      <c r="Q389" s="38"/>
      <c r="R389" s="38"/>
      <c r="S389" s="38"/>
      <c r="T389" s="38"/>
    </row>
    <row r="390" spans="13:22" ht="20.100000000000001" customHeight="1">
      <c r="M390" s="187"/>
      <c r="P390" s="38"/>
      <c r="Q390" s="38"/>
      <c r="R390" s="38"/>
      <c r="S390" s="38"/>
      <c r="T390" s="38"/>
    </row>
    <row r="391" spans="13:22" ht="20.100000000000001" customHeight="1">
      <c r="M391" s="187"/>
      <c r="P391" s="38"/>
      <c r="Q391" s="38"/>
      <c r="R391" s="38"/>
      <c r="S391" s="38"/>
      <c r="T391" s="38"/>
    </row>
    <row r="392" spans="13:22" ht="20.100000000000001" customHeight="1">
      <c r="M392" s="187"/>
      <c r="P392" s="38"/>
      <c r="Q392" s="38"/>
      <c r="R392" s="38"/>
      <c r="S392" s="38"/>
      <c r="T392" s="38"/>
    </row>
    <row r="393" spans="13:22" ht="20.100000000000001" customHeight="1">
      <c r="M393" s="187"/>
      <c r="P393" s="38"/>
      <c r="Q393" s="38"/>
      <c r="R393" s="38"/>
      <c r="S393" s="38"/>
      <c r="T393" s="38"/>
    </row>
    <row r="394" spans="13:22" ht="20.100000000000001" customHeight="1">
      <c r="M394" s="187"/>
      <c r="P394" s="38"/>
      <c r="Q394" s="38"/>
      <c r="R394" s="38"/>
      <c r="S394" s="38"/>
      <c r="T394" s="38"/>
    </row>
    <row r="395" spans="13:22" ht="20.100000000000001" customHeight="1">
      <c r="M395" s="187"/>
      <c r="P395" s="38"/>
      <c r="Q395" s="38"/>
      <c r="R395" s="38"/>
      <c r="S395" s="38"/>
      <c r="T395" s="38"/>
    </row>
    <row r="396" spans="13:22" ht="20.100000000000001" customHeight="1">
      <c r="M396" s="187"/>
      <c r="P396" s="38"/>
      <c r="Q396" s="38"/>
      <c r="R396" s="38"/>
      <c r="S396" s="38"/>
      <c r="T396" s="38"/>
    </row>
    <row r="397" spans="13:22" ht="20.100000000000001" customHeight="1">
      <c r="M397" s="187"/>
      <c r="P397" s="38"/>
      <c r="Q397" s="38"/>
      <c r="R397" s="38"/>
      <c r="S397" s="38"/>
      <c r="T397" s="38"/>
    </row>
    <row r="398" spans="13:22" ht="20.100000000000001" customHeight="1">
      <c r="M398" s="187"/>
      <c r="P398" s="38"/>
      <c r="Q398" s="38"/>
      <c r="R398" s="38"/>
      <c r="S398" s="38"/>
      <c r="T398" s="38"/>
    </row>
    <row r="399" spans="13:22" ht="20.100000000000001" customHeight="1">
      <c r="M399" s="187"/>
      <c r="P399" s="38"/>
      <c r="Q399" s="38"/>
      <c r="R399" s="38"/>
      <c r="S399" s="38"/>
      <c r="T399" s="38"/>
    </row>
    <row r="400" spans="13:22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P513" s="38"/>
      <c r="Q513" s="38"/>
      <c r="R513" s="38"/>
      <c r="S513" s="38"/>
      <c r="T513" s="38"/>
    </row>
    <row r="514" spans="13:22" ht="20.100000000000001" customHeight="1">
      <c r="M514" s="150"/>
      <c r="T514" s="38"/>
    </row>
    <row r="515" spans="13:22" ht="20.100000000000001" customHeight="1">
      <c r="M515" s="150"/>
      <c r="T515" s="38"/>
    </row>
    <row r="516" spans="13:22" ht="20.100000000000001" customHeight="1">
      <c r="M516" s="150"/>
      <c r="T516" s="38"/>
    </row>
    <row r="517" spans="13:22" ht="20.100000000000001" customHeight="1">
      <c r="M517" s="150"/>
      <c r="T517" s="38"/>
    </row>
    <row r="518" spans="13:22" ht="20.100000000000001" customHeight="1">
      <c r="M518" s="150"/>
      <c r="T518" s="38"/>
    </row>
    <row r="519" spans="13:22" ht="20.100000000000001" customHeight="1">
      <c r="M519" s="150"/>
      <c r="T519" s="38"/>
    </row>
    <row r="520" spans="13:22" ht="20.100000000000001" customHeight="1">
      <c r="M520" s="150"/>
      <c r="U520" s="151"/>
      <c r="V520" s="151"/>
    </row>
    <row r="521" spans="13:22" ht="20.100000000000001" customHeight="1">
      <c r="M521" s="150"/>
      <c r="U521" s="151"/>
      <c r="V521" s="151"/>
    </row>
    <row r="522" spans="13:22" ht="20.100000000000001" customHeight="1">
      <c r="M522" s="150"/>
      <c r="U522" s="151"/>
      <c r="V522" s="151"/>
    </row>
    <row r="523" spans="13:22" ht="20.100000000000001" customHeight="1">
      <c r="M523" s="150"/>
      <c r="U523" s="151"/>
      <c r="V523" s="151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4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4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4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S761" s="152"/>
      <c r="T761" s="153"/>
      <c r="U761" s="151"/>
      <c r="V761" s="151"/>
    </row>
    <row r="762" spans="13:22" ht="20.100000000000001" customHeight="1">
      <c r="M762" s="156"/>
      <c r="T762" s="153"/>
      <c r="U762" s="151"/>
      <c r="V762" s="151"/>
    </row>
    <row r="763" spans="13:22" ht="20.100000000000001" customHeight="1">
      <c r="M763" s="156"/>
      <c r="T763" s="153"/>
      <c r="U763" s="151"/>
      <c r="V763" s="151"/>
    </row>
    <row r="764" spans="13:22" ht="20.100000000000001" customHeight="1">
      <c r="M764" s="156"/>
      <c r="T764" s="153"/>
      <c r="U764" s="151"/>
      <c r="V764" s="151"/>
    </row>
    <row r="765" spans="13:22" ht="20.100000000000001" customHeight="1">
      <c r="M765" s="156"/>
      <c r="T765" s="153"/>
      <c r="U765" s="151"/>
      <c r="V765" s="151"/>
    </row>
    <row r="766" spans="13:22" ht="20.100000000000001" customHeight="1">
      <c r="M766" s="156"/>
      <c r="T766" s="153"/>
      <c r="V766" s="151"/>
    </row>
    <row r="767" spans="13:22" ht="20.100000000000001" customHeight="1">
      <c r="M767" s="156"/>
      <c r="O767" s="145"/>
      <c r="P767" s="145"/>
      <c r="Q767" s="145"/>
      <c r="R767" s="145"/>
      <c r="T767" s="153"/>
      <c r="V767" s="151"/>
    </row>
    <row r="768" spans="13:22" ht="20.100000000000001" customHeight="1">
      <c r="M768" s="156"/>
      <c r="O768" s="145"/>
      <c r="P768" s="145"/>
      <c r="Q768" s="145"/>
      <c r="R768" s="145"/>
      <c r="V768" s="151"/>
    </row>
    <row r="769" spans="1:28" ht="20.100000000000001" customHeight="1">
      <c r="M769" s="156"/>
      <c r="O769" s="172"/>
      <c r="P769" s="173"/>
      <c r="Q769" s="173"/>
      <c r="R769" s="145"/>
      <c r="V769" s="151"/>
    </row>
    <row r="770" spans="1:28" ht="20.100000000000001" customHeight="1">
      <c r="M770" s="156"/>
      <c r="O770" s="172"/>
      <c r="P770" s="173"/>
      <c r="Q770" s="173"/>
      <c r="R770" s="145"/>
      <c r="V770" s="151"/>
      <c r="AA770" s="102"/>
      <c r="AB770" s="102"/>
    </row>
    <row r="771" spans="1:28" s="102" customFormat="1" ht="20.100000000000001" customHeight="1">
      <c r="A771" s="268"/>
      <c r="B771" s="123"/>
      <c r="C771" s="123"/>
      <c r="D771" s="123"/>
      <c r="E771" s="123"/>
      <c r="F771" s="123"/>
      <c r="G771" s="123"/>
      <c r="H771" s="123"/>
      <c r="I771" s="316"/>
      <c r="J771" s="123"/>
      <c r="K771" s="123"/>
      <c r="L771" s="123"/>
      <c r="M771" s="156"/>
      <c r="N771" s="150"/>
      <c r="O771" s="172"/>
      <c r="P771" s="173"/>
      <c r="Q771" s="173"/>
      <c r="R771" s="145"/>
      <c r="S771" s="150"/>
      <c r="T771" s="150"/>
      <c r="U771" s="150"/>
      <c r="V771" s="151"/>
      <c r="W771" s="150"/>
      <c r="X771" s="150"/>
      <c r="Y771" s="150"/>
      <c r="Z771" s="150"/>
    </row>
    <row r="772" spans="1:28" s="102" customFormat="1" ht="20.100000000000001" customHeight="1">
      <c r="A772" s="268"/>
      <c r="B772" s="123"/>
      <c r="C772" s="123"/>
      <c r="D772" s="123"/>
      <c r="E772" s="123"/>
      <c r="F772" s="123"/>
      <c r="G772" s="123"/>
      <c r="H772" s="123"/>
      <c r="I772" s="316"/>
      <c r="J772" s="123"/>
      <c r="K772" s="123"/>
      <c r="L772" s="123"/>
      <c r="M772" s="156"/>
      <c r="N772" s="150"/>
      <c r="O772" s="172"/>
      <c r="P772" s="173"/>
      <c r="Q772" s="173"/>
      <c r="R772" s="145"/>
      <c r="S772" s="150"/>
      <c r="T772" s="150"/>
      <c r="U772" s="150"/>
      <c r="V772" s="151"/>
      <c r="W772" s="150"/>
      <c r="X772" s="150"/>
      <c r="Y772" s="150"/>
      <c r="Z772" s="150"/>
    </row>
    <row r="773" spans="1:28" s="102" customFormat="1" ht="20.100000000000001" customHeight="1">
      <c r="A773" s="268"/>
      <c r="B773" s="123"/>
      <c r="C773" s="123"/>
      <c r="D773" s="123"/>
      <c r="E773" s="123"/>
      <c r="F773" s="123"/>
      <c r="G773" s="123"/>
      <c r="H773" s="123"/>
      <c r="I773" s="316"/>
      <c r="J773" s="123"/>
      <c r="K773" s="123"/>
      <c r="L773" s="123"/>
      <c r="M773" s="156"/>
      <c r="N773" s="150"/>
      <c r="O773" s="172"/>
      <c r="P773" s="173"/>
      <c r="Q773" s="173"/>
      <c r="R773" s="145"/>
      <c r="S773" s="150"/>
      <c r="T773" s="150"/>
      <c r="U773" s="150"/>
      <c r="V773" s="150"/>
      <c r="W773" s="150"/>
      <c r="X773" s="150"/>
      <c r="Y773" s="150"/>
      <c r="Z773" s="150"/>
    </row>
    <row r="774" spans="1:28" s="102" customFormat="1" ht="20.100000000000001" customHeight="1">
      <c r="A774" s="268"/>
      <c r="B774" s="123"/>
      <c r="C774" s="123"/>
      <c r="D774" s="123"/>
      <c r="E774" s="123"/>
      <c r="F774" s="123"/>
      <c r="G774" s="123"/>
      <c r="H774" s="123"/>
      <c r="I774" s="316"/>
      <c r="J774" s="123"/>
      <c r="K774" s="123"/>
      <c r="L774" s="123"/>
      <c r="M774" s="156"/>
      <c r="N774" s="150"/>
      <c r="O774" s="172"/>
      <c r="P774" s="173"/>
      <c r="Q774" s="173"/>
      <c r="R774" s="145"/>
      <c r="S774" s="150"/>
      <c r="T774" s="150"/>
      <c r="U774" s="150"/>
      <c r="V774" s="150"/>
      <c r="W774" s="150"/>
      <c r="X774" s="150"/>
      <c r="Y774" s="150"/>
      <c r="Z774" s="150"/>
    </row>
    <row r="775" spans="1:28" s="102" customFormat="1" ht="20.100000000000001" customHeight="1">
      <c r="A775" s="268"/>
      <c r="B775" s="123"/>
      <c r="C775" s="123"/>
      <c r="D775" s="123"/>
      <c r="E775" s="123"/>
      <c r="F775" s="123"/>
      <c r="G775" s="123"/>
      <c r="H775" s="123"/>
      <c r="I775" s="316"/>
      <c r="J775" s="123"/>
      <c r="K775" s="123"/>
      <c r="L775" s="123"/>
      <c r="M775" s="156"/>
      <c r="N775" s="145"/>
      <c r="O775" s="172"/>
      <c r="P775" s="173"/>
      <c r="Q775" s="173"/>
      <c r="R775" s="145"/>
      <c r="S775" s="150"/>
      <c r="T775" s="150"/>
      <c r="U775" s="150"/>
      <c r="V775" s="150"/>
      <c r="W775" s="150"/>
      <c r="X775" s="150"/>
      <c r="Y775" s="150"/>
      <c r="Z775" s="150"/>
    </row>
    <row r="776" spans="1:28" s="102" customFormat="1" ht="20.100000000000001" customHeight="1">
      <c r="A776" s="268"/>
      <c r="B776" s="123"/>
      <c r="C776" s="123"/>
      <c r="D776" s="123"/>
      <c r="E776" s="123"/>
      <c r="F776" s="123"/>
      <c r="G776" s="123"/>
      <c r="H776" s="123"/>
      <c r="I776" s="316"/>
      <c r="J776" s="123"/>
      <c r="K776" s="123"/>
      <c r="L776" s="123"/>
      <c r="M776" s="156"/>
      <c r="N776" s="145"/>
      <c r="O776" s="145"/>
      <c r="P776" s="145"/>
      <c r="Q776" s="145"/>
      <c r="R776" s="145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68"/>
      <c r="B777" s="123"/>
      <c r="C777" s="123"/>
      <c r="D777" s="123"/>
      <c r="E777" s="123"/>
      <c r="F777" s="123"/>
      <c r="G777" s="123"/>
      <c r="H777" s="123"/>
      <c r="I777" s="316"/>
      <c r="J777" s="123"/>
      <c r="K777" s="123"/>
      <c r="L777" s="123"/>
      <c r="M777" s="156"/>
      <c r="N777" s="172"/>
      <c r="O777" s="145"/>
      <c r="P777" s="145"/>
      <c r="Q777" s="145"/>
      <c r="R777" s="145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8"/>
      <c r="B778" s="123"/>
      <c r="C778" s="123"/>
      <c r="D778" s="123"/>
      <c r="E778" s="123"/>
      <c r="F778" s="123"/>
      <c r="G778" s="123"/>
      <c r="H778" s="123"/>
      <c r="I778" s="316"/>
      <c r="J778" s="123"/>
      <c r="K778" s="123"/>
      <c r="L778" s="123"/>
      <c r="M778" s="156"/>
      <c r="N778" s="172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8"/>
      <c r="B779" s="123"/>
      <c r="C779" s="123"/>
      <c r="D779" s="123"/>
      <c r="E779" s="123"/>
      <c r="F779" s="123"/>
      <c r="G779" s="123"/>
      <c r="H779" s="123"/>
      <c r="I779" s="316"/>
      <c r="J779" s="123"/>
      <c r="K779" s="123"/>
      <c r="L779" s="123"/>
      <c r="M779" s="156"/>
      <c r="N779" s="172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8"/>
      <c r="B780" s="123"/>
      <c r="C780" s="123"/>
      <c r="D780" s="123"/>
      <c r="E780" s="123"/>
      <c r="F780" s="123"/>
      <c r="G780" s="123"/>
      <c r="H780" s="123"/>
      <c r="I780" s="316"/>
      <c r="J780" s="123"/>
      <c r="K780" s="123"/>
      <c r="L780" s="123"/>
      <c r="M780" s="156"/>
      <c r="N780" s="172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68"/>
      <c r="B781" s="123"/>
      <c r="C781" s="123"/>
      <c r="D781" s="123"/>
      <c r="E781" s="123"/>
      <c r="F781" s="123"/>
      <c r="G781" s="123"/>
      <c r="H781" s="123"/>
      <c r="I781" s="316"/>
      <c r="J781" s="123"/>
      <c r="K781" s="123"/>
      <c r="L781" s="123"/>
      <c r="M781" s="156"/>
      <c r="N781" s="172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  <c r="AA781" s="150"/>
      <c r="AB781" s="150"/>
    </row>
    <row r="782" spans="1:28" ht="20.100000000000001" customHeight="1">
      <c r="M782" s="156"/>
      <c r="N782" s="172"/>
      <c r="AA782" s="102"/>
      <c r="AB782" s="102"/>
    </row>
    <row r="783" spans="1:28" s="102" customFormat="1" ht="20.100000000000001" customHeight="1">
      <c r="A783" s="268"/>
      <c r="B783" s="123"/>
      <c r="C783" s="123"/>
      <c r="D783" s="123"/>
      <c r="E783" s="123"/>
      <c r="F783" s="123"/>
      <c r="G783" s="123"/>
      <c r="H783" s="123"/>
      <c r="I783" s="316"/>
      <c r="J783" s="123"/>
      <c r="K783" s="123"/>
      <c r="L783" s="123"/>
      <c r="M783" s="156"/>
      <c r="N783" s="172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8"/>
      <c r="B784" s="123"/>
      <c r="C784" s="123"/>
      <c r="D784" s="123"/>
      <c r="E784" s="123"/>
      <c r="F784" s="123"/>
      <c r="G784" s="123"/>
      <c r="H784" s="123"/>
      <c r="I784" s="316"/>
      <c r="J784" s="123"/>
      <c r="K784" s="123"/>
      <c r="L784" s="123"/>
      <c r="M784" s="156"/>
      <c r="N784" s="145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8"/>
      <c r="B785" s="123"/>
      <c r="C785" s="123"/>
      <c r="D785" s="123"/>
      <c r="E785" s="123"/>
      <c r="F785" s="123"/>
      <c r="G785" s="123"/>
      <c r="H785" s="123"/>
      <c r="I785" s="316"/>
      <c r="J785" s="123"/>
      <c r="K785" s="123"/>
      <c r="L785" s="123"/>
      <c r="M785" s="156"/>
      <c r="N785" s="145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8"/>
      <c r="B786" s="123"/>
      <c r="C786" s="123"/>
      <c r="D786" s="123"/>
      <c r="E786" s="123"/>
      <c r="F786" s="123"/>
      <c r="G786" s="123"/>
      <c r="H786" s="123"/>
      <c r="I786" s="316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8"/>
      <c r="B787" s="123"/>
      <c r="C787" s="123"/>
      <c r="D787" s="123"/>
      <c r="E787" s="123"/>
      <c r="F787" s="123"/>
      <c r="G787" s="123"/>
      <c r="H787" s="123"/>
      <c r="I787" s="316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8"/>
      <c r="B788" s="123"/>
      <c r="C788" s="123"/>
      <c r="D788" s="123"/>
      <c r="E788" s="123"/>
      <c r="F788" s="123"/>
      <c r="G788" s="123"/>
      <c r="H788" s="123"/>
      <c r="I788" s="316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8"/>
      <c r="B789" s="123"/>
      <c r="C789" s="123"/>
      <c r="D789" s="123"/>
      <c r="E789" s="123"/>
      <c r="F789" s="123"/>
      <c r="G789" s="123"/>
      <c r="H789" s="123"/>
      <c r="I789" s="316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8"/>
      <c r="B790" s="123"/>
      <c r="C790" s="123"/>
      <c r="D790" s="123"/>
      <c r="E790" s="123"/>
      <c r="F790" s="123"/>
      <c r="G790" s="123"/>
      <c r="H790" s="123"/>
      <c r="I790" s="316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8"/>
      <c r="B791" s="123"/>
      <c r="C791" s="123"/>
      <c r="D791" s="123"/>
      <c r="E791" s="123"/>
      <c r="F791" s="123"/>
      <c r="G791" s="123"/>
      <c r="H791" s="123"/>
      <c r="I791" s="316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8"/>
      <c r="B792" s="123"/>
      <c r="C792" s="123"/>
      <c r="D792" s="123"/>
      <c r="E792" s="123"/>
      <c r="F792" s="123"/>
      <c r="G792" s="123"/>
      <c r="H792" s="123"/>
      <c r="I792" s="316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8"/>
      <c r="B793" s="123"/>
      <c r="C793" s="123"/>
      <c r="D793" s="123"/>
      <c r="E793" s="123"/>
      <c r="F793" s="123"/>
      <c r="G793" s="123"/>
      <c r="H793" s="123"/>
      <c r="I793" s="316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8"/>
      <c r="B794" s="123"/>
      <c r="C794" s="123"/>
      <c r="D794" s="123"/>
      <c r="E794" s="123"/>
      <c r="F794" s="123"/>
      <c r="G794" s="123"/>
      <c r="H794" s="123"/>
      <c r="I794" s="316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8"/>
      <c r="B795" s="123"/>
      <c r="C795" s="123"/>
      <c r="D795" s="123"/>
      <c r="E795" s="123"/>
      <c r="F795" s="123"/>
      <c r="G795" s="123"/>
      <c r="H795" s="123"/>
      <c r="I795" s="316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8"/>
      <c r="B796" s="123"/>
      <c r="C796" s="123"/>
      <c r="D796" s="123"/>
      <c r="E796" s="123"/>
      <c r="F796" s="123"/>
      <c r="G796" s="123"/>
      <c r="H796" s="123"/>
      <c r="I796" s="316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8"/>
      <c r="B797" s="123"/>
      <c r="C797" s="123"/>
      <c r="D797" s="123"/>
      <c r="E797" s="123"/>
      <c r="F797" s="123"/>
      <c r="G797" s="123"/>
      <c r="H797" s="123"/>
      <c r="I797" s="316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8"/>
      <c r="B798" s="123"/>
      <c r="C798" s="123"/>
      <c r="D798" s="123"/>
      <c r="E798" s="123"/>
      <c r="F798" s="123"/>
      <c r="G798" s="123"/>
      <c r="H798" s="123"/>
      <c r="I798" s="316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8"/>
      <c r="B799" s="123"/>
      <c r="C799" s="123"/>
      <c r="D799" s="123"/>
      <c r="E799" s="123"/>
      <c r="F799" s="123"/>
      <c r="G799" s="123"/>
      <c r="H799" s="123"/>
      <c r="I799" s="316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8"/>
      <c r="B800" s="123"/>
      <c r="C800" s="123"/>
      <c r="D800" s="123"/>
      <c r="E800" s="123"/>
      <c r="F800" s="123"/>
      <c r="G800" s="123"/>
      <c r="H800" s="123"/>
      <c r="I800" s="316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8"/>
      <c r="B801" s="123"/>
      <c r="C801" s="123"/>
      <c r="D801" s="123"/>
      <c r="E801" s="123"/>
      <c r="F801" s="123"/>
      <c r="G801" s="123"/>
      <c r="H801" s="123"/>
      <c r="I801" s="316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8"/>
      <c r="B802" s="123"/>
      <c r="C802" s="123"/>
      <c r="D802" s="123"/>
      <c r="E802" s="123"/>
      <c r="F802" s="123"/>
      <c r="G802" s="123"/>
      <c r="H802" s="123"/>
      <c r="I802" s="316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8"/>
      <c r="B803" s="123"/>
      <c r="C803" s="123"/>
      <c r="D803" s="123"/>
      <c r="E803" s="123"/>
      <c r="F803" s="123"/>
      <c r="G803" s="123"/>
      <c r="H803" s="123"/>
      <c r="I803" s="316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8"/>
      <c r="B804" s="123"/>
      <c r="C804" s="123"/>
      <c r="D804" s="123"/>
      <c r="E804" s="123"/>
      <c r="F804" s="123"/>
      <c r="G804" s="123"/>
      <c r="H804" s="123"/>
      <c r="I804" s="316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8"/>
      <c r="B805" s="123"/>
      <c r="C805" s="123"/>
      <c r="D805" s="123"/>
      <c r="E805" s="123"/>
      <c r="F805" s="123"/>
      <c r="G805" s="123"/>
      <c r="H805" s="123"/>
      <c r="I805" s="316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8"/>
      <c r="B806" s="123"/>
      <c r="C806" s="123"/>
      <c r="D806" s="123"/>
      <c r="E806" s="123"/>
      <c r="F806" s="123"/>
      <c r="G806" s="123"/>
      <c r="H806" s="123"/>
      <c r="I806" s="316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8"/>
      <c r="B807" s="123"/>
      <c r="C807" s="123"/>
      <c r="D807" s="123"/>
      <c r="E807" s="123"/>
      <c r="F807" s="123"/>
      <c r="G807" s="123"/>
      <c r="H807" s="123"/>
      <c r="I807" s="316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8"/>
      <c r="B808" s="123"/>
      <c r="C808" s="123"/>
      <c r="D808" s="123"/>
      <c r="E808" s="123"/>
      <c r="F808" s="123"/>
      <c r="G808" s="123"/>
      <c r="H808" s="123"/>
      <c r="I808" s="316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8"/>
      <c r="B809" s="123"/>
      <c r="C809" s="123"/>
      <c r="D809" s="123"/>
      <c r="E809" s="123"/>
      <c r="F809" s="123"/>
      <c r="G809" s="123"/>
      <c r="H809" s="123"/>
      <c r="I809" s="316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8"/>
      <c r="B810" s="123"/>
      <c r="C810" s="123"/>
      <c r="D810" s="123"/>
      <c r="E810" s="123"/>
      <c r="F810" s="123"/>
      <c r="G810" s="123"/>
      <c r="H810" s="123"/>
      <c r="I810" s="316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8"/>
      <c r="B811" s="123"/>
      <c r="C811" s="123"/>
      <c r="D811" s="123"/>
      <c r="E811" s="123"/>
      <c r="F811" s="123"/>
      <c r="G811" s="123"/>
      <c r="H811" s="123"/>
      <c r="I811" s="31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8"/>
      <c r="B812" s="123"/>
      <c r="C812" s="123"/>
      <c r="D812" s="123"/>
      <c r="E812" s="123"/>
      <c r="F812" s="123"/>
      <c r="G812" s="123"/>
      <c r="H812" s="123"/>
      <c r="I812" s="31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8"/>
      <c r="B813" s="123"/>
      <c r="C813" s="123"/>
      <c r="D813" s="123"/>
      <c r="E813" s="123"/>
      <c r="F813" s="123"/>
      <c r="G813" s="123"/>
      <c r="H813" s="123"/>
      <c r="I813" s="31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8"/>
      <c r="B814" s="123"/>
      <c r="C814" s="123"/>
      <c r="D814" s="123"/>
      <c r="E814" s="123"/>
      <c r="F814" s="123"/>
      <c r="G814" s="123"/>
      <c r="H814" s="123"/>
      <c r="I814" s="316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8"/>
      <c r="B815" s="123"/>
      <c r="C815" s="123"/>
      <c r="D815" s="123"/>
      <c r="E815" s="123"/>
      <c r="F815" s="123"/>
      <c r="G815" s="123"/>
      <c r="H815" s="123"/>
      <c r="I815" s="316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8"/>
      <c r="B816" s="123"/>
      <c r="C816" s="123"/>
      <c r="D816" s="123"/>
      <c r="E816" s="123"/>
      <c r="F816" s="123"/>
      <c r="G816" s="123"/>
      <c r="H816" s="123"/>
      <c r="I816" s="316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8"/>
      <c r="B817" s="123"/>
      <c r="C817" s="123"/>
      <c r="D817" s="123"/>
      <c r="E817" s="123"/>
      <c r="F817" s="123"/>
      <c r="G817" s="123"/>
      <c r="H817" s="123"/>
      <c r="I817" s="316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8"/>
      <c r="B818" s="123"/>
      <c r="C818" s="123"/>
      <c r="D818" s="123"/>
      <c r="E818" s="123"/>
      <c r="F818" s="123"/>
      <c r="G818" s="123"/>
      <c r="H818" s="123"/>
      <c r="I818" s="316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8"/>
      <c r="B819" s="123"/>
      <c r="C819" s="123"/>
      <c r="D819" s="123"/>
      <c r="E819" s="123"/>
      <c r="F819" s="123"/>
      <c r="G819" s="123"/>
      <c r="H819" s="123"/>
      <c r="I819" s="316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8"/>
      <c r="B820" s="123"/>
      <c r="C820" s="123"/>
      <c r="D820" s="123"/>
      <c r="E820" s="123"/>
      <c r="F820" s="123"/>
      <c r="G820" s="123"/>
      <c r="H820" s="123"/>
      <c r="I820" s="316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8"/>
      <c r="B821" s="123"/>
      <c r="C821" s="123"/>
      <c r="D821" s="123"/>
      <c r="E821" s="123"/>
      <c r="F821" s="123"/>
      <c r="G821" s="123"/>
      <c r="H821" s="123"/>
      <c r="I821" s="316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8"/>
      <c r="B822" s="123"/>
      <c r="C822" s="123"/>
      <c r="D822" s="123"/>
      <c r="E822" s="123"/>
      <c r="F822" s="123"/>
      <c r="G822" s="123"/>
      <c r="H822" s="123"/>
      <c r="I822" s="316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  <c r="AA822" s="150"/>
      <c r="AB822" s="150"/>
    </row>
    <row r="825" spans="1:28" ht="20.100000000000001" customHeight="1">
      <c r="AA825" s="102"/>
      <c r="AB825" s="102"/>
    </row>
    <row r="826" spans="1:28" s="102" customFormat="1" ht="20.100000000000001" customHeight="1">
      <c r="A826" s="268"/>
      <c r="B826" s="123"/>
      <c r="C826" s="123"/>
      <c r="D826" s="123"/>
      <c r="E826" s="123"/>
      <c r="F826" s="123"/>
      <c r="G826" s="123"/>
      <c r="H826" s="123"/>
      <c r="I826" s="316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8"/>
      <c r="B827" s="123"/>
      <c r="C827" s="123"/>
      <c r="D827" s="123"/>
      <c r="E827" s="123"/>
      <c r="F827" s="123"/>
      <c r="G827" s="123"/>
      <c r="H827" s="123"/>
      <c r="I827" s="316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8"/>
      <c r="B828" s="123"/>
      <c r="C828" s="123"/>
      <c r="D828" s="123"/>
      <c r="E828" s="123"/>
      <c r="F828" s="123"/>
      <c r="G828" s="123"/>
      <c r="H828" s="123"/>
      <c r="I828" s="316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8"/>
      <c r="B829" s="123"/>
      <c r="C829" s="123"/>
      <c r="D829" s="123"/>
      <c r="E829" s="123"/>
      <c r="F829" s="123"/>
      <c r="G829" s="123"/>
      <c r="H829" s="123"/>
      <c r="I829" s="316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8"/>
      <c r="B830" s="123"/>
      <c r="C830" s="123"/>
      <c r="D830" s="123"/>
      <c r="E830" s="123"/>
      <c r="F830" s="123"/>
      <c r="G830" s="123"/>
      <c r="H830" s="123"/>
      <c r="I830" s="316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8"/>
      <c r="B831" s="123"/>
      <c r="C831" s="123"/>
      <c r="D831" s="123"/>
      <c r="E831" s="123"/>
      <c r="F831" s="123"/>
      <c r="G831" s="123"/>
      <c r="H831" s="123"/>
      <c r="I831" s="316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68"/>
      <c r="B832" s="123"/>
      <c r="C832" s="123"/>
      <c r="D832" s="123"/>
      <c r="E832" s="123"/>
      <c r="F832" s="123"/>
      <c r="G832" s="123"/>
      <c r="H832" s="123"/>
      <c r="I832" s="316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8"/>
      <c r="B833" s="123"/>
      <c r="C833" s="123"/>
      <c r="D833" s="123"/>
      <c r="E833" s="123"/>
      <c r="F833" s="123"/>
      <c r="G833" s="123"/>
      <c r="H833" s="123"/>
      <c r="I833" s="316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8"/>
      <c r="B834" s="123"/>
      <c r="C834" s="123"/>
      <c r="D834" s="123"/>
      <c r="E834" s="123"/>
      <c r="F834" s="123"/>
      <c r="G834" s="123"/>
      <c r="H834" s="123"/>
      <c r="I834" s="316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  <c r="AA834" s="150"/>
      <c r="AB834" s="150"/>
    </row>
  </sheetData>
  <autoFilter ref="A3:V712"/>
  <mergeCells count="10">
    <mergeCell ref="V35:V36"/>
    <mergeCell ref="K58:L58"/>
    <mergeCell ref="K68:L68"/>
    <mergeCell ref="K77:L77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92:H93 D121:H122 E78:H84 D131:H132 D59:H60 D69:H70 D4:H49">
    <cfRule type="cellIs" dxfId="280" priority="11" operator="greaterThan">
      <formula>0</formula>
    </cfRule>
  </conditionalFormatting>
  <conditionalFormatting sqref="D92:H93 D121:H122 D131:H132 D69:H70">
    <cfRule type="cellIs" dxfId="279" priority="9" operator="greaterThan">
      <formula>0</formula>
    </cfRule>
    <cfRule type="expression" dxfId="278" priority="10">
      <formula>"&gt;0"</formula>
    </cfRule>
  </conditionalFormatting>
  <conditionalFormatting sqref="D102:H112">
    <cfRule type="cellIs" dxfId="277" priority="1" operator="greaterThan">
      <formula>0</formula>
    </cfRule>
    <cfRule type="cellIs" dxfId="276" priority="2" operator="greaterThan">
      <formula>0</formula>
    </cfRule>
    <cfRule type="expression" dxfId="275" priority="6">
      <formula>"&gt;=1"</formula>
    </cfRule>
    <cfRule type="cellIs" dxfId="274" priority="7" operator="greaterThan">
      <formula>1</formula>
    </cfRule>
    <cfRule type="cellIs" dxfId="273" priority="8" operator="greaterThan">
      <formula>1</formula>
    </cfRule>
  </conditionalFormatting>
  <conditionalFormatting sqref="P769:Q775">
    <cfRule type="expression" dxfId="272" priority="3">
      <formula>"&gt;=1"</formula>
    </cfRule>
    <cfRule type="cellIs" dxfId="271" priority="4" operator="greaterThan">
      <formula>1</formula>
    </cfRule>
    <cfRule type="cellIs" dxfId="270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42"/>
  <sheetViews>
    <sheetView zoomScaleNormal="100" workbookViewId="0">
      <pane ySplit="3" topLeftCell="A79" activePane="bottomLeft" state="frozen"/>
      <selection activeCell="A4" sqref="A4:J71"/>
      <selection pane="bottomLeft" activeCell="A97" sqref="A97:L98"/>
    </sheetView>
  </sheetViews>
  <sheetFormatPr defaultRowHeight="20.100000000000001" customHeight="1"/>
  <cols>
    <col min="1" max="1" width="10.125" style="268" customWidth="1"/>
    <col min="2" max="2" width="18.625" style="123" customWidth="1"/>
    <col min="3" max="3" width="11.625" style="123" customWidth="1"/>
    <col min="4" max="8" width="8.125" style="123" customWidth="1"/>
    <col min="9" max="9" width="8.875" style="31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3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19" t="s">
        <v>3</v>
      </c>
      <c r="E3" s="419" t="s">
        <v>4</v>
      </c>
      <c r="F3" s="419" t="s">
        <v>5</v>
      </c>
      <c r="G3" s="419" t="s">
        <v>6</v>
      </c>
      <c r="H3" s="419" t="s">
        <v>119</v>
      </c>
      <c r="I3" s="295" t="s">
        <v>8</v>
      </c>
      <c r="J3" s="419" t="s">
        <v>9</v>
      </c>
      <c r="K3" s="466" t="s">
        <v>10</v>
      </c>
      <c r="L3" s="467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8">
        <v>44518</v>
      </c>
      <c r="B4" s="326" t="s">
        <v>2023</v>
      </c>
      <c r="C4" s="327" t="s">
        <v>2024</v>
      </c>
      <c r="D4" s="328">
        <v>4</v>
      </c>
      <c r="E4" s="328">
        <v>0</v>
      </c>
      <c r="F4" s="328">
        <v>0</v>
      </c>
      <c r="G4" s="328">
        <v>6</v>
      </c>
      <c r="H4" s="328">
        <v>0</v>
      </c>
      <c r="I4" s="329" t="s">
        <v>2028</v>
      </c>
      <c r="J4" s="330" t="s">
        <v>2029</v>
      </c>
      <c r="K4" s="330" t="s">
        <v>2030</v>
      </c>
      <c r="L4" s="331"/>
      <c r="M4" s="101"/>
      <c r="O4" s="111" t="s">
        <v>93</v>
      </c>
      <c r="P4" s="112"/>
      <c r="Q4" s="32">
        <f>D164</f>
        <v>296</v>
      </c>
      <c r="R4" s="32">
        <f>E164</f>
        <v>34</v>
      </c>
      <c r="S4" s="32">
        <f>F164</f>
        <v>34</v>
      </c>
      <c r="T4" s="32">
        <f>G164</f>
        <v>277</v>
      </c>
      <c r="U4" s="32">
        <f>H164</f>
        <v>0</v>
      </c>
      <c r="V4" s="113"/>
    </row>
    <row r="5" spans="1:22" ht="20.100000000000001" customHeight="1">
      <c r="A5" s="325">
        <v>44518</v>
      </c>
      <c r="B5" s="332" t="s">
        <v>1178</v>
      </c>
      <c r="C5" s="333" t="s">
        <v>2025</v>
      </c>
      <c r="D5" s="334">
        <v>4</v>
      </c>
      <c r="E5" s="334">
        <v>0</v>
      </c>
      <c r="F5" s="334">
        <v>0</v>
      </c>
      <c r="G5" s="334">
        <v>4</v>
      </c>
      <c r="H5" s="334">
        <v>0</v>
      </c>
      <c r="I5" s="335" t="s">
        <v>2028</v>
      </c>
      <c r="J5" s="336" t="s">
        <v>2029</v>
      </c>
      <c r="K5" s="336" t="s">
        <v>2030</v>
      </c>
      <c r="L5" s="337"/>
      <c r="M5" s="156"/>
      <c r="O5" s="114" t="s">
        <v>49</v>
      </c>
      <c r="P5" s="115"/>
      <c r="Q5" s="33">
        <f>D165</f>
        <v>3577</v>
      </c>
      <c r="R5" s="33">
        <f>E165</f>
        <v>682</v>
      </c>
      <c r="S5" s="33">
        <f>F165</f>
        <v>669</v>
      </c>
      <c r="T5" s="33">
        <f>G165</f>
        <v>3508</v>
      </c>
      <c r="U5" s="33">
        <f>H165</f>
        <v>0</v>
      </c>
      <c r="V5" s="116"/>
    </row>
    <row r="6" spans="1:22" ht="20.100000000000001" customHeight="1" thickBot="1">
      <c r="A6" s="325">
        <v>44518</v>
      </c>
      <c r="B6" s="332" t="s">
        <v>1178</v>
      </c>
      <c r="C6" s="333" t="s">
        <v>2026</v>
      </c>
      <c r="D6" s="334">
        <v>2</v>
      </c>
      <c r="E6" s="334">
        <v>0</v>
      </c>
      <c r="F6" s="334">
        <v>0</v>
      </c>
      <c r="G6" s="334">
        <v>1</v>
      </c>
      <c r="H6" s="334">
        <v>0</v>
      </c>
      <c r="I6" s="335" t="s">
        <v>2028</v>
      </c>
      <c r="J6" s="336" t="s">
        <v>2029</v>
      </c>
      <c r="K6" s="336" t="s">
        <v>2030</v>
      </c>
      <c r="L6" s="337"/>
      <c r="M6" s="156"/>
      <c r="O6" s="46" t="s">
        <v>50</v>
      </c>
      <c r="P6" s="47"/>
      <c r="Q6" s="2">
        <f>D166</f>
        <v>3873</v>
      </c>
      <c r="R6" s="2">
        <f>E166</f>
        <v>716</v>
      </c>
      <c r="S6" s="2">
        <f>F166</f>
        <v>703</v>
      </c>
      <c r="T6" s="2">
        <f>G166</f>
        <v>3785</v>
      </c>
      <c r="U6" s="2">
        <f>H166</f>
        <v>0</v>
      </c>
      <c r="V6" s="48"/>
    </row>
    <row r="7" spans="1:22" ht="20.100000000000001" customHeight="1" thickTop="1" thickBot="1">
      <c r="A7" s="324">
        <v>44518</v>
      </c>
      <c r="B7" s="338" t="s">
        <v>1178</v>
      </c>
      <c r="C7" s="339" t="s">
        <v>2027</v>
      </c>
      <c r="D7" s="340">
        <v>4</v>
      </c>
      <c r="E7" s="340">
        <v>0</v>
      </c>
      <c r="F7" s="340">
        <v>0</v>
      </c>
      <c r="G7" s="340">
        <v>4</v>
      </c>
      <c r="H7" s="340">
        <v>0</v>
      </c>
      <c r="I7" s="341" t="s">
        <v>2028</v>
      </c>
      <c r="J7" s="342" t="s">
        <v>2029</v>
      </c>
      <c r="K7" s="342" t="s">
        <v>2030</v>
      </c>
      <c r="L7" s="343"/>
      <c r="M7" s="156"/>
      <c r="O7" s="49" t="s">
        <v>51</v>
      </c>
      <c r="P7" s="50"/>
      <c r="Q7" s="3">
        <f>D111</f>
        <v>130</v>
      </c>
      <c r="R7" s="3">
        <f>E111</f>
        <v>0</v>
      </c>
      <c r="S7" s="3">
        <f>F111</f>
        <v>0</v>
      </c>
      <c r="T7" s="3">
        <f>G111</f>
        <v>116</v>
      </c>
      <c r="U7" s="3">
        <f>H111</f>
        <v>0</v>
      </c>
      <c r="V7" s="51"/>
    </row>
    <row r="8" spans="1:22" ht="20.100000000000001" customHeight="1" thickBot="1">
      <c r="A8" s="325">
        <v>44518</v>
      </c>
      <c r="B8" s="332" t="s">
        <v>2093</v>
      </c>
      <c r="C8" s="333" t="s">
        <v>597</v>
      </c>
      <c r="D8" s="334">
        <v>2</v>
      </c>
      <c r="E8" s="334">
        <v>0</v>
      </c>
      <c r="F8" s="334">
        <v>0</v>
      </c>
      <c r="G8" s="334">
        <v>2</v>
      </c>
      <c r="H8" s="334">
        <v>0</v>
      </c>
      <c r="I8" s="335" t="s">
        <v>2037</v>
      </c>
      <c r="J8" s="336" t="s">
        <v>2031</v>
      </c>
      <c r="K8" s="336" t="s">
        <v>2038</v>
      </c>
      <c r="L8" s="337"/>
      <c r="M8" s="156"/>
      <c r="O8" s="52" t="s">
        <v>94</v>
      </c>
      <c r="P8" s="53"/>
      <c r="Q8" s="4">
        <f>SUM(Q6:Q7)</f>
        <v>4003</v>
      </c>
      <c r="R8" s="4">
        <f>SUM(R6:R7)</f>
        <v>716</v>
      </c>
      <c r="S8" s="4">
        <f>SUM(S6:S7)</f>
        <v>703</v>
      </c>
      <c r="T8" s="4">
        <f>SUM(T6:T7)</f>
        <v>3901</v>
      </c>
      <c r="U8" s="4">
        <f>SUM(U6:U7)</f>
        <v>0</v>
      </c>
      <c r="V8" s="54"/>
    </row>
    <row r="9" spans="1:22" ht="20.100000000000001" customHeight="1" thickTop="1">
      <c r="A9" s="325">
        <v>44518</v>
      </c>
      <c r="B9" s="332" t="s">
        <v>2093</v>
      </c>
      <c r="C9" s="333" t="s">
        <v>2039</v>
      </c>
      <c r="D9" s="334">
        <v>14</v>
      </c>
      <c r="E9" s="334">
        <v>0</v>
      </c>
      <c r="F9" s="334">
        <v>0</v>
      </c>
      <c r="G9" s="334">
        <v>12</v>
      </c>
      <c r="H9" s="334">
        <v>0</v>
      </c>
      <c r="I9" s="335" t="s">
        <v>2037</v>
      </c>
      <c r="J9" s="336" t="s">
        <v>2031</v>
      </c>
      <c r="K9" s="336" t="s">
        <v>2038</v>
      </c>
      <c r="L9" s="337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25">
        <v>44518</v>
      </c>
      <c r="B10" s="332" t="s">
        <v>2093</v>
      </c>
      <c r="C10" s="333" t="s">
        <v>2032</v>
      </c>
      <c r="D10" s="334">
        <v>2</v>
      </c>
      <c r="E10" s="334">
        <v>0</v>
      </c>
      <c r="F10" s="334">
        <v>0</v>
      </c>
      <c r="G10" s="334">
        <v>2</v>
      </c>
      <c r="H10" s="334">
        <v>0</v>
      </c>
      <c r="I10" s="335" t="s">
        <v>2037</v>
      </c>
      <c r="J10" s="336" t="s">
        <v>2031</v>
      </c>
      <c r="K10" s="336" t="s">
        <v>2038</v>
      </c>
      <c r="L10" s="337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18">
        <v>44518</v>
      </c>
      <c r="B11" s="326" t="s">
        <v>2093</v>
      </c>
      <c r="C11" s="327" t="s">
        <v>2033</v>
      </c>
      <c r="D11" s="328">
        <v>1</v>
      </c>
      <c r="E11" s="328">
        <v>0</v>
      </c>
      <c r="F11" s="328">
        <v>0</v>
      </c>
      <c r="G11" s="328">
        <v>1</v>
      </c>
      <c r="H11" s="328">
        <v>0</v>
      </c>
      <c r="I11" s="329" t="s">
        <v>2037</v>
      </c>
      <c r="J11" s="330" t="s">
        <v>2031</v>
      </c>
      <c r="K11" s="330" t="s">
        <v>2038</v>
      </c>
      <c r="L11" s="331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24">
        <v>44518</v>
      </c>
      <c r="B12" s="338" t="s">
        <v>165</v>
      </c>
      <c r="C12" s="339" t="s">
        <v>2039</v>
      </c>
      <c r="D12" s="340">
        <v>6</v>
      </c>
      <c r="E12" s="340">
        <v>0</v>
      </c>
      <c r="F12" s="340">
        <v>0</v>
      </c>
      <c r="G12" s="340">
        <v>6</v>
      </c>
      <c r="H12" s="340">
        <v>0</v>
      </c>
      <c r="I12" s="341" t="s">
        <v>2037</v>
      </c>
      <c r="J12" s="342" t="s">
        <v>2031</v>
      </c>
      <c r="K12" s="342" t="s">
        <v>2038</v>
      </c>
      <c r="L12" s="343"/>
      <c r="M12" s="156"/>
      <c r="O12" s="468" t="s">
        <v>53</v>
      </c>
      <c r="P12" s="466"/>
      <c r="Q12" s="117">
        <f>T12+V12</f>
        <v>296</v>
      </c>
      <c r="R12" s="57"/>
      <c r="S12" s="58" t="s">
        <v>39</v>
      </c>
      <c r="T12" s="59">
        <f>SUM(P14:V14,P17:V17,P20:V20,P23:V23,P26:V26,V29,U29,T29)</f>
        <v>279</v>
      </c>
      <c r="U12" s="60" t="s">
        <v>40</v>
      </c>
      <c r="V12" s="61">
        <f>SUM(P29:S29)</f>
        <v>17</v>
      </c>
    </row>
    <row r="13" spans="1:22" ht="20.100000000000001" customHeight="1">
      <c r="A13" s="318">
        <v>44518</v>
      </c>
      <c r="B13" s="326" t="s">
        <v>2094</v>
      </c>
      <c r="C13" s="327" t="s">
        <v>2034</v>
      </c>
      <c r="D13" s="328">
        <v>1</v>
      </c>
      <c r="E13" s="328">
        <v>0</v>
      </c>
      <c r="F13" s="328">
        <v>0</v>
      </c>
      <c r="G13" s="328">
        <v>1</v>
      </c>
      <c r="H13" s="328">
        <v>0</v>
      </c>
      <c r="I13" s="329" t="s">
        <v>2037</v>
      </c>
      <c r="J13" s="330" t="s">
        <v>2031</v>
      </c>
      <c r="K13" s="330" t="s">
        <v>2038</v>
      </c>
      <c r="L13" s="331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24">
        <v>44518</v>
      </c>
      <c r="B14" s="338" t="s">
        <v>168</v>
      </c>
      <c r="C14" s="339" t="s">
        <v>2033</v>
      </c>
      <c r="D14" s="340">
        <v>5</v>
      </c>
      <c r="E14" s="340">
        <v>0</v>
      </c>
      <c r="F14" s="340">
        <v>0</v>
      </c>
      <c r="G14" s="340">
        <v>5</v>
      </c>
      <c r="H14" s="340">
        <v>0</v>
      </c>
      <c r="I14" s="341" t="s">
        <v>2037</v>
      </c>
      <c r="J14" s="342" t="s">
        <v>2031</v>
      </c>
      <c r="K14" s="342" t="s">
        <v>2038</v>
      </c>
      <c r="L14" s="343"/>
      <c r="M14" s="156"/>
      <c r="O14" s="118" t="s">
        <v>22</v>
      </c>
      <c r="P14" s="119">
        <f>SUMIF($C$4:$C$87,P13,$D$4:$D$87)+SUMIF($C$97:$C$98,P13,$D$97:$D$98)+SUMIF($C$116:$C$117,P13,$D$116:$D$117)</f>
        <v>25</v>
      </c>
      <c r="Q14" s="119">
        <f>SUMIF($C$4:$C$87,Q13,$D$4:$D$87)+SUMIF($C$97:$C$98,Q13,$D$97:$D$98)+SUMIF($C$116:$C$117,Q13,$D$116:$D$117)</f>
        <v>4</v>
      </c>
      <c r="R14" s="119">
        <f>SUMIF($C$4:$C$87,R13,$D$4:$D$87)+SUMIF($C$97:$C$98,R13,$D$97:$D$98)+SUMIF($C$116:$C$117,R13,$D$116:$D$117)</f>
        <v>26</v>
      </c>
      <c r="S14" s="119">
        <f>SUMIF($C$4:$C$87,S13,$D$4:$D$87)+SUMIF($C$97:$C$98,S13,$D$97:$D$98)+SUMIF($C$116:$C$117,S13,$D$116:$D$117)</f>
        <v>5</v>
      </c>
      <c r="T14" s="119">
        <f>SUMIF($C$4:$C$87,T13,$D$4:$D$87)+SUMIF($C$97:$C$98,T13,$D$97:$D$98)+SUMIF($C$116:$C$117,T13,$D$116:$D$117)</f>
        <v>35</v>
      </c>
      <c r="U14" s="119">
        <f>SUMIF($C$4:$C$87,U13,$D$4:$D$87)+SUMIF($C$97:$C$98,U13,$D$97:$D$98)+SUMIF($C$116:$C$117,U13,$D$116:$D$117)</f>
        <v>0</v>
      </c>
      <c r="V14" s="120">
        <f>SUMIF($C$4:$C$87,V13,$D$4:$D$87)+SUMIF($C$97:$C$98,V13,$D$97:$D$98)+SUMIF($C$116:$C$117,V13,$D$116:$D$117)</f>
        <v>0</v>
      </c>
    </row>
    <row r="15" spans="1:22" ht="20.100000000000001" customHeight="1">
      <c r="A15" s="318">
        <v>44518</v>
      </c>
      <c r="B15" s="326" t="s">
        <v>2035</v>
      </c>
      <c r="C15" s="327" t="s">
        <v>2033</v>
      </c>
      <c r="D15" s="328">
        <v>5</v>
      </c>
      <c r="E15" s="328">
        <v>0</v>
      </c>
      <c r="F15" s="328">
        <v>0</v>
      </c>
      <c r="G15" s="328">
        <v>5</v>
      </c>
      <c r="H15" s="328">
        <v>0</v>
      </c>
      <c r="I15" s="329" t="s">
        <v>2037</v>
      </c>
      <c r="J15" s="330" t="s">
        <v>2031</v>
      </c>
      <c r="K15" s="330" t="s">
        <v>2038</v>
      </c>
      <c r="L15" s="331"/>
      <c r="M15" s="156"/>
      <c r="O15" s="65" t="s">
        <v>25</v>
      </c>
      <c r="P15" s="66">
        <f>SUMIF($C$4:$C$87,P13,$G$4:$G$87)+SUMIF($C$97:$C$98,P13,$G$97:$G$98)+SUMIF($C$116:$C$117,P13,$G$116:$G$117)</f>
        <v>25</v>
      </c>
      <c r="Q15" s="66">
        <f>SUMIF($C$4:$C$87,Q13,$G$4:$G$87)+SUMIF($C$97:$C$98,Q13,$G$97:$G$98)+SUMIF($C$116:$C$117,Q13,$G$116:$G$117)</f>
        <v>0</v>
      </c>
      <c r="R15" s="66">
        <f>SUMIF($C$4:$C$87,R13,$G$4:$G$87)+SUMIF($C$97:$C$98,R13,$G$97:$G$98)+SUMIF($C$116:$C$117,R13,$G$116:$G$117)</f>
        <v>23</v>
      </c>
      <c r="S15" s="66">
        <f>SUMIF($C$4:$C$87,S13,$G$4:$G$87)+SUMIF($C$97:$C$98,S13,$G$97:$G$98)+SUMIF($C$116:$C$117,S13,$G$116:$G$117)</f>
        <v>3</v>
      </c>
      <c r="T15" s="66">
        <f>SUMIF($C$4:$C$87,T13,$G$4:$G$87)+SUMIF($C$97:$C$98,T13,$G$97:$G$98)+SUMIF($C$116:$C$117,T13,$G$116:$G$117)</f>
        <v>35</v>
      </c>
      <c r="U15" s="66">
        <f>SUMIF($C$4:$C$87,U13,$G$4:$G$87)+SUMIF($C$97:$C$98,U13,$G$97:$G$98)+SUMIF($C$116:$C$117,U13,$G$116:$G$117)</f>
        <v>0</v>
      </c>
      <c r="V15" s="67">
        <f>SUMIF($C$4:$C$87,V13,$G$4:$G$87)+SUMIF($C$97:$C$98,V13,$G$97:$G$98)+SUMIF($C$116:$C$117,V13,$G$116:$G$117)</f>
        <v>0</v>
      </c>
    </row>
    <row r="16" spans="1:22" ht="20.100000000000001" customHeight="1" thickBot="1">
      <c r="A16" s="324">
        <v>44518</v>
      </c>
      <c r="B16" s="338" t="s">
        <v>2035</v>
      </c>
      <c r="C16" s="339" t="s">
        <v>2036</v>
      </c>
      <c r="D16" s="340">
        <v>4</v>
      </c>
      <c r="E16" s="340">
        <v>0</v>
      </c>
      <c r="F16" s="340">
        <v>0</v>
      </c>
      <c r="G16" s="340">
        <v>4</v>
      </c>
      <c r="H16" s="340">
        <v>0</v>
      </c>
      <c r="I16" s="341" t="s">
        <v>2037</v>
      </c>
      <c r="J16" s="342" t="s">
        <v>2031</v>
      </c>
      <c r="K16" s="342" t="s">
        <v>2038</v>
      </c>
      <c r="L16" s="343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25">
        <v>44518</v>
      </c>
      <c r="B17" s="332" t="s">
        <v>2041</v>
      </c>
      <c r="C17" s="333" t="s">
        <v>2042</v>
      </c>
      <c r="D17" s="334">
        <v>6</v>
      </c>
      <c r="E17" s="334">
        <v>0</v>
      </c>
      <c r="F17" s="334">
        <v>0</v>
      </c>
      <c r="G17" s="334">
        <v>4</v>
      </c>
      <c r="H17" s="334">
        <v>0</v>
      </c>
      <c r="I17" s="335" t="s">
        <v>2051</v>
      </c>
      <c r="J17" s="336" t="s">
        <v>2040</v>
      </c>
      <c r="K17" s="336" t="s">
        <v>2052</v>
      </c>
      <c r="L17" s="337"/>
      <c r="M17" s="156"/>
      <c r="O17" s="121" t="s">
        <v>22</v>
      </c>
      <c r="P17" s="119">
        <f>SUMIF($C$4:$C$87,P16,$D$4:$D$87)+SUMIF($C$97:$C$98,P16,$D$97:$D$98)+SUMIF($C$116:$C$117,P16,$D$116:$D$117)</f>
        <v>103</v>
      </c>
      <c r="Q17" s="119">
        <f>SUMIF($C$4:$C$87,Q16,$D$4:$D$87)+SUMIF($C$97:$C$98,Q16,$D$97:$D$98)+SUMIF($C$116:$C$117,Q16,$D$116:$D$117)</f>
        <v>12</v>
      </c>
      <c r="R17" s="119">
        <f>SUMIF($C$4:$C$87,R16,$D$4:$D$87)+SUMIF($C$97:$C$98,R16,$D$97:$D$98)+SUMIF($C$116:$C$117,R16,$D$116:$D$117)</f>
        <v>2</v>
      </c>
      <c r="S17" s="119">
        <f>SUMIF($C$4:$C$87,S16,$D$4:$D$87)+SUMIF($C$97:$C$98,S16,$D$97:$D$98)+SUMIF($C$116:$C$117,S16,$D$116:$D$117)</f>
        <v>0</v>
      </c>
      <c r="T17" s="119">
        <f>SUMIF($C$4:$C$87,T16,$D$4:$D$87)+SUMIF($C$97:$C$98,T16,$D$97:$D$98)+SUMIF($C$116:$C$117,T16,$D$116:$D$117)</f>
        <v>0</v>
      </c>
      <c r="U17" s="119">
        <f>SUMIF($C$4:$C$87,U16,$D$4:$D$87)+SUMIF($C$97:$C$98,U16,$D$97:$D$98)+SUMIF($C$116:$C$117,U16,$D$116:$D$117)</f>
        <v>0</v>
      </c>
      <c r="V17" s="120">
        <f>SUMIF($C$4:$C$87,V16,$D$4:$D$87)+SUMIF($C$97:$C$98,V16,$D$97:$D$98)+SUMIF($C$116:$C$117,V16,$D$116:$D$117)</f>
        <v>0</v>
      </c>
    </row>
    <row r="18" spans="1:22" ht="20.100000000000001" customHeight="1" thickBot="1">
      <c r="A18" s="359">
        <v>44518</v>
      </c>
      <c r="B18" s="360" t="s">
        <v>2043</v>
      </c>
      <c r="C18" s="361" t="s">
        <v>2042</v>
      </c>
      <c r="D18" s="362">
        <v>1</v>
      </c>
      <c r="E18" s="362">
        <v>0</v>
      </c>
      <c r="F18" s="362">
        <v>0</v>
      </c>
      <c r="G18" s="362">
        <v>1</v>
      </c>
      <c r="H18" s="362">
        <v>0</v>
      </c>
      <c r="I18" s="363" t="s">
        <v>2051</v>
      </c>
      <c r="J18" s="364" t="s">
        <v>2040</v>
      </c>
      <c r="K18" s="364" t="s">
        <v>2052</v>
      </c>
      <c r="L18" s="365"/>
      <c r="M18" s="156"/>
      <c r="O18" s="72" t="s">
        <v>25</v>
      </c>
      <c r="P18" s="73">
        <f>SUMIF($C$4:$C$87,P16,$G$4:$G$87)+SUMIF($C$97:$C$98,P16,$G$97:$G$98)+SUMIF($C$116:$C$117,P16,$G$116:$G$117)</f>
        <v>95</v>
      </c>
      <c r="Q18" s="73">
        <f>SUMIF($C$4:$C$87,Q16,$G$4:$G$87)+SUMIF($C$97:$C$98,Q16,$G$97:$G$98)+SUMIF($C$116:$C$117,Q16,$G$116:$G$117)</f>
        <v>8</v>
      </c>
      <c r="R18" s="73">
        <f>SUMIF($C$4:$C$87,R16,$G$4:$G$87)+SUMIF($C$97:$C$98,R16,$G$97:$G$98)+SUMIF($C$116:$C$117,R16,$G$116:$G$117)</f>
        <v>4</v>
      </c>
      <c r="S18" s="73">
        <f>SUMIF($C$4:$C$87,S16,$G$4:$G$87)+SUMIF($C$97:$C$98,S16,$G$97:$G$98)+SUMIF($C$116:$C$117,S16,$G$116:$G$117)</f>
        <v>0</v>
      </c>
      <c r="T18" s="73">
        <f>SUMIF($C$4:$C$87,T16,$G$4:$G$87)+SUMIF($C$97:$C$98,T16,$G$97:$G$98)+SUMIF($C$116:$C$117,T16,$G$116:$G$117)</f>
        <v>0</v>
      </c>
      <c r="U18" s="73">
        <f>SUMIF($C$4:$C$87,U16,$G$4:$G$87)+SUMIF($C$97:$C$98,U16,$G$97:$G$98)+SUMIF($C$116:$C$117,U16,$G$116:$G$117)</f>
        <v>0</v>
      </c>
      <c r="V18" s="74">
        <f>SUMIF($C$4:$C$87,V16,$G$4:$G$87)+SUMIF($C$97:$C$98,V16,$G$97:$G$98)+SUMIF($C$116:$C$117,V16,$G$116:$G$117)</f>
        <v>0</v>
      </c>
    </row>
    <row r="19" spans="1:22" ht="20.100000000000001" customHeight="1">
      <c r="A19" s="325">
        <v>44518</v>
      </c>
      <c r="B19" s="332" t="s">
        <v>2044</v>
      </c>
      <c r="C19" s="333" t="s">
        <v>2042</v>
      </c>
      <c r="D19" s="334">
        <v>13</v>
      </c>
      <c r="E19" s="334">
        <v>0</v>
      </c>
      <c r="F19" s="334">
        <v>0</v>
      </c>
      <c r="G19" s="334">
        <v>13</v>
      </c>
      <c r="H19" s="334">
        <v>0</v>
      </c>
      <c r="I19" s="335" t="s">
        <v>2051</v>
      </c>
      <c r="J19" s="336" t="s">
        <v>2040</v>
      </c>
      <c r="K19" s="336" t="s">
        <v>2052</v>
      </c>
      <c r="L19" s="337"/>
      <c r="M19" s="156"/>
      <c r="O19" s="75"/>
      <c r="P19" s="124" t="s">
        <v>41</v>
      </c>
      <c r="Q19" s="76" t="s">
        <v>554</v>
      </c>
      <c r="R19" s="76" t="s">
        <v>42</v>
      </c>
      <c r="S19" s="76" t="s">
        <v>134</v>
      </c>
      <c r="T19" s="43" t="s">
        <v>43</v>
      </c>
      <c r="U19" s="76" t="s">
        <v>109</v>
      </c>
      <c r="V19" s="77" t="s">
        <v>136</v>
      </c>
    </row>
    <row r="20" spans="1:22" ht="20.100000000000001" customHeight="1" thickBot="1">
      <c r="A20" s="325">
        <v>44518</v>
      </c>
      <c r="B20" s="332" t="s">
        <v>2044</v>
      </c>
      <c r="C20" s="333" t="s">
        <v>2036</v>
      </c>
      <c r="D20" s="334">
        <v>10</v>
      </c>
      <c r="E20" s="334">
        <v>0</v>
      </c>
      <c r="F20" s="334">
        <v>0</v>
      </c>
      <c r="G20" s="334">
        <v>10</v>
      </c>
      <c r="H20" s="334">
        <v>0</v>
      </c>
      <c r="I20" s="335" t="s">
        <v>2051</v>
      </c>
      <c r="J20" s="336" t="s">
        <v>2040</v>
      </c>
      <c r="K20" s="336" t="s">
        <v>2052</v>
      </c>
      <c r="L20" s="337"/>
      <c r="M20" s="156" t="s">
        <v>126</v>
      </c>
      <c r="O20" s="121" t="s">
        <v>22</v>
      </c>
      <c r="P20" s="119">
        <f>SUMIF($C$4:$C$87,P19,$D$4:$D$87)+SUMIF($C$97:$C$98,P19,$D$97:$D$98)+SUMIF($C$116:$C$117,P19,$D$116:$D$117)</f>
        <v>20</v>
      </c>
      <c r="Q20" s="119">
        <f>SUMIF($C$4:$C$87,Q19,$D$4:$D$87)+SUMIF($C$97:$C$98,Q19,$D$97:$D$98)+SUMIF($C$116:$C$117,Q19,$D$116:$D$117)</f>
        <v>0</v>
      </c>
      <c r="R20" s="119">
        <f>SUMIF($C$4:$C$87,R19,$D$4:$D$87)+SUMIF($C$97:$C$98,R19,$D$97:$D$98)+SUMIF($C$116:$C$117,R19,$D$116:$D$117)</f>
        <v>16</v>
      </c>
      <c r="S20" s="119">
        <f>SUMIF($C$4:$C$87,S19,$D$4:$D$87)+SUMIF($C$97:$C$98,S19,$D$97:$D$98)+SUMIF($C$116:$C$117,S19,$D$116:$D$117)</f>
        <v>0</v>
      </c>
      <c r="T20" s="119">
        <f>SUMIF($C$4:$C$87,T19,$D$4:$D$87)+SUMIF($C$97:$C$98,T19,$D$97:$D$98)+SUMIF($C$116:$C$117,T19,$D$116:$D$117)</f>
        <v>2</v>
      </c>
      <c r="U20" s="119">
        <f>SUMIF($C$4:$C$87,U19,$D$4:$D$87)+SUMIF($C$97:$C$98,U19,$D$97:$D$98)+SUMIF($C$116:$C$117,U19,$D$116:$D$117)</f>
        <v>0</v>
      </c>
      <c r="V20" s="120">
        <f>SUMIF($C$4:$C$87,V19,$D$4:$D$87)+SUMIF($C$97:$C$98,V19,$D$97:$D$98)+SUMIF($C$116:$C$117,V19,$D$116:$D$117)</f>
        <v>0</v>
      </c>
    </row>
    <row r="21" spans="1:22" ht="20.100000000000001" customHeight="1">
      <c r="A21" s="318">
        <v>44518</v>
      </c>
      <c r="B21" s="326" t="s">
        <v>2045</v>
      </c>
      <c r="C21" s="327" t="s">
        <v>2034</v>
      </c>
      <c r="D21" s="328">
        <v>1</v>
      </c>
      <c r="E21" s="328">
        <v>0</v>
      </c>
      <c r="F21" s="328">
        <v>0</v>
      </c>
      <c r="G21" s="328">
        <v>1</v>
      </c>
      <c r="H21" s="328">
        <v>0</v>
      </c>
      <c r="I21" s="329" t="s">
        <v>2051</v>
      </c>
      <c r="J21" s="330" t="s">
        <v>2040</v>
      </c>
      <c r="K21" s="330" t="s">
        <v>2052</v>
      </c>
      <c r="L21" s="331"/>
      <c r="M21" s="156"/>
      <c r="O21" s="78" t="s">
        <v>25</v>
      </c>
      <c r="P21" s="79">
        <f>SUMIF($C$4:$C$87,P19,$G$4:$G$87)+SUMIF($C$97:$C$98,P19,$G$97:$G$98)+SUMIF($C$116:$C$117,P19,$G$116:$G$117)</f>
        <v>18</v>
      </c>
      <c r="Q21" s="79">
        <f>SUMIF($C$4:$C$87,Q19,$G$4:$G$87)+SUMIF($C$97:$C$98,Q19,$G$97:$G$98)+SUMIF($C$116:$C$117,Q19,$G$116:$G$117)</f>
        <v>0</v>
      </c>
      <c r="R21" s="79">
        <f>SUMIF($C$4:$C$87,R19,$G$4:$G$87)+SUMIF($C$97:$C$98,R19,$G$97:$G$98)+SUMIF($C$116:$C$117,R19,$G$116:$G$117)</f>
        <v>16</v>
      </c>
      <c r="S21" s="79">
        <f>SUMIF($C$4:$C$87,S19,$G$4:$G$87)+SUMIF($C$97:$C$98,S19,$G$97:$G$98)+SUMIF($C$116:$C$117,S19,$G$116:$G$117)</f>
        <v>0</v>
      </c>
      <c r="T21" s="79">
        <f>SUMIF($C$4:$C$87,T19,$G$4:$G$87)+SUMIF($C$97:$C$98,T19,$G$97:$G$98)+SUMIF($C$116:$C$117,T19,$G$116:$G$117)</f>
        <v>2</v>
      </c>
      <c r="U21" s="79">
        <f>SUMIF($C$4:$C$87,U19,$G$4:$G$87)+SUMIF($C$97:$C$98,U19,$G$97:$G$98)+SUMIF($C$116:$C$117,U19,$G$116:$G$117)</f>
        <v>0</v>
      </c>
      <c r="V21" s="80">
        <f>SUMIF($C$4:$C$87,V19,$G$4:$G$87)+SUMIF($C$97:$C$98,V19,$G$97:$G$98)+SUMIF($C$116:$C$117,V19,$G$116:$G$117)</f>
        <v>0</v>
      </c>
    </row>
    <row r="22" spans="1:22" ht="20.100000000000001" customHeight="1">
      <c r="A22" s="325">
        <v>44518</v>
      </c>
      <c r="B22" s="332" t="s">
        <v>2045</v>
      </c>
      <c r="C22" s="333" t="s">
        <v>2033</v>
      </c>
      <c r="D22" s="334">
        <v>3</v>
      </c>
      <c r="E22" s="334">
        <v>0</v>
      </c>
      <c r="F22" s="334">
        <v>0</v>
      </c>
      <c r="G22" s="334">
        <v>3</v>
      </c>
      <c r="H22" s="334">
        <v>0</v>
      </c>
      <c r="I22" s="335" t="s">
        <v>2051</v>
      </c>
      <c r="J22" s="336" t="s">
        <v>2040</v>
      </c>
      <c r="K22" s="336" t="s">
        <v>2052</v>
      </c>
      <c r="L22" s="337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25">
        <v>44518</v>
      </c>
      <c r="B23" s="332" t="s">
        <v>2045</v>
      </c>
      <c r="C23" s="333" t="s">
        <v>2042</v>
      </c>
      <c r="D23" s="334">
        <v>3</v>
      </c>
      <c r="E23" s="334">
        <v>0</v>
      </c>
      <c r="F23" s="334">
        <v>0</v>
      </c>
      <c r="G23" s="334">
        <v>4</v>
      </c>
      <c r="H23" s="334">
        <v>0</v>
      </c>
      <c r="I23" s="335" t="s">
        <v>2051</v>
      </c>
      <c r="J23" s="336" t="s">
        <v>2040</v>
      </c>
      <c r="K23" s="336" t="s">
        <v>2052</v>
      </c>
      <c r="L23" s="337"/>
      <c r="M23" s="156"/>
      <c r="O23" s="121" t="s">
        <v>22</v>
      </c>
      <c r="P23" s="119">
        <f>SUMIF($C$4:$C$87,P22,$D$4:$D$87)+SUMIF($C$97:$C$98,P22,$D$97:$D$98)+SUMIF($C$116:$C$117,P22,$D$116:$D$117)</f>
        <v>0</v>
      </c>
      <c r="Q23" s="119">
        <f>SUMIF($C$4:$C$87,Q22,$D$4:$D$87)+SUMIF($C$97:$C$98,Q22,$D$97:$D$98)+SUMIF($C$116:$C$117,Q22,$D$116:$D$117)</f>
        <v>5</v>
      </c>
      <c r="R23" s="119">
        <f>SUMIF($C$4:$C$87,R22,$D$4:$D$87)+SUMIF($C$97:$C$98,R22,$D$97:$D$98)+SUMIF($C$116:$C$117,R22,$D$116:$D$117)</f>
        <v>12</v>
      </c>
      <c r="S23" s="119">
        <f>SUMIF($C$4:$C$87,S22,$D$4:$D$87)+SUMIF($C$97:$C$98,S22,$D$97:$D$98)+SUMIF($C$116:$C$117,S22,$D$116:$D$117)</f>
        <v>0</v>
      </c>
      <c r="T23" s="119">
        <f>SUMIF($C$4:$C$87,T22,$D$4:$D$87)+SUMIF($C$97:$C$98,T22,$D$97:$D$98)+SUMIF($C$116:$C$117,T22,$D$116:$D$117)</f>
        <v>0</v>
      </c>
      <c r="U23" s="119">
        <f>SUMIF($C$4:$C$87,U22,$D$4:$D$87)+SUMIF($C$97:$C$98,U22,$D$97:$D$98)+SUMIF($C$116:$C$117,U22,$D$116:$D$117)</f>
        <v>4</v>
      </c>
      <c r="V23" s="120">
        <f>SUMIF($C$4:$C$87,V22,$D$4:$D$87)+SUMIF($C$97:$C$98,V22,$D$97:$D$98)+SUMIF($C$116:$C$117,V22,$D$116:$D$117)</f>
        <v>0</v>
      </c>
    </row>
    <row r="24" spans="1:22" ht="20.100000000000001" customHeight="1" thickBot="1">
      <c r="A24" s="324">
        <v>44518</v>
      </c>
      <c r="B24" s="338" t="s">
        <v>2045</v>
      </c>
      <c r="C24" s="339" t="s">
        <v>2036</v>
      </c>
      <c r="D24" s="340">
        <v>1</v>
      </c>
      <c r="E24" s="340">
        <v>0</v>
      </c>
      <c r="F24" s="340">
        <v>0</v>
      </c>
      <c r="G24" s="340">
        <v>1</v>
      </c>
      <c r="H24" s="340">
        <v>0</v>
      </c>
      <c r="I24" s="341" t="s">
        <v>2051</v>
      </c>
      <c r="J24" s="342" t="s">
        <v>2040</v>
      </c>
      <c r="K24" s="342" t="s">
        <v>2052</v>
      </c>
      <c r="L24" s="343"/>
      <c r="M24" s="156"/>
      <c r="O24" s="72" t="s">
        <v>25</v>
      </c>
      <c r="P24" s="73">
        <f>SUMIF($C$4:$C$87,P22,$G$4:$G$87)+SUMIF($C$97:$C$98,P22,$G$97:$G$98)+SUMIF($C$116:$C$117,P22,$G$116:$G$117)</f>
        <v>0</v>
      </c>
      <c r="Q24" s="73">
        <f>SUMIF($C$4:$C$87,Q22,$G$4:$G$87)+SUMIF($C$97:$C$98,Q22,$G$97:$G$98)+SUMIF($C$116:$C$117,Q22,$G$116:$G$117)</f>
        <v>7</v>
      </c>
      <c r="R24" s="73">
        <f>SUMIF($C$4:$C$87,R22,$G$4:$G$87)+SUMIF($C$97:$C$98,R22,$G$97:$G$98)+SUMIF($C$116:$C$117,R22,$G$116:$G$117)</f>
        <v>10</v>
      </c>
      <c r="S24" s="73">
        <f>SUMIF($C$4:$C$87,S22,$G$4:$G$87)+SUMIF($C$97:$C$98,S22,$G$97:$G$98)+SUMIF($C$116:$C$117,S22,$G$116:$G$117)</f>
        <v>0</v>
      </c>
      <c r="T24" s="73">
        <f>SUMIF($C$4:$C$87,T22,$G$4:$G$87)+SUMIF($C$97:$C$98,T22,$G$97:$G$98)+SUMIF($C$116:$C$117,T22,$G$116:$G$117)</f>
        <v>0</v>
      </c>
      <c r="U24" s="73">
        <f>SUMIF($C$4:$C$87,U22,$G$4:$G$87)+SUMIF($C$97:$C$98,U22,$G$97:$G$98)+SUMIF($C$116:$C$117,U22,$G$116:$G$117)</f>
        <v>4</v>
      </c>
      <c r="V24" s="74">
        <f>SUMIF($C$4:$C$87,V22,$G$4:$G$87)+SUMIF($C$97:$C$98,V22,$G$97:$G$98)+SUMIF($C$116:$C$117,V22,$G$116:$G$117)</f>
        <v>0</v>
      </c>
    </row>
    <row r="25" spans="1:22" ht="20.100000000000001" customHeight="1">
      <c r="A25" s="325">
        <v>44518</v>
      </c>
      <c r="B25" s="332" t="s">
        <v>2046</v>
      </c>
      <c r="C25" s="333" t="s">
        <v>2042</v>
      </c>
      <c r="D25" s="334">
        <v>12</v>
      </c>
      <c r="E25" s="334">
        <v>0</v>
      </c>
      <c r="F25" s="334">
        <v>0</v>
      </c>
      <c r="G25" s="334">
        <v>9</v>
      </c>
      <c r="H25" s="334">
        <v>0</v>
      </c>
      <c r="I25" s="335" t="s">
        <v>2051</v>
      </c>
      <c r="J25" s="336" t="s">
        <v>2040</v>
      </c>
      <c r="K25" s="336" t="s">
        <v>2052</v>
      </c>
      <c r="L25" s="337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128</v>
      </c>
      <c r="U25" s="76" t="s">
        <v>129</v>
      </c>
      <c r="V25" s="77" t="s">
        <v>46</v>
      </c>
    </row>
    <row r="26" spans="1:22" ht="20.100000000000001" customHeight="1" thickBot="1">
      <c r="A26" s="325">
        <v>44518</v>
      </c>
      <c r="B26" s="332" t="s">
        <v>2046</v>
      </c>
      <c r="C26" s="333" t="s">
        <v>2036</v>
      </c>
      <c r="D26" s="334">
        <v>1</v>
      </c>
      <c r="E26" s="334">
        <v>0</v>
      </c>
      <c r="F26" s="334">
        <v>0</v>
      </c>
      <c r="G26" s="334">
        <v>1</v>
      </c>
      <c r="H26" s="334">
        <v>0</v>
      </c>
      <c r="I26" s="335" t="s">
        <v>2051</v>
      </c>
      <c r="J26" s="336" t="s">
        <v>2040</v>
      </c>
      <c r="K26" s="336" t="s">
        <v>2052</v>
      </c>
      <c r="L26" s="337"/>
      <c r="M26" s="156"/>
      <c r="O26" s="121" t="s">
        <v>22</v>
      </c>
      <c r="P26" s="119">
        <f>SUMIF($C$4:$C$87,P25,$D$4:$D$87)+SUMIF($C$97:$C$98,P25,$D$97:$D$98)+SUMIF($C$116:$C$117,P25,$D$116:$D$117)</f>
        <v>8</v>
      </c>
      <c r="Q26" s="119">
        <f>SUMIF($C$4:$C$87,Q25,$D$4:$D$87)+SUMIF($C$97:$C$98,Q25,$D$97:$D$98)+SUMIF($C$116:$C$117,Q25,$D$116:$D$117)</f>
        <v>0</v>
      </c>
      <c r="R26" s="119">
        <f>SUMIF($C$4:$C$87,R25,$D$4:$D$87)+SUMIF($C$97:$C$98,R25,$D$97:$D$98)+SUMIF($C$116:$C$117,R25,$D$116:$D$117)</f>
        <v>0</v>
      </c>
      <c r="S26" s="119">
        <f>SUMIF($C$4:$C$87,S25,$D$4:$D$87)+SUMIF($C$97:$C$98,S25,$D$97:$D$98)+SUMIF($C$116:$C$117,S25,$D$116:$D$117)</f>
        <v>0</v>
      </c>
      <c r="T26" s="119">
        <f>SUMIF($C$4:$C$87,T25,$D$4:$D$87)+SUMIF($C$97:$C$98,T25,$D$97:$D$98)+SUMIF($C$116:$C$117,T25,$D$116:$D$117)</f>
        <v>0</v>
      </c>
      <c r="U26" s="119">
        <f>SUMIF($C$4:$C$87,U25,$D$4:$D$87)+SUMIF($C$97:$C$98,U25,$D$97:$D$98)+SUMIF($C$116:$C$117,U25,$D$116:$D$117)</f>
        <v>0</v>
      </c>
      <c r="V26" s="120">
        <f>SUMIF($C$4:$C$87,V25,$D$4:$D$87)+SUMIF($C$97:$C$98,V25,$D$97:$D$98)+SUMIF($C$116:$C$117,V25,$D$116:$D$117)</f>
        <v>0</v>
      </c>
    </row>
    <row r="27" spans="1:22" ht="20.100000000000001" customHeight="1">
      <c r="A27" s="318">
        <v>44518</v>
      </c>
      <c r="B27" s="326" t="s">
        <v>2047</v>
      </c>
      <c r="C27" s="327" t="s">
        <v>2042</v>
      </c>
      <c r="D27" s="328">
        <v>5</v>
      </c>
      <c r="E27" s="328">
        <v>0</v>
      </c>
      <c r="F27" s="328">
        <v>0</v>
      </c>
      <c r="G27" s="328">
        <v>5</v>
      </c>
      <c r="H27" s="328">
        <v>0</v>
      </c>
      <c r="I27" s="329" t="s">
        <v>2051</v>
      </c>
      <c r="J27" s="330" t="s">
        <v>2040</v>
      </c>
      <c r="K27" s="330" t="s">
        <v>2052</v>
      </c>
      <c r="L27" s="331"/>
      <c r="M27" s="156"/>
      <c r="O27" s="78" t="s">
        <v>25</v>
      </c>
      <c r="P27" s="83">
        <f>SUMIF($C$4:$C$87,P25,$G$4:$G$87)+SUMIF($C$97:$C$98,P25,$G$97:$G$98)+SUMIF($C$116:$C$117,P25,$G$116:$G$117)</f>
        <v>8</v>
      </c>
      <c r="Q27" s="83">
        <f>SUMIF($C$4:$C$87,Q25,$G$4:$G$87)+SUMIF($C$97:$C$98,Q25,$G$97:$G$98)+SUMIF($C$116:$C$117,Q25,$G$116:$G$117)</f>
        <v>0</v>
      </c>
      <c r="R27" s="83">
        <f>SUMIF($C$4:$C$87,R25,$G$4:$G$87)+SUMIF($C$97:$C$98,R25,$G$97:$G$98)+SUMIF($C$116:$C$117,R25,$G$116:$G$117)</f>
        <v>0</v>
      </c>
      <c r="S27" s="83">
        <f>SUMIF($C$4:$C$87,S25,$G$4:$G$87)+SUMIF($C$97:$C$98,S25,$G$97:$G$98)+SUMIF($C$116:$C$117,S25,$G$116:$G$117)</f>
        <v>0</v>
      </c>
      <c r="T27" s="83">
        <f>SUMIF($C$4:$C$87,T25,$G$4:$G$87)+SUMIF($C$97:$C$98,T25,$G$97:$G$98)+SUMIF($C$116:$C$117,T25,$G$116:$G$117)</f>
        <v>0</v>
      </c>
      <c r="U27" s="83">
        <f>SUMIF($C$4:$C$87,U25,$G$4:$G$87)+SUMIF($C$97:$C$98,U25,$G$97:$G$98)+SUMIF($C$116:$C$117,U25,$G$116:$G$117)</f>
        <v>0</v>
      </c>
      <c r="V27" s="84">
        <f>SUMIF($C$4:$C$87,V25,$G$4:$G$87)+SUMIF($C$97:$C$98,V25,$G$97:$G$98)+SUMIF($C$116:$C$117,V25,$G$116:$G$117)</f>
        <v>0</v>
      </c>
    </row>
    <row r="28" spans="1:22" ht="20.100000000000001" customHeight="1" thickBot="1">
      <c r="A28" s="324">
        <v>44518</v>
      </c>
      <c r="B28" s="338" t="s">
        <v>2047</v>
      </c>
      <c r="C28" s="339" t="s">
        <v>2032</v>
      </c>
      <c r="D28" s="340">
        <v>3</v>
      </c>
      <c r="E28" s="340">
        <v>0</v>
      </c>
      <c r="F28" s="340">
        <v>0</v>
      </c>
      <c r="G28" s="340">
        <v>2</v>
      </c>
      <c r="H28" s="340">
        <v>0</v>
      </c>
      <c r="I28" s="341" t="s">
        <v>2051</v>
      </c>
      <c r="J28" s="342" t="s">
        <v>2040</v>
      </c>
      <c r="K28" s="342" t="s">
        <v>2052</v>
      </c>
      <c r="L28" s="343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>
      <c r="A29" s="325">
        <v>44518</v>
      </c>
      <c r="B29" s="332" t="s">
        <v>2048</v>
      </c>
      <c r="C29" s="333" t="s">
        <v>2024</v>
      </c>
      <c r="D29" s="334">
        <v>1</v>
      </c>
      <c r="E29" s="334">
        <v>0</v>
      </c>
      <c r="F29" s="334">
        <v>0</v>
      </c>
      <c r="G29" s="334">
        <v>1</v>
      </c>
      <c r="H29" s="334">
        <v>0</v>
      </c>
      <c r="I29" s="335" t="s">
        <v>2051</v>
      </c>
      <c r="J29" s="336" t="s">
        <v>2040</v>
      </c>
      <c r="K29" s="336" t="s">
        <v>2052</v>
      </c>
      <c r="L29" s="337"/>
      <c r="M29" s="156"/>
      <c r="O29" s="121" t="s">
        <v>22</v>
      </c>
      <c r="P29" s="119">
        <f>SUMIF($C$4:$C$87,P28,$D$4:$D$87)+SUMIF($C$97:$C$98,P28,$D$97:$D$98)+SUMIF($C$116:$C$117,P28,$D$116:$D$117)</f>
        <v>14</v>
      </c>
      <c r="Q29" s="119">
        <f>SUMIF($C$4:$C$87,Q28,$D$4:$D$87)+SUMIF($C$97:$C$98,Q28,$D$97:$D$98)+SUMIF($C$116:$C$117,Q28,$D$116:$D$117)</f>
        <v>1</v>
      </c>
      <c r="R29" s="119">
        <f>SUMIF($C$4:$C$87,R28,$D$4:$D$87)+SUMIF($C$97:$C$98,R28,$D$97:$D$98)+SUMIF($C$116:$C$117,R28,$D$116:$D$117)</f>
        <v>2</v>
      </c>
      <c r="S29" s="119">
        <f>SUMIF($C$4:$C$87,S28,$D$4:$D$87)+SUMIF($C$97:$C$98,S28,$D$97:$D$98)+SUMIF($C$116:$C$117,S28,$D$116:$D$117)</f>
        <v>0</v>
      </c>
      <c r="T29" s="119">
        <f>SUMIF($C$4:$C$87,T28,$D$4:$D$87)+SUMIF($C$97:$C$98,T28,$D$97:$D$98)+SUMIF($C$116:$C$117,T28,$D$116:$D$117)</f>
        <v>0</v>
      </c>
      <c r="U29" s="119">
        <f>SUMIF($C$4:$C$87,U28,$D$4:$D$87)+SUMIF($C$97:$C$98,U28,$D$97:$D$98)+SUMIF($C$116:$C$117,U28,$D$116:$D$117)</f>
        <v>0</v>
      </c>
      <c r="V29" s="120">
        <f>SUMIF($C$4:$C$87,V28,$D$4:$D$87)+SUMIF($C$97:$C$98,V28,$D$97:$D$98)+SUMIF($C$116:$C$117,V28,$D$116:$D$117)</f>
        <v>0</v>
      </c>
    </row>
    <row r="30" spans="1:22" ht="20.100000000000001" customHeight="1" thickBot="1">
      <c r="A30" s="325">
        <v>44518</v>
      </c>
      <c r="B30" s="332" t="s">
        <v>2048</v>
      </c>
      <c r="C30" s="333" t="s">
        <v>2025</v>
      </c>
      <c r="D30" s="334">
        <v>4</v>
      </c>
      <c r="E30" s="334">
        <v>0</v>
      </c>
      <c r="F30" s="334">
        <v>0</v>
      </c>
      <c r="G30" s="334">
        <v>4</v>
      </c>
      <c r="H30" s="334">
        <v>0</v>
      </c>
      <c r="I30" s="335" t="s">
        <v>2051</v>
      </c>
      <c r="J30" s="336" t="s">
        <v>2040</v>
      </c>
      <c r="K30" s="336" t="s">
        <v>2052</v>
      </c>
      <c r="L30" s="337"/>
      <c r="M30" s="156"/>
      <c r="O30" s="85" t="s">
        <v>25</v>
      </c>
      <c r="P30" s="86">
        <f>SUMIF($C$4:$C$87,P28,$G$4:$G$87)+SUMIF($C$97:$C$98,P28,$G$97:$G$98)+SUMIF($C$116:$C$117,P28,$G$116:$G$117)</f>
        <v>15</v>
      </c>
      <c r="Q30" s="86">
        <f>SUMIF($C$4:$C$87,Q28,$G$4:$G$87)+SUMIF($C$97:$C$98,Q28,$G$97:$G$98)+SUMIF($C$116:$C$117,Q28,$G$116:$G$117)</f>
        <v>2</v>
      </c>
      <c r="R30" s="86">
        <f>SUMIF($C$4:$C$87,R28,$G$4:$G$87)+SUMIF($C$97:$C$98,R28,$G$97:$G$98)+SUMIF($C$116:$C$117,R28,$G$116:$G$117)</f>
        <v>2</v>
      </c>
      <c r="S30" s="86">
        <f>SUMIF($C$4:$C$87,S28,$G$4:$G$87)+SUMIF($C$97:$C$98,S28,$G$97:$G$98)+SUMIF($C$116:$C$117,S28,$G$116:$G$117)</f>
        <v>0</v>
      </c>
      <c r="T30" s="86">
        <f>SUMIF($C$4:$C$87,T28,$G$4:$G$87)+SUMIF($C$97:$C$98,T28,$G$97:$G$98)+SUMIF($C$116:$C$117,T28,$G$116:$G$117)</f>
        <v>0</v>
      </c>
      <c r="U30" s="86">
        <f>SUMIF($C$4:$C$87,U28,$G$4:$G$87)+SUMIF($C$97:$C$98,U28,$G$97:$G$98)+SUMIF($C$116:$C$117,U28,$G$116:$G$117)</f>
        <v>0</v>
      </c>
      <c r="V30" s="87">
        <f>SUMIF($C$4:$C$87,V28,$G$4:$G$87)+SUMIF($C$97:$C$98,V28,$G$97:$G$98)+SUMIF($C$116:$C$117,V28,$G$116:$G$117)</f>
        <v>0</v>
      </c>
    </row>
    <row r="31" spans="1:22" ht="20.100000000000001" customHeight="1" thickBot="1">
      <c r="A31" s="325">
        <v>44518</v>
      </c>
      <c r="B31" s="332" t="s">
        <v>2048</v>
      </c>
      <c r="C31" s="333" t="s">
        <v>2027</v>
      </c>
      <c r="D31" s="334">
        <v>2</v>
      </c>
      <c r="E31" s="334">
        <v>0</v>
      </c>
      <c r="F31" s="334">
        <v>0</v>
      </c>
      <c r="G31" s="334">
        <v>2</v>
      </c>
      <c r="H31" s="334">
        <v>0</v>
      </c>
      <c r="I31" s="335" t="s">
        <v>2051</v>
      </c>
      <c r="J31" s="336" t="s">
        <v>2040</v>
      </c>
      <c r="K31" s="336" t="s">
        <v>2052</v>
      </c>
      <c r="L31" s="337"/>
      <c r="M31" s="156"/>
      <c r="O31" s="151"/>
      <c r="P31" s="151"/>
      <c r="Q31" s="151"/>
      <c r="R31" s="151"/>
      <c r="S31" s="151"/>
      <c r="T31" s="469" t="s">
        <v>79</v>
      </c>
      <c r="U31" s="470"/>
      <c r="V31" s="122">
        <f>SUM(P15:V15,P18:V18,P21:V21,P24:V24,P27:V27,P30:V30)</f>
        <v>277</v>
      </c>
    </row>
    <row r="32" spans="1:22" ht="20.100000000000001" customHeight="1" thickTop="1">
      <c r="A32" s="318">
        <v>44518</v>
      </c>
      <c r="B32" s="326" t="s">
        <v>2049</v>
      </c>
      <c r="C32" s="327" t="s">
        <v>2033</v>
      </c>
      <c r="D32" s="328">
        <v>0</v>
      </c>
      <c r="E32" s="328">
        <v>0</v>
      </c>
      <c r="F32" s="328">
        <v>0</v>
      </c>
      <c r="G32" s="328">
        <v>1</v>
      </c>
      <c r="H32" s="328">
        <v>0</v>
      </c>
      <c r="I32" s="329" t="s">
        <v>2051</v>
      </c>
      <c r="J32" s="330" t="s">
        <v>2040</v>
      </c>
      <c r="K32" s="330" t="s">
        <v>2052</v>
      </c>
      <c r="L32" s="331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 thickBot="1">
      <c r="A33" s="324">
        <v>44518</v>
      </c>
      <c r="B33" s="338" t="s">
        <v>2049</v>
      </c>
      <c r="C33" s="339" t="s">
        <v>2050</v>
      </c>
      <c r="D33" s="340">
        <v>0</v>
      </c>
      <c r="E33" s="340">
        <v>0</v>
      </c>
      <c r="F33" s="340">
        <v>0</v>
      </c>
      <c r="G33" s="340">
        <v>2</v>
      </c>
      <c r="H33" s="340">
        <v>0</v>
      </c>
      <c r="I33" s="341" t="s">
        <v>2051</v>
      </c>
      <c r="J33" s="342" t="s">
        <v>2040</v>
      </c>
      <c r="K33" s="342" t="s">
        <v>2052</v>
      </c>
      <c r="L33" s="343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25">
        <v>44518</v>
      </c>
      <c r="B34" s="332" t="s">
        <v>2053</v>
      </c>
      <c r="C34" s="333" t="s">
        <v>2026</v>
      </c>
      <c r="D34" s="334">
        <v>1</v>
      </c>
      <c r="E34" s="334">
        <v>0</v>
      </c>
      <c r="F34" s="334">
        <v>0</v>
      </c>
      <c r="G34" s="334">
        <v>1</v>
      </c>
      <c r="H34" s="334">
        <v>0</v>
      </c>
      <c r="I34" s="335" t="s">
        <v>2062</v>
      </c>
      <c r="J34" s="336" t="s">
        <v>2061</v>
      </c>
      <c r="K34" s="336" t="s">
        <v>2063</v>
      </c>
      <c r="L34" s="337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325">
        <v>44518</v>
      </c>
      <c r="B35" s="332" t="s">
        <v>2053</v>
      </c>
      <c r="C35" s="333" t="s">
        <v>2027</v>
      </c>
      <c r="D35" s="334">
        <v>2</v>
      </c>
      <c r="E35" s="334">
        <v>0</v>
      </c>
      <c r="F35" s="334">
        <v>0</v>
      </c>
      <c r="G35" s="334">
        <v>2</v>
      </c>
      <c r="H35" s="334">
        <v>0</v>
      </c>
      <c r="I35" s="335" t="s">
        <v>2062</v>
      </c>
      <c r="J35" s="336" t="s">
        <v>2061</v>
      </c>
      <c r="K35" s="336" t="s">
        <v>2063</v>
      </c>
      <c r="L35" s="337"/>
      <c r="M35" s="156"/>
      <c r="N35" s="270"/>
      <c r="O35" s="471"/>
      <c r="P35" s="89" t="s">
        <v>81</v>
      </c>
      <c r="Q35" s="89"/>
      <c r="R35" s="89" t="s">
        <v>82</v>
      </c>
      <c r="S35" s="89"/>
      <c r="T35" s="473" t="s">
        <v>83</v>
      </c>
      <c r="U35" s="475" t="s">
        <v>84</v>
      </c>
      <c r="V35" s="462" t="s">
        <v>85</v>
      </c>
    </row>
    <row r="36" spans="1:24" ht="20.100000000000001" customHeight="1">
      <c r="A36" s="318">
        <v>44518</v>
      </c>
      <c r="B36" s="326" t="s">
        <v>2054</v>
      </c>
      <c r="C36" s="327" t="s">
        <v>2034</v>
      </c>
      <c r="D36" s="328">
        <v>2</v>
      </c>
      <c r="E36" s="328">
        <v>0</v>
      </c>
      <c r="F36" s="328">
        <v>0</v>
      </c>
      <c r="G36" s="328">
        <v>2</v>
      </c>
      <c r="H36" s="328">
        <v>0</v>
      </c>
      <c r="I36" s="329" t="s">
        <v>2062</v>
      </c>
      <c r="J36" s="330" t="s">
        <v>2061</v>
      </c>
      <c r="K36" s="330" t="s">
        <v>2063</v>
      </c>
      <c r="L36" s="331"/>
      <c r="M36" s="104"/>
      <c r="N36" s="105"/>
      <c r="O36" s="472"/>
      <c r="P36" s="90" t="s">
        <v>86</v>
      </c>
      <c r="Q36" s="90" t="s">
        <v>87</v>
      </c>
      <c r="R36" s="90" t="s">
        <v>86</v>
      </c>
      <c r="S36" s="90" t="s">
        <v>87</v>
      </c>
      <c r="T36" s="474"/>
      <c r="U36" s="476"/>
      <c r="V36" s="463"/>
    </row>
    <row r="37" spans="1:24" ht="20.100000000000001" customHeight="1" thickBot="1">
      <c r="A37" s="324">
        <v>44518</v>
      </c>
      <c r="B37" s="338" t="s">
        <v>2054</v>
      </c>
      <c r="C37" s="339" t="s">
        <v>2042</v>
      </c>
      <c r="D37" s="340">
        <v>5</v>
      </c>
      <c r="E37" s="340">
        <v>0</v>
      </c>
      <c r="F37" s="340">
        <v>0</v>
      </c>
      <c r="G37" s="340">
        <v>5</v>
      </c>
      <c r="H37" s="340">
        <v>0</v>
      </c>
      <c r="I37" s="341" t="s">
        <v>2062</v>
      </c>
      <c r="J37" s="342" t="s">
        <v>2061</v>
      </c>
      <c r="K37" s="342" t="s">
        <v>2063</v>
      </c>
      <c r="L37" s="343"/>
      <c r="M37" s="344">
        <v>0.62361111111111112</v>
      </c>
      <c r="N37" s="186" t="s">
        <v>2077</v>
      </c>
      <c r="O37" s="345">
        <v>6396</v>
      </c>
      <c r="P37" s="346">
        <v>43</v>
      </c>
      <c r="Q37" s="346">
        <v>56</v>
      </c>
      <c r="R37" s="346">
        <v>8</v>
      </c>
      <c r="S37" s="346">
        <v>7</v>
      </c>
      <c r="T37" s="347">
        <f>SUM(P37:S37)</f>
        <v>114</v>
      </c>
      <c r="U37" s="348"/>
      <c r="V37" s="349">
        <v>10</v>
      </c>
    </row>
    <row r="38" spans="1:24" s="123" customFormat="1" ht="20.100000000000001" customHeight="1">
      <c r="A38" s="325">
        <v>44518</v>
      </c>
      <c r="B38" s="332" t="s">
        <v>2055</v>
      </c>
      <c r="C38" s="333" t="s">
        <v>2034</v>
      </c>
      <c r="D38" s="334">
        <v>1</v>
      </c>
      <c r="E38" s="334">
        <v>0</v>
      </c>
      <c r="F38" s="334">
        <v>0</v>
      </c>
      <c r="G38" s="334">
        <v>1</v>
      </c>
      <c r="H38" s="334">
        <v>0</v>
      </c>
      <c r="I38" s="335" t="s">
        <v>2062</v>
      </c>
      <c r="J38" s="336" t="s">
        <v>2061</v>
      </c>
      <c r="K38" s="336" t="s">
        <v>2063</v>
      </c>
      <c r="L38" s="337"/>
      <c r="M38" s="344">
        <v>0.58680555555555558</v>
      </c>
      <c r="N38" s="186" t="s">
        <v>2064</v>
      </c>
      <c r="O38" s="345" t="s">
        <v>145</v>
      </c>
      <c r="P38" s="346">
        <v>32</v>
      </c>
      <c r="Q38" s="346">
        <v>34</v>
      </c>
      <c r="R38" s="346">
        <v>5</v>
      </c>
      <c r="S38" s="346">
        <v>5</v>
      </c>
      <c r="T38" s="347">
        <f t="shared" ref="T38:T43" si="0">SUM(P38:S38)</f>
        <v>76</v>
      </c>
      <c r="U38" s="350"/>
      <c r="V38" s="351">
        <v>10</v>
      </c>
      <c r="W38" s="270"/>
      <c r="X38" s="106"/>
    </row>
    <row r="39" spans="1:24" ht="20.100000000000001" customHeight="1" thickBot="1">
      <c r="A39" s="325">
        <v>44518</v>
      </c>
      <c r="B39" s="332" t="s">
        <v>2055</v>
      </c>
      <c r="C39" s="333" t="s">
        <v>2042</v>
      </c>
      <c r="D39" s="334">
        <v>6</v>
      </c>
      <c r="E39" s="334">
        <v>0</v>
      </c>
      <c r="F39" s="334">
        <v>0</v>
      </c>
      <c r="G39" s="334">
        <v>6</v>
      </c>
      <c r="H39" s="334">
        <v>0</v>
      </c>
      <c r="I39" s="335" t="s">
        <v>2062</v>
      </c>
      <c r="J39" s="336" t="s">
        <v>2061</v>
      </c>
      <c r="K39" s="336" t="s">
        <v>2063</v>
      </c>
      <c r="L39" s="337"/>
      <c r="M39" s="344">
        <v>0.56597222222222221</v>
      </c>
      <c r="N39" s="186" t="s">
        <v>2061</v>
      </c>
      <c r="O39" s="345" t="s">
        <v>144</v>
      </c>
      <c r="P39" s="346">
        <v>72</v>
      </c>
      <c r="Q39" s="346">
        <v>74</v>
      </c>
      <c r="R39" s="346">
        <v>0</v>
      </c>
      <c r="S39" s="346">
        <v>0</v>
      </c>
      <c r="T39" s="347">
        <f t="shared" si="0"/>
        <v>146</v>
      </c>
      <c r="U39" s="350"/>
      <c r="V39" s="351">
        <v>7</v>
      </c>
      <c r="X39" s="106"/>
    </row>
    <row r="40" spans="1:24" ht="20.100000000000001" customHeight="1" thickBot="1">
      <c r="A40" s="359">
        <v>44518</v>
      </c>
      <c r="B40" s="360" t="s">
        <v>2056</v>
      </c>
      <c r="C40" s="361" t="s">
        <v>2057</v>
      </c>
      <c r="D40" s="362">
        <v>35</v>
      </c>
      <c r="E40" s="362">
        <v>0</v>
      </c>
      <c r="F40" s="362">
        <v>0</v>
      </c>
      <c r="G40" s="362">
        <v>35</v>
      </c>
      <c r="H40" s="362">
        <v>0</v>
      </c>
      <c r="I40" s="363" t="s">
        <v>2062</v>
      </c>
      <c r="J40" s="364" t="s">
        <v>2061</v>
      </c>
      <c r="K40" s="364" t="s">
        <v>2063</v>
      </c>
      <c r="L40" s="365"/>
      <c r="M40" s="344">
        <v>0.55486111111111114</v>
      </c>
      <c r="N40" s="186" t="s">
        <v>2040</v>
      </c>
      <c r="O40" s="345" t="s">
        <v>142</v>
      </c>
      <c r="P40" s="346">
        <v>60</v>
      </c>
      <c r="Q40" s="346">
        <v>63</v>
      </c>
      <c r="R40" s="346">
        <v>4</v>
      </c>
      <c r="S40" s="346">
        <v>3</v>
      </c>
      <c r="T40" s="347">
        <f t="shared" si="0"/>
        <v>130</v>
      </c>
      <c r="U40" s="352"/>
      <c r="V40" s="351">
        <v>8</v>
      </c>
      <c r="W40" s="106"/>
    </row>
    <row r="41" spans="1:24" ht="20.100000000000001" customHeight="1">
      <c r="A41" s="325">
        <v>44518</v>
      </c>
      <c r="B41" s="332" t="s">
        <v>2058</v>
      </c>
      <c r="C41" s="333" t="s">
        <v>2034</v>
      </c>
      <c r="D41" s="334">
        <v>4</v>
      </c>
      <c r="E41" s="334">
        <v>0</v>
      </c>
      <c r="F41" s="334">
        <v>0</v>
      </c>
      <c r="G41" s="334">
        <v>4</v>
      </c>
      <c r="H41" s="334">
        <v>0</v>
      </c>
      <c r="I41" s="335" t="s">
        <v>2062</v>
      </c>
      <c r="J41" s="336" t="s">
        <v>2061</v>
      </c>
      <c r="K41" s="336" t="s">
        <v>2063</v>
      </c>
      <c r="L41" s="337"/>
      <c r="M41" s="344">
        <v>0.54513888888888895</v>
      </c>
      <c r="N41" s="186" t="s">
        <v>2031</v>
      </c>
      <c r="O41" s="345" t="s">
        <v>146</v>
      </c>
      <c r="P41" s="346">
        <v>36</v>
      </c>
      <c r="Q41" s="346">
        <v>38</v>
      </c>
      <c r="R41" s="346">
        <v>2</v>
      </c>
      <c r="S41" s="346">
        <v>2</v>
      </c>
      <c r="T41" s="347">
        <f t="shared" si="0"/>
        <v>78</v>
      </c>
      <c r="U41" s="352"/>
      <c r="V41" s="351">
        <v>5</v>
      </c>
      <c r="W41" s="106"/>
    </row>
    <row r="42" spans="1:24" ht="20.100000000000001" customHeight="1" thickBot="1">
      <c r="A42" s="325">
        <v>44518</v>
      </c>
      <c r="B42" s="332" t="s">
        <v>2058</v>
      </c>
      <c r="C42" s="333" t="s">
        <v>2042</v>
      </c>
      <c r="D42" s="334">
        <v>6</v>
      </c>
      <c r="E42" s="334">
        <v>0</v>
      </c>
      <c r="F42" s="334">
        <v>0</v>
      </c>
      <c r="G42" s="334">
        <v>5</v>
      </c>
      <c r="H42" s="334">
        <v>0</v>
      </c>
      <c r="I42" s="335" t="s">
        <v>2062</v>
      </c>
      <c r="J42" s="336" t="s">
        <v>2061</v>
      </c>
      <c r="K42" s="336" t="s">
        <v>2063</v>
      </c>
      <c r="L42" s="337"/>
      <c r="M42" s="344">
        <v>0.5</v>
      </c>
      <c r="N42" s="186" t="s">
        <v>2029</v>
      </c>
      <c r="O42" s="345" t="s">
        <v>148</v>
      </c>
      <c r="P42" s="346">
        <v>15</v>
      </c>
      <c r="Q42" s="346">
        <v>14</v>
      </c>
      <c r="R42" s="346">
        <v>0</v>
      </c>
      <c r="S42" s="346">
        <v>0</v>
      </c>
      <c r="T42" s="347">
        <f t="shared" si="0"/>
        <v>29</v>
      </c>
      <c r="U42" s="352"/>
      <c r="V42" s="351">
        <v>1</v>
      </c>
      <c r="W42" s="106"/>
    </row>
    <row r="43" spans="1:24" ht="20.100000000000001" customHeight="1" thickBot="1">
      <c r="A43" s="359">
        <v>44518</v>
      </c>
      <c r="B43" s="360" t="s">
        <v>2059</v>
      </c>
      <c r="C43" s="361" t="s">
        <v>2033</v>
      </c>
      <c r="D43" s="362">
        <v>6</v>
      </c>
      <c r="E43" s="362">
        <v>0</v>
      </c>
      <c r="F43" s="362">
        <v>0</v>
      </c>
      <c r="G43" s="362">
        <v>6</v>
      </c>
      <c r="H43" s="362">
        <v>0</v>
      </c>
      <c r="I43" s="363" t="s">
        <v>2062</v>
      </c>
      <c r="J43" s="364" t="s">
        <v>2061</v>
      </c>
      <c r="K43" s="364" t="s">
        <v>2063</v>
      </c>
      <c r="L43" s="365"/>
      <c r="M43" s="344"/>
      <c r="N43" s="186"/>
      <c r="O43" s="345" t="s">
        <v>147</v>
      </c>
      <c r="P43" s="346">
        <v>0</v>
      </c>
      <c r="Q43" s="346">
        <v>0</v>
      </c>
      <c r="R43" s="346">
        <v>0</v>
      </c>
      <c r="S43" s="346">
        <v>0</v>
      </c>
      <c r="T43" s="347">
        <f t="shared" si="0"/>
        <v>0</v>
      </c>
      <c r="U43" s="350"/>
      <c r="V43" s="351"/>
      <c r="W43" s="106"/>
    </row>
    <row r="44" spans="1:24" ht="20.100000000000001" customHeight="1" thickTop="1">
      <c r="A44" s="318">
        <v>44518</v>
      </c>
      <c r="B44" s="326" t="s">
        <v>2060</v>
      </c>
      <c r="C44" s="327" t="s">
        <v>2034</v>
      </c>
      <c r="D44" s="328">
        <v>5</v>
      </c>
      <c r="E44" s="328">
        <v>0</v>
      </c>
      <c r="F44" s="328">
        <v>0</v>
      </c>
      <c r="G44" s="328">
        <v>5</v>
      </c>
      <c r="H44" s="328">
        <v>0</v>
      </c>
      <c r="I44" s="329" t="s">
        <v>2062</v>
      </c>
      <c r="J44" s="330" t="s">
        <v>2061</v>
      </c>
      <c r="K44" s="330" t="s">
        <v>2063</v>
      </c>
      <c r="L44" s="331"/>
      <c r="M44" s="344"/>
      <c r="N44" s="186"/>
      <c r="O44" s="181" t="s">
        <v>125</v>
      </c>
      <c r="P44" s="182">
        <f>SUM(P37:P43)</f>
        <v>258</v>
      </c>
      <c r="Q44" s="182">
        <f>SUM(Q37:Q43)</f>
        <v>279</v>
      </c>
      <c r="R44" s="182">
        <f>SUM(R37:R43)</f>
        <v>19</v>
      </c>
      <c r="S44" s="182">
        <f>SUM(S37:S43)</f>
        <v>17</v>
      </c>
      <c r="T44" s="182">
        <f>SUM(T37:T43)</f>
        <v>573</v>
      </c>
      <c r="U44" s="183"/>
      <c r="V44" s="184"/>
      <c r="W44" s="106"/>
    </row>
    <row r="45" spans="1:24" ht="20.100000000000001" customHeight="1" thickBot="1">
      <c r="A45" s="324">
        <v>44518</v>
      </c>
      <c r="B45" s="338" t="s">
        <v>2060</v>
      </c>
      <c r="C45" s="339" t="s">
        <v>2033</v>
      </c>
      <c r="D45" s="340">
        <v>1</v>
      </c>
      <c r="E45" s="340">
        <v>0</v>
      </c>
      <c r="F45" s="340">
        <v>0</v>
      </c>
      <c r="G45" s="340">
        <v>0</v>
      </c>
      <c r="H45" s="340">
        <v>0</v>
      </c>
      <c r="I45" s="341" t="s">
        <v>2062</v>
      </c>
      <c r="J45" s="342" t="s">
        <v>2061</v>
      </c>
      <c r="K45" s="342" t="s">
        <v>2063</v>
      </c>
      <c r="L45" s="343"/>
      <c r="M45" s="344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</row>
    <row r="46" spans="1:24" ht="20.100000000000001" customHeight="1" thickBot="1">
      <c r="A46" s="325">
        <v>44518</v>
      </c>
      <c r="B46" s="332" t="s">
        <v>2065</v>
      </c>
      <c r="C46" s="333" t="s">
        <v>2025</v>
      </c>
      <c r="D46" s="334">
        <v>2</v>
      </c>
      <c r="E46" s="334">
        <v>0</v>
      </c>
      <c r="F46" s="334">
        <v>0</v>
      </c>
      <c r="G46" s="334">
        <v>0</v>
      </c>
      <c r="H46" s="334">
        <v>0</v>
      </c>
      <c r="I46" s="335" t="s">
        <v>2074</v>
      </c>
      <c r="J46" s="336" t="s">
        <v>2064</v>
      </c>
      <c r="K46" s="336" t="s">
        <v>2076</v>
      </c>
      <c r="L46" s="337"/>
      <c r="M46" s="344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4" ht="20.100000000000001" customHeight="1">
      <c r="A47" s="318">
        <v>44518</v>
      </c>
      <c r="B47" s="326" t="s">
        <v>2066</v>
      </c>
      <c r="C47" s="327" t="s">
        <v>2067</v>
      </c>
      <c r="D47" s="328">
        <v>5</v>
      </c>
      <c r="E47" s="328">
        <v>0</v>
      </c>
      <c r="F47" s="328">
        <v>0</v>
      </c>
      <c r="G47" s="328">
        <v>5</v>
      </c>
      <c r="H47" s="328">
        <v>0</v>
      </c>
      <c r="I47" s="329" t="s">
        <v>2074</v>
      </c>
      <c r="J47" s="330" t="s">
        <v>2064</v>
      </c>
      <c r="K47" s="330" t="s">
        <v>2076</v>
      </c>
      <c r="L47" s="331"/>
      <c r="M47" s="344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4" ht="20.100000000000001" customHeight="1" thickBot="1">
      <c r="A48" s="324">
        <v>44518</v>
      </c>
      <c r="B48" s="338" t="s">
        <v>2066</v>
      </c>
      <c r="C48" s="339" t="s">
        <v>2032</v>
      </c>
      <c r="D48" s="340">
        <v>3</v>
      </c>
      <c r="E48" s="340">
        <v>0</v>
      </c>
      <c r="F48" s="340">
        <v>0</v>
      </c>
      <c r="G48" s="340">
        <v>3</v>
      </c>
      <c r="H48" s="340">
        <v>0</v>
      </c>
      <c r="I48" s="341" t="s">
        <v>2074</v>
      </c>
      <c r="J48" s="342" t="s">
        <v>2064</v>
      </c>
      <c r="K48" s="342" t="s">
        <v>2076</v>
      </c>
      <c r="L48" s="343"/>
      <c r="M48" s="344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25">
        <v>44518</v>
      </c>
      <c r="B49" s="332" t="s">
        <v>2068</v>
      </c>
      <c r="C49" s="333" t="s">
        <v>2034</v>
      </c>
      <c r="D49" s="334">
        <v>1</v>
      </c>
      <c r="E49" s="334">
        <v>0</v>
      </c>
      <c r="F49" s="334">
        <v>0</v>
      </c>
      <c r="G49" s="334">
        <v>1</v>
      </c>
      <c r="H49" s="334">
        <v>0</v>
      </c>
      <c r="I49" s="335" t="s">
        <v>2074</v>
      </c>
      <c r="J49" s="336" t="s">
        <v>2064</v>
      </c>
      <c r="K49" s="336" t="s">
        <v>2076</v>
      </c>
      <c r="L49" s="337"/>
      <c r="M49" s="344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25">
        <v>44518</v>
      </c>
      <c r="B50" s="332" t="s">
        <v>2068</v>
      </c>
      <c r="C50" s="333" t="s">
        <v>2042</v>
      </c>
      <c r="D50" s="334">
        <v>2</v>
      </c>
      <c r="E50" s="334">
        <v>0</v>
      </c>
      <c r="F50" s="334">
        <v>0</v>
      </c>
      <c r="G50" s="334">
        <v>2</v>
      </c>
      <c r="H50" s="334">
        <v>0</v>
      </c>
      <c r="I50" s="335" t="s">
        <v>2074</v>
      </c>
      <c r="J50" s="336" t="s">
        <v>2064</v>
      </c>
      <c r="K50" s="336" t="s">
        <v>2076</v>
      </c>
      <c r="L50" s="337"/>
      <c r="M50" s="344"/>
      <c r="N50" s="186"/>
      <c r="O50" s="94" t="s">
        <v>89</v>
      </c>
      <c r="P50" s="96">
        <f>P44+P49</f>
        <v>258</v>
      </c>
      <c r="Q50" s="95">
        <f>Q44+Q49</f>
        <v>279</v>
      </c>
      <c r="R50" s="96">
        <f>R44+R49</f>
        <v>19</v>
      </c>
      <c r="S50" s="95">
        <f>S44+S49</f>
        <v>17</v>
      </c>
      <c r="T50" s="96">
        <f>T44+T49</f>
        <v>573</v>
      </c>
      <c r="U50" s="97">
        <f>SUM(U44:U45)</f>
        <v>0</v>
      </c>
      <c r="V50" s="98"/>
    </row>
    <row r="51" spans="1:22" ht="20.100000000000001" customHeight="1">
      <c r="A51" s="318">
        <v>44518</v>
      </c>
      <c r="B51" s="326" t="s">
        <v>2099</v>
      </c>
      <c r="C51" s="327" t="s">
        <v>2042</v>
      </c>
      <c r="D51" s="328">
        <v>1</v>
      </c>
      <c r="E51" s="328">
        <v>0</v>
      </c>
      <c r="F51" s="328">
        <v>0</v>
      </c>
      <c r="G51" s="328">
        <v>1</v>
      </c>
      <c r="H51" s="328">
        <v>0</v>
      </c>
      <c r="I51" s="329" t="s">
        <v>2074</v>
      </c>
      <c r="J51" s="330" t="s">
        <v>2064</v>
      </c>
      <c r="K51" s="330" t="s">
        <v>2076</v>
      </c>
      <c r="L51" s="331"/>
      <c r="M51" s="344"/>
      <c r="N51" s="106"/>
      <c r="O51" s="169" t="s">
        <v>1310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324">
        <v>44518</v>
      </c>
      <c r="B52" s="338" t="s">
        <v>2100</v>
      </c>
      <c r="C52" s="339" t="s">
        <v>2069</v>
      </c>
      <c r="D52" s="340">
        <v>1</v>
      </c>
      <c r="E52" s="340">
        <v>0</v>
      </c>
      <c r="F52" s="340">
        <v>0</v>
      </c>
      <c r="G52" s="340">
        <v>1</v>
      </c>
      <c r="H52" s="340">
        <v>0</v>
      </c>
      <c r="I52" s="341" t="s">
        <v>2074</v>
      </c>
      <c r="J52" s="342" t="s">
        <v>2064</v>
      </c>
      <c r="K52" s="342" t="s">
        <v>2076</v>
      </c>
      <c r="L52" s="343"/>
      <c r="M52" s="344"/>
      <c r="N52" s="106"/>
      <c r="O52" s="156"/>
      <c r="P52" s="188"/>
      <c r="Q52" s="188"/>
      <c r="R52" s="152"/>
      <c r="S52" s="152"/>
      <c r="T52" s="152"/>
      <c r="U52" s="151"/>
      <c r="V52" s="151"/>
    </row>
    <row r="53" spans="1:22" ht="20.100000000000001" customHeight="1">
      <c r="A53" s="325">
        <v>44518</v>
      </c>
      <c r="B53" s="332" t="s">
        <v>2098</v>
      </c>
      <c r="C53" s="333" t="s">
        <v>2042</v>
      </c>
      <c r="D53" s="334">
        <v>2</v>
      </c>
      <c r="E53" s="334">
        <v>0</v>
      </c>
      <c r="F53" s="334">
        <v>0</v>
      </c>
      <c r="G53" s="334">
        <v>2</v>
      </c>
      <c r="H53" s="334">
        <v>0</v>
      </c>
      <c r="I53" s="335" t="s">
        <v>2074</v>
      </c>
      <c r="J53" s="336" t="s">
        <v>2064</v>
      </c>
      <c r="K53" s="336" t="s">
        <v>2076</v>
      </c>
      <c r="L53" s="337"/>
      <c r="M53" s="187"/>
      <c r="N53" s="106"/>
      <c r="O53" s="156"/>
      <c r="P53" s="188"/>
      <c r="Q53" s="188"/>
      <c r="R53" s="152"/>
      <c r="S53" s="152"/>
      <c r="T53" s="152"/>
      <c r="U53" s="151"/>
      <c r="V53" s="151"/>
    </row>
    <row r="54" spans="1:22" ht="20.100000000000001" customHeight="1">
      <c r="A54" s="325">
        <v>44518</v>
      </c>
      <c r="B54" s="332" t="s">
        <v>2098</v>
      </c>
      <c r="C54" s="333" t="s">
        <v>2070</v>
      </c>
      <c r="D54" s="334">
        <v>1</v>
      </c>
      <c r="E54" s="334">
        <v>0</v>
      </c>
      <c r="F54" s="334">
        <v>0</v>
      </c>
      <c r="G54" s="334">
        <v>1</v>
      </c>
      <c r="H54" s="334">
        <v>0</v>
      </c>
      <c r="I54" s="335" t="s">
        <v>2074</v>
      </c>
      <c r="J54" s="336" t="s">
        <v>2064</v>
      </c>
      <c r="K54" s="336" t="s">
        <v>2076</v>
      </c>
      <c r="L54" s="337"/>
      <c r="M54" s="187"/>
      <c r="N54" s="272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 thickBot="1">
      <c r="A55" s="325">
        <v>44518</v>
      </c>
      <c r="B55" s="332" t="s">
        <v>246</v>
      </c>
      <c r="C55" s="333" t="s">
        <v>2032</v>
      </c>
      <c r="D55" s="334">
        <v>1</v>
      </c>
      <c r="E55" s="334">
        <v>0</v>
      </c>
      <c r="F55" s="334">
        <v>0</v>
      </c>
      <c r="G55" s="334">
        <v>1</v>
      </c>
      <c r="H55" s="334">
        <v>0</v>
      </c>
      <c r="I55" s="335" t="s">
        <v>2074</v>
      </c>
      <c r="J55" s="336" t="s">
        <v>2064</v>
      </c>
      <c r="K55" s="336" t="s">
        <v>2076</v>
      </c>
      <c r="L55" s="337"/>
      <c r="M55" s="187"/>
      <c r="N55" s="272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 thickBot="1">
      <c r="A56" s="359">
        <v>44518</v>
      </c>
      <c r="B56" s="360" t="s">
        <v>2071</v>
      </c>
      <c r="C56" s="361" t="s">
        <v>2042</v>
      </c>
      <c r="D56" s="362">
        <v>6</v>
      </c>
      <c r="E56" s="362">
        <v>0</v>
      </c>
      <c r="F56" s="362">
        <v>0</v>
      </c>
      <c r="G56" s="362">
        <v>6</v>
      </c>
      <c r="H56" s="362">
        <v>0</v>
      </c>
      <c r="I56" s="363" t="s">
        <v>2074</v>
      </c>
      <c r="J56" s="364" t="s">
        <v>2064</v>
      </c>
      <c r="K56" s="364" t="s">
        <v>2076</v>
      </c>
      <c r="L56" s="365"/>
      <c r="M56" s="187"/>
      <c r="N56" s="272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 thickBot="1">
      <c r="A57" s="325">
        <v>44518</v>
      </c>
      <c r="B57" s="332" t="s">
        <v>2072</v>
      </c>
      <c r="C57" s="333" t="s">
        <v>2034</v>
      </c>
      <c r="D57" s="334">
        <v>2</v>
      </c>
      <c r="E57" s="334">
        <v>0</v>
      </c>
      <c r="F57" s="334">
        <v>0</v>
      </c>
      <c r="G57" s="334">
        <v>2</v>
      </c>
      <c r="H57" s="334">
        <v>0</v>
      </c>
      <c r="I57" s="335" t="s">
        <v>2074</v>
      </c>
      <c r="J57" s="336" t="s">
        <v>2064</v>
      </c>
      <c r="K57" s="336" t="s">
        <v>2076</v>
      </c>
      <c r="L57" s="337"/>
      <c r="M57" s="187"/>
      <c r="N57" s="272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318">
        <v>44518</v>
      </c>
      <c r="B58" s="326" t="s">
        <v>2095</v>
      </c>
      <c r="C58" s="327" t="s">
        <v>2034</v>
      </c>
      <c r="D58" s="328">
        <v>1</v>
      </c>
      <c r="E58" s="328">
        <v>0</v>
      </c>
      <c r="F58" s="328">
        <v>0</v>
      </c>
      <c r="G58" s="328">
        <v>1</v>
      </c>
      <c r="H58" s="328">
        <v>0</v>
      </c>
      <c r="I58" s="329" t="s">
        <v>2074</v>
      </c>
      <c r="J58" s="330" t="s">
        <v>2064</v>
      </c>
      <c r="K58" s="330" t="s">
        <v>2076</v>
      </c>
      <c r="L58" s="331"/>
      <c r="M58" s="187"/>
      <c r="N58" s="272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24">
        <v>44518</v>
      </c>
      <c r="B59" s="338" t="s">
        <v>2095</v>
      </c>
      <c r="C59" s="339" t="s">
        <v>2042</v>
      </c>
      <c r="D59" s="340">
        <v>2</v>
      </c>
      <c r="E59" s="340">
        <v>0</v>
      </c>
      <c r="F59" s="340">
        <v>0</v>
      </c>
      <c r="G59" s="340">
        <v>2</v>
      </c>
      <c r="H59" s="340">
        <v>0</v>
      </c>
      <c r="I59" s="341" t="s">
        <v>2074</v>
      </c>
      <c r="J59" s="342" t="s">
        <v>2064</v>
      </c>
      <c r="K59" s="342" t="s">
        <v>2076</v>
      </c>
      <c r="L59" s="343"/>
      <c r="M59" s="187"/>
      <c r="N59" s="272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 thickBot="1">
      <c r="A60" s="325">
        <v>44518</v>
      </c>
      <c r="B60" s="332" t="s">
        <v>2073</v>
      </c>
      <c r="C60" s="333" t="s">
        <v>2042</v>
      </c>
      <c r="D60" s="334">
        <v>2</v>
      </c>
      <c r="E60" s="334">
        <v>0</v>
      </c>
      <c r="F60" s="334">
        <v>0</v>
      </c>
      <c r="G60" s="334">
        <v>2</v>
      </c>
      <c r="H60" s="334">
        <v>0</v>
      </c>
      <c r="I60" s="335" t="s">
        <v>2074</v>
      </c>
      <c r="J60" s="336" t="s">
        <v>2064</v>
      </c>
      <c r="K60" s="336" t="s">
        <v>2076</v>
      </c>
      <c r="L60" s="337"/>
      <c r="M60" s="187"/>
      <c r="N60" s="272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318">
        <v>44518</v>
      </c>
      <c r="B61" s="326" t="s">
        <v>2096</v>
      </c>
      <c r="C61" s="327" t="s">
        <v>2034</v>
      </c>
      <c r="D61" s="328">
        <v>2</v>
      </c>
      <c r="E61" s="328">
        <v>0</v>
      </c>
      <c r="F61" s="328">
        <v>0</v>
      </c>
      <c r="G61" s="328">
        <v>2</v>
      </c>
      <c r="H61" s="328">
        <v>0</v>
      </c>
      <c r="I61" s="329" t="s">
        <v>2074</v>
      </c>
      <c r="J61" s="330" t="s">
        <v>2064</v>
      </c>
      <c r="K61" s="330" t="s">
        <v>2075</v>
      </c>
      <c r="L61" s="331"/>
      <c r="M61" s="187"/>
      <c r="N61" s="272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>
      <c r="A62" s="325">
        <v>44518</v>
      </c>
      <c r="B62" s="332" t="s">
        <v>2097</v>
      </c>
      <c r="C62" s="333" t="s">
        <v>2033</v>
      </c>
      <c r="D62" s="334">
        <v>2</v>
      </c>
      <c r="E62" s="334">
        <v>0</v>
      </c>
      <c r="F62" s="334">
        <v>0</v>
      </c>
      <c r="G62" s="334">
        <v>2</v>
      </c>
      <c r="H62" s="334">
        <v>0</v>
      </c>
      <c r="I62" s="335" t="s">
        <v>2074</v>
      </c>
      <c r="J62" s="336" t="s">
        <v>2064</v>
      </c>
      <c r="K62" s="336" t="s">
        <v>2075</v>
      </c>
      <c r="L62" s="337"/>
      <c r="M62" s="187"/>
      <c r="N62" s="272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25">
        <v>44518</v>
      </c>
      <c r="B63" s="332" t="s">
        <v>2097</v>
      </c>
      <c r="C63" s="333" t="s">
        <v>2042</v>
      </c>
      <c r="D63" s="334">
        <v>2</v>
      </c>
      <c r="E63" s="334">
        <v>0</v>
      </c>
      <c r="F63" s="334">
        <v>0</v>
      </c>
      <c r="G63" s="334">
        <v>2</v>
      </c>
      <c r="H63" s="334">
        <v>0</v>
      </c>
      <c r="I63" s="335" t="s">
        <v>2074</v>
      </c>
      <c r="J63" s="336" t="s">
        <v>2064</v>
      </c>
      <c r="K63" s="336" t="s">
        <v>2075</v>
      </c>
      <c r="L63" s="337"/>
      <c r="M63" s="187"/>
      <c r="N63" s="272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324">
        <v>44518</v>
      </c>
      <c r="B64" s="338" t="s">
        <v>2096</v>
      </c>
      <c r="C64" s="339" t="s">
        <v>2067</v>
      </c>
      <c r="D64" s="340">
        <v>1</v>
      </c>
      <c r="E64" s="340">
        <v>0</v>
      </c>
      <c r="F64" s="340">
        <v>0</v>
      </c>
      <c r="G64" s="340">
        <v>1</v>
      </c>
      <c r="H64" s="340">
        <v>0</v>
      </c>
      <c r="I64" s="341" t="s">
        <v>2074</v>
      </c>
      <c r="J64" s="342" t="s">
        <v>2064</v>
      </c>
      <c r="K64" s="342" t="s">
        <v>2075</v>
      </c>
      <c r="L64" s="343"/>
      <c r="M64" s="187"/>
      <c r="N64" s="272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>
      <c r="A65" s="325">
        <v>44518</v>
      </c>
      <c r="B65" s="332" t="s">
        <v>2078</v>
      </c>
      <c r="C65" s="333" t="s">
        <v>2025</v>
      </c>
      <c r="D65" s="334">
        <v>2</v>
      </c>
      <c r="E65" s="334">
        <v>0</v>
      </c>
      <c r="F65" s="334">
        <v>0</v>
      </c>
      <c r="G65" s="334">
        <v>2</v>
      </c>
      <c r="H65" s="334">
        <v>0</v>
      </c>
      <c r="I65" s="335" t="s">
        <v>2091</v>
      </c>
      <c r="J65" s="336" t="s">
        <v>2077</v>
      </c>
      <c r="K65" s="336" t="s">
        <v>2092</v>
      </c>
      <c r="L65" s="337"/>
      <c r="M65" s="187"/>
      <c r="N65" s="272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 thickBot="1">
      <c r="A66" s="325">
        <v>44518</v>
      </c>
      <c r="B66" s="332" t="s">
        <v>2078</v>
      </c>
      <c r="C66" s="333" t="s">
        <v>2026</v>
      </c>
      <c r="D66" s="334">
        <v>1</v>
      </c>
      <c r="E66" s="334">
        <v>0</v>
      </c>
      <c r="F66" s="334">
        <v>0</v>
      </c>
      <c r="G66" s="334">
        <v>1</v>
      </c>
      <c r="H66" s="334">
        <v>0</v>
      </c>
      <c r="I66" s="335" t="s">
        <v>2091</v>
      </c>
      <c r="J66" s="336" t="s">
        <v>2077</v>
      </c>
      <c r="K66" s="336" t="s">
        <v>2092</v>
      </c>
      <c r="L66" s="337"/>
      <c r="M66" s="187"/>
      <c r="N66" s="272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>
      <c r="A67" s="318">
        <v>44518</v>
      </c>
      <c r="B67" s="326" t="s">
        <v>2079</v>
      </c>
      <c r="C67" s="327" t="s">
        <v>2034</v>
      </c>
      <c r="D67" s="328">
        <v>0</v>
      </c>
      <c r="E67" s="328">
        <v>0</v>
      </c>
      <c r="F67" s="328">
        <v>0</v>
      </c>
      <c r="G67" s="328">
        <v>1</v>
      </c>
      <c r="H67" s="328">
        <v>0</v>
      </c>
      <c r="I67" s="329" t="s">
        <v>2091</v>
      </c>
      <c r="J67" s="330" t="s">
        <v>2077</v>
      </c>
      <c r="K67" s="330" t="s">
        <v>2092</v>
      </c>
      <c r="L67" s="331"/>
      <c r="M67" s="187"/>
      <c r="N67" s="272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325">
        <v>44518</v>
      </c>
      <c r="B68" s="332" t="s">
        <v>2079</v>
      </c>
      <c r="C68" s="333" t="s">
        <v>2070</v>
      </c>
      <c r="D68" s="334">
        <v>0</v>
      </c>
      <c r="E68" s="334">
        <v>0</v>
      </c>
      <c r="F68" s="334">
        <v>0</v>
      </c>
      <c r="G68" s="334">
        <v>3</v>
      </c>
      <c r="H68" s="334">
        <v>0</v>
      </c>
      <c r="I68" s="335" t="s">
        <v>2091</v>
      </c>
      <c r="J68" s="336" t="s">
        <v>2077</v>
      </c>
      <c r="K68" s="336" t="s">
        <v>2092</v>
      </c>
      <c r="L68" s="337"/>
      <c r="M68" s="187"/>
      <c r="N68" s="272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 thickBot="1">
      <c r="A69" s="324">
        <v>44518</v>
      </c>
      <c r="B69" s="338" t="s">
        <v>2079</v>
      </c>
      <c r="C69" s="339" t="s">
        <v>2032</v>
      </c>
      <c r="D69" s="340">
        <v>3</v>
      </c>
      <c r="E69" s="340">
        <v>0</v>
      </c>
      <c r="F69" s="340">
        <v>0</v>
      </c>
      <c r="G69" s="340">
        <v>5</v>
      </c>
      <c r="H69" s="340">
        <v>0</v>
      </c>
      <c r="I69" s="341" t="s">
        <v>2091</v>
      </c>
      <c r="J69" s="342" t="s">
        <v>2077</v>
      </c>
      <c r="K69" s="342" t="s">
        <v>2092</v>
      </c>
      <c r="L69" s="343"/>
      <c r="M69" s="187"/>
      <c r="N69" s="272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325">
        <v>44518</v>
      </c>
      <c r="B70" s="332" t="s">
        <v>2080</v>
      </c>
      <c r="C70" s="333" t="s">
        <v>2034</v>
      </c>
      <c r="D70" s="334">
        <v>2</v>
      </c>
      <c r="E70" s="334">
        <v>0</v>
      </c>
      <c r="F70" s="334">
        <v>0</v>
      </c>
      <c r="G70" s="334">
        <v>1</v>
      </c>
      <c r="H70" s="334">
        <v>0</v>
      </c>
      <c r="I70" s="335" t="s">
        <v>2091</v>
      </c>
      <c r="J70" s="336" t="s">
        <v>2077</v>
      </c>
      <c r="K70" s="336" t="s">
        <v>2092</v>
      </c>
      <c r="L70" s="337"/>
      <c r="M70" s="187"/>
      <c r="N70" s="272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 thickBot="1">
      <c r="A71" s="325">
        <v>44518</v>
      </c>
      <c r="B71" s="332" t="s">
        <v>2080</v>
      </c>
      <c r="C71" s="333" t="s">
        <v>2042</v>
      </c>
      <c r="D71" s="334">
        <v>3</v>
      </c>
      <c r="E71" s="334">
        <v>0</v>
      </c>
      <c r="F71" s="334">
        <v>0</v>
      </c>
      <c r="G71" s="334">
        <v>4</v>
      </c>
      <c r="H71" s="334">
        <v>0</v>
      </c>
      <c r="I71" s="335" t="s">
        <v>2091</v>
      </c>
      <c r="J71" s="336" t="s">
        <v>2077</v>
      </c>
      <c r="K71" s="336" t="s">
        <v>2092</v>
      </c>
      <c r="L71" s="337"/>
      <c r="M71" s="187"/>
      <c r="N71" s="272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359">
        <v>44518</v>
      </c>
      <c r="B72" s="360" t="s">
        <v>2081</v>
      </c>
      <c r="C72" s="361" t="s">
        <v>2034</v>
      </c>
      <c r="D72" s="362">
        <v>1</v>
      </c>
      <c r="E72" s="362">
        <v>0</v>
      </c>
      <c r="F72" s="362">
        <v>0</v>
      </c>
      <c r="G72" s="362">
        <v>1</v>
      </c>
      <c r="H72" s="362">
        <v>0</v>
      </c>
      <c r="I72" s="363" t="s">
        <v>2091</v>
      </c>
      <c r="J72" s="364" t="s">
        <v>2077</v>
      </c>
      <c r="K72" s="364" t="s">
        <v>2092</v>
      </c>
      <c r="L72" s="365" t="s">
        <v>2083</v>
      </c>
      <c r="M72" s="187"/>
      <c r="N72" s="272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325">
        <v>44518</v>
      </c>
      <c r="B73" s="332" t="s">
        <v>2081</v>
      </c>
      <c r="C73" s="333" t="s">
        <v>2082</v>
      </c>
      <c r="D73" s="334">
        <v>5</v>
      </c>
      <c r="E73" s="334">
        <v>0</v>
      </c>
      <c r="F73" s="334">
        <v>0</v>
      </c>
      <c r="G73" s="334">
        <v>3</v>
      </c>
      <c r="H73" s="334">
        <v>0</v>
      </c>
      <c r="I73" s="335" t="s">
        <v>2091</v>
      </c>
      <c r="J73" s="336" t="s">
        <v>2077</v>
      </c>
      <c r="K73" s="336" t="s">
        <v>2092</v>
      </c>
      <c r="L73" s="337" t="s">
        <v>2084</v>
      </c>
      <c r="M73" s="187"/>
      <c r="N73" s="272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325">
        <v>44518</v>
      </c>
      <c r="B74" s="332" t="s">
        <v>2081</v>
      </c>
      <c r="C74" s="333" t="s">
        <v>2067</v>
      </c>
      <c r="D74" s="334">
        <v>1</v>
      </c>
      <c r="E74" s="334">
        <v>0</v>
      </c>
      <c r="F74" s="334">
        <v>0</v>
      </c>
      <c r="G74" s="334">
        <v>0</v>
      </c>
      <c r="H74" s="334">
        <v>0</v>
      </c>
      <c r="I74" s="335" t="s">
        <v>2091</v>
      </c>
      <c r="J74" s="336" t="s">
        <v>2077</v>
      </c>
      <c r="K74" s="336" t="s">
        <v>2092</v>
      </c>
      <c r="L74" s="337" t="s">
        <v>2084</v>
      </c>
      <c r="M74" s="187"/>
      <c r="N74" s="272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 thickBot="1">
      <c r="A75" s="324">
        <v>44518</v>
      </c>
      <c r="B75" s="338" t="s">
        <v>2081</v>
      </c>
      <c r="C75" s="339" t="s">
        <v>2050</v>
      </c>
      <c r="D75" s="340">
        <v>1</v>
      </c>
      <c r="E75" s="340">
        <v>0</v>
      </c>
      <c r="F75" s="340">
        <v>0</v>
      </c>
      <c r="G75" s="340">
        <v>0</v>
      </c>
      <c r="H75" s="340">
        <v>0</v>
      </c>
      <c r="I75" s="341" t="s">
        <v>2091</v>
      </c>
      <c r="J75" s="342" t="s">
        <v>2077</v>
      </c>
      <c r="K75" s="342" t="s">
        <v>2092</v>
      </c>
      <c r="L75" s="343" t="s">
        <v>2084</v>
      </c>
      <c r="M75" s="187"/>
      <c r="N75" s="272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325">
        <v>44518</v>
      </c>
      <c r="B76" s="332" t="s">
        <v>2085</v>
      </c>
      <c r="C76" s="333" t="s">
        <v>2034</v>
      </c>
      <c r="D76" s="334">
        <v>2</v>
      </c>
      <c r="E76" s="334">
        <v>0</v>
      </c>
      <c r="F76" s="334">
        <v>0</v>
      </c>
      <c r="G76" s="334">
        <v>2</v>
      </c>
      <c r="H76" s="334">
        <v>0</v>
      </c>
      <c r="I76" s="335" t="s">
        <v>2091</v>
      </c>
      <c r="J76" s="336" t="s">
        <v>2077</v>
      </c>
      <c r="K76" s="336" t="s">
        <v>2092</v>
      </c>
      <c r="L76" s="337"/>
      <c r="M76" s="187"/>
      <c r="N76" s="272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>
      <c r="A77" s="325">
        <v>44518</v>
      </c>
      <c r="B77" s="332" t="s">
        <v>2085</v>
      </c>
      <c r="C77" s="333" t="s">
        <v>2067</v>
      </c>
      <c r="D77" s="334">
        <v>1</v>
      </c>
      <c r="E77" s="334">
        <v>0</v>
      </c>
      <c r="F77" s="334">
        <v>0</v>
      </c>
      <c r="G77" s="334">
        <v>0</v>
      </c>
      <c r="H77" s="334">
        <v>0</v>
      </c>
      <c r="I77" s="335" t="s">
        <v>2091</v>
      </c>
      <c r="J77" s="336" t="s">
        <v>2077</v>
      </c>
      <c r="K77" s="336" t="s">
        <v>2092</v>
      </c>
      <c r="L77" s="337"/>
      <c r="M77" s="187"/>
      <c r="N77" s="272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 thickBot="1">
      <c r="A78" s="325">
        <v>44518</v>
      </c>
      <c r="B78" s="332" t="s">
        <v>2085</v>
      </c>
      <c r="C78" s="333" t="s">
        <v>2026</v>
      </c>
      <c r="D78" s="334">
        <v>0</v>
      </c>
      <c r="E78" s="334">
        <v>0</v>
      </c>
      <c r="F78" s="334">
        <v>0</v>
      </c>
      <c r="G78" s="334">
        <v>1</v>
      </c>
      <c r="H78" s="334">
        <v>0</v>
      </c>
      <c r="I78" s="335" t="s">
        <v>2091</v>
      </c>
      <c r="J78" s="336" t="s">
        <v>2077</v>
      </c>
      <c r="K78" s="336" t="s">
        <v>2092</v>
      </c>
      <c r="L78" s="337"/>
      <c r="M78" s="187"/>
      <c r="N78" s="272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 thickBot="1">
      <c r="A79" s="359">
        <v>44518</v>
      </c>
      <c r="B79" s="360" t="s">
        <v>2086</v>
      </c>
      <c r="C79" s="361" t="s">
        <v>2070</v>
      </c>
      <c r="D79" s="362">
        <v>1</v>
      </c>
      <c r="E79" s="362">
        <v>0</v>
      </c>
      <c r="F79" s="362">
        <v>0</v>
      </c>
      <c r="G79" s="362">
        <v>0</v>
      </c>
      <c r="H79" s="362">
        <v>0</v>
      </c>
      <c r="I79" s="363" t="s">
        <v>2091</v>
      </c>
      <c r="J79" s="364" t="s">
        <v>2077</v>
      </c>
      <c r="K79" s="364" t="s">
        <v>2092</v>
      </c>
      <c r="L79" s="365"/>
      <c r="M79" s="187"/>
      <c r="N79" s="272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 thickBot="1">
      <c r="A80" s="325">
        <v>44518</v>
      </c>
      <c r="B80" s="332" t="s">
        <v>2087</v>
      </c>
      <c r="C80" s="333" t="s">
        <v>2042</v>
      </c>
      <c r="D80" s="334">
        <v>16</v>
      </c>
      <c r="E80" s="334">
        <v>0</v>
      </c>
      <c r="F80" s="334">
        <v>0</v>
      </c>
      <c r="G80" s="334">
        <v>17</v>
      </c>
      <c r="H80" s="334">
        <v>0</v>
      </c>
      <c r="I80" s="335" t="s">
        <v>2091</v>
      </c>
      <c r="J80" s="336" t="s">
        <v>2077</v>
      </c>
      <c r="K80" s="336" t="s">
        <v>2092</v>
      </c>
      <c r="L80" s="337"/>
      <c r="M80" s="187"/>
      <c r="N80" s="272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>
      <c r="A81" s="318">
        <v>44518</v>
      </c>
      <c r="B81" s="326" t="s">
        <v>2088</v>
      </c>
      <c r="C81" s="327" t="s">
        <v>2089</v>
      </c>
      <c r="D81" s="328">
        <v>4</v>
      </c>
      <c r="E81" s="328">
        <v>0</v>
      </c>
      <c r="F81" s="328">
        <v>0</v>
      </c>
      <c r="G81" s="328">
        <v>0</v>
      </c>
      <c r="H81" s="328">
        <v>0</v>
      </c>
      <c r="I81" s="329" t="s">
        <v>2091</v>
      </c>
      <c r="J81" s="330" t="s">
        <v>2077</v>
      </c>
      <c r="K81" s="330" t="s">
        <v>2092</v>
      </c>
      <c r="L81" s="331"/>
      <c r="M81" s="187"/>
      <c r="N81" s="272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 thickBot="1">
      <c r="A82" s="324">
        <v>44518</v>
      </c>
      <c r="B82" s="338" t="s">
        <v>2088</v>
      </c>
      <c r="C82" s="339" t="s">
        <v>2033</v>
      </c>
      <c r="D82" s="340">
        <v>3</v>
      </c>
      <c r="E82" s="340">
        <v>0</v>
      </c>
      <c r="F82" s="340">
        <v>0</v>
      </c>
      <c r="G82" s="340">
        <v>0</v>
      </c>
      <c r="H82" s="340">
        <v>0</v>
      </c>
      <c r="I82" s="341" t="s">
        <v>2091</v>
      </c>
      <c r="J82" s="342" t="s">
        <v>2077</v>
      </c>
      <c r="K82" s="342" t="s">
        <v>2092</v>
      </c>
      <c r="L82" s="343"/>
      <c r="M82" s="187"/>
      <c r="N82" s="272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>
      <c r="A83" s="325">
        <v>44518</v>
      </c>
      <c r="B83" s="332" t="s">
        <v>363</v>
      </c>
      <c r="C83" s="333" t="s">
        <v>2067</v>
      </c>
      <c r="D83" s="334">
        <v>4</v>
      </c>
      <c r="E83" s="334">
        <v>0</v>
      </c>
      <c r="F83" s="334">
        <v>0</v>
      </c>
      <c r="G83" s="334">
        <v>2</v>
      </c>
      <c r="H83" s="334">
        <v>0</v>
      </c>
      <c r="I83" s="335" t="s">
        <v>2091</v>
      </c>
      <c r="J83" s="336" t="s">
        <v>2077</v>
      </c>
      <c r="K83" s="336" t="s">
        <v>2092</v>
      </c>
      <c r="L83" s="337"/>
      <c r="M83" s="187"/>
      <c r="N83" s="272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>
      <c r="A84" s="325">
        <v>44518</v>
      </c>
      <c r="B84" s="332" t="s">
        <v>363</v>
      </c>
      <c r="C84" s="333" t="s">
        <v>2032</v>
      </c>
      <c r="D84" s="334">
        <v>2</v>
      </c>
      <c r="E84" s="334">
        <v>0</v>
      </c>
      <c r="F84" s="334">
        <v>0</v>
      </c>
      <c r="G84" s="334">
        <v>2</v>
      </c>
      <c r="H84" s="334">
        <v>0</v>
      </c>
      <c r="I84" s="335" t="s">
        <v>2091</v>
      </c>
      <c r="J84" s="336" t="s">
        <v>2077</v>
      </c>
      <c r="K84" s="336" t="s">
        <v>2092</v>
      </c>
      <c r="L84" s="337"/>
      <c r="M84" s="187"/>
      <c r="N84" s="272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 thickBot="1">
      <c r="A85" s="325">
        <v>44518</v>
      </c>
      <c r="B85" s="332" t="s">
        <v>363</v>
      </c>
      <c r="C85" s="333" t="s">
        <v>2069</v>
      </c>
      <c r="D85" s="334">
        <v>1</v>
      </c>
      <c r="E85" s="334">
        <v>0</v>
      </c>
      <c r="F85" s="334">
        <v>0</v>
      </c>
      <c r="G85" s="334">
        <v>1</v>
      </c>
      <c r="H85" s="334">
        <v>0</v>
      </c>
      <c r="I85" s="335" t="s">
        <v>2091</v>
      </c>
      <c r="J85" s="336" t="s">
        <v>2077</v>
      </c>
      <c r="K85" s="336" t="s">
        <v>2092</v>
      </c>
      <c r="L85" s="337"/>
      <c r="M85" s="187"/>
      <c r="N85" s="272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 thickBot="1">
      <c r="A86" s="484">
        <v>44518</v>
      </c>
      <c r="B86" s="485" t="s">
        <v>1274</v>
      </c>
      <c r="C86" s="486" t="s">
        <v>1189</v>
      </c>
      <c r="D86" s="487">
        <v>0</v>
      </c>
      <c r="E86" s="487">
        <v>34</v>
      </c>
      <c r="F86" s="487">
        <v>34</v>
      </c>
      <c r="G86" s="487">
        <v>0</v>
      </c>
      <c r="H86" s="487">
        <v>0</v>
      </c>
      <c r="I86" s="460" t="s">
        <v>142</v>
      </c>
      <c r="J86" s="488" t="s">
        <v>1215</v>
      </c>
      <c r="K86" s="488"/>
      <c r="L86" s="489"/>
      <c r="M86" s="187"/>
      <c r="N86" s="272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 thickBot="1">
      <c r="A87" s="359">
        <v>44518</v>
      </c>
      <c r="B87" s="360" t="s">
        <v>2090</v>
      </c>
      <c r="C87" s="361" t="s">
        <v>2042</v>
      </c>
      <c r="D87" s="362">
        <v>10</v>
      </c>
      <c r="E87" s="362">
        <v>0</v>
      </c>
      <c r="F87" s="362">
        <v>0</v>
      </c>
      <c r="G87" s="362">
        <v>5</v>
      </c>
      <c r="H87" s="362">
        <v>0</v>
      </c>
      <c r="I87" s="363" t="s">
        <v>2091</v>
      </c>
      <c r="J87" s="364" t="s">
        <v>2077</v>
      </c>
      <c r="K87" s="364" t="s">
        <v>2092</v>
      </c>
      <c r="L87" s="365"/>
      <c r="M87" s="187"/>
      <c r="N87" s="272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>
      <c r="A88" s="420" t="s">
        <v>11</v>
      </c>
      <c r="B88" s="421"/>
      <c r="C88" s="422"/>
      <c r="D88" s="423">
        <f>SUM(D4:D87)</f>
        <v>296</v>
      </c>
      <c r="E88" s="423">
        <f>SUM(E4:E87)</f>
        <v>34</v>
      </c>
      <c r="F88" s="423">
        <f>SUM(F4:F87)</f>
        <v>34</v>
      </c>
      <c r="G88" s="423">
        <f>SUM(G4:G87)</f>
        <v>277</v>
      </c>
      <c r="H88" s="423">
        <f>SUM(H4:H87)</f>
        <v>0</v>
      </c>
      <c r="I88" s="424"/>
      <c r="J88" s="425"/>
      <c r="K88" s="425"/>
      <c r="L88" s="426"/>
      <c r="M88" s="187"/>
      <c r="N88" s="272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>
      <c r="A89" s="203" t="s">
        <v>12</v>
      </c>
      <c r="B89" s="204"/>
      <c r="C89" s="205"/>
      <c r="D89" s="206">
        <v>3550</v>
      </c>
      <c r="E89" s="206">
        <v>0</v>
      </c>
      <c r="F89" s="206">
        <v>4</v>
      </c>
      <c r="G89" s="206">
        <v>3483</v>
      </c>
      <c r="H89" s="206">
        <v>0</v>
      </c>
      <c r="I89" s="298"/>
      <c r="J89" s="128"/>
      <c r="K89" s="128"/>
      <c r="L89" s="207"/>
      <c r="M89" s="187"/>
      <c r="N89" s="272"/>
      <c r="O89" s="156"/>
      <c r="P89" s="188"/>
      <c r="Q89" s="188"/>
      <c r="R89" s="152"/>
      <c r="S89" s="152"/>
      <c r="T89" s="152"/>
      <c r="U89" s="151"/>
      <c r="V89" s="151"/>
    </row>
    <row r="90" spans="1:22" ht="20.100000000000001" customHeight="1" thickBot="1">
      <c r="A90" s="208" t="s">
        <v>13</v>
      </c>
      <c r="B90" s="209"/>
      <c r="C90" s="210"/>
      <c r="D90" s="211">
        <f>D88+D89</f>
        <v>3846</v>
      </c>
      <c r="E90" s="211">
        <f>E88+E89</f>
        <v>34</v>
      </c>
      <c r="F90" s="211">
        <f>F88+F89</f>
        <v>38</v>
      </c>
      <c r="G90" s="211">
        <f>G88+G89</f>
        <v>3760</v>
      </c>
      <c r="H90" s="211">
        <f>H88+H89</f>
        <v>0</v>
      </c>
      <c r="I90" s="299"/>
      <c r="J90" s="129"/>
      <c r="K90" s="129"/>
      <c r="L90" s="212"/>
      <c r="M90" s="187"/>
      <c r="N90" s="272"/>
      <c r="O90" s="156"/>
      <c r="P90" s="188"/>
      <c r="Q90" s="188"/>
      <c r="R90" s="152"/>
      <c r="S90" s="152"/>
      <c r="T90" s="152"/>
      <c r="U90" s="151"/>
      <c r="V90" s="151"/>
    </row>
    <row r="91" spans="1:22" ht="20.100000000000001" customHeight="1">
      <c r="A91" s="213" t="s">
        <v>14</v>
      </c>
      <c r="B91" s="214">
        <f t="array" ref="B91">SUM(1/COUNTIF(B4:B87,B4:B87))</f>
        <v>40.000000000000007</v>
      </c>
      <c r="C91" s="215"/>
      <c r="D91" s="151"/>
      <c r="E91" s="151"/>
      <c r="F91" s="151"/>
      <c r="G91" s="151"/>
      <c r="H91" s="151"/>
      <c r="I91" s="300"/>
      <c r="J91" s="130"/>
      <c r="K91" s="130"/>
      <c r="L91" s="134"/>
      <c r="M91" s="187"/>
      <c r="N91" s="272"/>
      <c r="O91" s="156"/>
      <c r="P91" s="188"/>
      <c r="Q91" s="188"/>
      <c r="R91" s="152"/>
      <c r="S91" s="152"/>
      <c r="T91" s="152"/>
      <c r="U91" s="151"/>
      <c r="V91" s="151"/>
    </row>
    <row r="92" spans="1:22" ht="20.100000000000001" customHeight="1">
      <c r="A92" s="213"/>
      <c r="B92" s="214"/>
      <c r="C92" s="215"/>
      <c r="D92" s="151"/>
      <c r="E92" s="151"/>
      <c r="F92" s="151"/>
      <c r="G92" s="151"/>
      <c r="H92" s="151"/>
      <c r="I92" s="300"/>
      <c r="J92" s="130"/>
      <c r="K92" s="39"/>
      <c r="L92" s="39"/>
      <c r="M92" s="187"/>
      <c r="N92" s="272"/>
      <c r="O92" s="156"/>
      <c r="P92" s="188"/>
      <c r="Q92" s="188"/>
      <c r="R92" s="152"/>
      <c r="S92" s="152"/>
      <c r="T92" s="152"/>
      <c r="U92" s="151"/>
      <c r="V92" s="151"/>
    </row>
    <row r="93" spans="1:22" ht="20.100000000000001" customHeight="1">
      <c r="A93" s="216" t="s">
        <v>15</v>
      </c>
      <c r="B93" s="217"/>
      <c r="C93" s="217"/>
      <c r="D93" s="131"/>
      <c r="E93" s="131"/>
      <c r="F93" s="131"/>
      <c r="G93" s="131"/>
      <c r="H93" s="131"/>
      <c r="I93" s="301"/>
      <c r="J93" s="131"/>
      <c r="K93" s="148"/>
      <c r="L93" s="148"/>
      <c r="M93" s="187"/>
      <c r="N93" s="272"/>
      <c r="O93" s="156"/>
      <c r="P93" s="188"/>
      <c r="Q93" s="188"/>
      <c r="R93" s="152"/>
      <c r="S93" s="152"/>
      <c r="T93" s="152"/>
      <c r="U93" s="151"/>
      <c r="V93" s="151"/>
    </row>
    <row r="94" spans="1:22" ht="20.100000000000001" customHeight="1">
      <c r="A94" s="218" t="s">
        <v>1676</v>
      </c>
      <c r="B94" s="217"/>
      <c r="C94" s="217"/>
      <c r="D94" s="131"/>
      <c r="E94" s="131"/>
      <c r="F94" s="131"/>
      <c r="G94" s="131"/>
      <c r="H94" s="131"/>
      <c r="I94" s="301"/>
      <c r="J94" s="131"/>
      <c r="K94" s="131"/>
      <c r="L94" s="148"/>
      <c r="M94" s="187"/>
      <c r="N94" s="272"/>
      <c r="O94" s="156"/>
      <c r="P94" s="188"/>
      <c r="Q94" s="188"/>
      <c r="R94" s="152"/>
      <c r="S94" s="152"/>
      <c r="T94" s="152"/>
      <c r="U94" s="151"/>
      <c r="V94" s="151"/>
    </row>
    <row r="95" spans="1:22" ht="20.100000000000001" customHeight="1" thickBot="1">
      <c r="A95" s="219"/>
      <c r="B95" s="217"/>
      <c r="C95" s="220"/>
      <c r="D95" s="131"/>
      <c r="E95" s="131"/>
      <c r="F95" s="131"/>
      <c r="G95" s="131"/>
      <c r="H95" s="131"/>
      <c r="I95" s="302"/>
      <c r="J95" s="132"/>
      <c r="K95" s="132"/>
      <c r="L95" s="221"/>
      <c r="M95" s="187"/>
      <c r="N95" s="272"/>
      <c r="O95" s="156"/>
      <c r="P95" s="188"/>
      <c r="Q95" s="188"/>
      <c r="R95" s="152"/>
      <c r="S95" s="152"/>
      <c r="T95" s="152"/>
      <c r="U95" s="151"/>
      <c r="V95" s="151"/>
    </row>
    <row r="96" spans="1:22" ht="20.100000000000001" customHeight="1" thickBot="1">
      <c r="A96" s="174" t="s">
        <v>0</v>
      </c>
      <c r="B96" s="175" t="s">
        <v>1</v>
      </c>
      <c r="C96" s="175" t="s">
        <v>2</v>
      </c>
      <c r="D96" s="417" t="s">
        <v>16</v>
      </c>
      <c r="E96" s="222" t="s">
        <v>27</v>
      </c>
      <c r="F96" s="417" t="s">
        <v>18</v>
      </c>
      <c r="G96" s="417" t="s">
        <v>19</v>
      </c>
      <c r="H96" s="417" t="s">
        <v>119</v>
      </c>
      <c r="I96" s="303" t="s">
        <v>8</v>
      </c>
      <c r="J96" s="417" t="s">
        <v>9</v>
      </c>
      <c r="K96" s="464" t="s">
        <v>10</v>
      </c>
      <c r="L96" s="465"/>
      <c r="M96" s="187"/>
      <c r="N96" s="272"/>
      <c r="O96" s="156"/>
      <c r="P96" s="188"/>
      <c r="Q96" s="188"/>
      <c r="R96" s="152"/>
      <c r="S96" s="152"/>
      <c r="T96" s="152"/>
      <c r="U96" s="151"/>
      <c r="V96" s="151"/>
    </row>
    <row r="97" spans="1:22" ht="20.100000000000001" customHeight="1">
      <c r="A97" s="318"/>
      <c r="B97" s="326"/>
      <c r="C97" s="327"/>
      <c r="D97" s="328"/>
      <c r="E97" s="328"/>
      <c r="F97" s="328"/>
      <c r="G97" s="328"/>
      <c r="H97" s="328"/>
      <c r="I97" s="329"/>
      <c r="J97" s="330"/>
      <c r="K97" s="330"/>
      <c r="L97" s="331"/>
      <c r="M97" s="187"/>
      <c r="N97" s="272"/>
      <c r="O97" s="156"/>
      <c r="P97" s="188"/>
      <c r="Q97" s="188"/>
      <c r="R97" s="152"/>
      <c r="S97" s="152"/>
      <c r="T97" s="152"/>
      <c r="U97" s="151"/>
      <c r="V97" s="151"/>
    </row>
    <row r="98" spans="1:22" ht="20.100000000000001" customHeight="1" thickBot="1">
      <c r="A98" s="325"/>
      <c r="B98" s="332"/>
      <c r="C98" s="333"/>
      <c r="D98" s="334"/>
      <c r="E98" s="334"/>
      <c r="F98" s="334"/>
      <c r="G98" s="334"/>
      <c r="H98" s="334"/>
      <c r="I98" s="335"/>
      <c r="J98" s="336"/>
      <c r="K98" s="336"/>
      <c r="L98" s="337"/>
      <c r="M98" s="187"/>
      <c r="N98" s="272"/>
      <c r="O98" s="156"/>
      <c r="P98" s="188"/>
      <c r="Q98" s="188"/>
      <c r="R98" s="152"/>
      <c r="S98" s="152"/>
      <c r="T98" s="152"/>
      <c r="U98" s="151"/>
      <c r="V98" s="151"/>
    </row>
    <row r="99" spans="1:22" ht="20.100000000000001" customHeight="1">
      <c r="A99" s="198" t="s">
        <v>20</v>
      </c>
      <c r="B99" s="199"/>
      <c r="C99" s="200"/>
      <c r="D99" s="225">
        <f>SUM(D97:D98)</f>
        <v>0</v>
      </c>
      <c r="E99" s="225">
        <f>SUM(E97:E98)</f>
        <v>0</v>
      </c>
      <c r="F99" s="225">
        <f>SUM(F97:F98)</f>
        <v>0</v>
      </c>
      <c r="G99" s="225">
        <f>SUM(G97:G98)</f>
        <v>0</v>
      </c>
      <c r="H99" s="225">
        <f>SUM(H97:H98)</f>
        <v>0</v>
      </c>
      <c r="I99" s="297"/>
      <c r="J99" s="34"/>
      <c r="K99" s="34"/>
      <c r="L99" s="226"/>
      <c r="M99" s="187"/>
      <c r="N99" s="272"/>
      <c r="O99" s="156"/>
      <c r="P99" s="188"/>
      <c r="Q99" s="188"/>
      <c r="R99" s="152"/>
      <c r="S99" s="152"/>
      <c r="T99" s="152"/>
      <c r="U99" s="151"/>
      <c r="V99" s="151"/>
    </row>
    <row r="100" spans="1:22" ht="20.100000000000001" customHeight="1">
      <c r="A100" s="227" t="s">
        <v>12</v>
      </c>
      <c r="B100" s="228"/>
      <c r="C100" s="115"/>
      <c r="D100" s="229">
        <v>27</v>
      </c>
      <c r="E100" s="229">
        <v>407</v>
      </c>
      <c r="F100" s="229">
        <v>398</v>
      </c>
      <c r="G100" s="229">
        <v>25</v>
      </c>
      <c r="H100" s="229">
        <v>0</v>
      </c>
      <c r="I100" s="304"/>
      <c r="J100" s="133"/>
      <c r="K100" s="133"/>
      <c r="L100" s="230"/>
      <c r="M100" s="187"/>
      <c r="N100" s="272"/>
      <c r="O100" s="156"/>
      <c r="P100" s="188"/>
      <c r="Q100" s="188"/>
      <c r="R100" s="152"/>
      <c r="S100" s="152"/>
      <c r="T100" s="152"/>
      <c r="U100" s="151"/>
      <c r="V100" s="151"/>
    </row>
    <row r="101" spans="1:22" ht="20.100000000000001" customHeight="1" thickBot="1">
      <c r="A101" s="208" t="s">
        <v>13</v>
      </c>
      <c r="B101" s="209"/>
      <c r="C101" s="210"/>
      <c r="D101" s="231">
        <f>SUM(D99:D100)</f>
        <v>27</v>
      </c>
      <c r="E101" s="231">
        <f t="shared" ref="E101:H101" si="1">SUM(E99:E100)</f>
        <v>407</v>
      </c>
      <c r="F101" s="231">
        <f t="shared" si="1"/>
        <v>398</v>
      </c>
      <c r="G101" s="231">
        <f t="shared" si="1"/>
        <v>25</v>
      </c>
      <c r="H101" s="231">
        <f t="shared" si="1"/>
        <v>0</v>
      </c>
      <c r="I101" s="299"/>
      <c r="J101" s="129"/>
      <c r="K101" s="129"/>
      <c r="L101" s="212"/>
      <c r="M101" s="187"/>
      <c r="N101" s="272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>
      <c r="A102" s="213"/>
      <c r="B102" s="214"/>
      <c r="C102" s="232"/>
      <c r="D102" s="151"/>
      <c r="E102" s="151"/>
      <c r="F102" s="151"/>
      <c r="G102" s="151"/>
      <c r="H102" s="151"/>
      <c r="I102" s="300"/>
      <c r="J102" s="130"/>
      <c r="K102" s="130"/>
      <c r="L102" s="130"/>
      <c r="M102" s="187"/>
      <c r="N102" s="272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>
      <c r="A103" s="216" t="s">
        <v>21</v>
      </c>
      <c r="B103" s="217"/>
      <c r="C103" s="217"/>
      <c r="D103" s="131"/>
      <c r="E103" s="131"/>
      <c r="F103" s="131"/>
      <c r="G103" s="131"/>
      <c r="H103" s="131"/>
      <c r="I103" s="301"/>
      <c r="J103" s="131"/>
      <c r="K103" s="131"/>
      <c r="L103" s="131"/>
      <c r="M103" s="187"/>
      <c r="N103" s="272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>
      <c r="A104" s="216" t="s">
        <v>124</v>
      </c>
      <c r="B104" s="217"/>
      <c r="C104" s="217"/>
      <c r="D104" s="131"/>
      <c r="E104" s="131"/>
      <c r="F104" s="131"/>
      <c r="G104" s="131"/>
      <c r="H104" s="131"/>
      <c r="I104" s="301"/>
      <c r="J104" s="131"/>
      <c r="K104" s="131"/>
      <c r="L104" s="131"/>
      <c r="M104" s="187"/>
      <c r="N104" s="272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 thickBot="1">
      <c r="A105" s="219"/>
      <c r="B105" s="217"/>
      <c r="C105" s="220"/>
      <c r="D105" s="131"/>
      <c r="E105" s="131"/>
      <c r="F105" s="131"/>
      <c r="G105" s="131"/>
      <c r="H105" s="131"/>
      <c r="I105" s="302"/>
      <c r="J105" s="132"/>
      <c r="K105" s="132"/>
      <c r="L105" s="221"/>
      <c r="M105" s="187"/>
      <c r="N105" s="272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 thickBot="1">
      <c r="A106" s="174" t="s">
        <v>0</v>
      </c>
      <c r="B106" s="175" t="s">
        <v>1</v>
      </c>
      <c r="C106" s="175" t="s">
        <v>2</v>
      </c>
      <c r="D106" s="417" t="s">
        <v>22</v>
      </c>
      <c r="E106" s="417" t="s">
        <v>23</v>
      </c>
      <c r="F106" s="417" t="s">
        <v>24</v>
      </c>
      <c r="G106" s="417" t="s">
        <v>25</v>
      </c>
      <c r="H106" s="417" t="s">
        <v>7</v>
      </c>
      <c r="I106" s="303" t="s">
        <v>8</v>
      </c>
      <c r="J106" s="417" t="s">
        <v>9</v>
      </c>
      <c r="K106" s="464" t="s">
        <v>10</v>
      </c>
      <c r="L106" s="465"/>
      <c r="M106" s="187"/>
      <c r="N106" s="272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171"/>
      <c r="B107" s="143"/>
      <c r="C107" s="409"/>
      <c r="D107" s="162">
        <v>0</v>
      </c>
      <c r="E107" s="162">
        <v>0</v>
      </c>
      <c r="F107" s="162">
        <v>0</v>
      </c>
      <c r="G107" s="162">
        <v>0</v>
      </c>
      <c r="H107" s="162">
        <v>0</v>
      </c>
      <c r="I107" s="291"/>
      <c r="J107" s="169"/>
      <c r="K107" s="169"/>
      <c r="L107" s="144"/>
      <c r="M107" s="187"/>
      <c r="N107" s="272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 thickBot="1">
      <c r="A108" s="165"/>
      <c r="B108" s="285"/>
      <c r="C108" s="410"/>
      <c r="D108" s="163">
        <v>0</v>
      </c>
      <c r="E108" s="163">
        <v>0</v>
      </c>
      <c r="F108" s="163">
        <v>0</v>
      </c>
      <c r="G108" s="163">
        <v>0</v>
      </c>
      <c r="H108" s="163">
        <v>0</v>
      </c>
      <c r="I108" s="292"/>
      <c r="J108" s="164"/>
      <c r="K108" s="164"/>
      <c r="L108" s="286"/>
      <c r="M108" s="187"/>
      <c r="N108" s="272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198" t="s">
        <v>20</v>
      </c>
      <c r="B109" s="199"/>
      <c r="C109" s="200"/>
      <c r="D109" s="225">
        <f>SUM(D107:D108)</f>
        <v>0</v>
      </c>
      <c r="E109" s="225">
        <f>SUM(E107:E108)</f>
        <v>0</v>
      </c>
      <c r="F109" s="225">
        <f>SUM(F107:F108)</f>
        <v>0</v>
      </c>
      <c r="G109" s="225">
        <f>SUM(G107:G108)</f>
        <v>0</v>
      </c>
      <c r="H109" s="225">
        <f>SUM(H107:H108)</f>
        <v>0</v>
      </c>
      <c r="I109" s="297"/>
      <c r="J109" s="34"/>
      <c r="K109" s="34"/>
      <c r="L109" s="226"/>
      <c r="M109" s="187"/>
      <c r="N109" s="272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>
      <c r="A110" s="227" t="s">
        <v>12</v>
      </c>
      <c r="B110" s="228"/>
      <c r="C110" s="115"/>
      <c r="D110" s="229">
        <v>130</v>
      </c>
      <c r="E110" s="229">
        <v>0</v>
      </c>
      <c r="F110" s="229">
        <v>0</v>
      </c>
      <c r="G110" s="229">
        <v>116</v>
      </c>
      <c r="H110" s="229">
        <v>0</v>
      </c>
      <c r="I110" s="304"/>
      <c r="J110" s="133"/>
      <c r="K110" s="133"/>
      <c r="L110" s="230"/>
      <c r="M110" s="187"/>
      <c r="N110" s="272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 thickBot="1">
      <c r="A111" s="208" t="s">
        <v>13</v>
      </c>
      <c r="B111" s="209"/>
      <c r="C111" s="210"/>
      <c r="D111" s="231">
        <f>SUM(D109:D110)</f>
        <v>130</v>
      </c>
      <c r="E111" s="231">
        <f>SUM(E109:E110)</f>
        <v>0</v>
      </c>
      <c r="F111" s="231">
        <f>SUM(F109:F110)</f>
        <v>0</v>
      </c>
      <c r="G111" s="231">
        <f>SUM(G109:G110)</f>
        <v>116</v>
      </c>
      <c r="H111" s="231">
        <f>SUM(H109:H110)</f>
        <v>0</v>
      </c>
      <c r="I111" s="299"/>
      <c r="J111" s="129"/>
      <c r="K111" s="129"/>
      <c r="L111" s="212"/>
      <c r="M111" s="187"/>
      <c r="N111" s="272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213"/>
      <c r="B112" s="214"/>
      <c r="C112" s="232"/>
      <c r="D112" s="151"/>
      <c r="E112" s="151"/>
      <c r="F112" s="151"/>
      <c r="G112" s="151"/>
      <c r="H112" s="151"/>
      <c r="I112" s="300"/>
      <c r="J112" s="130"/>
      <c r="K112" s="130"/>
      <c r="L112" s="130"/>
      <c r="M112" s="187"/>
      <c r="N112" s="272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>
      <c r="A113" s="216" t="s">
        <v>120</v>
      </c>
      <c r="B113" s="217"/>
      <c r="C113" s="217"/>
      <c r="D113" s="131"/>
      <c r="E113" s="131"/>
      <c r="F113" s="131"/>
      <c r="G113" s="131"/>
      <c r="H113" s="131"/>
      <c r="I113" s="301"/>
      <c r="J113" s="131"/>
      <c r="K113" s="131"/>
      <c r="L113" s="131"/>
      <c r="M113" s="187"/>
      <c r="N113" s="272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 thickBot="1">
      <c r="A114" s="219"/>
      <c r="B114" s="217"/>
      <c r="C114" s="220"/>
      <c r="D114" s="131"/>
      <c r="E114" s="131"/>
      <c r="F114" s="131"/>
      <c r="G114" s="131"/>
      <c r="H114" s="131"/>
      <c r="I114" s="302"/>
      <c r="J114" s="132"/>
      <c r="K114" s="132"/>
      <c r="L114" s="131"/>
      <c r="M114" s="187"/>
      <c r="N114" s="272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 thickBot="1">
      <c r="A115" s="174" t="s">
        <v>0</v>
      </c>
      <c r="B115" s="175" t="s">
        <v>1</v>
      </c>
      <c r="C115" s="175" t="s">
        <v>2</v>
      </c>
      <c r="D115" s="417" t="s">
        <v>26</v>
      </c>
      <c r="E115" s="417" t="s">
        <v>27</v>
      </c>
      <c r="F115" s="417" t="s">
        <v>28</v>
      </c>
      <c r="G115" s="417" t="s">
        <v>25</v>
      </c>
      <c r="H115" s="417" t="s">
        <v>22</v>
      </c>
      <c r="I115" s="303" t="s">
        <v>8</v>
      </c>
      <c r="J115" s="417" t="s">
        <v>9</v>
      </c>
      <c r="K115" s="464" t="s">
        <v>10</v>
      </c>
      <c r="L115" s="465"/>
      <c r="M115" s="187"/>
      <c r="N115" s="272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>
      <c r="A116" s="170"/>
      <c r="B116" s="159"/>
      <c r="C116" s="159"/>
      <c r="D116" s="319"/>
      <c r="E116" s="319"/>
      <c r="F116" s="319"/>
      <c r="G116" s="319"/>
      <c r="H116" s="319"/>
      <c r="I116" s="305"/>
      <c r="J116" s="134"/>
      <c r="K116" s="134"/>
      <c r="L116" s="289"/>
      <c r="M116" s="187"/>
      <c r="N116" s="272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 thickBot="1">
      <c r="A117" s="171"/>
      <c r="B117" s="161"/>
      <c r="C117" s="161"/>
      <c r="D117" s="320"/>
      <c r="E117" s="320"/>
      <c r="F117" s="320"/>
      <c r="G117" s="320"/>
      <c r="H117" s="320"/>
      <c r="I117" s="306"/>
      <c r="J117" s="39"/>
      <c r="K117" s="39"/>
      <c r="L117" s="176"/>
      <c r="M117" s="187"/>
      <c r="N117" s="272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>
      <c r="A118" s="198" t="s">
        <v>20</v>
      </c>
      <c r="B118" s="199"/>
      <c r="C118" s="200"/>
      <c r="D118" s="321">
        <f>SUM(D116:D117)</f>
        <v>0</v>
      </c>
      <c r="E118" s="321">
        <f>SUM(E116:E117)</f>
        <v>0</v>
      </c>
      <c r="F118" s="321">
        <f>SUM(F116:F117)</f>
        <v>0</v>
      </c>
      <c r="G118" s="321">
        <f>SUM(G116:G117)</f>
        <v>0</v>
      </c>
      <c r="H118" s="321">
        <f>SUM(H116:H117)</f>
        <v>0</v>
      </c>
      <c r="I118" s="297"/>
      <c r="J118" s="34"/>
      <c r="K118" s="34"/>
      <c r="L118" s="226"/>
      <c r="M118" s="187"/>
      <c r="N118" s="272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>
      <c r="A119" s="227" t="s">
        <v>12</v>
      </c>
      <c r="B119" s="228"/>
      <c r="C119" s="115"/>
      <c r="D119" s="322">
        <v>0</v>
      </c>
      <c r="E119" s="322">
        <v>170</v>
      </c>
      <c r="F119" s="322">
        <v>167</v>
      </c>
      <c r="G119" s="322">
        <v>0</v>
      </c>
      <c r="H119" s="322">
        <v>0</v>
      </c>
      <c r="I119" s="304"/>
      <c r="J119" s="133"/>
      <c r="K119" s="133"/>
      <c r="L119" s="230"/>
      <c r="M119" s="187"/>
      <c r="N119" s="272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 thickBot="1">
      <c r="A120" s="208" t="s">
        <v>13</v>
      </c>
      <c r="B120" s="209"/>
      <c r="C120" s="210"/>
      <c r="D120" s="323">
        <f>D118+D119</f>
        <v>0</v>
      </c>
      <c r="E120" s="323">
        <f>E118+E119</f>
        <v>170</v>
      </c>
      <c r="F120" s="323">
        <f>F118+F119</f>
        <v>167</v>
      </c>
      <c r="G120" s="323">
        <f>G118+G119</f>
        <v>0</v>
      </c>
      <c r="H120" s="323">
        <f>H118+H119</f>
        <v>0</v>
      </c>
      <c r="I120" s="299"/>
      <c r="J120" s="129"/>
      <c r="K120" s="129"/>
      <c r="L120" s="212"/>
      <c r="M120" s="187"/>
      <c r="N120" s="272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>
      <c r="A121" s="234"/>
      <c r="B121" s="214"/>
      <c r="C121" s="215"/>
      <c r="D121" s="151"/>
      <c r="E121" s="151"/>
      <c r="F121" s="151"/>
      <c r="G121" s="151"/>
      <c r="H121" s="151"/>
      <c r="I121" s="300"/>
      <c r="J121" s="130"/>
      <c r="K121" s="130"/>
      <c r="L121" s="130"/>
      <c r="M121" s="187"/>
      <c r="N121" s="272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>
      <c r="A122" s="216" t="s">
        <v>117</v>
      </c>
      <c r="B122" s="217"/>
      <c r="C122" s="217"/>
      <c r="D122" s="131"/>
      <c r="E122" s="131"/>
      <c r="F122" s="131"/>
      <c r="G122" s="131"/>
      <c r="H122" s="131"/>
      <c r="I122" s="301"/>
      <c r="J122" s="131"/>
      <c r="K122" s="131"/>
      <c r="L122" s="131"/>
      <c r="M122" s="187"/>
      <c r="N122" s="272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 thickBot="1">
      <c r="A123" s="219"/>
      <c r="B123" s="217"/>
      <c r="C123" s="220"/>
      <c r="D123" s="131"/>
      <c r="E123" s="131"/>
      <c r="F123" s="131"/>
      <c r="G123" s="131"/>
      <c r="H123" s="131"/>
      <c r="I123" s="302"/>
      <c r="J123" s="132"/>
      <c r="K123" s="132"/>
      <c r="L123" s="131"/>
      <c r="M123" s="187"/>
      <c r="N123" s="272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 thickBot="1">
      <c r="A124" s="174" t="s">
        <v>0</v>
      </c>
      <c r="B124" s="175" t="s">
        <v>1</v>
      </c>
      <c r="C124" s="175" t="s">
        <v>2</v>
      </c>
      <c r="D124" s="417" t="s">
        <v>29</v>
      </c>
      <c r="E124" s="417" t="s">
        <v>17</v>
      </c>
      <c r="F124" s="417" t="s">
        <v>30</v>
      </c>
      <c r="G124" s="417" t="s">
        <v>19</v>
      </c>
      <c r="H124" s="417" t="s">
        <v>7</v>
      </c>
      <c r="I124" s="303" t="s">
        <v>8</v>
      </c>
      <c r="J124" s="417" t="s">
        <v>9</v>
      </c>
      <c r="K124" s="417"/>
      <c r="L124" s="418" t="s">
        <v>10</v>
      </c>
      <c r="M124" s="187"/>
      <c r="N124" s="272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>
      <c r="A125" s="170"/>
      <c r="B125" s="159"/>
      <c r="C125" s="159"/>
      <c r="D125" s="160"/>
      <c r="E125" s="160"/>
      <c r="F125" s="160"/>
      <c r="G125" s="160"/>
      <c r="H125" s="160"/>
      <c r="I125" s="290"/>
      <c r="J125" s="168"/>
      <c r="K125" s="168"/>
      <c r="L125" s="233"/>
      <c r="M125" s="187"/>
      <c r="N125" s="272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 thickBot="1">
      <c r="A126" s="165"/>
      <c r="B126" s="158"/>
      <c r="C126" s="158"/>
      <c r="D126" s="163"/>
      <c r="E126" s="163"/>
      <c r="F126" s="163"/>
      <c r="G126" s="163"/>
      <c r="H126" s="163"/>
      <c r="I126" s="292"/>
      <c r="J126" s="164"/>
      <c r="K126" s="164"/>
      <c r="L126" s="235"/>
      <c r="M126" s="187"/>
      <c r="N126" s="272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>
      <c r="A127" s="198" t="s">
        <v>20</v>
      </c>
      <c r="B127" s="200"/>
      <c r="C127" s="200"/>
      <c r="D127" s="225">
        <f>SUM(D125:D126)</f>
        <v>0</v>
      </c>
      <c r="E127" s="225">
        <f>SUM(E125:E126)</f>
        <v>0</v>
      </c>
      <c r="F127" s="225">
        <f>SUM(F125:F126)</f>
        <v>0</v>
      </c>
      <c r="G127" s="225">
        <f>SUM(G125:G126)</f>
        <v>0</v>
      </c>
      <c r="H127" s="225">
        <f>SUM(H125:H126)</f>
        <v>0</v>
      </c>
      <c r="I127" s="297"/>
      <c r="J127" s="34"/>
      <c r="K127" s="34"/>
      <c r="L127" s="226"/>
      <c r="M127" s="187"/>
      <c r="N127" s="272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>
      <c r="A128" s="227" t="s">
        <v>12</v>
      </c>
      <c r="B128" s="115"/>
      <c r="C128" s="115"/>
      <c r="D128" s="229">
        <v>0</v>
      </c>
      <c r="E128" s="229">
        <v>105</v>
      </c>
      <c r="F128" s="229">
        <v>100</v>
      </c>
      <c r="G128" s="229">
        <v>0</v>
      </c>
      <c r="H128" s="229">
        <v>0</v>
      </c>
      <c r="I128" s="304"/>
      <c r="J128" s="133"/>
      <c r="K128" s="133"/>
      <c r="L128" s="230"/>
      <c r="M128" s="187"/>
      <c r="N128" s="272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 thickBot="1">
      <c r="A129" s="208" t="s">
        <v>13</v>
      </c>
      <c r="B129" s="210"/>
      <c r="C129" s="210"/>
      <c r="D129" s="231">
        <f>SUM(D127:D128)</f>
        <v>0</v>
      </c>
      <c r="E129" s="231">
        <f>SUM(E127:E128)</f>
        <v>105</v>
      </c>
      <c r="F129" s="231">
        <f>SUM(F127:F128)</f>
        <v>100</v>
      </c>
      <c r="G129" s="231">
        <f>SUM(G127:G128)</f>
        <v>0</v>
      </c>
      <c r="H129" s="231">
        <f>SUM(H127:H128)</f>
        <v>0</v>
      </c>
      <c r="I129" s="299"/>
      <c r="J129" s="129"/>
      <c r="K129" s="129"/>
      <c r="L129" s="236"/>
      <c r="M129" s="187"/>
      <c r="N129" s="272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>
      <c r="A130" s="213"/>
      <c r="B130" s="214"/>
      <c r="C130" s="215"/>
      <c r="D130" s="151"/>
      <c r="E130" s="151"/>
      <c r="F130" s="151"/>
      <c r="G130" s="151"/>
      <c r="H130" s="151"/>
      <c r="I130" s="300"/>
      <c r="J130" s="130"/>
      <c r="K130" s="130"/>
      <c r="L130" s="130"/>
      <c r="M130" s="187"/>
      <c r="N130" s="272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>
      <c r="A131" s="216" t="s">
        <v>31</v>
      </c>
      <c r="B131" s="217"/>
      <c r="C131" s="217"/>
      <c r="D131" s="131"/>
      <c r="E131" s="131"/>
      <c r="F131" s="131"/>
      <c r="G131" s="131"/>
      <c r="H131" s="131"/>
      <c r="I131" s="301"/>
      <c r="J131" s="131"/>
      <c r="K131" s="131"/>
      <c r="L131" s="131"/>
      <c r="M131" s="187"/>
      <c r="N131" s="272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>
      <c r="A132" s="216" t="s">
        <v>32</v>
      </c>
      <c r="B132" s="217"/>
      <c r="C132" s="217"/>
      <c r="D132" s="131"/>
      <c r="E132" s="131"/>
      <c r="F132" s="131"/>
      <c r="G132" s="131"/>
      <c r="H132" s="131"/>
      <c r="I132" s="301"/>
      <c r="J132" s="131"/>
      <c r="K132" s="131"/>
      <c r="L132" s="131"/>
      <c r="M132" s="187"/>
      <c r="N132" s="272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 thickBot="1">
      <c r="A133" s="219"/>
      <c r="B133" s="217"/>
      <c r="C133" s="220"/>
      <c r="D133" s="131"/>
      <c r="E133" s="131"/>
      <c r="F133" s="131"/>
      <c r="G133" s="131"/>
      <c r="H133" s="131"/>
      <c r="I133" s="302"/>
      <c r="J133" s="132"/>
      <c r="K133" s="132"/>
      <c r="L133" s="131"/>
      <c r="M133" s="187"/>
      <c r="N133" s="272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 thickBot="1">
      <c r="A134" s="174" t="s">
        <v>0</v>
      </c>
      <c r="B134" s="175" t="s">
        <v>1</v>
      </c>
      <c r="C134" s="175" t="s">
        <v>2</v>
      </c>
      <c r="D134" s="417" t="s">
        <v>33</v>
      </c>
      <c r="E134" s="417" t="s">
        <v>34</v>
      </c>
      <c r="F134" s="417" t="s">
        <v>35</v>
      </c>
      <c r="G134" s="417" t="s">
        <v>36</v>
      </c>
      <c r="H134" s="417" t="s">
        <v>133</v>
      </c>
      <c r="I134" s="303" t="s">
        <v>8</v>
      </c>
      <c r="J134" s="417" t="s">
        <v>9</v>
      </c>
      <c r="K134" s="417"/>
      <c r="L134" s="418" t="s">
        <v>10</v>
      </c>
      <c r="M134" s="187"/>
      <c r="N134" s="272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>
      <c r="A135" s="171"/>
      <c r="B135" s="161"/>
      <c r="C135" s="161"/>
      <c r="D135" s="162"/>
      <c r="E135" s="162"/>
      <c r="F135" s="162"/>
      <c r="G135" s="162"/>
      <c r="H135" s="162"/>
      <c r="I135" s="306"/>
      <c r="J135" s="169"/>
      <c r="K135" s="194"/>
      <c r="L135" s="237"/>
      <c r="M135" s="187"/>
      <c r="N135" s="272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 thickBot="1">
      <c r="A136" s="171"/>
      <c r="B136" s="161"/>
      <c r="C136" s="161"/>
      <c r="D136" s="162"/>
      <c r="E136" s="162"/>
      <c r="F136" s="162"/>
      <c r="G136" s="162"/>
      <c r="H136" s="162"/>
      <c r="I136" s="306"/>
      <c r="J136" s="169"/>
      <c r="K136" s="194"/>
      <c r="L136" s="237"/>
      <c r="M136" s="187"/>
      <c r="N136" s="272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>
      <c r="A137" s="238" t="s">
        <v>20</v>
      </c>
      <c r="B137" s="239"/>
      <c r="C137" s="239"/>
      <c r="D137" s="240">
        <f>SUM(D135:D136)</f>
        <v>0</v>
      </c>
      <c r="E137" s="240">
        <f>SUM(E135:E136)</f>
        <v>0</v>
      </c>
      <c r="F137" s="240">
        <f>SUM(F135:F136)</f>
        <v>0</v>
      </c>
      <c r="G137" s="240">
        <f>SUM(G135:G136)</f>
        <v>0</v>
      </c>
      <c r="H137" s="240">
        <f>SUM(H135:H136)</f>
        <v>0</v>
      </c>
      <c r="I137" s="307"/>
      <c r="J137" s="35"/>
      <c r="K137" s="35"/>
      <c r="L137" s="241"/>
      <c r="M137" s="187"/>
      <c r="N137" s="272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>
      <c r="A138" s="242" t="s">
        <v>12</v>
      </c>
      <c r="B138" s="243"/>
      <c r="C138" s="243"/>
      <c r="D138" s="244">
        <v>0</v>
      </c>
      <c r="E138" s="244">
        <v>51</v>
      </c>
      <c r="F138" s="244">
        <v>0</v>
      </c>
      <c r="G138" s="244">
        <v>114</v>
      </c>
      <c r="H138" s="244">
        <v>1</v>
      </c>
      <c r="I138" s="308"/>
      <c r="J138" s="135"/>
      <c r="K138" s="135"/>
      <c r="L138" s="245"/>
      <c r="M138" s="187"/>
      <c r="N138" s="272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 thickBot="1">
      <c r="A139" s="246" t="s">
        <v>13</v>
      </c>
      <c r="B139" s="247"/>
      <c r="C139" s="247"/>
      <c r="D139" s="248">
        <f>D137+D138</f>
        <v>0</v>
      </c>
      <c r="E139" s="248">
        <f>E137+E138</f>
        <v>51</v>
      </c>
      <c r="F139" s="248">
        <f>F137+F138</f>
        <v>0</v>
      </c>
      <c r="G139" s="248">
        <f>G137+G138</f>
        <v>114</v>
      </c>
      <c r="H139" s="248">
        <f>H137+H138</f>
        <v>1</v>
      </c>
      <c r="I139" s="309"/>
      <c r="J139" s="136"/>
      <c r="K139" s="136"/>
      <c r="L139" s="249"/>
      <c r="M139" s="187"/>
      <c r="N139" s="272"/>
      <c r="O139" s="156"/>
      <c r="P139" s="188"/>
      <c r="Q139" s="188"/>
      <c r="R139" s="152"/>
      <c r="S139" s="152"/>
      <c r="T139" s="152"/>
      <c r="U139" s="151"/>
      <c r="V139" s="151"/>
    </row>
    <row r="140" spans="1:22" ht="19.5" customHeight="1">
      <c r="A140" s="250"/>
      <c r="B140" s="42"/>
      <c r="C140" s="124"/>
      <c r="D140" s="1"/>
      <c r="E140" s="1"/>
      <c r="F140" s="1"/>
      <c r="G140" s="1"/>
      <c r="H140" s="1"/>
      <c r="I140" s="310"/>
      <c r="J140" s="43"/>
      <c r="K140" s="43"/>
      <c r="L140" s="43"/>
      <c r="M140" s="187"/>
      <c r="N140" s="272"/>
      <c r="O140" s="156"/>
      <c r="P140" s="188"/>
      <c r="Q140" s="188"/>
      <c r="R140" s="152"/>
      <c r="S140" s="152"/>
      <c r="T140" s="152"/>
      <c r="U140" s="151"/>
      <c r="V140" s="151"/>
    </row>
    <row r="141" spans="1:22" ht="19.5" customHeight="1">
      <c r="A141" s="216" t="s">
        <v>37</v>
      </c>
      <c r="B141" s="217"/>
      <c r="C141" s="217"/>
      <c r="D141" s="131"/>
      <c r="E141" s="131"/>
      <c r="F141" s="131"/>
      <c r="G141" s="131"/>
      <c r="H141" s="131"/>
      <c r="I141" s="301"/>
      <c r="J141" s="131"/>
      <c r="K141" s="131"/>
      <c r="L141" s="131"/>
      <c r="M141" s="187"/>
      <c r="N141" s="272"/>
      <c r="O141" s="156"/>
      <c r="P141" s="188"/>
      <c r="Q141" s="188"/>
      <c r="R141" s="152"/>
      <c r="S141" s="152"/>
      <c r="T141" s="152"/>
      <c r="U141" s="151"/>
      <c r="V141" s="151"/>
    </row>
    <row r="142" spans="1:22" ht="19.5" customHeight="1">
      <c r="A142" s="216" t="s">
        <v>116</v>
      </c>
      <c r="B142" s="217"/>
      <c r="C142" s="217"/>
      <c r="D142" s="131"/>
      <c r="E142" s="131"/>
      <c r="F142" s="131"/>
      <c r="G142" s="131"/>
      <c r="H142" s="131"/>
      <c r="I142" s="301"/>
      <c r="J142" s="131"/>
      <c r="K142" s="131"/>
      <c r="L142" s="131"/>
      <c r="M142" s="187"/>
      <c r="N142" s="272"/>
      <c r="O142" s="156"/>
      <c r="P142" s="188"/>
      <c r="Q142" s="188"/>
      <c r="R142" s="152"/>
      <c r="S142" s="152"/>
      <c r="T142" s="152"/>
      <c r="U142" s="151"/>
      <c r="V142" s="151"/>
    </row>
    <row r="143" spans="1:22" ht="19.5" customHeight="1" thickBot="1">
      <c r="A143" s="219"/>
      <c r="B143" s="217"/>
      <c r="C143" s="220"/>
      <c r="D143" s="131"/>
      <c r="E143" s="131"/>
      <c r="F143" s="131"/>
      <c r="G143" s="131"/>
      <c r="H143" s="131"/>
      <c r="I143" s="302"/>
      <c r="J143" s="132"/>
      <c r="K143" s="132"/>
      <c r="L143" s="131"/>
      <c r="M143" s="187"/>
      <c r="N143" s="272"/>
      <c r="O143" s="156"/>
      <c r="P143" s="188"/>
      <c r="Q143" s="188"/>
      <c r="R143" s="152"/>
      <c r="S143" s="152"/>
      <c r="T143" s="152"/>
      <c r="U143" s="151"/>
      <c r="V143" s="151"/>
    </row>
    <row r="144" spans="1:22" ht="19.5" customHeight="1" thickBot="1">
      <c r="A144" s="174" t="s">
        <v>0</v>
      </c>
      <c r="B144" s="175" t="s">
        <v>1</v>
      </c>
      <c r="C144" s="175" t="s">
        <v>2</v>
      </c>
      <c r="D144" s="417" t="s">
        <v>33</v>
      </c>
      <c r="E144" s="417" t="s">
        <v>27</v>
      </c>
      <c r="F144" s="417" t="s">
        <v>24</v>
      </c>
      <c r="G144" s="417" t="s">
        <v>25</v>
      </c>
      <c r="H144" s="417" t="s">
        <v>7</v>
      </c>
      <c r="I144" s="303" t="s">
        <v>8</v>
      </c>
      <c r="J144" s="417" t="s">
        <v>9</v>
      </c>
      <c r="K144" s="417"/>
      <c r="L144" s="418" t="s">
        <v>10</v>
      </c>
      <c r="M144" s="187"/>
      <c r="N144" s="272"/>
      <c r="O144" s="156"/>
      <c r="P144" s="188"/>
      <c r="Q144" s="188"/>
      <c r="R144" s="152"/>
      <c r="S144" s="152"/>
      <c r="T144" s="152"/>
      <c r="U144" s="151"/>
      <c r="V144" s="151"/>
    </row>
    <row r="145" spans="1:22" ht="19.5" customHeight="1">
      <c r="A145" s="170"/>
      <c r="B145" s="159"/>
      <c r="C145" s="159"/>
      <c r="D145" s="160"/>
      <c r="E145" s="160"/>
      <c r="F145" s="160"/>
      <c r="G145" s="160"/>
      <c r="H145" s="160"/>
      <c r="I145" s="290"/>
      <c r="J145" s="168"/>
      <c r="K145" s="168"/>
      <c r="L145" s="223"/>
      <c r="M145" s="187"/>
      <c r="N145" s="272"/>
      <c r="O145" s="156"/>
      <c r="P145" s="188"/>
      <c r="Q145" s="188"/>
      <c r="R145" s="152"/>
      <c r="S145" s="152"/>
      <c r="T145" s="152"/>
      <c r="U145" s="151"/>
      <c r="V145" s="151"/>
    </row>
    <row r="146" spans="1:22" ht="19.5" customHeight="1" thickBot="1">
      <c r="A146" s="171"/>
      <c r="B146" s="161"/>
      <c r="C146" s="161"/>
      <c r="D146" s="162"/>
      <c r="E146" s="162"/>
      <c r="F146" s="162"/>
      <c r="G146" s="162"/>
      <c r="H146" s="162"/>
      <c r="I146" s="291"/>
      <c r="J146" s="169"/>
      <c r="K146" s="169"/>
      <c r="L146" s="224"/>
      <c r="M146" s="187"/>
      <c r="N146" s="272"/>
      <c r="O146" s="156"/>
      <c r="P146" s="188"/>
      <c r="Q146" s="188"/>
      <c r="R146" s="152"/>
      <c r="S146" s="152"/>
      <c r="T146" s="152"/>
      <c r="U146" s="151"/>
      <c r="V146" s="151"/>
    </row>
    <row r="147" spans="1:22" ht="19.5" customHeight="1">
      <c r="A147" s="238" t="s">
        <v>20</v>
      </c>
      <c r="B147" s="239"/>
      <c r="C147" s="239"/>
      <c r="D147" s="240">
        <f>SUM(D145:D146)</f>
        <v>0</v>
      </c>
      <c r="E147" s="240">
        <f>SUM(E145:E146)</f>
        <v>0</v>
      </c>
      <c r="F147" s="240">
        <f>SUM(F145:F146)</f>
        <v>0</v>
      </c>
      <c r="G147" s="240">
        <f>SUM(G145:G146)</f>
        <v>0</v>
      </c>
      <c r="H147" s="240">
        <f>SUM(H145:H146)</f>
        <v>0</v>
      </c>
      <c r="I147" s="307"/>
      <c r="J147" s="35"/>
      <c r="K147" s="35"/>
      <c r="L147" s="241"/>
      <c r="M147" s="187"/>
      <c r="N147" s="272"/>
      <c r="O147" s="156"/>
      <c r="P147" s="188"/>
      <c r="Q147" s="188"/>
      <c r="R147" s="152"/>
      <c r="S147" s="152"/>
      <c r="T147" s="152"/>
      <c r="U147" s="151"/>
      <c r="V147" s="151"/>
    </row>
    <row r="148" spans="1:22" ht="19.5" customHeight="1">
      <c r="A148" s="242" t="s">
        <v>12</v>
      </c>
      <c r="B148" s="243"/>
      <c r="C148" s="243"/>
      <c r="D148" s="244">
        <v>0</v>
      </c>
      <c r="E148" s="244">
        <v>5</v>
      </c>
      <c r="F148" s="244">
        <v>0</v>
      </c>
      <c r="G148" s="244">
        <v>3</v>
      </c>
      <c r="H148" s="244">
        <v>0</v>
      </c>
      <c r="I148" s="308"/>
      <c r="J148" s="135"/>
      <c r="K148" s="135"/>
      <c r="L148" s="245"/>
      <c r="M148" s="187"/>
      <c r="N148" s="272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 thickBot="1">
      <c r="A149" s="246" t="s">
        <v>13</v>
      </c>
      <c r="B149" s="247"/>
      <c r="C149" s="247"/>
      <c r="D149" s="248">
        <f>D147+D148</f>
        <v>0</v>
      </c>
      <c r="E149" s="248">
        <f>E147+E148</f>
        <v>5</v>
      </c>
      <c r="F149" s="248">
        <f>F147+F148</f>
        <v>0</v>
      </c>
      <c r="G149" s="248">
        <f>G147+G148</f>
        <v>3</v>
      </c>
      <c r="H149" s="248">
        <f>H147+H148</f>
        <v>0</v>
      </c>
      <c r="I149" s="309"/>
      <c r="J149" s="136"/>
      <c r="K149" s="136"/>
      <c r="L149" s="249"/>
      <c r="M149" s="187"/>
      <c r="N149" s="272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>
      <c r="A150" s="250"/>
      <c r="B150" s="42"/>
      <c r="C150" s="124"/>
      <c r="D150" s="1"/>
      <c r="E150" s="1"/>
      <c r="F150" s="1"/>
      <c r="G150" s="1"/>
      <c r="H150" s="1"/>
      <c r="I150" s="310"/>
      <c r="J150" s="43"/>
      <c r="K150" s="43"/>
      <c r="L150" s="43"/>
      <c r="M150" s="187"/>
      <c r="N150" s="272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>
      <c r="A151" s="216" t="s">
        <v>121</v>
      </c>
      <c r="B151" s="217"/>
      <c r="C151" s="217"/>
      <c r="D151" s="131"/>
      <c r="E151" s="131"/>
      <c r="F151" s="131"/>
      <c r="G151" s="131"/>
      <c r="H151" s="131"/>
      <c r="I151" s="301"/>
      <c r="J151" s="131"/>
      <c r="K151" s="131"/>
      <c r="L151" s="131"/>
      <c r="M151" s="187"/>
      <c r="N151" s="272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>
      <c r="A152" s="216" t="s">
        <v>123</v>
      </c>
      <c r="B152" s="217"/>
      <c r="C152" s="217"/>
      <c r="D152" s="131"/>
      <c r="E152" s="131"/>
      <c r="F152" s="131"/>
      <c r="G152" s="131"/>
      <c r="H152" s="131"/>
      <c r="I152" s="301"/>
      <c r="J152" s="131"/>
      <c r="K152" s="131"/>
      <c r="L152" s="131"/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 thickBot="1">
      <c r="A153" s="219"/>
      <c r="B153" s="217"/>
      <c r="C153" s="220"/>
      <c r="D153" s="131"/>
      <c r="E153" s="131"/>
      <c r="F153" s="131"/>
      <c r="G153" s="131"/>
      <c r="H153" s="131"/>
      <c r="I153" s="302"/>
      <c r="J153" s="132"/>
      <c r="K153" s="132"/>
      <c r="L153" s="131"/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 thickBot="1">
      <c r="A154" s="174" t="s">
        <v>0</v>
      </c>
      <c r="B154" s="175" t="s">
        <v>1</v>
      </c>
      <c r="C154" s="175" t="s">
        <v>2</v>
      </c>
      <c r="D154" s="417" t="s">
        <v>22</v>
      </c>
      <c r="E154" s="417" t="s">
        <v>27</v>
      </c>
      <c r="F154" s="417" t="s">
        <v>24</v>
      </c>
      <c r="G154" s="417" t="s">
        <v>25</v>
      </c>
      <c r="H154" s="417" t="s">
        <v>7</v>
      </c>
      <c r="I154" s="303" t="s">
        <v>8</v>
      </c>
      <c r="J154" s="417" t="s">
        <v>9</v>
      </c>
      <c r="K154" s="417"/>
      <c r="L154" s="418" t="s">
        <v>10</v>
      </c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>
      <c r="A155" s="171"/>
      <c r="B155" s="161"/>
      <c r="C155" s="161"/>
      <c r="D155" s="251"/>
      <c r="E155" s="162"/>
      <c r="F155" s="251"/>
      <c r="G155" s="251"/>
      <c r="H155" s="251"/>
      <c r="I155" s="291"/>
      <c r="J155" s="169"/>
      <c r="K155" s="169"/>
      <c r="L155" s="224"/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 thickBot="1">
      <c r="A156" s="171"/>
      <c r="B156" s="161"/>
      <c r="C156" s="161"/>
      <c r="D156" s="251"/>
      <c r="E156" s="162"/>
      <c r="F156" s="251"/>
      <c r="G156" s="251"/>
      <c r="H156" s="251"/>
      <c r="I156" s="291"/>
      <c r="J156" s="169"/>
      <c r="K156" s="169"/>
      <c r="L156" s="224"/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>
      <c r="A157" s="238" t="s">
        <v>20</v>
      </c>
      <c r="B157" s="239"/>
      <c r="C157" s="239"/>
      <c r="D157" s="240">
        <f>SUM(D155:D156)</f>
        <v>0</v>
      </c>
      <c r="E157" s="240">
        <f>SUM(E155:E156)</f>
        <v>0</v>
      </c>
      <c r="F157" s="240">
        <f>SUM(F155:F156)</f>
        <v>0</v>
      </c>
      <c r="G157" s="240">
        <f>SUM(G155:G156)</f>
        <v>0</v>
      </c>
      <c r="H157" s="240">
        <f>SUM(H155:H156)</f>
        <v>0</v>
      </c>
      <c r="I157" s="307"/>
      <c r="J157" s="35"/>
      <c r="K157" s="35"/>
      <c r="L157" s="241"/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>
      <c r="A158" s="242" t="s">
        <v>12</v>
      </c>
      <c r="B158" s="243"/>
      <c r="C158" s="243"/>
      <c r="D158" s="244">
        <v>0</v>
      </c>
      <c r="E158" s="244">
        <v>0</v>
      </c>
      <c r="F158" s="244">
        <v>0</v>
      </c>
      <c r="G158" s="244">
        <v>0</v>
      </c>
      <c r="H158" s="244">
        <v>0</v>
      </c>
      <c r="I158" s="308"/>
      <c r="J158" s="135"/>
      <c r="K158" s="135"/>
      <c r="L158" s="245"/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 thickBot="1">
      <c r="A159" s="246" t="s">
        <v>13</v>
      </c>
      <c r="B159" s="247"/>
      <c r="C159" s="247"/>
      <c r="D159" s="248">
        <f>D157+D158</f>
        <v>0</v>
      </c>
      <c r="E159" s="248">
        <f>E157+E158</f>
        <v>0</v>
      </c>
      <c r="F159" s="248">
        <f>F157+F158</f>
        <v>0</v>
      </c>
      <c r="G159" s="248">
        <f>G157+G158</f>
        <v>0</v>
      </c>
      <c r="H159" s="248">
        <f>H157+H158</f>
        <v>0</v>
      </c>
      <c r="I159" s="309"/>
      <c r="J159" s="136"/>
      <c r="K159" s="136"/>
      <c r="L159" s="249"/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>
      <c r="A160" s="252"/>
      <c r="B160" s="42"/>
      <c r="C160" s="42"/>
      <c r="D160" s="1"/>
      <c r="E160" s="1"/>
      <c r="F160" s="1"/>
      <c r="G160" s="1"/>
      <c r="H160" s="1"/>
      <c r="I160" s="310"/>
      <c r="J160" s="43"/>
      <c r="K160" s="43"/>
      <c r="L160" s="43"/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:22" ht="20.100000000000001" customHeight="1">
      <c r="A161" s="216" t="s">
        <v>38</v>
      </c>
      <c r="B161" s="44"/>
      <c r="C161" s="44"/>
      <c r="D161" s="45"/>
      <c r="E161" s="45"/>
      <c r="F161" s="45"/>
      <c r="G161" s="45"/>
      <c r="H161" s="45"/>
      <c r="I161" s="311"/>
      <c r="J161" s="45"/>
      <c r="K161" s="45"/>
      <c r="L161" s="45"/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:22" ht="20.100000000000001" customHeight="1" thickBot="1">
      <c r="A162" s="213"/>
      <c r="B162" s="214"/>
      <c r="C162" s="215"/>
      <c r="D162" s="151"/>
      <c r="E162" s="151"/>
      <c r="F162" s="151"/>
      <c r="G162" s="151"/>
      <c r="H162" s="151"/>
      <c r="I162" s="300"/>
      <c r="J162" s="130"/>
      <c r="K162" s="130"/>
      <c r="L162" s="130"/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:22" ht="20.100000000000001" customHeight="1" thickBot="1">
      <c r="A163" s="253" t="s">
        <v>0</v>
      </c>
      <c r="B163" s="254" t="s">
        <v>1</v>
      </c>
      <c r="C163" s="254" t="s">
        <v>2</v>
      </c>
      <c r="D163" s="137" t="s">
        <v>3</v>
      </c>
      <c r="E163" s="137" t="s">
        <v>4</v>
      </c>
      <c r="F163" s="137" t="s">
        <v>5</v>
      </c>
      <c r="G163" s="137" t="s">
        <v>6</v>
      </c>
      <c r="H163" s="137" t="s">
        <v>7</v>
      </c>
      <c r="I163" s="312" t="s">
        <v>8</v>
      </c>
      <c r="J163" s="137" t="s">
        <v>9</v>
      </c>
      <c r="K163" s="137"/>
      <c r="L163" s="255" t="s">
        <v>10</v>
      </c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:22" ht="20.100000000000001" customHeight="1">
      <c r="A164" s="256" t="s">
        <v>20</v>
      </c>
      <c r="B164" s="257"/>
      <c r="C164" s="257"/>
      <c r="D164" s="258">
        <f t="shared" ref="D164:H166" si="2">SUM(D88,D99,D118,D127)</f>
        <v>296</v>
      </c>
      <c r="E164" s="258">
        <f t="shared" si="2"/>
        <v>34</v>
      </c>
      <c r="F164" s="258">
        <f t="shared" si="2"/>
        <v>34</v>
      </c>
      <c r="G164" s="258">
        <f t="shared" si="2"/>
        <v>277</v>
      </c>
      <c r="H164" s="258">
        <f t="shared" si="2"/>
        <v>0</v>
      </c>
      <c r="I164" s="313"/>
      <c r="J164" s="36"/>
      <c r="K164" s="36"/>
      <c r="L164" s="259"/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:22" ht="20.100000000000001" customHeight="1">
      <c r="A165" s="260" t="s">
        <v>12</v>
      </c>
      <c r="B165" s="261"/>
      <c r="C165" s="261"/>
      <c r="D165" s="262">
        <f t="shared" si="2"/>
        <v>3577</v>
      </c>
      <c r="E165" s="262">
        <f t="shared" si="2"/>
        <v>682</v>
      </c>
      <c r="F165" s="262">
        <f t="shared" si="2"/>
        <v>669</v>
      </c>
      <c r="G165" s="262">
        <f t="shared" si="2"/>
        <v>3508</v>
      </c>
      <c r="H165" s="262">
        <f t="shared" si="2"/>
        <v>0</v>
      </c>
      <c r="I165" s="314"/>
      <c r="J165" s="138"/>
      <c r="K165" s="138"/>
      <c r="L165" s="263"/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:22" ht="20.100000000000001" customHeight="1" thickBot="1">
      <c r="A166" s="264" t="s">
        <v>13</v>
      </c>
      <c r="B166" s="265"/>
      <c r="C166" s="265"/>
      <c r="D166" s="266">
        <f t="shared" si="2"/>
        <v>3873</v>
      </c>
      <c r="E166" s="266">
        <f t="shared" si="2"/>
        <v>716</v>
      </c>
      <c r="F166" s="266">
        <f t="shared" si="2"/>
        <v>703</v>
      </c>
      <c r="G166" s="266">
        <f t="shared" si="2"/>
        <v>3785</v>
      </c>
      <c r="H166" s="266">
        <f t="shared" si="2"/>
        <v>0</v>
      </c>
      <c r="I166" s="315"/>
      <c r="J166" s="139"/>
      <c r="K166" s="139"/>
      <c r="L166" s="267"/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:26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:26" ht="20.100000000000001" customHeight="1">
      <c r="M338" s="187"/>
      <c r="O338" s="156"/>
      <c r="P338" s="269"/>
      <c r="Q338" s="269"/>
      <c r="R338" s="154"/>
      <c r="S338" s="154"/>
      <c r="T338" s="152"/>
      <c r="U338" s="151"/>
      <c r="V338" s="151"/>
    </row>
    <row r="339" spans="1:26" ht="20.100000000000001" customHeight="1">
      <c r="M339" s="187"/>
      <c r="O339" s="156"/>
      <c r="P339" s="269"/>
      <c r="Q339" s="269"/>
      <c r="R339" s="154"/>
      <c r="S339" s="154"/>
      <c r="T339" s="152"/>
      <c r="U339" s="151"/>
      <c r="V339" s="151"/>
    </row>
    <row r="340" spans="1:26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:26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:26" ht="20.100000000000001" customHeight="1">
      <c r="M342" s="187"/>
      <c r="N342" s="145"/>
      <c r="O342" s="156"/>
      <c r="P342" s="188"/>
      <c r="Q342" s="188"/>
      <c r="R342" s="152"/>
      <c r="S342" s="152"/>
      <c r="T342" s="152"/>
      <c r="U342" s="151"/>
      <c r="V342" s="151"/>
    </row>
    <row r="343" spans="1:26" ht="20.100000000000001" customHeight="1">
      <c r="M343" s="187"/>
      <c r="N343" s="145"/>
      <c r="O343" s="156"/>
      <c r="P343" s="188"/>
      <c r="Q343" s="188"/>
      <c r="R343" s="152"/>
      <c r="S343" s="152"/>
      <c r="T343" s="152"/>
      <c r="U343" s="151"/>
      <c r="V343" s="151"/>
      <c r="X343" s="145"/>
    </row>
    <row r="344" spans="1:26" s="145" customFormat="1" ht="20.100000000000001" customHeight="1">
      <c r="A344" s="268"/>
      <c r="B344" s="123"/>
      <c r="C344" s="123"/>
      <c r="D344" s="123"/>
      <c r="E344" s="123"/>
      <c r="F344" s="123"/>
      <c r="G344" s="123"/>
      <c r="H344" s="123"/>
      <c r="I344" s="316"/>
      <c r="J344" s="123"/>
      <c r="K344" s="123"/>
      <c r="L344" s="123"/>
      <c r="M344" s="187"/>
      <c r="N344" s="150"/>
      <c r="O344" s="156"/>
      <c r="P344" s="188"/>
      <c r="Q344" s="188"/>
      <c r="R344" s="152"/>
      <c r="S344" s="152"/>
      <c r="T344" s="154"/>
      <c r="U344" s="55"/>
      <c r="V344" s="55"/>
      <c r="W344" s="150"/>
      <c r="Y344" s="150"/>
      <c r="Z344" s="150"/>
    </row>
    <row r="345" spans="1:26" s="145" customFormat="1" ht="20.100000000000001" customHeight="1">
      <c r="A345" s="268"/>
      <c r="B345" s="123"/>
      <c r="C345" s="123"/>
      <c r="D345" s="123"/>
      <c r="E345" s="123"/>
      <c r="F345" s="123"/>
      <c r="G345" s="123"/>
      <c r="H345" s="123"/>
      <c r="I345" s="316"/>
      <c r="J345" s="123"/>
      <c r="K345" s="123"/>
      <c r="L345" s="123"/>
      <c r="M345" s="187"/>
      <c r="N345" s="150"/>
      <c r="O345" s="156"/>
      <c r="P345" s="188"/>
      <c r="Q345" s="188"/>
      <c r="R345" s="152"/>
      <c r="S345" s="152"/>
      <c r="T345" s="154"/>
      <c r="U345" s="55"/>
      <c r="V345" s="55"/>
      <c r="W345" s="150"/>
      <c r="Y345" s="150"/>
      <c r="Z345" s="150"/>
    </row>
    <row r="346" spans="1:26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  <c r="W346" s="145"/>
      <c r="X346" s="145"/>
      <c r="Y346" s="145"/>
      <c r="Z346" s="145"/>
    </row>
    <row r="347" spans="1:26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  <c r="W347" s="145"/>
      <c r="X347" s="145"/>
      <c r="Y347" s="145"/>
      <c r="Z347" s="145"/>
    </row>
    <row r="348" spans="1:26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  <c r="X348" s="145"/>
      <c r="Y348" s="145"/>
    </row>
    <row r="349" spans="1:26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  <c r="X349" s="145"/>
      <c r="Y349" s="145"/>
    </row>
    <row r="350" spans="1:26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  <c r="X350" s="145"/>
      <c r="Y350" s="145"/>
    </row>
    <row r="351" spans="1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  <c r="X351" s="145"/>
      <c r="Y351" s="145"/>
    </row>
    <row r="352" spans="1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  <c r="Y352" s="145"/>
    </row>
    <row r="353" spans="13:25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  <c r="Y353" s="145"/>
    </row>
    <row r="354" spans="13:25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  <c r="Y354" s="145"/>
    </row>
    <row r="355" spans="13:25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5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5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5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5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5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5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5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5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5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5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5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5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5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2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2" ht="20.100000000000001" customHeight="1">
      <c r="M381" s="187"/>
      <c r="O381" s="156"/>
      <c r="P381" s="188"/>
      <c r="Q381" s="188"/>
      <c r="R381" s="152"/>
      <c r="S381" s="152"/>
      <c r="T381" s="152"/>
      <c r="U381" s="151"/>
      <c r="V381" s="151"/>
    </row>
    <row r="382" spans="13:22" ht="20.100000000000001" customHeight="1">
      <c r="M382" s="187"/>
      <c r="O382" s="156"/>
      <c r="P382" s="188"/>
      <c r="Q382" s="188"/>
      <c r="R382" s="152"/>
      <c r="S382" s="152"/>
      <c r="T382" s="152"/>
      <c r="U382" s="151"/>
      <c r="V382" s="151"/>
    </row>
    <row r="383" spans="13:22" ht="20.100000000000001" customHeight="1">
      <c r="M383" s="187"/>
      <c r="O383" s="156"/>
      <c r="P383" s="188"/>
      <c r="Q383" s="188"/>
      <c r="R383" s="152"/>
      <c r="S383" s="152"/>
      <c r="T383" s="152"/>
      <c r="U383" s="151"/>
      <c r="V383" s="151"/>
    </row>
    <row r="384" spans="13:22" ht="20.100000000000001" customHeight="1">
      <c r="M384" s="187"/>
      <c r="O384" s="156"/>
      <c r="P384" s="188"/>
      <c r="Q384" s="188"/>
      <c r="R384" s="152"/>
      <c r="S384" s="152"/>
      <c r="T384" s="152"/>
      <c r="U384" s="151"/>
      <c r="V384" s="151"/>
    </row>
    <row r="385" spans="13:22" ht="20.100000000000001" customHeight="1">
      <c r="M385" s="187"/>
      <c r="O385" s="156"/>
      <c r="P385" s="188"/>
      <c r="Q385" s="188"/>
      <c r="R385" s="152"/>
      <c r="S385" s="152"/>
      <c r="T385" s="152"/>
      <c r="U385" s="151"/>
      <c r="V385" s="151"/>
    </row>
    <row r="386" spans="13:22" ht="20.100000000000001" customHeight="1">
      <c r="M386" s="187"/>
      <c r="O386" s="156"/>
      <c r="P386" s="188"/>
      <c r="Q386" s="188"/>
      <c r="R386" s="152"/>
      <c r="S386" s="152"/>
      <c r="T386" s="152"/>
      <c r="U386" s="151"/>
      <c r="V386" s="151"/>
    </row>
    <row r="387" spans="13:22" ht="20.100000000000001" customHeight="1">
      <c r="M387" s="187"/>
      <c r="O387" s="156"/>
      <c r="P387" s="188"/>
      <c r="Q387" s="188"/>
      <c r="R387" s="152"/>
      <c r="S387" s="152"/>
      <c r="T387" s="152"/>
      <c r="U387" s="151"/>
      <c r="V387" s="151"/>
    </row>
    <row r="388" spans="13:22" ht="20.100000000000001" customHeight="1">
      <c r="M388" s="187"/>
      <c r="O388" s="156"/>
      <c r="P388" s="188"/>
      <c r="Q388" s="188"/>
      <c r="R388" s="152"/>
      <c r="S388" s="152"/>
      <c r="T388" s="152"/>
      <c r="U388" s="151"/>
      <c r="V388" s="151"/>
    </row>
    <row r="389" spans="13:22" ht="20.100000000000001" customHeight="1">
      <c r="M389" s="187"/>
      <c r="P389" s="38"/>
      <c r="Q389" s="38"/>
      <c r="R389" s="38"/>
      <c r="S389" s="38"/>
      <c r="T389" s="152"/>
      <c r="U389" s="151"/>
      <c r="V389" s="151"/>
    </row>
    <row r="390" spans="13:22" ht="20.100000000000001" customHeight="1">
      <c r="M390" s="187"/>
      <c r="P390" s="38"/>
      <c r="Q390" s="38"/>
      <c r="R390" s="38"/>
      <c r="S390" s="38"/>
      <c r="T390" s="152"/>
      <c r="U390" s="151"/>
      <c r="V390" s="151"/>
    </row>
    <row r="391" spans="13:22" ht="20.100000000000001" customHeight="1">
      <c r="M391" s="187"/>
      <c r="P391" s="38"/>
      <c r="Q391" s="38"/>
      <c r="R391" s="38"/>
      <c r="S391" s="38"/>
      <c r="T391" s="152"/>
      <c r="U391" s="151"/>
      <c r="V391" s="151"/>
    </row>
    <row r="392" spans="13:22" ht="20.100000000000001" customHeight="1">
      <c r="M392" s="187"/>
      <c r="P392" s="38"/>
      <c r="Q392" s="38"/>
      <c r="R392" s="38"/>
      <c r="S392" s="38"/>
      <c r="T392" s="152"/>
      <c r="U392" s="151"/>
      <c r="V392" s="151"/>
    </row>
    <row r="393" spans="13:22" ht="20.100000000000001" customHeight="1">
      <c r="M393" s="187"/>
      <c r="P393" s="38"/>
      <c r="Q393" s="38"/>
      <c r="R393" s="38"/>
      <c r="S393" s="38"/>
      <c r="T393" s="152"/>
      <c r="U393" s="151"/>
      <c r="V393" s="151"/>
    </row>
    <row r="394" spans="13:22" ht="20.100000000000001" customHeight="1">
      <c r="M394" s="187"/>
      <c r="P394" s="38"/>
      <c r="Q394" s="38"/>
      <c r="R394" s="38"/>
      <c r="S394" s="38"/>
      <c r="T394" s="152"/>
      <c r="U394" s="151"/>
      <c r="V394" s="151"/>
    </row>
    <row r="395" spans="13:22" ht="20.100000000000001" customHeight="1">
      <c r="M395" s="187"/>
      <c r="P395" s="38"/>
      <c r="Q395" s="38"/>
      <c r="R395" s="38"/>
      <c r="S395" s="38"/>
      <c r="T395" s="38"/>
    </row>
    <row r="396" spans="13:22" ht="20.100000000000001" customHeight="1">
      <c r="M396" s="187"/>
      <c r="P396" s="38"/>
      <c r="Q396" s="38"/>
      <c r="R396" s="38"/>
      <c r="S396" s="38"/>
      <c r="T396" s="38"/>
    </row>
    <row r="397" spans="13:22" ht="20.100000000000001" customHeight="1">
      <c r="M397" s="187"/>
      <c r="P397" s="38"/>
      <c r="Q397" s="38"/>
      <c r="R397" s="38"/>
      <c r="S397" s="38"/>
      <c r="T397" s="38"/>
    </row>
    <row r="398" spans="13:22" ht="20.100000000000001" customHeight="1">
      <c r="M398" s="187"/>
      <c r="P398" s="38"/>
      <c r="Q398" s="38"/>
      <c r="R398" s="38"/>
      <c r="S398" s="38"/>
      <c r="T398" s="38"/>
    </row>
    <row r="399" spans="13:22" ht="20.100000000000001" customHeight="1">
      <c r="M399" s="187"/>
      <c r="P399" s="38"/>
      <c r="Q399" s="38"/>
      <c r="R399" s="38"/>
      <c r="S399" s="38"/>
      <c r="T399" s="38"/>
    </row>
    <row r="400" spans="13:22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87"/>
      <c r="P424" s="38"/>
      <c r="Q424" s="38"/>
      <c r="R424" s="38"/>
      <c r="S424" s="38"/>
      <c r="T424" s="38"/>
    </row>
    <row r="425" spans="13:20" ht="20.100000000000001" customHeight="1">
      <c r="M425" s="187"/>
      <c r="P425" s="38"/>
      <c r="Q425" s="38"/>
      <c r="R425" s="38"/>
      <c r="S425" s="38"/>
      <c r="T425" s="38"/>
    </row>
    <row r="426" spans="13:20" ht="20.100000000000001" customHeight="1">
      <c r="M426" s="187"/>
      <c r="P426" s="38"/>
      <c r="Q426" s="38"/>
      <c r="R426" s="38"/>
      <c r="S426" s="38"/>
      <c r="T426" s="38"/>
    </row>
    <row r="427" spans="13:20" ht="20.100000000000001" customHeight="1">
      <c r="M427" s="187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P513" s="38"/>
      <c r="Q513" s="38"/>
      <c r="R513" s="38"/>
      <c r="S513" s="38"/>
      <c r="T513" s="38"/>
    </row>
    <row r="514" spans="13:22" ht="20.100000000000001" customHeight="1">
      <c r="M514" s="150"/>
      <c r="P514" s="38"/>
      <c r="Q514" s="38"/>
      <c r="R514" s="38"/>
      <c r="S514" s="38"/>
      <c r="T514" s="38"/>
    </row>
    <row r="515" spans="13:22" ht="20.100000000000001" customHeight="1">
      <c r="M515" s="150"/>
      <c r="P515" s="38"/>
      <c r="Q515" s="38"/>
      <c r="R515" s="38"/>
      <c r="S515" s="38"/>
      <c r="T515" s="38"/>
    </row>
    <row r="516" spans="13:22" ht="20.100000000000001" customHeight="1">
      <c r="M516" s="150"/>
      <c r="P516" s="38"/>
      <c r="Q516" s="38"/>
      <c r="R516" s="38"/>
      <c r="S516" s="38"/>
      <c r="T516" s="38"/>
    </row>
    <row r="517" spans="13:22" ht="20.100000000000001" customHeight="1">
      <c r="M517" s="150"/>
      <c r="P517" s="38"/>
      <c r="Q517" s="38"/>
      <c r="R517" s="38"/>
      <c r="S517" s="38"/>
      <c r="T517" s="38"/>
    </row>
    <row r="518" spans="13:22" ht="20.100000000000001" customHeight="1">
      <c r="M518" s="150"/>
      <c r="P518" s="38"/>
      <c r="Q518" s="38"/>
      <c r="R518" s="38"/>
      <c r="S518" s="38"/>
      <c r="T518" s="38"/>
    </row>
    <row r="519" spans="13:22" ht="20.100000000000001" customHeight="1">
      <c r="M519" s="150"/>
      <c r="P519" s="38"/>
      <c r="Q519" s="38"/>
      <c r="R519" s="38"/>
      <c r="S519" s="38"/>
      <c r="T519" s="38"/>
    </row>
    <row r="520" spans="13:22" ht="20.100000000000001" customHeight="1">
      <c r="M520" s="150"/>
      <c r="P520" s="38"/>
      <c r="Q520" s="38"/>
      <c r="R520" s="38"/>
      <c r="S520" s="38"/>
      <c r="T520" s="38"/>
    </row>
    <row r="521" spans="13:22" ht="20.100000000000001" customHeight="1">
      <c r="M521" s="150"/>
      <c r="P521" s="38"/>
      <c r="Q521" s="38"/>
      <c r="R521" s="38"/>
      <c r="S521" s="38"/>
      <c r="T521" s="38"/>
    </row>
    <row r="522" spans="13:22" ht="20.100000000000001" customHeight="1">
      <c r="M522" s="150"/>
      <c r="T522" s="38"/>
    </row>
    <row r="523" spans="13:22" ht="20.100000000000001" customHeight="1">
      <c r="M523" s="150"/>
      <c r="T523" s="38"/>
    </row>
    <row r="524" spans="13:22" ht="20.100000000000001" customHeight="1">
      <c r="M524" s="150"/>
      <c r="T524" s="38"/>
    </row>
    <row r="525" spans="13:22" ht="20.100000000000001" customHeight="1">
      <c r="M525" s="150"/>
      <c r="T525" s="38"/>
    </row>
    <row r="526" spans="13:22" ht="20.100000000000001" customHeight="1">
      <c r="M526" s="150"/>
      <c r="T526" s="38"/>
    </row>
    <row r="527" spans="13:22" ht="20.100000000000001" customHeight="1">
      <c r="M527" s="150"/>
      <c r="T527" s="38"/>
    </row>
    <row r="528" spans="13:22" ht="20.100000000000001" customHeight="1">
      <c r="M528" s="150"/>
      <c r="U528" s="151"/>
      <c r="V528" s="151"/>
    </row>
    <row r="529" spans="13:22" ht="20.100000000000001" customHeight="1">
      <c r="M529" s="150"/>
      <c r="U529" s="151"/>
      <c r="V529" s="151"/>
    </row>
    <row r="530" spans="13:22" ht="20.100000000000001" customHeight="1">
      <c r="M530" s="150"/>
      <c r="U530" s="151"/>
      <c r="V530" s="151"/>
    </row>
    <row r="531" spans="13:22" ht="20.100000000000001" customHeight="1">
      <c r="M531" s="150"/>
      <c r="U531" s="151"/>
      <c r="V531" s="151"/>
    </row>
    <row r="532" spans="13:22" ht="20.100000000000001" customHeight="1">
      <c r="M532" s="150"/>
      <c r="U532" s="151"/>
      <c r="V532" s="151"/>
    </row>
    <row r="533" spans="13:22" ht="20.100000000000001" customHeight="1">
      <c r="M533" s="150"/>
      <c r="U533" s="151"/>
      <c r="V533" s="151"/>
    </row>
    <row r="534" spans="13:22" ht="20.100000000000001" customHeight="1">
      <c r="M534" s="150"/>
      <c r="U534" s="151"/>
      <c r="V534" s="151"/>
    </row>
    <row r="535" spans="13:22" ht="20.100000000000001" customHeight="1">
      <c r="M535" s="150"/>
      <c r="U535" s="151"/>
      <c r="V535" s="151"/>
    </row>
    <row r="536" spans="13:22" ht="20.100000000000001" customHeight="1">
      <c r="M536" s="150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4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:28" ht="20.100000000000001" customHeight="1">
      <c r="M769" s="156"/>
      <c r="S769" s="152"/>
      <c r="T769" s="153"/>
      <c r="U769" s="151"/>
      <c r="V769" s="151"/>
    </row>
    <row r="770" spans="1:28" ht="20.100000000000001" customHeight="1">
      <c r="M770" s="156"/>
      <c r="T770" s="153"/>
      <c r="U770" s="151"/>
      <c r="V770" s="151"/>
    </row>
    <row r="771" spans="1:28" ht="20.100000000000001" customHeight="1">
      <c r="M771" s="156"/>
      <c r="T771" s="153"/>
      <c r="U771" s="151"/>
      <c r="V771" s="151"/>
    </row>
    <row r="772" spans="1:28" ht="20.100000000000001" customHeight="1">
      <c r="M772" s="156"/>
      <c r="T772" s="153"/>
      <c r="U772" s="151"/>
      <c r="V772" s="151"/>
    </row>
    <row r="773" spans="1:28" ht="20.100000000000001" customHeight="1">
      <c r="M773" s="156"/>
      <c r="T773" s="153"/>
      <c r="U773" s="151"/>
      <c r="V773" s="151"/>
    </row>
    <row r="774" spans="1:28" ht="20.100000000000001" customHeight="1">
      <c r="M774" s="156"/>
      <c r="T774" s="153"/>
      <c r="V774" s="151"/>
    </row>
    <row r="775" spans="1:28" ht="20.100000000000001" customHeight="1">
      <c r="M775" s="156"/>
      <c r="O775" s="145"/>
      <c r="P775" s="145"/>
      <c r="Q775" s="145"/>
      <c r="R775" s="145"/>
      <c r="T775" s="153"/>
      <c r="V775" s="151"/>
    </row>
    <row r="776" spans="1:28" ht="20.100000000000001" customHeight="1">
      <c r="M776" s="156"/>
      <c r="O776" s="145"/>
      <c r="P776" s="145"/>
      <c r="Q776" s="145"/>
      <c r="R776" s="145"/>
      <c r="V776" s="151"/>
    </row>
    <row r="777" spans="1:28" ht="20.100000000000001" customHeight="1">
      <c r="M777" s="156"/>
      <c r="O777" s="172"/>
      <c r="P777" s="173"/>
      <c r="Q777" s="173"/>
      <c r="R777" s="145"/>
      <c r="V777" s="151"/>
    </row>
    <row r="778" spans="1:28" ht="20.100000000000001" customHeight="1">
      <c r="M778" s="156"/>
      <c r="O778" s="172"/>
      <c r="P778" s="173"/>
      <c r="Q778" s="173"/>
      <c r="R778" s="145"/>
      <c r="V778" s="151"/>
      <c r="AA778" s="102"/>
      <c r="AB778" s="102"/>
    </row>
    <row r="779" spans="1:28" s="102" customFormat="1" ht="20.100000000000001" customHeight="1">
      <c r="A779" s="268"/>
      <c r="B779" s="123"/>
      <c r="C779" s="123"/>
      <c r="D779" s="123"/>
      <c r="E779" s="123"/>
      <c r="F779" s="123"/>
      <c r="G779" s="123"/>
      <c r="H779" s="123"/>
      <c r="I779" s="316"/>
      <c r="J779" s="123"/>
      <c r="K779" s="123"/>
      <c r="L779" s="123"/>
      <c r="M779" s="156"/>
      <c r="N779" s="150"/>
      <c r="O779" s="172"/>
      <c r="P779" s="173"/>
      <c r="Q779" s="173"/>
      <c r="R779" s="145"/>
      <c r="S779" s="150"/>
      <c r="T779" s="150"/>
      <c r="U779" s="150"/>
      <c r="V779" s="151"/>
      <c r="W779" s="150"/>
      <c r="X779" s="150"/>
      <c r="Y779" s="150"/>
      <c r="Z779" s="150"/>
    </row>
    <row r="780" spans="1:28" s="102" customFormat="1" ht="20.100000000000001" customHeight="1">
      <c r="A780" s="268"/>
      <c r="B780" s="123"/>
      <c r="C780" s="123"/>
      <c r="D780" s="123"/>
      <c r="E780" s="123"/>
      <c r="F780" s="123"/>
      <c r="G780" s="123"/>
      <c r="H780" s="123"/>
      <c r="I780" s="316"/>
      <c r="J780" s="123"/>
      <c r="K780" s="123"/>
      <c r="L780" s="123"/>
      <c r="M780" s="156"/>
      <c r="N780" s="150"/>
      <c r="O780" s="172"/>
      <c r="P780" s="173"/>
      <c r="Q780" s="173"/>
      <c r="R780" s="145"/>
      <c r="S780" s="150"/>
      <c r="T780" s="150"/>
      <c r="U780" s="150"/>
      <c r="V780" s="151"/>
      <c r="W780" s="150"/>
      <c r="X780" s="150"/>
      <c r="Y780" s="150"/>
      <c r="Z780" s="150"/>
    </row>
    <row r="781" spans="1:28" s="102" customFormat="1" ht="20.100000000000001" customHeight="1">
      <c r="A781" s="268"/>
      <c r="B781" s="123"/>
      <c r="C781" s="123"/>
      <c r="D781" s="123"/>
      <c r="E781" s="123"/>
      <c r="F781" s="123"/>
      <c r="G781" s="123"/>
      <c r="H781" s="123"/>
      <c r="I781" s="316"/>
      <c r="J781" s="123"/>
      <c r="K781" s="123"/>
      <c r="L781" s="123"/>
      <c r="M781" s="156"/>
      <c r="N781" s="150"/>
      <c r="O781" s="172"/>
      <c r="P781" s="173"/>
      <c r="Q781" s="173"/>
      <c r="R781" s="145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8"/>
      <c r="B782" s="123"/>
      <c r="C782" s="123"/>
      <c r="D782" s="123"/>
      <c r="E782" s="123"/>
      <c r="F782" s="123"/>
      <c r="G782" s="123"/>
      <c r="H782" s="123"/>
      <c r="I782" s="316"/>
      <c r="J782" s="123"/>
      <c r="K782" s="123"/>
      <c r="L782" s="123"/>
      <c r="M782" s="156"/>
      <c r="N782" s="150"/>
      <c r="O782" s="172"/>
      <c r="P782" s="173"/>
      <c r="Q782" s="173"/>
      <c r="R782" s="145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8"/>
      <c r="B783" s="123"/>
      <c r="C783" s="123"/>
      <c r="D783" s="123"/>
      <c r="E783" s="123"/>
      <c r="F783" s="123"/>
      <c r="G783" s="123"/>
      <c r="H783" s="123"/>
      <c r="I783" s="316"/>
      <c r="J783" s="123"/>
      <c r="K783" s="123"/>
      <c r="L783" s="123"/>
      <c r="M783" s="156"/>
      <c r="N783" s="145"/>
      <c r="O783" s="172"/>
      <c r="P783" s="173"/>
      <c r="Q783" s="173"/>
      <c r="R783" s="145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8"/>
      <c r="B784" s="123"/>
      <c r="C784" s="123"/>
      <c r="D784" s="123"/>
      <c r="E784" s="123"/>
      <c r="F784" s="123"/>
      <c r="G784" s="123"/>
      <c r="H784" s="123"/>
      <c r="I784" s="316"/>
      <c r="J784" s="123"/>
      <c r="K784" s="123"/>
      <c r="L784" s="123"/>
      <c r="M784" s="156"/>
      <c r="N784" s="145"/>
      <c r="O784" s="145"/>
      <c r="P784" s="145"/>
      <c r="Q784" s="145"/>
      <c r="R784" s="145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68"/>
      <c r="B785" s="123"/>
      <c r="C785" s="123"/>
      <c r="D785" s="123"/>
      <c r="E785" s="123"/>
      <c r="F785" s="123"/>
      <c r="G785" s="123"/>
      <c r="H785" s="123"/>
      <c r="I785" s="316"/>
      <c r="J785" s="123"/>
      <c r="K785" s="123"/>
      <c r="L785" s="123"/>
      <c r="M785" s="156"/>
      <c r="N785" s="172"/>
      <c r="O785" s="145"/>
      <c r="P785" s="145"/>
      <c r="Q785" s="145"/>
      <c r="R785" s="145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68"/>
      <c r="B786" s="123"/>
      <c r="C786" s="123"/>
      <c r="D786" s="123"/>
      <c r="E786" s="123"/>
      <c r="F786" s="123"/>
      <c r="G786" s="123"/>
      <c r="H786" s="123"/>
      <c r="I786" s="316"/>
      <c r="J786" s="123"/>
      <c r="K786" s="123"/>
      <c r="L786" s="123"/>
      <c r="M786" s="156"/>
      <c r="N786" s="172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68"/>
      <c r="B787" s="123"/>
      <c r="C787" s="123"/>
      <c r="D787" s="123"/>
      <c r="E787" s="123"/>
      <c r="F787" s="123"/>
      <c r="G787" s="123"/>
      <c r="H787" s="123"/>
      <c r="I787" s="316"/>
      <c r="J787" s="123"/>
      <c r="K787" s="123"/>
      <c r="L787" s="123"/>
      <c r="M787" s="156"/>
      <c r="N787" s="172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68"/>
      <c r="B788" s="123"/>
      <c r="C788" s="123"/>
      <c r="D788" s="123"/>
      <c r="E788" s="123"/>
      <c r="F788" s="123"/>
      <c r="G788" s="123"/>
      <c r="H788" s="123"/>
      <c r="I788" s="316"/>
      <c r="J788" s="123"/>
      <c r="K788" s="123"/>
      <c r="L788" s="123"/>
      <c r="M788" s="156"/>
      <c r="N788" s="172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68"/>
      <c r="B789" s="123"/>
      <c r="C789" s="123"/>
      <c r="D789" s="123"/>
      <c r="E789" s="123"/>
      <c r="F789" s="123"/>
      <c r="G789" s="123"/>
      <c r="H789" s="123"/>
      <c r="I789" s="316"/>
      <c r="J789" s="123"/>
      <c r="K789" s="123"/>
      <c r="L789" s="123"/>
      <c r="M789" s="156"/>
      <c r="N789" s="172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  <c r="AA789" s="150"/>
      <c r="AB789" s="150"/>
    </row>
    <row r="790" spans="1:28" ht="20.100000000000001" customHeight="1">
      <c r="M790" s="156"/>
      <c r="N790" s="172"/>
      <c r="AA790" s="102"/>
      <c r="AB790" s="102"/>
    </row>
    <row r="791" spans="1:28" s="102" customFormat="1" ht="20.100000000000001" customHeight="1">
      <c r="A791" s="268"/>
      <c r="B791" s="123"/>
      <c r="C791" s="123"/>
      <c r="D791" s="123"/>
      <c r="E791" s="123"/>
      <c r="F791" s="123"/>
      <c r="G791" s="123"/>
      <c r="H791" s="123"/>
      <c r="I791" s="316"/>
      <c r="J791" s="123"/>
      <c r="K791" s="123"/>
      <c r="L791" s="123"/>
      <c r="M791" s="156"/>
      <c r="N791" s="172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8"/>
      <c r="B792" s="123"/>
      <c r="C792" s="123"/>
      <c r="D792" s="123"/>
      <c r="E792" s="123"/>
      <c r="F792" s="123"/>
      <c r="G792" s="123"/>
      <c r="H792" s="123"/>
      <c r="I792" s="316"/>
      <c r="J792" s="123"/>
      <c r="K792" s="123"/>
      <c r="L792" s="123"/>
      <c r="M792" s="156"/>
      <c r="N792" s="145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8"/>
      <c r="B793" s="123"/>
      <c r="C793" s="123"/>
      <c r="D793" s="123"/>
      <c r="E793" s="123"/>
      <c r="F793" s="123"/>
      <c r="G793" s="123"/>
      <c r="H793" s="123"/>
      <c r="I793" s="316"/>
      <c r="J793" s="123"/>
      <c r="K793" s="123"/>
      <c r="L793" s="123"/>
      <c r="M793" s="156"/>
      <c r="N793" s="145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8"/>
      <c r="B794" s="123"/>
      <c r="C794" s="123"/>
      <c r="D794" s="123"/>
      <c r="E794" s="123"/>
      <c r="F794" s="123"/>
      <c r="G794" s="123"/>
      <c r="H794" s="123"/>
      <c r="I794" s="316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8"/>
      <c r="B795" s="123"/>
      <c r="C795" s="123"/>
      <c r="D795" s="123"/>
      <c r="E795" s="123"/>
      <c r="F795" s="123"/>
      <c r="G795" s="123"/>
      <c r="H795" s="123"/>
      <c r="I795" s="316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8"/>
      <c r="B796" s="123"/>
      <c r="C796" s="123"/>
      <c r="D796" s="123"/>
      <c r="E796" s="123"/>
      <c r="F796" s="123"/>
      <c r="G796" s="123"/>
      <c r="H796" s="123"/>
      <c r="I796" s="316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8"/>
      <c r="B797" s="123"/>
      <c r="C797" s="123"/>
      <c r="D797" s="123"/>
      <c r="E797" s="123"/>
      <c r="F797" s="123"/>
      <c r="G797" s="123"/>
      <c r="H797" s="123"/>
      <c r="I797" s="316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8"/>
      <c r="B798" s="123"/>
      <c r="C798" s="123"/>
      <c r="D798" s="123"/>
      <c r="E798" s="123"/>
      <c r="F798" s="123"/>
      <c r="G798" s="123"/>
      <c r="H798" s="123"/>
      <c r="I798" s="316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8"/>
      <c r="B799" s="123"/>
      <c r="C799" s="123"/>
      <c r="D799" s="123"/>
      <c r="E799" s="123"/>
      <c r="F799" s="123"/>
      <c r="G799" s="123"/>
      <c r="H799" s="123"/>
      <c r="I799" s="316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8"/>
      <c r="B800" s="123"/>
      <c r="C800" s="123"/>
      <c r="D800" s="123"/>
      <c r="E800" s="123"/>
      <c r="F800" s="123"/>
      <c r="G800" s="123"/>
      <c r="H800" s="123"/>
      <c r="I800" s="316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8"/>
      <c r="B801" s="123"/>
      <c r="C801" s="123"/>
      <c r="D801" s="123"/>
      <c r="E801" s="123"/>
      <c r="F801" s="123"/>
      <c r="G801" s="123"/>
      <c r="H801" s="123"/>
      <c r="I801" s="316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8"/>
      <c r="B802" s="123"/>
      <c r="C802" s="123"/>
      <c r="D802" s="123"/>
      <c r="E802" s="123"/>
      <c r="F802" s="123"/>
      <c r="G802" s="123"/>
      <c r="H802" s="123"/>
      <c r="I802" s="316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8"/>
      <c r="B803" s="123"/>
      <c r="C803" s="123"/>
      <c r="D803" s="123"/>
      <c r="E803" s="123"/>
      <c r="F803" s="123"/>
      <c r="G803" s="123"/>
      <c r="H803" s="123"/>
      <c r="I803" s="316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8"/>
      <c r="B804" s="123"/>
      <c r="C804" s="123"/>
      <c r="D804" s="123"/>
      <c r="E804" s="123"/>
      <c r="F804" s="123"/>
      <c r="G804" s="123"/>
      <c r="H804" s="123"/>
      <c r="I804" s="316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8"/>
      <c r="B805" s="123"/>
      <c r="C805" s="123"/>
      <c r="D805" s="123"/>
      <c r="E805" s="123"/>
      <c r="F805" s="123"/>
      <c r="G805" s="123"/>
      <c r="H805" s="123"/>
      <c r="I805" s="316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8"/>
      <c r="B806" s="123"/>
      <c r="C806" s="123"/>
      <c r="D806" s="123"/>
      <c r="E806" s="123"/>
      <c r="F806" s="123"/>
      <c r="G806" s="123"/>
      <c r="H806" s="123"/>
      <c r="I806" s="316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8"/>
      <c r="B807" s="123"/>
      <c r="C807" s="123"/>
      <c r="D807" s="123"/>
      <c r="E807" s="123"/>
      <c r="F807" s="123"/>
      <c r="G807" s="123"/>
      <c r="H807" s="123"/>
      <c r="I807" s="316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8"/>
      <c r="B808" s="123"/>
      <c r="C808" s="123"/>
      <c r="D808" s="123"/>
      <c r="E808" s="123"/>
      <c r="F808" s="123"/>
      <c r="G808" s="123"/>
      <c r="H808" s="123"/>
      <c r="I808" s="316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8"/>
      <c r="B809" s="123"/>
      <c r="C809" s="123"/>
      <c r="D809" s="123"/>
      <c r="E809" s="123"/>
      <c r="F809" s="123"/>
      <c r="G809" s="123"/>
      <c r="H809" s="123"/>
      <c r="I809" s="316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8"/>
      <c r="B810" s="123"/>
      <c r="C810" s="123"/>
      <c r="D810" s="123"/>
      <c r="E810" s="123"/>
      <c r="F810" s="123"/>
      <c r="G810" s="123"/>
      <c r="H810" s="123"/>
      <c r="I810" s="316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8"/>
      <c r="B811" s="123"/>
      <c r="C811" s="123"/>
      <c r="D811" s="123"/>
      <c r="E811" s="123"/>
      <c r="F811" s="123"/>
      <c r="G811" s="123"/>
      <c r="H811" s="123"/>
      <c r="I811" s="316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8"/>
      <c r="B812" s="123"/>
      <c r="C812" s="123"/>
      <c r="D812" s="123"/>
      <c r="E812" s="123"/>
      <c r="F812" s="123"/>
      <c r="G812" s="123"/>
      <c r="H812" s="123"/>
      <c r="I812" s="316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8"/>
      <c r="B813" s="123"/>
      <c r="C813" s="123"/>
      <c r="D813" s="123"/>
      <c r="E813" s="123"/>
      <c r="F813" s="123"/>
      <c r="G813" s="123"/>
      <c r="H813" s="123"/>
      <c r="I813" s="316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8"/>
      <c r="B814" s="123"/>
      <c r="C814" s="123"/>
      <c r="D814" s="123"/>
      <c r="E814" s="123"/>
      <c r="F814" s="123"/>
      <c r="G814" s="123"/>
      <c r="H814" s="123"/>
      <c r="I814" s="316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8"/>
      <c r="B815" s="123"/>
      <c r="C815" s="123"/>
      <c r="D815" s="123"/>
      <c r="E815" s="123"/>
      <c r="F815" s="123"/>
      <c r="G815" s="123"/>
      <c r="H815" s="123"/>
      <c r="I815" s="316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8"/>
      <c r="B816" s="123"/>
      <c r="C816" s="123"/>
      <c r="D816" s="123"/>
      <c r="E816" s="123"/>
      <c r="F816" s="123"/>
      <c r="G816" s="123"/>
      <c r="H816" s="123"/>
      <c r="I816" s="316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8"/>
      <c r="B817" s="123"/>
      <c r="C817" s="123"/>
      <c r="D817" s="123"/>
      <c r="E817" s="123"/>
      <c r="F817" s="123"/>
      <c r="G817" s="123"/>
      <c r="H817" s="123"/>
      <c r="I817" s="316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8"/>
      <c r="B818" s="123"/>
      <c r="C818" s="123"/>
      <c r="D818" s="123"/>
      <c r="E818" s="123"/>
      <c r="F818" s="123"/>
      <c r="G818" s="123"/>
      <c r="H818" s="123"/>
      <c r="I818" s="316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8"/>
      <c r="B819" s="123"/>
      <c r="C819" s="123"/>
      <c r="D819" s="123"/>
      <c r="E819" s="123"/>
      <c r="F819" s="123"/>
      <c r="G819" s="123"/>
      <c r="H819" s="123"/>
      <c r="I819" s="316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8"/>
      <c r="B820" s="123"/>
      <c r="C820" s="123"/>
      <c r="D820" s="123"/>
      <c r="E820" s="123"/>
      <c r="F820" s="123"/>
      <c r="G820" s="123"/>
      <c r="H820" s="123"/>
      <c r="I820" s="316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8"/>
      <c r="B821" s="123"/>
      <c r="C821" s="123"/>
      <c r="D821" s="123"/>
      <c r="E821" s="123"/>
      <c r="F821" s="123"/>
      <c r="G821" s="123"/>
      <c r="H821" s="123"/>
      <c r="I821" s="316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8"/>
      <c r="B822" s="123"/>
      <c r="C822" s="123"/>
      <c r="D822" s="123"/>
      <c r="E822" s="123"/>
      <c r="F822" s="123"/>
      <c r="G822" s="123"/>
      <c r="H822" s="123"/>
      <c r="I822" s="316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8"/>
      <c r="B823" s="123"/>
      <c r="C823" s="123"/>
      <c r="D823" s="123"/>
      <c r="E823" s="123"/>
      <c r="F823" s="123"/>
      <c r="G823" s="123"/>
      <c r="H823" s="123"/>
      <c r="I823" s="316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8"/>
      <c r="B824" s="123"/>
      <c r="C824" s="123"/>
      <c r="D824" s="123"/>
      <c r="E824" s="123"/>
      <c r="F824" s="123"/>
      <c r="G824" s="123"/>
      <c r="H824" s="123"/>
      <c r="I824" s="316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8"/>
      <c r="B825" s="123"/>
      <c r="C825" s="123"/>
      <c r="D825" s="123"/>
      <c r="E825" s="123"/>
      <c r="F825" s="123"/>
      <c r="G825" s="123"/>
      <c r="H825" s="123"/>
      <c r="I825" s="316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8"/>
      <c r="B826" s="123"/>
      <c r="C826" s="123"/>
      <c r="D826" s="123"/>
      <c r="E826" s="123"/>
      <c r="F826" s="123"/>
      <c r="G826" s="123"/>
      <c r="H826" s="123"/>
      <c r="I826" s="316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8"/>
      <c r="B827" s="123"/>
      <c r="C827" s="123"/>
      <c r="D827" s="123"/>
      <c r="E827" s="123"/>
      <c r="F827" s="123"/>
      <c r="G827" s="123"/>
      <c r="H827" s="123"/>
      <c r="I827" s="316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8"/>
      <c r="B828" s="123"/>
      <c r="C828" s="123"/>
      <c r="D828" s="123"/>
      <c r="E828" s="123"/>
      <c r="F828" s="123"/>
      <c r="G828" s="123"/>
      <c r="H828" s="123"/>
      <c r="I828" s="316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8"/>
      <c r="B829" s="123"/>
      <c r="C829" s="123"/>
      <c r="D829" s="123"/>
      <c r="E829" s="123"/>
      <c r="F829" s="123"/>
      <c r="G829" s="123"/>
      <c r="H829" s="123"/>
      <c r="I829" s="316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8"/>
      <c r="B830" s="123"/>
      <c r="C830" s="123"/>
      <c r="D830" s="123"/>
      <c r="E830" s="123"/>
      <c r="F830" s="123"/>
      <c r="G830" s="123"/>
      <c r="H830" s="123"/>
      <c r="I830" s="316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  <c r="AA830" s="150"/>
      <c r="AB830" s="150"/>
    </row>
    <row r="833" spans="1:28" ht="20.100000000000001" customHeight="1">
      <c r="AA833" s="102"/>
      <c r="AB833" s="102"/>
    </row>
    <row r="834" spans="1:28" s="102" customFormat="1" ht="20.100000000000001" customHeight="1">
      <c r="A834" s="268"/>
      <c r="B834" s="123"/>
      <c r="C834" s="123"/>
      <c r="D834" s="123"/>
      <c r="E834" s="123"/>
      <c r="F834" s="123"/>
      <c r="G834" s="123"/>
      <c r="H834" s="123"/>
      <c r="I834" s="316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8"/>
      <c r="B835" s="123"/>
      <c r="C835" s="123"/>
      <c r="D835" s="123"/>
      <c r="E835" s="123"/>
      <c r="F835" s="123"/>
      <c r="G835" s="123"/>
      <c r="H835" s="123"/>
      <c r="I835" s="316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8"/>
      <c r="B836" s="123"/>
      <c r="C836" s="123"/>
      <c r="D836" s="123"/>
      <c r="E836" s="123"/>
      <c r="F836" s="123"/>
      <c r="G836" s="123"/>
      <c r="H836" s="123"/>
      <c r="I836" s="316"/>
      <c r="J836" s="123"/>
      <c r="K836" s="123"/>
      <c r="L836" s="123"/>
      <c r="M836" s="147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8"/>
      <c r="B837" s="123"/>
      <c r="C837" s="123"/>
      <c r="D837" s="123"/>
      <c r="E837" s="123"/>
      <c r="F837" s="123"/>
      <c r="G837" s="123"/>
      <c r="H837" s="123"/>
      <c r="I837" s="316"/>
      <c r="J837" s="123"/>
      <c r="K837" s="123"/>
      <c r="L837" s="123"/>
      <c r="M837" s="147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8"/>
      <c r="B838" s="123"/>
      <c r="C838" s="123"/>
      <c r="D838" s="123"/>
      <c r="E838" s="123"/>
      <c r="F838" s="123"/>
      <c r="G838" s="123"/>
      <c r="H838" s="123"/>
      <c r="I838" s="316"/>
      <c r="J838" s="123"/>
      <c r="K838" s="123"/>
      <c r="L838" s="123"/>
      <c r="M838" s="147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8" s="102" customFormat="1" ht="20.100000000000001" customHeight="1">
      <c r="A839" s="268"/>
      <c r="B839" s="123"/>
      <c r="C839" s="123"/>
      <c r="D839" s="123"/>
      <c r="E839" s="123"/>
      <c r="F839" s="123"/>
      <c r="G839" s="123"/>
      <c r="H839" s="123"/>
      <c r="I839" s="316"/>
      <c r="J839" s="123"/>
      <c r="K839" s="123"/>
      <c r="L839" s="123"/>
      <c r="M839" s="147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8" s="102" customFormat="1" ht="20.100000000000001" customHeight="1">
      <c r="A840" s="268"/>
      <c r="B840" s="123"/>
      <c r="C840" s="123"/>
      <c r="D840" s="123"/>
      <c r="E840" s="123"/>
      <c r="F840" s="123"/>
      <c r="G840" s="123"/>
      <c r="H840" s="123"/>
      <c r="I840" s="316"/>
      <c r="J840" s="123"/>
      <c r="K840" s="123"/>
      <c r="L840" s="123"/>
      <c r="M840" s="147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8" s="102" customFormat="1" ht="20.100000000000001" customHeight="1">
      <c r="A841" s="268"/>
      <c r="B841" s="123"/>
      <c r="C841" s="123"/>
      <c r="D841" s="123"/>
      <c r="E841" s="123"/>
      <c r="F841" s="123"/>
      <c r="G841" s="123"/>
      <c r="H841" s="123"/>
      <c r="I841" s="316"/>
      <c r="J841" s="123"/>
      <c r="K841" s="123"/>
      <c r="L841" s="123"/>
      <c r="M841" s="147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8" s="102" customFormat="1" ht="20.100000000000001" customHeight="1">
      <c r="A842" s="268"/>
      <c r="B842" s="123"/>
      <c r="C842" s="123"/>
      <c r="D842" s="123"/>
      <c r="E842" s="123"/>
      <c r="F842" s="123"/>
      <c r="G842" s="123"/>
      <c r="H842" s="123"/>
      <c r="I842" s="316"/>
      <c r="J842" s="123"/>
      <c r="K842" s="123"/>
      <c r="L842" s="123"/>
      <c r="M842" s="147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  <c r="AA842" s="150"/>
      <c r="AB842" s="150"/>
    </row>
  </sheetData>
  <autoFilter ref="A3:V720"/>
  <mergeCells count="10">
    <mergeCell ref="V35:V36"/>
    <mergeCell ref="K96:L96"/>
    <mergeCell ref="K106:L106"/>
    <mergeCell ref="K115:L115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25:H126 D145:H146 E116:H117 D155:H156 D97:H98 D107:H108 D4:H48 D56:H59 D82:H85 D87:H87">
    <cfRule type="cellIs" dxfId="269" priority="15" operator="greaterThan">
      <formula>0</formula>
    </cfRule>
  </conditionalFormatting>
  <conditionalFormatting sqref="D125:H126 D145:H146 D155:H156 D107:H108">
    <cfRule type="cellIs" dxfId="268" priority="13" operator="greaterThan">
      <formula>0</formula>
    </cfRule>
    <cfRule type="expression" dxfId="267" priority="14">
      <formula>"&gt;0"</formula>
    </cfRule>
  </conditionalFormatting>
  <conditionalFormatting sqref="D135:H136">
    <cfRule type="cellIs" dxfId="266" priority="5" operator="greaterThan">
      <formula>0</formula>
    </cfRule>
    <cfRule type="cellIs" dxfId="265" priority="6" operator="greaterThan">
      <formula>0</formula>
    </cfRule>
    <cfRule type="expression" dxfId="264" priority="10">
      <formula>"&gt;=1"</formula>
    </cfRule>
    <cfRule type="cellIs" dxfId="263" priority="11" operator="greaterThan">
      <formula>1</formula>
    </cfRule>
    <cfRule type="cellIs" dxfId="262" priority="12" operator="greaterThan">
      <formula>1</formula>
    </cfRule>
  </conditionalFormatting>
  <conditionalFormatting sqref="P777:Q783">
    <cfRule type="expression" dxfId="261" priority="7">
      <formula>"&gt;=1"</formula>
    </cfRule>
    <cfRule type="cellIs" dxfId="260" priority="8" operator="greaterThan">
      <formula>1</formula>
    </cfRule>
    <cfRule type="cellIs" dxfId="259" priority="9" operator="greaterThan">
      <formula>1</formula>
    </cfRule>
  </conditionalFormatting>
  <conditionalFormatting sqref="D49:H55">
    <cfRule type="cellIs" dxfId="258" priority="3" operator="greaterThan">
      <formula>0</formula>
    </cfRule>
  </conditionalFormatting>
  <conditionalFormatting sqref="D60:H81">
    <cfRule type="cellIs" dxfId="257" priority="2" operator="greaterThan">
      <formula>0</formula>
    </cfRule>
  </conditionalFormatting>
  <conditionalFormatting sqref="D86:H86">
    <cfRule type="cellIs" dxfId="256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43"/>
  <sheetViews>
    <sheetView zoomScaleNormal="100" workbookViewId="0">
      <pane ySplit="3" topLeftCell="A67" activePane="bottomLeft" state="frozen"/>
      <selection activeCell="A4" sqref="A4:J71"/>
      <selection pane="bottomLeft" activeCell="A82" sqref="A82:XFD83"/>
    </sheetView>
  </sheetViews>
  <sheetFormatPr defaultRowHeight="20.100000000000001" customHeight="1"/>
  <cols>
    <col min="1" max="1" width="10.125" style="268" customWidth="1"/>
    <col min="2" max="2" width="18.625" style="123" customWidth="1"/>
    <col min="3" max="3" width="11.625" style="123" customWidth="1"/>
    <col min="4" max="8" width="8.125" style="123" customWidth="1"/>
    <col min="9" max="9" width="8.875" style="31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3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29" t="s">
        <v>3</v>
      </c>
      <c r="E3" s="429" t="s">
        <v>4</v>
      </c>
      <c r="F3" s="429" t="s">
        <v>5</v>
      </c>
      <c r="G3" s="429" t="s">
        <v>6</v>
      </c>
      <c r="H3" s="429" t="s">
        <v>119</v>
      </c>
      <c r="I3" s="295" t="s">
        <v>8</v>
      </c>
      <c r="J3" s="429" t="s">
        <v>9</v>
      </c>
      <c r="K3" s="466" t="s">
        <v>10</v>
      </c>
      <c r="L3" s="467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9">
        <v>44519</v>
      </c>
      <c r="B4" s="360" t="s">
        <v>2114</v>
      </c>
      <c r="C4" s="361" t="s">
        <v>2115</v>
      </c>
      <c r="D4" s="362">
        <v>1</v>
      </c>
      <c r="E4" s="362">
        <v>0</v>
      </c>
      <c r="F4" s="362">
        <v>0</v>
      </c>
      <c r="G4" s="362">
        <v>0</v>
      </c>
      <c r="H4" s="362">
        <v>0</v>
      </c>
      <c r="I4" s="363" t="s">
        <v>2116</v>
      </c>
      <c r="J4" s="364" t="s">
        <v>2117</v>
      </c>
      <c r="K4" s="364" t="s">
        <v>2118</v>
      </c>
      <c r="L4" s="365"/>
      <c r="M4" s="101"/>
      <c r="O4" s="111" t="s">
        <v>93</v>
      </c>
      <c r="P4" s="112"/>
      <c r="Q4" s="32">
        <f>D166</f>
        <v>271</v>
      </c>
      <c r="R4" s="32">
        <f>E166</f>
        <v>0</v>
      </c>
      <c r="S4" s="32">
        <f>F166</f>
        <v>12</v>
      </c>
      <c r="T4" s="32">
        <f>G166</f>
        <v>292</v>
      </c>
      <c r="U4" s="32">
        <f>H166</f>
        <v>0</v>
      </c>
      <c r="V4" s="113"/>
    </row>
    <row r="5" spans="1:22" ht="20.100000000000001" customHeight="1" thickBot="1">
      <c r="A5" s="359">
        <v>44519</v>
      </c>
      <c r="B5" s="360" t="s">
        <v>2119</v>
      </c>
      <c r="C5" s="361" t="s">
        <v>2120</v>
      </c>
      <c r="D5" s="362">
        <v>1</v>
      </c>
      <c r="E5" s="362">
        <v>0</v>
      </c>
      <c r="F5" s="362">
        <v>0</v>
      </c>
      <c r="G5" s="362">
        <v>1</v>
      </c>
      <c r="H5" s="362">
        <v>0</v>
      </c>
      <c r="I5" s="363" t="s">
        <v>2135</v>
      </c>
      <c r="J5" s="364" t="s">
        <v>2137</v>
      </c>
      <c r="K5" s="367" t="s">
        <v>2139</v>
      </c>
      <c r="L5" s="365"/>
      <c r="M5" s="156"/>
      <c r="O5" s="114" t="s">
        <v>49</v>
      </c>
      <c r="P5" s="115"/>
      <c r="Q5" s="33">
        <f>D167</f>
        <v>3873</v>
      </c>
      <c r="R5" s="33">
        <f>E167</f>
        <v>716</v>
      </c>
      <c r="S5" s="33">
        <f>F167</f>
        <v>703</v>
      </c>
      <c r="T5" s="33">
        <f>G167</f>
        <v>3785</v>
      </c>
      <c r="U5" s="33">
        <f>H167</f>
        <v>0</v>
      </c>
      <c r="V5" s="116"/>
    </row>
    <row r="6" spans="1:22" ht="20.100000000000001" customHeight="1" thickBot="1">
      <c r="A6" s="359">
        <v>44519</v>
      </c>
      <c r="B6" s="360" t="s">
        <v>2121</v>
      </c>
      <c r="C6" s="361" t="s">
        <v>2122</v>
      </c>
      <c r="D6" s="362">
        <v>4</v>
      </c>
      <c r="E6" s="362">
        <v>0</v>
      </c>
      <c r="F6" s="362">
        <v>0</v>
      </c>
      <c r="G6" s="362">
        <v>4</v>
      </c>
      <c r="H6" s="362">
        <v>0</v>
      </c>
      <c r="I6" s="363" t="s">
        <v>2135</v>
      </c>
      <c r="J6" s="364" t="s">
        <v>2138</v>
      </c>
      <c r="K6" s="367" t="s">
        <v>2139</v>
      </c>
      <c r="L6" s="365"/>
      <c r="M6" s="156"/>
      <c r="O6" s="46" t="s">
        <v>50</v>
      </c>
      <c r="P6" s="47"/>
      <c r="Q6" s="2">
        <f>D168</f>
        <v>4144</v>
      </c>
      <c r="R6" s="2">
        <f>E168</f>
        <v>716</v>
      </c>
      <c r="S6" s="2">
        <f>F168</f>
        <v>715</v>
      </c>
      <c r="T6" s="2">
        <f>G168</f>
        <v>4077</v>
      </c>
      <c r="U6" s="2">
        <f>H168</f>
        <v>0</v>
      </c>
      <c r="V6" s="48"/>
    </row>
    <row r="7" spans="1:22" ht="20.100000000000001" customHeight="1" thickTop="1" thickBot="1">
      <c r="A7" s="359">
        <v>44519</v>
      </c>
      <c r="B7" s="360" t="s">
        <v>2123</v>
      </c>
      <c r="C7" s="361" t="s">
        <v>2124</v>
      </c>
      <c r="D7" s="362">
        <v>6</v>
      </c>
      <c r="E7" s="362">
        <v>0</v>
      </c>
      <c r="F7" s="362">
        <v>0</v>
      </c>
      <c r="G7" s="362">
        <v>6</v>
      </c>
      <c r="H7" s="362">
        <v>0</v>
      </c>
      <c r="I7" s="363" t="s">
        <v>2135</v>
      </c>
      <c r="J7" s="364" t="s">
        <v>2137</v>
      </c>
      <c r="K7" s="367" t="s">
        <v>2139</v>
      </c>
      <c r="L7" s="365"/>
      <c r="M7" s="156"/>
      <c r="O7" s="49" t="s">
        <v>51</v>
      </c>
      <c r="P7" s="50"/>
      <c r="Q7" s="3">
        <f>D107</f>
        <v>167</v>
      </c>
      <c r="R7" s="3">
        <f>E107</f>
        <v>0</v>
      </c>
      <c r="S7" s="3">
        <f>F107</f>
        <v>0</v>
      </c>
      <c r="T7" s="3">
        <f>G107</f>
        <v>151</v>
      </c>
      <c r="U7" s="3">
        <f>H107</f>
        <v>0</v>
      </c>
      <c r="V7" s="51"/>
    </row>
    <row r="8" spans="1:22" ht="20.100000000000001" customHeight="1" thickBot="1">
      <c r="A8" s="359">
        <v>44519</v>
      </c>
      <c r="B8" s="360" t="s">
        <v>2125</v>
      </c>
      <c r="C8" s="361" t="s">
        <v>2126</v>
      </c>
      <c r="D8" s="362">
        <v>1</v>
      </c>
      <c r="E8" s="362">
        <v>0</v>
      </c>
      <c r="F8" s="362">
        <v>0</v>
      </c>
      <c r="G8" s="362">
        <v>0</v>
      </c>
      <c r="H8" s="362">
        <v>0</v>
      </c>
      <c r="I8" s="363" t="s">
        <v>2135</v>
      </c>
      <c r="J8" s="364" t="s">
        <v>2138</v>
      </c>
      <c r="K8" s="367" t="s">
        <v>2139</v>
      </c>
      <c r="L8" s="365"/>
      <c r="M8" s="156"/>
      <c r="O8" s="52" t="s">
        <v>94</v>
      </c>
      <c r="P8" s="53"/>
      <c r="Q8" s="4">
        <f>SUM(Q6:Q7)</f>
        <v>4311</v>
      </c>
      <c r="R8" s="4">
        <f>SUM(R6:R7)</f>
        <v>716</v>
      </c>
      <c r="S8" s="4">
        <f>SUM(S6:S7)</f>
        <v>715</v>
      </c>
      <c r="T8" s="4">
        <f>SUM(T6:T7)</f>
        <v>4228</v>
      </c>
      <c r="U8" s="4">
        <f>SUM(U6:U7)</f>
        <v>0</v>
      </c>
      <c r="V8" s="54"/>
    </row>
    <row r="9" spans="1:22" ht="20.100000000000001" customHeight="1">
      <c r="A9" s="318">
        <v>44519</v>
      </c>
      <c r="B9" s="326" t="s">
        <v>2127</v>
      </c>
      <c r="C9" s="327" t="s">
        <v>2122</v>
      </c>
      <c r="D9" s="328">
        <v>2</v>
      </c>
      <c r="E9" s="328">
        <v>0</v>
      </c>
      <c r="F9" s="328">
        <v>0</v>
      </c>
      <c r="G9" s="328">
        <v>2</v>
      </c>
      <c r="H9" s="328">
        <v>0</v>
      </c>
      <c r="I9" s="329" t="s">
        <v>2135</v>
      </c>
      <c r="J9" s="330" t="s">
        <v>2138</v>
      </c>
      <c r="K9" s="368" t="s">
        <v>2139</v>
      </c>
      <c r="L9" s="331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24">
        <v>44519</v>
      </c>
      <c r="B10" s="338" t="s">
        <v>2127</v>
      </c>
      <c r="C10" s="339" t="s">
        <v>2128</v>
      </c>
      <c r="D10" s="340">
        <v>2</v>
      </c>
      <c r="E10" s="340">
        <v>0</v>
      </c>
      <c r="F10" s="340">
        <v>0</v>
      </c>
      <c r="G10" s="340">
        <v>2</v>
      </c>
      <c r="H10" s="340">
        <v>0</v>
      </c>
      <c r="I10" s="341" t="s">
        <v>2135</v>
      </c>
      <c r="J10" s="342" t="s">
        <v>2138</v>
      </c>
      <c r="K10" s="369" t="s">
        <v>2139</v>
      </c>
      <c r="L10" s="343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9">
        <v>44519</v>
      </c>
      <c r="B11" s="360" t="s">
        <v>2129</v>
      </c>
      <c r="C11" s="361" t="s">
        <v>2122</v>
      </c>
      <c r="D11" s="362">
        <v>10</v>
      </c>
      <c r="E11" s="362">
        <v>0</v>
      </c>
      <c r="F11" s="362">
        <v>0</v>
      </c>
      <c r="G11" s="362">
        <v>10</v>
      </c>
      <c r="H11" s="362">
        <v>0</v>
      </c>
      <c r="I11" s="363" t="s">
        <v>2135</v>
      </c>
      <c r="J11" s="364" t="s">
        <v>2137</v>
      </c>
      <c r="K11" s="367" t="s">
        <v>2139</v>
      </c>
      <c r="L11" s="36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18">
        <v>44519</v>
      </c>
      <c r="B12" s="326" t="s">
        <v>2130</v>
      </c>
      <c r="C12" s="327" t="s">
        <v>2131</v>
      </c>
      <c r="D12" s="328">
        <v>3</v>
      </c>
      <c r="E12" s="328">
        <v>0</v>
      </c>
      <c r="F12" s="328">
        <v>0</v>
      </c>
      <c r="G12" s="328">
        <v>3</v>
      </c>
      <c r="H12" s="328">
        <v>0</v>
      </c>
      <c r="I12" s="329" t="s">
        <v>2136</v>
      </c>
      <c r="J12" s="330" t="s">
        <v>2138</v>
      </c>
      <c r="K12" s="368" t="s">
        <v>2139</v>
      </c>
      <c r="L12" s="331"/>
      <c r="M12" s="156"/>
      <c r="O12" s="468" t="s">
        <v>53</v>
      </c>
      <c r="P12" s="466"/>
      <c r="Q12" s="117">
        <f>T12+V12</f>
        <v>271</v>
      </c>
      <c r="R12" s="57"/>
      <c r="S12" s="58" t="s">
        <v>39</v>
      </c>
      <c r="T12" s="59">
        <f>SUM(P14:V14,P17:V17,P20:V20,P23:V23,P26:V26,V29,U29,T29)</f>
        <v>244</v>
      </c>
      <c r="U12" s="60" t="s">
        <v>40</v>
      </c>
      <c r="V12" s="61">
        <f>SUM(P29:S29)</f>
        <v>27</v>
      </c>
    </row>
    <row r="13" spans="1:22" ht="20.100000000000001" customHeight="1" thickBot="1">
      <c r="A13" s="324">
        <v>44519</v>
      </c>
      <c r="B13" s="338" t="s">
        <v>2130</v>
      </c>
      <c r="C13" s="339" t="s">
        <v>2122</v>
      </c>
      <c r="D13" s="340">
        <v>7</v>
      </c>
      <c r="E13" s="340">
        <v>0</v>
      </c>
      <c r="F13" s="340">
        <v>0</v>
      </c>
      <c r="G13" s="340">
        <v>7</v>
      </c>
      <c r="H13" s="340">
        <v>0</v>
      </c>
      <c r="I13" s="341" t="s">
        <v>2135</v>
      </c>
      <c r="J13" s="342" t="s">
        <v>2137</v>
      </c>
      <c r="K13" s="369" t="s">
        <v>2139</v>
      </c>
      <c r="L13" s="343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18">
        <v>44519</v>
      </c>
      <c r="B14" s="326" t="s">
        <v>2132</v>
      </c>
      <c r="C14" s="327" t="s">
        <v>2133</v>
      </c>
      <c r="D14" s="328">
        <v>1</v>
      </c>
      <c r="E14" s="328">
        <v>0</v>
      </c>
      <c r="F14" s="328">
        <v>0</v>
      </c>
      <c r="G14" s="328">
        <v>1</v>
      </c>
      <c r="H14" s="328">
        <v>0</v>
      </c>
      <c r="I14" s="329" t="s">
        <v>2135</v>
      </c>
      <c r="J14" s="330" t="s">
        <v>2138</v>
      </c>
      <c r="K14" s="368" t="s">
        <v>2139</v>
      </c>
      <c r="L14" s="331"/>
      <c r="M14" s="156"/>
      <c r="O14" s="118" t="s">
        <v>22</v>
      </c>
      <c r="P14" s="119">
        <f>SUMIF($C$4:$C$72,P13,$D$4:$D$72)+SUMIF($C$82:$C$83,P13,$D$82:$D$83)+SUMIF($C$112:$C$113,P13,$D$112:$D$113)</f>
        <v>6</v>
      </c>
      <c r="Q14" s="119">
        <f>SUMIF($C$4:$C$72,Q13,$D$4:$D$72)+SUMIF($C$82:$C$83,Q13,$D$82:$D$83)+SUMIF($C$112:$C$113,Q13,$D$112:$D$113)</f>
        <v>0</v>
      </c>
      <c r="R14" s="119">
        <f>SUMIF($C$4:$C$72,R13,$D$4:$D$72)+SUMIF($C$82:$C$83,R13,$D$82:$D$83)+SUMIF($C$112:$C$113,R13,$D$112:$D$113)</f>
        <v>20</v>
      </c>
      <c r="S14" s="119">
        <f>SUMIF($C$4:$C$72,S13,$D$4:$D$72)+SUMIF($C$82:$C$83,S13,$D$82:$D$83)+SUMIF($C$112:$C$113,S13,$D$112:$D$113)</f>
        <v>0</v>
      </c>
      <c r="T14" s="119">
        <f>SUMIF($C$4:$C$72,T13,$D$4:$D$72)+SUMIF($C$82:$C$83,T13,$D$82:$D$83)+SUMIF($C$112:$C$113,T13,$D$112:$D$113)</f>
        <v>50</v>
      </c>
      <c r="U14" s="119">
        <f>SUMIF($C$4:$C$72,U13,$D$4:$D$72)+SUMIF($C$82:$C$83,U13,$D$82:$D$83)+SUMIF($C$112:$C$113,U13,$D$112:$D$113)</f>
        <v>0</v>
      </c>
      <c r="V14" s="120">
        <f>SUMIF($C$4:$C$72,V13,$D$4:$D$72)+SUMIF($C$82:$C$83,V13,$D$82:$D$83)+SUMIF($C$112:$C$113,V13,$D$112:$D$113)</f>
        <v>0</v>
      </c>
    </row>
    <row r="15" spans="1:22" ht="20.100000000000001" customHeight="1" thickBot="1">
      <c r="A15" s="324">
        <v>44519</v>
      </c>
      <c r="B15" s="338" t="s">
        <v>2132</v>
      </c>
      <c r="C15" s="339" t="s">
        <v>2134</v>
      </c>
      <c r="D15" s="340">
        <v>7</v>
      </c>
      <c r="E15" s="340">
        <v>0</v>
      </c>
      <c r="F15" s="340">
        <v>0</v>
      </c>
      <c r="G15" s="340">
        <v>7</v>
      </c>
      <c r="H15" s="340">
        <v>0</v>
      </c>
      <c r="I15" s="341" t="s">
        <v>2135</v>
      </c>
      <c r="J15" s="342" t="s">
        <v>2137</v>
      </c>
      <c r="K15" s="369" t="s">
        <v>2139</v>
      </c>
      <c r="L15" s="343"/>
      <c r="M15" s="156"/>
      <c r="O15" s="65" t="s">
        <v>25</v>
      </c>
      <c r="P15" s="66">
        <f>SUMIF($C$4:$C$72,P13,$G$4:$G$72)+SUMIF($C$82:$C$83,P13,$G$82:$G$83)+SUMIF($C$112:$C$113,P13,$G$112:$G$113)</f>
        <v>4</v>
      </c>
      <c r="Q15" s="66">
        <f>SUMIF($C$4:$C$72,Q13,$G$4:$G$72)+SUMIF($C$82:$C$83,Q13,$G$82:$G$83)+SUMIF($C$112:$C$113,Q13,$G$112:$G$113)</f>
        <v>0</v>
      </c>
      <c r="R15" s="66">
        <f>SUMIF($C$4:$C$72,R13,$G$4:$G$72)+SUMIF($C$82:$C$83,R13,$G$82:$G$83)+SUMIF($C$112:$C$113,R13,$G$112:$G$113)+3</f>
        <v>29</v>
      </c>
      <c r="S15" s="66">
        <f>SUMIF($C$4:$C$72,S13,$G$4:$G$72)+SUMIF($C$82:$C$83,S13,$G$82:$G$83)+SUMIF($C$112:$C$113,S13,$G$112:$G$113)</f>
        <v>0</v>
      </c>
      <c r="T15" s="66">
        <f>SUMIF($C$4:$C$72,T13,$G$4:$G$72)+SUMIF($C$82:$C$83,T13,$G$82:$G$83)+SUMIF($C$112:$C$113,T13,$G$112:$G$113)</f>
        <v>50</v>
      </c>
      <c r="U15" s="66">
        <f>SUMIF($C$4:$C$72,U13,$G$4:$G$72)+SUMIF($C$82:$C$83,U13,$G$82:$G$83)+SUMIF($C$112:$C$113,U13,$G$112:$G$113)</f>
        <v>0</v>
      </c>
      <c r="V15" s="67">
        <f>SUMIF($C$4:$C$72,V13,$G$4:$G$72)+SUMIF($C$82:$C$83,V13,$G$82:$G$83)+SUMIF($C$112:$C$113,V13,$G$112:$G$113)</f>
        <v>2</v>
      </c>
    </row>
    <row r="16" spans="1:22" ht="20.100000000000001" customHeight="1">
      <c r="A16" s="325">
        <v>44519</v>
      </c>
      <c r="B16" s="332" t="s">
        <v>2141</v>
      </c>
      <c r="C16" s="333" t="s">
        <v>2122</v>
      </c>
      <c r="D16" s="334">
        <v>4</v>
      </c>
      <c r="E16" s="334">
        <v>0</v>
      </c>
      <c r="F16" s="334">
        <v>0</v>
      </c>
      <c r="G16" s="334">
        <v>4</v>
      </c>
      <c r="H16" s="334">
        <v>0</v>
      </c>
      <c r="I16" s="335" t="s">
        <v>2151</v>
      </c>
      <c r="J16" s="336" t="s">
        <v>2154</v>
      </c>
      <c r="K16" s="336" t="s">
        <v>2156</v>
      </c>
      <c r="L16" s="337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25">
        <v>44519</v>
      </c>
      <c r="B17" s="332" t="s">
        <v>2141</v>
      </c>
      <c r="C17" s="333" t="s">
        <v>2120</v>
      </c>
      <c r="D17" s="334">
        <v>1</v>
      </c>
      <c r="E17" s="334">
        <v>0</v>
      </c>
      <c r="F17" s="334">
        <v>0</v>
      </c>
      <c r="G17" s="334">
        <v>1</v>
      </c>
      <c r="H17" s="334">
        <v>0</v>
      </c>
      <c r="I17" s="335" t="s">
        <v>2152</v>
      </c>
      <c r="J17" s="336" t="s">
        <v>2155</v>
      </c>
      <c r="K17" s="336" t="s">
        <v>2157</v>
      </c>
      <c r="L17" s="337"/>
      <c r="M17" s="156"/>
      <c r="O17" s="121" t="s">
        <v>22</v>
      </c>
      <c r="P17" s="119">
        <f>SUMIF($C$4:$C$72,P16,$D$4:$D$72)+SUMIF($C$82:$C$83,P16,$D$82:$D$83)+SUMIF($C$112:$C$113,P16,$D$112:$D$113)</f>
        <v>134</v>
      </c>
      <c r="Q17" s="119">
        <f>SUMIF($C$4:$C$72,Q16,$D$4:$D$72)+SUMIF($C$82:$C$83,Q16,$D$82:$D$83)+SUMIF($C$112:$C$113,Q16,$D$112:$D$113)</f>
        <v>2</v>
      </c>
      <c r="R17" s="119">
        <f>SUMIF($C$4:$C$72,R16,$D$4:$D$72)+SUMIF($C$82:$C$83,R16,$D$82:$D$83)+SUMIF($C$112:$C$113,R16,$D$112:$D$113)</f>
        <v>0</v>
      </c>
      <c r="S17" s="119">
        <f>SUMIF($C$4:$C$72,S16,$D$4:$D$72)+SUMIF($C$82:$C$83,S16,$D$82:$D$83)+SUMIF($C$112:$C$113,S16,$D$112:$D$113)</f>
        <v>0</v>
      </c>
      <c r="T17" s="119">
        <f>SUMIF($C$4:$C$72,T16,$D$4:$D$72)+SUMIF($C$82:$C$83,T16,$D$82:$D$83)+SUMIF($C$112:$C$113,T16,$D$112:$D$113)</f>
        <v>0</v>
      </c>
      <c r="U17" s="119">
        <f>SUMIF($C$4:$C$72,U16,$D$4:$D$72)+SUMIF($C$82:$C$83,U16,$D$82:$D$83)+SUMIF($C$112:$C$113,U16,$D$112:$D$113)</f>
        <v>0</v>
      </c>
      <c r="V17" s="120">
        <f>SUMIF($C$4:$C$72,V16,$D$4:$D$72)+SUMIF($C$82:$C$83,V16,$D$82:$D$83)+SUMIF($C$112:$C$113,V16,$D$112:$D$113)</f>
        <v>0</v>
      </c>
    </row>
    <row r="18" spans="1:22" ht="20.100000000000001" customHeight="1" thickBot="1">
      <c r="A18" s="359">
        <v>44519</v>
      </c>
      <c r="B18" s="360" t="s">
        <v>2142</v>
      </c>
      <c r="C18" s="361" t="s">
        <v>2122</v>
      </c>
      <c r="D18" s="362">
        <v>10</v>
      </c>
      <c r="E18" s="362">
        <v>0</v>
      </c>
      <c r="F18" s="362">
        <v>0</v>
      </c>
      <c r="G18" s="362">
        <v>0</v>
      </c>
      <c r="H18" s="362">
        <v>0</v>
      </c>
      <c r="I18" s="363" t="s">
        <v>2153</v>
      </c>
      <c r="J18" s="364" t="s">
        <v>2155</v>
      </c>
      <c r="K18" s="364" t="s">
        <v>2156</v>
      </c>
      <c r="L18" s="365"/>
      <c r="M18" s="156"/>
      <c r="O18" s="72" t="s">
        <v>25</v>
      </c>
      <c r="P18" s="73">
        <f>SUMIF($C$4:$C$72,P16,$G$4:$G$72)+SUMIF($C$82:$C$83,P16,$G$82:$G$83)+SUMIF($C$112:$C$113,P16,$G$112:$G$113)+4</f>
        <v>145</v>
      </c>
      <c r="Q18" s="73">
        <f>SUMIF($C$4:$C$72,Q16,$G$4:$G$72)+SUMIF($C$82:$C$83,Q16,$G$82:$G$83)+SUMIF($C$112:$C$113,Q16,$G$112:$G$113)</f>
        <v>1</v>
      </c>
      <c r="R18" s="73">
        <f>SUMIF($C$4:$C$72,R16,$G$4:$G$72)+SUMIF($C$82:$C$83,R16,$G$82:$G$83)+SUMIF($C$112:$C$113,R16,$G$112:$G$113)</f>
        <v>0</v>
      </c>
      <c r="S18" s="73">
        <f>SUMIF($C$4:$C$72,S16,$G$4:$G$72)+SUMIF($C$82:$C$83,S16,$G$82:$G$83)+SUMIF($C$112:$C$113,S16,$G$112:$G$113)</f>
        <v>0</v>
      </c>
      <c r="T18" s="73">
        <f>SUMIF($C$4:$C$72,T16,$G$4:$G$72)+SUMIF($C$82:$C$83,T16,$G$82:$G$83)+SUMIF($C$112:$C$113,T16,$G$112:$G$113)</f>
        <v>0</v>
      </c>
      <c r="U18" s="73">
        <f>SUMIF($C$4:$C$72,U16,$G$4:$G$72)+SUMIF($C$82:$C$83,U16,$G$82:$G$83)+SUMIF($C$112:$C$113,U16,$G$112:$G$113)</f>
        <v>0</v>
      </c>
      <c r="V18" s="74">
        <f>SUMIF($C$4:$C$72,V16,$G$4:$G$72)+SUMIF($C$82:$C$83,V16,$G$82:$G$83)+SUMIF($C$112:$C$113,V16,$G$112:$G$113)</f>
        <v>0</v>
      </c>
    </row>
    <row r="19" spans="1:22" ht="20.100000000000001" customHeight="1" thickBot="1">
      <c r="A19" s="359">
        <v>44519</v>
      </c>
      <c r="B19" s="360" t="s">
        <v>2143</v>
      </c>
      <c r="C19" s="361" t="s">
        <v>2120</v>
      </c>
      <c r="D19" s="362">
        <v>2</v>
      </c>
      <c r="E19" s="362">
        <v>0</v>
      </c>
      <c r="F19" s="362">
        <v>0</v>
      </c>
      <c r="G19" s="362">
        <v>2</v>
      </c>
      <c r="H19" s="362">
        <v>0</v>
      </c>
      <c r="I19" s="363" t="s">
        <v>2151</v>
      </c>
      <c r="J19" s="364" t="s">
        <v>2155</v>
      </c>
      <c r="K19" s="364" t="s">
        <v>2158</v>
      </c>
      <c r="L19" s="365"/>
      <c r="M19" s="156"/>
      <c r="O19" s="75"/>
      <c r="P19" s="124" t="s">
        <v>41</v>
      </c>
      <c r="Q19" s="76" t="s">
        <v>554</v>
      </c>
      <c r="R19" s="76" t="s">
        <v>42</v>
      </c>
      <c r="S19" s="76" t="s">
        <v>134</v>
      </c>
      <c r="T19" s="43" t="s">
        <v>43</v>
      </c>
      <c r="U19" s="76" t="s">
        <v>109</v>
      </c>
      <c r="V19" s="77" t="s">
        <v>136</v>
      </c>
    </row>
    <row r="20" spans="1:22" ht="20.100000000000001" customHeight="1">
      <c r="A20" s="318">
        <v>44519</v>
      </c>
      <c r="B20" s="326" t="s">
        <v>2144</v>
      </c>
      <c r="C20" s="327" t="s">
        <v>2160</v>
      </c>
      <c r="D20" s="328">
        <v>2</v>
      </c>
      <c r="E20" s="328">
        <v>0</v>
      </c>
      <c r="F20" s="328">
        <v>0</v>
      </c>
      <c r="G20" s="328">
        <v>2</v>
      </c>
      <c r="H20" s="328">
        <v>0</v>
      </c>
      <c r="I20" s="329" t="s">
        <v>2151</v>
      </c>
      <c r="J20" s="330" t="s">
        <v>2161</v>
      </c>
      <c r="K20" s="330" t="s">
        <v>2157</v>
      </c>
      <c r="L20" s="331"/>
      <c r="M20" s="156" t="s">
        <v>126</v>
      </c>
      <c r="O20" s="121" t="s">
        <v>22</v>
      </c>
      <c r="P20" s="119">
        <f>SUMIF($C$4:$C$72,P19,$D$4:$D$72)+SUMIF($C$82:$C$83,P19,$D$82:$D$83)+SUMIF($C$112:$C$113,P19,$D$112:$D$113)</f>
        <v>0</v>
      </c>
      <c r="Q20" s="119">
        <f>SUMIF($C$4:$C$72,Q19,$D$4:$D$72)+SUMIF($C$82:$C$83,Q19,$D$82:$D$83)+SUMIF($C$112:$C$113,Q19,$D$112:$D$113)</f>
        <v>0</v>
      </c>
      <c r="R20" s="119">
        <f>SUMIF($C$4:$C$72,R19,$D$4:$D$72)+SUMIF($C$82:$C$83,R19,$D$82:$D$83)+SUMIF($C$112:$C$113,R19,$D$112:$D$113)</f>
        <v>27</v>
      </c>
      <c r="S20" s="119">
        <f>SUMIF($C$4:$C$72,S19,$D$4:$D$72)+SUMIF($C$82:$C$83,S19,$D$82:$D$83)+SUMIF($C$112:$C$113,S19,$D$112:$D$113)</f>
        <v>0</v>
      </c>
      <c r="T20" s="119">
        <f>SUMIF($C$4:$C$72,T19,$D$4:$D$72)+SUMIF($C$82:$C$83,T19,$D$82:$D$83)+SUMIF($C$112:$C$113,T19,$D$112:$D$113)</f>
        <v>0</v>
      </c>
      <c r="U20" s="119">
        <f>SUMIF($C$4:$C$72,U19,$D$4:$D$72)+SUMIF($C$82:$C$83,U19,$D$82:$D$83)+SUMIF($C$112:$C$113,U19,$D$112:$D$113)</f>
        <v>0</v>
      </c>
      <c r="V20" s="120">
        <f>SUMIF($C$4:$C$72,V19,$D$4:$D$72)+SUMIF($C$82:$C$83,V19,$D$82:$D$83)+SUMIF($C$112:$C$113,V19,$D$112:$D$113)</f>
        <v>0</v>
      </c>
    </row>
    <row r="21" spans="1:22" ht="20.100000000000001" customHeight="1">
      <c r="A21" s="325">
        <v>44519</v>
      </c>
      <c r="B21" s="332" t="s">
        <v>2144</v>
      </c>
      <c r="C21" s="333" t="s">
        <v>2122</v>
      </c>
      <c r="D21" s="334">
        <v>8</v>
      </c>
      <c r="E21" s="334">
        <v>0</v>
      </c>
      <c r="F21" s="334">
        <v>0</v>
      </c>
      <c r="G21" s="334">
        <v>8</v>
      </c>
      <c r="H21" s="334">
        <v>0</v>
      </c>
      <c r="I21" s="335" t="s">
        <v>2151</v>
      </c>
      <c r="J21" s="336" t="s">
        <v>2155</v>
      </c>
      <c r="K21" s="336" t="s">
        <v>2157</v>
      </c>
      <c r="L21" s="337"/>
      <c r="M21" s="156"/>
      <c r="O21" s="78" t="s">
        <v>25</v>
      </c>
      <c r="P21" s="79">
        <f>SUMIF($C$4:$C$72,P19,$G$4:$G$72)+SUMIF($C$82:$C$83,P19,$G$82:$G$83)+SUMIF($C$112:$C$113,P19,$G$112:$G$113)</f>
        <v>0</v>
      </c>
      <c r="Q21" s="79">
        <f>SUMIF($C$4:$C$72,Q19,$G$4:$G$72)+SUMIF($C$82:$C$83,Q19,$G$82:$G$83)+SUMIF($C$112:$C$113,Q19,$G$112:$G$113)</f>
        <v>0</v>
      </c>
      <c r="R21" s="79">
        <f>SUMIF($C$4:$C$72,R19,$G$4:$G$72)+SUMIF($C$82:$C$83,R19,$G$82:$G$83)+SUMIF($C$112:$C$113,R19,$G$112:$G$113)</f>
        <v>31</v>
      </c>
      <c r="S21" s="79">
        <f>SUMIF($C$4:$C$72,S19,$G$4:$G$72)+SUMIF($C$82:$C$83,S19,$G$82:$G$83)+SUMIF($C$112:$C$113,S19,$G$112:$G$113)</f>
        <v>0</v>
      </c>
      <c r="T21" s="79">
        <f>SUMIF($C$4:$C$72,T19,$G$4:$G$72)+SUMIF($C$82:$C$83,T19,$G$82:$G$83)+SUMIF($C$112:$C$113,T19,$G$112:$G$113)</f>
        <v>0</v>
      </c>
      <c r="U21" s="79">
        <f>SUMIF($C$4:$C$72,U19,$G$4:$G$72)+SUMIF($C$82:$C$83,U19,$G$82:$G$83)+SUMIF($C$112:$C$113,U19,$G$112:$G$113)</f>
        <v>0</v>
      </c>
      <c r="V21" s="80">
        <f>SUMIF($C$4:$C$72,V19,$G$4:$G$72)+SUMIF($C$82:$C$83,V19,$G$82:$G$83)+SUMIF($C$112:$C$113,V19,$G$112:$G$113)</f>
        <v>0</v>
      </c>
    </row>
    <row r="22" spans="1:22" ht="20.100000000000001" customHeight="1" thickBot="1">
      <c r="A22" s="324">
        <v>44519</v>
      </c>
      <c r="B22" s="338" t="s">
        <v>2144</v>
      </c>
      <c r="C22" s="339" t="s">
        <v>2120</v>
      </c>
      <c r="D22" s="340">
        <v>1</v>
      </c>
      <c r="E22" s="340">
        <v>0</v>
      </c>
      <c r="F22" s="340">
        <v>0</v>
      </c>
      <c r="G22" s="340">
        <v>1</v>
      </c>
      <c r="H22" s="340">
        <v>0</v>
      </c>
      <c r="I22" s="341" t="s">
        <v>2151</v>
      </c>
      <c r="J22" s="342" t="s">
        <v>2155</v>
      </c>
      <c r="K22" s="342" t="s">
        <v>2159</v>
      </c>
      <c r="L22" s="343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25">
        <v>44519</v>
      </c>
      <c r="B23" s="332" t="s">
        <v>2145</v>
      </c>
      <c r="C23" s="333" t="s">
        <v>2122</v>
      </c>
      <c r="D23" s="334">
        <v>10</v>
      </c>
      <c r="E23" s="334">
        <v>0</v>
      </c>
      <c r="F23" s="334">
        <v>0</v>
      </c>
      <c r="G23" s="334">
        <v>10</v>
      </c>
      <c r="H23" s="334">
        <v>0</v>
      </c>
      <c r="I23" s="335" t="s">
        <v>2151</v>
      </c>
      <c r="J23" s="336" t="s">
        <v>2155</v>
      </c>
      <c r="K23" s="336" t="s">
        <v>2157</v>
      </c>
      <c r="L23" s="337"/>
      <c r="M23" s="156"/>
      <c r="O23" s="121" t="s">
        <v>22</v>
      </c>
      <c r="P23" s="119">
        <f>SUMIF($C$4:$C$72,P22,$D$4:$D$72)+SUMIF($C$82:$C$83,P22,$D$82:$D$83)+SUMIF($C$112:$C$113,P22,$D$112:$D$113)</f>
        <v>1</v>
      </c>
      <c r="Q23" s="119">
        <f>SUMIF($C$4:$C$72,Q22,$D$4:$D$72)+SUMIF($C$82:$C$83,Q22,$D$82:$D$83)+SUMIF($C$112:$C$113,Q22,$D$112:$D$113)</f>
        <v>0</v>
      </c>
      <c r="R23" s="119">
        <f>SUMIF($C$4:$C$72,R22,$D$4:$D$72)+SUMIF($C$82:$C$83,R22,$D$82:$D$83)+SUMIF($C$112:$C$113,R22,$D$112:$D$113)</f>
        <v>3</v>
      </c>
      <c r="S23" s="119">
        <f>SUMIF($C$4:$C$72,S22,$D$4:$D$72)+SUMIF($C$82:$C$83,S22,$D$82:$D$83)+SUMIF($C$112:$C$113,S22,$D$112:$D$113)</f>
        <v>0</v>
      </c>
      <c r="T23" s="119">
        <f>SUMIF($C$4:$C$72,T22,$D$4:$D$72)+SUMIF($C$82:$C$83,T22,$D$82:$D$83)+SUMIF($C$112:$C$113,T22,$D$112:$D$113)</f>
        <v>0</v>
      </c>
      <c r="U23" s="119">
        <f>SUMIF($C$4:$C$72,U22,$D$4:$D$72)+SUMIF($C$82:$C$83,U22,$D$82:$D$83)+SUMIF($C$112:$C$113,U22,$D$112:$D$113)</f>
        <v>1</v>
      </c>
      <c r="V23" s="120">
        <f>SUMIF($C$4:$C$72,V22,$D$4:$D$72)+SUMIF($C$82:$C$83,V22,$D$82:$D$83)+SUMIF($C$112:$C$113,V22,$D$112:$D$113)</f>
        <v>0</v>
      </c>
    </row>
    <row r="24" spans="1:22" ht="20.100000000000001" customHeight="1">
      <c r="A24" s="318">
        <v>44519</v>
      </c>
      <c r="B24" s="326" t="s">
        <v>2146</v>
      </c>
      <c r="C24" s="327" t="s">
        <v>2124</v>
      </c>
      <c r="D24" s="328">
        <v>12</v>
      </c>
      <c r="E24" s="328">
        <v>0</v>
      </c>
      <c r="F24" s="328">
        <v>0</v>
      </c>
      <c r="G24" s="328">
        <v>15</v>
      </c>
      <c r="H24" s="328">
        <v>0</v>
      </c>
      <c r="I24" s="329" t="s">
        <v>2151</v>
      </c>
      <c r="J24" s="330" t="s">
        <v>2155</v>
      </c>
      <c r="K24" s="330" t="s">
        <v>2156</v>
      </c>
      <c r="L24" s="331"/>
      <c r="M24" s="156"/>
      <c r="O24" s="72" t="s">
        <v>25</v>
      </c>
      <c r="P24" s="73">
        <f>SUMIF($C$4:$C$72,P22,$G$4:$G$72)+SUMIF($C$82:$C$83,P22,$G$82:$G$83)+SUMIF($C$112:$C$113,P22,$G$112:$G$113)</f>
        <v>1</v>
      </c>
      <c r="Q24" s="73">
        <f>SUMIF($C$4:$C$72,Q22,$G$4:$G$72)+SUMIF($C$82:$C$83,Q22,$G$82:$G$83)+SUMIF($C$112:$C$113,Q22,$G$112:$G$113)</f>
        <v>0</v>
      </c>
      <c r="R24" s="73">
        <f>SUMIF($C$4:$C$72,R22,$G$4:$G$72)+SUMIF($C$82:$C$83,R22,$G$82:$G$83)+SUMIF($C$112:$C$113,R22,$G$112:$G$113)</f>
        <v>10</v>
      </c>
      <c r="S24" s="73">
        <f>SUMIF($C$4:$C$72,S22,$G$4:$G$72)+SUMIF($C$82:$C$83,S22,$G$82:$G$83)+SUMIF($C$112:$C$113,S22,$G$112:$G$113)</f>
        <v>0</v>
      </c>
      <c r="T24" s="73">
        <f>SUMIF($C$4:$C$72,T22,$G$4:$G$72)+SUMIF($C$82:$C$83,T22,$G$82:$G$83)+SUMIF($C$112:$C$113,T22,$G$112:$G$113)</f>
        <v>0</v>
      </c>
      <c r="U24" s="73">
        <f>SUMIF($C$4:$C$72,U22,$G$4:$G$72)+SUMIF($C$82:$C$83,U22,$G$82:$G$83)+SUMIF($C$112:$C$113,U22,$G$112:$G$113)</f>
        <v>1</v>
      </c>
      <c r="V24" s="74">
        <f>SUMIF($C$4:$C$72,V22,$G$4:$G$72)+SUMIF($C$82:$C$83,V22,$G$82:$G$83)+SUMIF($C$112:$C$113,V22,$G$112:$G$113)</f>
        <v>0</v>
      </c>
    </row>
    <row r="25" spans="1:22" ht="20.100000000000001" customHeight="1" thickBot="1">
      <c r="A25" s="324">
        <v>44519</v>
      </c>
      <c r="B25" s="338" t="s">
        <v>2146</v>
      </c>
      <c r="C25" s="339" t="s">
        <v>2120</v>
      </c>
      <c r="D25" s="340">
        <v>1</v>
      </c>
      <c r="E25" s="340">
        <v>0</v>
      </c>
      <c r="F25" s="340">
        <v>0</v>
      </c>
      <c r="G25" s="340">
        <v>1</v>
      </c>
      <c r="H25" s="340">
        <v>0</v>
      </c>
      <c r="I25" s="341" t="s">
        <v>2151</v>
      </c>
      <c r="J25" s="342" t="s">
        <v>2155</v>
      </c>
      <c r="K25" s="342" t="s">
        <v>2158</v>
      </c>
      <c r="L25" s="343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128</v>
      </c>
      <c r="U25" s="76" t="s">
        <v>129</v>
      </c>
      <c r="V25" s="77" t="s">
        <v>46</v>
      </c>
    </row>
    <row r="26" spans="1:22" ht="20.100000000000001" customHeight="1" thickBot="1">
      <c r="A26" s="359">
        <v>44519</v>
      </c>
      <c r="B26" s="360" t="s">
        <v>2147</v>
      </c>
      <c r="C26" s="361" t="s">
        <v>2148</v>
      </c>
      <c r="D26" s="362">
        <v>17</v>
      </c>
      <c r="E26" s="362">
        <v>0</v>
      </c>
      <c r="F26" s="362">
        <v>0</v>
      </c>
      <c r="G26" s="362">
        <v>17</v>
      </c>
      <c r="H26" s="362">
        <v>0</v>
      </c>
      <c r="I26" s="363" t="s">
        <v>2152</v>
      </c>
      <c r="J26" s="364" t="s">
        <v>2155</v>
      </c>
      <c r="K26" s="364" t="s">
        <v>2156</v>
      </c>
      <c r="L26" s="365"/>
      <c r="M26" s="156"/>
      <c r="O26" s="121" t="s">
        <v>22</v>
      </c>
      <c r="P26" s="119">
        <f>SUMIF($C$4:$C$72,P25,$D$4:$D$72)+SUMIF($C$82:$C$83,P25,$D$82:$D$83)+SUMIF($C$112:$C$113,P25,$D$112:$D$113)</f>
        <v>0</v>
      </c>
      <c r="Q26" s="119">
        <f>SUMIF($C$4:$C$72,Q25,$D$4:$D$72)+SUMIF($C$82:$C$83,Q25,$D$82:$D$83)+SUMIF($C$112:$C$113,Q25,$D$112:$D$113)</f>
        <v>0</v>
      </c>
      <c r="R26" s="119">
        <f>SUMIF($C$4:$C$72,R25,$D$4:$D$72)+SUMIF($C$82:$C$83,R25,$D$82:$D$83)+SUMIF($C$112:$C$113,R25,$D$112:$D$113)</f>
        <v>0</v>
      </c>
      <c r="S26" s="119">
        <f>SUMIF($C$4:$C$72,S25,$D$4:$D$72)+SUMIF($C$82:$C$83,S25,$D$82:$D$83)+SUMIF($C$112:$C$113,S25,$D$112:$D$113)</f>
        <v>0</v>
      </c>
      <c r="T26" s="119">
        <f>SUMIF($C$4:$C$72,T25,$D$4:$D$72)+SUMIF($C$82:$C$83,T25,$D$82:$D$83)+SUMIF($C$112:$C$113,T25,$D$112:$D$113)</f>
        <v>0</v>
      </c>
      <c r="U26" s="119">
        <f>SUMIF($C$4:$C$72,U25,$D$4:$D$72)+SUMIF($C$82:$C$83,U25,$D$82:$D$83)+SUMIF($C$112:$C$113,U25,$D$112:$D$113)</f>
        <v>0</v>
      </c>
      <c r="V26" s="120">
        <f>SUMIF($C$4:$C$72,V25,$D$4:$D$72)+SUMIF($C$82:$C$83,V25,$D$82:$D$83)+SUMIF($C$112:$C$113,V25,$D$112:$D$113)</f>
        <v>0</v>
      </c>
    </row>
    <row r="27" spans="1:22" ht="20.100000000000001" customHeight="1" thickBot="1">
      <c r="A27" s="359">
        <v>44519</v>
      </c>
      <c r="B27" s="360" t="s">
        <v>2149</v>
      </c>
      <c r="C27" s="361" t="s">
        <v>2150</v>
      </c>
      <c r="D27" s="362">
        <v>2</v>
      </c>
      <c r="E27" s="362">
        <v>0</v>
      </c>
      <c r="F27" s="362">
        <v>0</v>
      </c>
      <c r="G27" s="362">
        <v>2</v>
      </c>
      <c r="H27" s="362">
        <v>0</v>
      </c>
      <c r="I27" s="363" t="s">
        <v>2151</v>
      </c>
      <c r="J27" s="364" t="s">
        <v>2155</v>
      </c>
      <c r="K27" s="364" t="s">
        <v>2157</v>
      </c>
      <c r="L27" s="365"/>
      <c r="M27" s="156"/>
      <c r="O27" s="78" t="s">
        <v>25</v>
      </c>
      <c r="P27" s="83">
        <f>SUMIF($C$4:$C$72,P25,$G$4:$G$72)+SUMIF($C$82:$C$83,P25,$G$82:$G$83)+SUMIF($C$112:$C$113,P25,$G$112:$G$113)</f>
        <v>0</v>
      </c>
      <c r="Q27" s="83">
        <f>SUMIF($C$4:$C$72,Q25,$G$4:$G$72)+SUMIF($C$82:$C$83,Q25,$G$82:$G$83)+SUMIF($C$112:$C$113,Q25,$G$112:$G$113)</f>
        <v>0</v>
      </c>
      <c r="R27" s="83">
        <f>SUMIF($C$4:$C$72,R25,$G$4:$G$72)+SUMIF($C$82:$C$83,R25,$G$82:$G$83)+SUMIF($C$112:$C$113,R25,$G$112:$G$113)</f>
        <v>0</v>
      </c>
      <c r="S27" s="83">
        <f>SUMIF($C$4:$C$72,S25,$G$4:$G$72)+SUMIF($C$82:$C$83,S25,$G$82:$G$83)+SUMIF($C$112:$C$113,S25,$G$112:$G$113)</f>
        <v>0</v>
      </c>
      <c r="T27" s="83">
        <f>SUMIF($C$4:$C$72,T25,$G$4:$G$72)+SUMIF($C$82:$C$83,T25,$G$82:$G$83)+SUMIF($C$112:$C$113,T25,$G$112:$G$113)</f>
        <v>0</v>
      </c>
      <c r="U27" s="83">
        <f>SUMIF($C$4:$C$72,U25,$G$4:$G$72)+SUMIF($C$82:$C$83,U25,$G$82:$G$83)+SUMIF($C$112:$C$113,U25,$G$112:$G$113)</f>
        <v>0</v>
      </c>
      <c r="V27" s="84">
        <f>SUMIF($C$4:$C$72,V25,$G$4:$G$72)+SUMIF($C$82:$C$83,V25,$G$82:$G$83)+SUMIF($C$112:$C$113,V25,$G$112:$G$113)</f>
        <v>0</v>
      </c>
    </row>
    <row r="28" spans="1:22" ht="20.100000000000001" customHeight="1" thickBot="1">
      <c r="A28" s="359">
        <v>44519</v>
      </c>
      <c r="B28" s="360" t="s">
        <v>2162</v>
      </c>
      <c r="C28" s="361" t="s">
        <v>2122</v>
      </c>
      <c r="D28" s="362">
        <v>5</v>
      </c>
      <c r="E28" s="362">
        <v>0</v>
      </c>
      <c r="F28" s="362">
        <v>0</v>
      </c>
      <c r="G28" s="362">
        <v>2</v>
      </c>
      <c r="H28" s="362">
        <v>0</v>
      </c>
      <c r="I28" s="363" t="s">
        <v>2180</v>
      </c>
      <c r="J28" s="364" t="s">
        <v>2183</v>
      </c>
      <c r="K28" s="367" t="s">
        <v>2186</v>
      </c>
      <c r="L28" s="365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 thickBot="1">
      <c r="A29" s="359">
        <v>44519</v>
      </c>
      <c r="B29" s="360" t="s">
        <v>2163</v>
      </c>
      <c r="C29" s="361" t="s">
        <v>2122</v>
      </c>
      <c r="D29" s="362">
        <v>5</v>
      </c>
      <c r="E29" s="362">
        <v>0</v>
      </c>
      <c r="F29" s="362">
        <v>0</v>
      </c>
      <c r="G29" s="362">
        <v>5</v>
      </c>
      <c r="H29" s="362">
        <v>0</v>
      </c>
      <c r="I29" s="363" t="s">
        <v>2181</v>
      </c>
      <c r="J29" s="364" t="s">
        <v>2184</v>
      </c>
      <c r="K29" s="367" t="s">
        <v>2186</v>
      </c>
      <c r="L29" s="365"/>
      <c r="M29" s="156"/>
      <c r="O29" s="121" t="s">
        <v>22</v>
      </c>
      <c r="P29" s="119">
        <f>SUMIF($C$4:$C$72,P28,$D$4:$D$72)+SUMIF($C$82:$C$83,P28,$D$82:$D$83)+SUMIF($C$112:$C$113,P28,$D$112:$D$113)</f>
        <v>16</v>
      </c>
      <c r="Q29" s="119">
        <f>SUMIF($C$4:$C$72,Q28,$D$4:$D$72)+SUMIF($C$82:$C$83,Q28,$D$82:$D$83)+SUMIF($C$112:$C$113,Q28,$D$112:$D$113)</f>
        <v>8</v>
      </c>
      <c r="R29" s="119">
        <f>SUMIF($C$4:$C$72,R28,$D$4:$D$72)+SUMIF($C$82:$C$83,R28,$D$82:$D$83)+SUMIF($C$112:$C$113,R28,$D$112:$D$113)</f>
        <v>3</v>
      </c>
      <c r="S29" s="119">
        <f>SUMIF($C$4:$C$72,S28,$D$4:$D$72)+SUMIF($C$82:$C$83,S28,$D$82:$D$83)+SUMIF($C$112:$C$113,S28,$D$112:$D$113)</f>
        <v>0</v>
      </c>
      <c r="T29" s="119">
        <f>SUMIF($C$4:$C$72,T28,$D$4:$D$72)+SUMIF($C$82:$C$83,T28,$D$82:$D$83)+SUMIF($C$112:$C$113,T28,$D$112:$D$113)</f>
        <v>0</v>
      </c>
      <c r="U29" s="119">
        <f>SUMIF($C$4:$C$72,U28,$D$4:$D$72)+SUMIF($C$82:$C$83,U28,$D$82:$D$83)+SUMIF($C$112:$C$113,U28,$D$112:$D$113)</f>
        <v>0</v>
      </c>
      <c r="V29" s="120">
        <f>SUMIF($C$4:$C$72,V28,$D$4:$D$72)+SUMIF($C$82:$C$83,V28,$D$82:$D$83)+SUMIF($C$112:$C$113,V28,$D$112:$D$113)</f>
        <v>0</v>
      </c>
    </row>
    <row r="30" spans="1:22" ht="20.100000000000001" customHeight="1" thickBot="1">
      <c r="A30" s="359">
        <v>44519</v>
      </c>
      <c r="B30" s="360" t="s">
        <v>2164</v>
      </c>
      <c r="C30" s="361" t="s">
        <v>2126</v>
      </c>
      <c r="D30" s="362">
        <v>4</v>
      </c>
      <c r="E30" s="362">
        <v>0</v>
      </c>
      <c r="F30" s="362">
        <v>0</v>
      </c>
      <c r="G30" s="362">
        <v>3</v>
      </c>
      <c r="H30" s="362">
        <v>0</v>
      </c>
      <c r="I30" s="363" t="s">
        <v>2180</v>
      </c>
      <c r="J30" s="364" t="s">
        <v>2183</v>
      </c>
      <c r="K30" s="367" t="s">
        <v>2187</v>
      </c>
      <c r="L30" s="365"/>
      <c r="M30" s="156"/>
      <c r="O30" s="85" t="s">
        <v>25</v>
      </c>
      <c r="P30" s="86">
        <f>SUMIF($C$4:$C$72,P28,$G$4:$G$72)+SUMIF($C$82:$C$83,P28,$G$82:$G$83)+SUMIF($C$112:$C$113,P28,$G$112:$G$113)</f>
        <v>15</v>
      </c>
      <c r="Q30" s="86">
        <f>SUMIF($C$4:$C$72,Q28,$G$4:$G$72)+SUMIF($C$82:$C$83,Q28,$G$82:$G$83)+SUMIF($C$112:$C$113,Q28,$G$112:$G$113)</f>
        <v>7</v>
      </c>
      <c r="R30" s="86">
        <f>SUMIF($C$4:$C$72,R28,$G$4:$G$72)+SUMIF($C$82:$C$83,R28,$G$82:$G$83)+SUMIF($C$112:$C$113,R28,$G$112:$G$113)</f>
        <v>3</v>
      </c>
      <c r="S30" s="86">
        <f>SUMIF($C$4:$C$72,S28,$G$4:$G$72)+SUMIF($C$82:$C$83,S28,$G$82:$G$83)+SUMIF($C$112:$C$113,S28,$G$112:$G$113)</f>
        <v>0</v>
      </c>
      <c r="T30" s="86">
        <f>SUMIF($C$4:$C$72,T28,$G$4:$G$72)+SUMIF($C$82:$C$83,T28,$G$82:$G$83)+SUMIF($C$112:$C$113,T28,$G$112:$G$113)</f>
        <v>0</v>
      </c>
      <c r="U30" s="86">
        <f>SUMIF($C$4:$C$72,U28,$G$4:$G$72)+SUMIF($C$82:$C$83,U28,$G$82:$G$83)+SUMIF($C$112:$C$113,U28,$G$112:$G$113)</f>
        <v>0</v>
      </c>
      <c r="V30" s="87">
        <f>SUMIF($C$4:$C$72,V28,$G$4:$G$72)+SUMIF($C$82:$C$83,V28,$G$82:$G$83)+SUMIF($C$112:$C$113,V28,$G$112:$G$113)</f>
        <v>0</v>
      </c>
    </row>
    <row r="31" spans="1:22" ht="20.100000000000001" customHeight="1" thickBot="1">
      <c r="A31" s="318">
        <v>44519</v>
      </c>
      <c r="B31" s="326" t="s">
        <v>2165</v>
      </c>
      <c r="C31" s="327" t="s">
        <v>2160</v>
      </c>
      <c r="D31" s="328">
        <v>0</v>
      </c>
      <c r="E31" s="328">
        <v>0</v>
      </c>
      <c r="F31" s="328">
        <v>0</v>
      </c>
      <c r="G31" s="328">
        <v>1</v>
      </c>
      <c r="H31" s="328">
        <v>0</v>
      </c>
      <c r="I31" s="329" t="s">
        <v>2180</v>
      </c>
      <c r="J31" s="330" t="s">
        <v>2185</v>
      </c>
      <c r="K31" s="368" t="s">
        <v>2186</v>
      </c>
      <c r="L31" s="331"/>
      <c r="M31" s="156"/>
      <c r="O31" s="151"/>
      <c r="P31" s="151"/>
      <c r="Q31" s="151"/>
      <c r="R31" s="151"/>
      <c r="S31" s="151"/>
      <c r="T31" s="469" t="s">
        <v>79</v>
      </c>
      <c r="U31" s="470"/>
      <c r="V31" s="122">
        <f>SUM(P15:V15,P18:V18,P21:V21,P24:V24,P27:V27,P30:V30)</f>
        <v>299</v>
      </c>
    </row>
    <row r="32" spans="1:22" ht="20.100000000000001" customHeight="1" thickTop="1">
      <c r="A32" s="325">
        <v>44519</v>
      </c>
      <c r="B32" s="332" t="s">
        <v>2165</v>
      </c>
      <c r="C32" s="333" t="s">
        <v>2166</v>
      </c>
      <c r="D32" s="334">
        <v>1</v>
      </c>
      <c r="E32" s="334">
        <v>0</v>
      </c>
      <c r="F32" s="334">
        <v>0</v>
      </c>
      <c r="G32" s="334">
        <v>1</v>
      </c>
      <c r="H32" s="334">
        <v>0</v>
      </c>
      <c r="I32" s="335" t="s">
        <v>2181</v>
      </c>
      <c r="J32" s="336" t="s">
        <v>2183</v>
      </c>
      <c r="K32" s="370" t="s">
        <v>2187</v>
      </c>
      <c r="L32" s="337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>
      <c r="A33" s="325">
        <v>44519</v>
      </c>
      <c r="B33" s="332" t="s">
        <v>2165</v>
      </c>
      <c r="C33" s="333" t="s">
        <v>2122</v>
      </c>
      <c r="D33" s="334">
        <v>5</v>
      </c>
      <c r="E33" s="334">
        <v>0</v>
      </c>
      <c r="F33" s="334">
        <v>0</v>
      </c>
      <c r="G33" s="334">
        <v>5</v>
      </c>
      <c r="H33" s="334">
        <v>0</v>
      </c>
      <c r="I33" s="335" t="s">
        <v>2180</v>
      </c>
      <c r="J33" s="336" t="s">
        <v>2185</v>
      </c>
      <c r="K33" s="370" t="s">
        <v>2187</v>
      </c>
      <c r="L33" s="337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25">
        <v>44519</v>
      </c>
      <c r="B34" s="332" t="s">
        <v>2165</v>
      </c>
      <c r="C34" s="333" t="s">
        <v>2167</v>
      </c>
      <c r="D34" s="334">
        <v>2</v>
      </c>
      <c r="E34" s="334">
        <v>0</v>
      </c>
      <c r="F34" s="334">
        <v>0</v>
      </c>
      <c r="G34" s="334">
        <v>1</v>
      </c>
      <c r="H34" s="334">
        <v>0</v>
      </c>
      <c r="I34" s="335" t="s">
        <v>2180</v>
      </c>
      <c r="J34" s="336" t="s">
        <v>2183</v>
      </c>
      <c r="K34" s="370" t="s">
        <v>2187</v>
      </c>
      <c r="L34" s="337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324">
        <v>44519</v>
      </c>
      <c r="B35" s="338" t="s">
        <v>2165</v>
      </c>
      <c r="C35" s="339" t="s">
        <v>2168</v>
      </c>
      <c r="D35" s="340">
        <v>1</v>
      </c>
      <c r="E35" s="340">
        <v>0</v>
      </c>
      <c r="F35" s="340">
        <v>0</v>
      </c>
      <c r="G35" s="340">
        <v>1</v>
      </c>
      <c r="H35" s="340">
        <v>0</v>
      </c>
      <c r="I35" s="341" t="s">
        <v>2180</v>
      </c>
      <c r="J35" s="342" t="s">
        <v>2183</v>
      </c>
      <c r="K35" s="369" t="s">
        <v>2186</v>
      </c>
      <c r="L35" s="343"/>
      <c r="M35" s="156"/>
      <c r="N35" s="270"/>
      <c r="O35" s="471"/>
      <c r="P35" s="89" t="s">
        <v>81</v>
      </c>
      <c r="Q35" s="89"/>
      <c r="R35" s="89" t="s">
        <v>82</v>
      </c>
      <c r="S35" s="89"/>
      <c r="T35" s="473" t="s">
        <v>83</v>
      </c>
      <c r="U35" s="475" t="s">
        <v>84</v>
      </c>
      <c r="V35" s="462" t="s">
        <v>85</v>
      </c>
    </row>
    <row r="36" spans="1:24" ht="20.100000000000001" customHeight="1" thickBot="1">
      <c r="A36" s="359">
        <v>44519</v>
      </c>
      <c r="B36" s="360" t="s">
        <v>2169</v>
      </c>
      <c r="C36" s="361" t="s">
        <v>2120</v>
      </c>
      <c r="D36" s="362">
        <v>1</v>
      </c>
      <c r="E36" s="362">
        <v>0</v>
      </c>
      <c r="F36" s="362">
        <v>0</v>
      </c>
      <c r="G36" s="362">
        <v>1</v>
      </c>
      <c r="H36" s="362">
        <v>0</v>
      </c>
      <c r="I36" s="363" t="s">
        <v>2180</v>
      </c>
      <c r="J36" s="364" t="s">
        <v>2184</v>
      </c>
      <c r="K36" s="367" t="s">
        <v>2186</v>
      </c>
      <c r="L36" s="365"/>
      <c r="M36" s="104"/>
      <c r="N36" s="105"/>
      <c r="O36" s="472"/>
      <c r="P36" s="90" t="s">
        <v>86</v>
      </c>
      <c r="Q36" s="90" t="s">
        <v>87</v>
      </c>
      <c r="R36" s="90" t="s">
        <v>86</v>
      </c>
      <c r="S36" s="90" t="s">
        <v>87</v>
      </c>
      <c r="T36" s="474"/>
      <c r="U36" s="476"/>
      <c r="V36" s="463"/>
    </row>
    <row r="37" spans="1:24" ht="20.100000000000001" customHeight="1" thickBot="1">
      <c r="A37" s="359">
        <v>44519</v>
      </c>
      <c r="B37" s="360" t="s">
        <v>2170</v>
      </c>
      <c r="C37" s="361" t="s">
        <v>2171</v>
      </c>
      <c r="D37" s="362">
        <v>9</v>
      </c>
      <c r="E37" s="362">
        <v>0</v>
      </c>
      <c r="F37" s="362">
        <v>0</v>
      </c>
      <c r="G37" s="362">
        <v>9</v>
      </c>
      <c r="H37" s="362">
        <v>0</v>
      </c>
      <c r="I37" s="363" t="s">
        <v>2180</v>
      </c>
      <c r="J37" s="364" t="s">
        <v>2184</v>
      </c>
      <c r="K37" s="367" t="s">
        <v>2187</v>
      </c>
      <c r="L37" s="365"/>
      <c r="M37" s="344" t="s">
        <v>2184</v>
      </c>
      <c r="N37" s="186">
        <v>0.53611111111111109</v>
      </c>
      <c r="O37" s="345">
        <v>6396</v>
      </c>
      <c r="P37" s="346">
        <v>33</v>
      </c>
      <c r="Q37" s="346">
        <v>38</v>
      </c>
      <c r="R37" s="346">
        <v>5</v>
      </c>
      <c r="S37" s="346">
        <v>8</v>
      </c>
      <c r="T37" s="347">
        <f>SUM(P37:S37)</f>
        <v>84</v>
      </c>
      <c r="U37" s="348">
        <v>1</v>
      </c>
      <c r="V37" s="349">
        <v>10</v>
      </c>
    </row>
    <row r="38" spans="1:24" s="123" customFormat="1" ht="20.100000000000001" customHeight="1">
      <c r="A38" s="318">
        <v>44519</v>
      </c>
      <c r="B38" s="326" t="s">
        <v>2172</v>
      </c>
      <c r="C38" s="327" t="s">
        <v>2173</v>
      </c>
      <c r="D38" s="328">
        <v>4</v>
      </c>
      <c r="E38" s="328">
        <v>0</v>
      </c>
      <c r="F38" s="328">
        <v>0</v>
      </c>
      <c r="G38" s="328">
        <v>0</v>
      </c>
      <c r="H38" s="328">
        <v>0</v>
      </c>
      <c r="I38" s="329" t="s">
        <v>2182</v>
      </c>
      <c r="J38" s="330" t="s">
        <v>2184</v>
      </c>
      <c r="K38" s="368" t="s">
        <v>2187</v>
      </c>
      <c r="L38" s="331"/>
      <c r="M38" s="344" t="s">
        <v>2140</v>
      </c>
      <c r="N38" s="186">
        <v>0.46875</v>
      </c>
      <c r="O38" s="345" t="s">
        <v>145</v>
      </c>
      <c r="P38" s="346">
        <v>42</v>
      </c>
      <c r="Q38" s="346">
        <v>43</v>
      </c>
      <c r="R38" s="346">
        <v>1</v>
      </c>
      <c r="S38" s="346">
        <v>1</v>
      </c>
      <c r="T38" s="347">
        <f t="shared" ref="T38:T45" si="0">SUM(P38:S38)</f>
        <v>87</v>
      </c>
      <c r="U38" s="350"/>
      <c r="V38" s="351">
        <v>8</v>
      </c>
      <c r="W38" s="270"/>
      <c r="X38" s="106"/>
    </row>
    <row r="39" spans="1:24" ht="20.100000000000001" customHeight="1">
      <c r="A39" s="325">
        <v>44519</v>
      </c>
      <c r="B39" s="332" t="s">
        <v>2172</v>
      </c>
      <c r="C39" s="333" t="s">
        <v>2150</v>
      </c>
      <c r="D39" s="334">
        <v>2</v>
      </c>
      <c r="E39" s="334">
        <v>0</v>
      </c>
      <c r="F39" s="334">
        <v>0</v>
      </c>
      <c r="G39" s="334">
        <v>1</v>
      </c>
      <c r="H39" s="334">
        <v>0</v>
      </c>
      <c r="I39" s="335" t="s">
        <v>2181</v>
      </c>
      <c r="J39" s="336" t="s">
        <v>2185</v>
      </c>
      <c r="K39" s="370" t="s">
        <v>2187</v>
      </c>
      <c r="L39" s="337"/>
      <c r="M39" s="344" t="s">
        <v>2204</v>
      </c>
      <c r="N39" s="186">
        <v>0.58680555555555558</v>
      </c>
      <c r="O39" s="345" t="s">
        <v>144</v>
      </c>
      <c r="P39" s="346">
        <v>56</v>
      </c>
      <c r="Q39" s="346">
        <v>56</v>
      </c>
      <c r="R39" s="346">
        <v>8</v>
      </c>
      <c r="S39" s="346">
        <v>8</v>
      </c>
      <c r="T39" s="347">
        <f t="shared" si="0"/>
        <v>128</v>
      </c>
      <c r="U39" s="350"/>
      <c r="V39" s="351">
        <v>6</v>
      </c>
      <c r="X39" s="106"/>
    </row>
    <row r="40" spans="1:24" ht="20.100000000000001" customHeight="1" thickBot="1">
      <c r="A40" s="324">
        <v>44519</v>
      </c>
      <c r="B40" s="338" t="s">
        <v>2172</v>
      </c>
      <c r="C40" s="339" t="s">
        <v>2122</v>
      </c>
      <c r="D40" s="340">
        <v>1</v>
      </c>
      <c r="E40" s="340">
        <v>0</v>
      </c>
      <c r="F40" s="340">
        <v>0</v>
      </c>
      <c r="G40" s="340">
        <v>1</v>
      </c>
      <c r="H40" s="340">
        <v>0</v>
      </c>
      <c r="I40" s="341" t="s">
        <v>2182</v>
      </c>
      <c r="J40" s="342" t="s">
        <v>2185</v>
      </c>
      <c r="K40" s="369" t="s">
        <v>2187</v>
      </c>
      <c r="L40" s="343"/>
      <c r="M40" s="344" t="s">
        <v>2221</v>
      </c>
      <c r="N40" s="186">
        <v>0.58819444444444446</v>
      </c>
      <c r="O40" s="345" t="s">
        <v>142</v>
      </c>
      <c r="P40" s="346">
        <v>53</v>
      </c>
      <c r="Q40" s="346">
        <v>42</v>
      </c>
      <c r="R40" s="346">
        <v>1</v>
      </c>
      <c r="S40" s="346">
        <v>1</v>
      </c>
      <c r="T40" s="347">
        <f t="shared" si="0"/>
        <v>97</v>
      </c>
      <c r="U40" s="352"/>
      <c r="V40" s="351">
        <v>5</v>
      </c>
      <c r="W40" s="106"/>
    </row>
    <row r="41" spans="1:24" ht="20.100000000000001" customHeight="1">
      <c r="A41" s="318">
        <v>44519</v>
      </c>
      <c r="B41" s="326" t="s">
        <v>2174</v>
      </c>
      <c r="C41" s="327" t="s">
        <v>2120</v>
      </c>
      <c r="D41" s="328">
        <v>1</v>
      </c>
      <c r="E41" s="328">
        <v>0</v>
      </c>
      <c r="F41" s="328">
        <v>0</v>
      </c>
      <c r="G41" s="328">
        <v>0</v>
      </c>
      <c r="H41" s="328">
        <v>0</v>
      </c>
      <c r="I41" s="329" t="s">
        <v>2180</v>
      </c>
      <c r="J41" s="330" t="s">
        <v>2185</v>
      </c>
      <c r="K41" s="368" t="s">
        <v>2186</v>
      </c>
      <c r="L41" s="331"/>
      <c r="M41" s="344" t="s">
        <v>2155</v>
      </c>
      <c r="N41" s="186">
        <v>0.51874999999999993</v>
      </c>
      <c r="O41" s="345" t="s">
        <v>146</v>
      </c>
      <c r="P41" s="346">
        <v>58</v>
      </c>
      <c r="Q41" s="346">
        <v>65</v>
      </c>
      <c r="R41" s="346">
        <v>5</v>
      </c>
      <c r="S41" s="346">
        <v>5</v>
      </c>
      <c r="T41" s="347">
        <f t="shared" si="0"/>
        <v>133</v>
      </c>
      <c r="U41" s="352"/>
      <c r="V41" s="351">
        <v>9</v>
      </c>
      <c r="W41" s="106"/>
    </row>
    <row r="42" spans="1:24" ht="20.100000000000001" customHeight="1" thickBot="1">
      <c r="A42" s="324">
        <v>44519</v>
      </c>
      <c r="B42" s="338" t="s">
        <v>2174</v>
      </c>
      <c r="C42" s="339" t="s">
        <v>2175</v>
      </c>
      <c r="D42" s="340">
        <v>2</v>
      </c>
      <c r="E42" s="340">
        <v>0</v>
      </c>
      <c r="F42" s="340">
        <v>0</v>
      </c>
      <c r="G42" s="340">
        <v>0</v>
      </c>
      <c r="H42" s="340">
        <v>0</v>
      </c>
      <c r="I42" s="341" t="s">
        <v>2181</v>
      </c>
      <c r="J42" s="342" t="s">
        <v>2184</v>
      </c>
      <c r="K42" s="369" t="s">
        <v>2187</v>
      </c>
      <c r="L42" s="343"/>
      <c r="M42" s="344" t="s">
        <v>2249</v>
      </c>
      <c r="N42" s="186">
        <v>0.64027777777777783</v>
      </c>
      <c r="O42" s="345" t="s">
        <v>2241</v>
      </c>
      <c r="P42" s="346">
        <v>46</v>
      </c>
      <c r="Q42" s="346">
        <v>10</v>
      </c>
      <c r="R42" s="346">
        <v>3</v>
      </c>
      <c r="S42" s="346">
        <v>0</v>
      </c>
      <c r="T42" s="347">
        <f t="shared" si="0"/>
        <v>59</v>
      </c>
      <c r="U42" s="352"/>
      <c r="V42" s="351">
        <v>3</v>
      </c>
      <c r="W42" s="106"/>
    </row>
    <row r="43" spans="1:24" ht="20.100000000000001" customHeight="1" thickBot="1">
      <c r="A43" s="359">
        <v>44519</v>
      </c>
      <c r="B43" s="360" t="s">
        <v>2176</v>
      </c>
      <c r="C43" s="361" t="s">
        <v>2177</v>
      </c>
      <c r="D43" s="362">
        <v>1</v>
      </c>
      <c r="E43" s="362">
        <v>0</v>
      </c>
      <c r="F43" s="362">
        <v>0</v>
      </c>
      <c r="G43" s="362">
        <v>1</v>
      </c>
      <c r="H43" s="362">
        <v>0</v>
      </c>
      <c r="I43" s="363" t="s">
        <v>2180</v>
      </c>
      <c r="J43" s="364" t="s">
        <v>2183</v>
      </c>
      <c r="K43" s="367" t="s">
        <v>2187</v>
      </c>
      <c r="L43" s="365" t="s">
        <v>2235</v>
      </c>
      <c r="M43" s="344" t="s">
        <v>2256</v>
      </c>
      <c r="N43" s="186">
        <v>0.67569444444444438</v>
      </c>
      <c r="O43" s="345" t="s">
        <v>2255</v>
      </c>
      <c r="P43" s="346">
        <v>5</v>
      </c>
      <c r="Q43" s="346">
        <v>0</v>
      </c>
      <c r="R43" s="346">
        <v>0</v>
      </c>
      <c r="S43" s="346">
        <v>0</v>
      </c>
      <c r="T43" s="347">
        <f t="shared" si="0"/>
        <v>5</v>
      </c>
      <c r="U43" s="352"/>
      <c r="V43" s="351">
        <v>1</v>
      </c>
      <c r="W43" s="106"/>
    </row>
    <row r="44" spans="1:24" ht="20.100000000000001" customHeight="1">
      <c r="A44" s="318">
        <v>44519</v>
      </c>
      <c r="B44" s="326" t="s">
        <v>2178</v>
      </c>
      <c r="C44" s="327" t="s">
        <v>2150</v>
      </c>
      <c r="D44" s="328">
        <v>0</v>
      </c>
      <c r="E44" s="328">
        <v>0</v>
      </c>
      <c r="F44" s="328">
        <v>0</v>
      </c>
      <c r="G44" s="328">
        <v>4</v>
      </c>
      <c r="H44" s="328">
        <v>0</v>
      </c>
      <c r="I44" s="329" t="s">
        <v>2181</v>
      </c>
      <c r="J44" s="330" t="s">
        <v>2184</v>
      </c>
      <c r="K44" s="368" t="s">
        <v>2187</v>
      </c>
      <c r="L44" s="331"/>
      <c r="M44" s="344" t="s">
        <v>2138</v>
      </c>
      <c r="N44" s="186">
        <v>0.59375</v>
      </c>
      <c r="O44" s="345" t="s">
        <v>1624</v>
      </c>
      <c r="P44" s="346">
        <v>1</v>
      </c>
      <c r="Q44" s="346">
        <v>1</v>
      </c>
      <c r="R44" s="346">
        <v>2</v>
      </c>
      <c r="S44" s="346">
        <v>3</v>
      </c>
      <c r="T44" s="347">
        <f t="shared" si="0"/>
        <v>7</v>
      </c>
      <c r="U44" s="352"/>
      <c r="V44" s="351">
        <v>2</v>
      </c>
      <c r="W44" s="106"/>
    </row>
    <row r="45" spans="1:24" ht="20.100000000000001" customHeight="1" thickBot="1">
      <c r="A45" s="324">
        <v>44519</v>
      </c>
      <c r="B45" s="338" t="s">
        <v>2178</v>
      </c>
      <c r="C45" s="339" t="s">
        <v>2179</v>
      </c>
      <c r="D45" s="340">
        <v>2</v>
      </c>
      <c r="E45" s="340">
        <v>0</v>
      </c>
      <c r="F45" s="340">
        <v>0</v>
      </c>
      <c r="G45" s="340">
        <v>2</v>
      </c>
      <c r="H45" s="340">
        <v>0</v>
      </c>
      <c r="I45" s="341" t="s">
        <v>2181</v>
      </c>
      <c r="J45" s="342" t="s">
        <v>2183</v>
      </c>
      <c r="K45" s="369" t="s">
        <v>2186</v>
      </c>
      <c r="L45" s="343"/>
      <c r="M45" s="344" t="s">
        <v>2117</v>
      </c>
      <c r="N45" s="186"/>
      <c r="O45" s="345" t="s">
        <v>147</v>
      </c>
      <c r="P45" s="346">
        <v>0</v>
      </c>
      <c r="Q45" s="346">
        <v>0</v>
      </c>
      <c r="R45" s="346">
        <v>0</v>
      </c>
      <c r="S45" s="346">
        <v>1</v>
      </c>
      <c r="T45" s="347">
        <f t="shared" si="0"/>
        <v>1</v>
      </c>
      <c r="U45" s="350"/>
      <c r="V45" s="351">
        <v>1</v>
      </c>
      <c r="W45" s="106"/>
    </row>
    <row r="46" spans="1:24" ht="20.100000000000001" customHeight="1" thickTop="1" thickBot="1">
      <c r="A46" s="359">
        <v>44519</v>
      </c>
      <c r="B46" s="360" t="s">
        <v>2194</v>
      </c>
      <c r="C46" s="361" t="s">
        <v>2195</v>
      </c>
      <c r="D46" s="362">
        <v>15</v>
      </c>
      <c r="E46" s="362">
        <v>0</v>
      </c>
      <c r="F46" s="362">
        <v>0</v>
      </c>
      <c r="G46" s="362">
        <v>15</v>
      </c>
      <c r="H46" s="362">
        <v>0</v>
      </c>
      <c r="I46" s="363" t="s">
        <v>2202</v>
      </c>
      <c r="J46" s="364" t="s">
        <v>2203</v>
      </c>
      <c r="K46" s="364" t="s">
        <v>2206</v>
      </c>
      <c r="L46" s="365"/>
      <c r="M46" s="344"/>
      <c r="N46" s="186"/>
      <c r="O46" s="181" t="s">
        <v>125</v>
      </c>
      <c r="P46" s="182">
        <f>SUM(P37:P45)</f>
        <v>294</v>
      </c>
      <c r="Q46" s="182">
        <f>SUM(Q37:Q45)</f>
        <v>255</v>
      </c>
      <c r="R46" s="182">
        <f>SUM(R37:R45)</f>
        <v>25</v>
      </c>
      <c r="S46" s="182">
        <f>SUM(S37:S45)</f>
        <v>27</v>
      </c>
      <c r="T46" s="182">
        <f>SUM(T37:T45)</f>
        <v>601</v>
      </c>
      <c r="U46" s="183"/>
      <c r="V46" s="184"/>
      <c r="W46" s="106"/>
    </row>
    <row r="47" spans="1:24" ht="20.100000000000001" customHeight="1" thickBot="1">
      <c r="A47" s="359">
        <v>44519</v>
      </c>
      <c r="B47" s="360" t="s">
        <v>2196</v>
      </c>
      <c r="C47" s="361" t="s">
        <v>2120</v>
      </c>
      <c r="D47" s="362">
        <v>2</v>
      </c>
      <c r="E47" s="362">
        <v>0</v>
      </c>
      <c r="F47" s="362">
        <v>0</v>
      </c>
      <c r="G47" s="362">
        <v>2</v>
      </c>
      <c r="H47" s="362">
        <v>0</v>
      </c>
      <c r="I47" s="363" t="s">
        <v>2202</v>
      </c>
      <c r="J47" s="364" t="s">
        <v>2204</v>
      </c>
      <c r="K47" s="364" t="s">
        <v>2207</v>
      </c>
      <c r="L47" s="365"/>
      <c r="M47" s="344"/>
      <c r="N47" s="186"/>
      <c r="O47" s="185"/>
      <c r="P47" s="179"/>
      <c r="Q47" s="179"/>
      <c r="R47" s="179"/>
      <c r="S47" s="179"/>
      <c r="T47" s="179">
        <f>SUM(P47:S47)</f>
        <v>0</v>
      </c>
      <c r="U47" s="180"/>
      <c r="V47" s="237"/>
    </row>
    <row r="48" spans="1:24" ht="20.100000000000001" customHeight="1">
      <c r="A48" s="318">
        <v>44519</v>
      </c>
      <c r="B48" s="326" t="s">
        <v>2197</v>
      </c>
      <c r="C48" s="327" t="s">
        <v>2195</v>
      </c>
      <c r="D48" s="328">
        <v>35</v>
      </c>
      <c r="E48" s="328">
        <v>0</v>
      </c>
      <c r="F48" s="328">
        <v>0</v>
      </c>
      <c r="G48" s="328">
        <v>35</v>
      </c>
      <c r="H48" s="328">
        <v>0</v>
      </c>
      <c r="I48" s="329" t="s">
        <v>2202</v>
      </c>
      <c r="J48" s="330" t="s">
        <v>2205</v>
      </c>
      <c r="K48" s="330" t="s">
        <v>2206</v>
      </c>
      <c r="L48" s="331"/>
      <c r="M48" s="344"/>
      <c r="N48" s="186"/>
      <c r="O48" s="185"/>
      <c r="P48" s="179"/>
      <c r="Q48" s="179"/>
      <c r="R48" s="179"/>
      <c r="S48" s="179"/>
      <c r="T48" s="179">
        <f>SUM(P48:S48)</f>
        <v>0</v>
      </c>
      <c r="U48" s="180"/>
      <c r="V48" s="176"/>
    </row>
    <row r="49" spans="1:22" ht="20.100000000000001" customHeight="1" thickBot="1">
      <c r="A49" s="324">
        <v>44519</v>
      </c>
      <c r="B49" s="338" t="s">
        <v>2197</v>
      </c>
      <c r="C49" s="339" t="s">
        <v>2175</v>
      </c>
      <c r="D49" s="340">
        <v>3</v>
      </c>
      <c r="E49" s="340">
        <v>0</v>
      </c>
      <c r="F49" s="340">
        <v>0</v>
      </c>
      <c r="G49" s="340">
        <v>3</v>
      </c>
      <c r="H49" s="340">
        <v>0</v>
      </c>
      <c r="I49" s="341" t="s">
        <v>2202</v>
      </c>
      <c r="J49" s="342" t="s">
        <v>2204</v>
      </c>
      <c r="K49" s="342" t="s">
        <v>2206</v>
      </c>
      <c r="L49" s="343"/>
      <c r="M49" s="344"/>
      <c r="N49" s="186"/>
      <c r="O49" s="185"/>
      <c r="P49" s="179"/>
      <c r="Q49" s="179"/>
      <c r="R49" s="179"/>
      <c r="S49" s="179"/>
      <c r="T49" s="179"/>
      <c r="U49" s="180"/>
      <c r="V49" s="176"/>
    </row>
    <row r="50" spans="1:22" ht="20.100000000000001" customHeight="1" thickBot="1">
      <c r="A50" s="359">
        <v>44519</v>
      </c>
      <c r="B50" s="360" t="s">
        <v>2198</v>
      </c>
      <c r="C50" s="361" t="s">
        <v>2199</v>
      </c>
      <c r="D50" s="362">
        <v>1</v>
      </c>
      <c r="E50" s="362">
        <v>0</v>
      </c>
      <c r="F50" s="362">
        <v>0</v>
      </c>
      <c r="G50" s="362">
        <v>1</v>
      </c>
      <c r="H50" s="362">
        <v>0</v>
      </c>
      <c r="I50" s="363" t="s">
        <v>2202</v>
      </c>
      <c r="J50" s="364" t="s">
        <v>2204</v>
      </c>
      <c r="K50" s="364" t="s">
        <v>2207</v>
      </c>
      <c r="L50" s="365"/>
      <c r="M50" s="344"/>
      <c r="N50" s="186"/>
      <c r="O50" s="185"/>
      <c r="P50" s="179"/>
      <c r="Q50" s="179"/>
      <c r="R50" s="179"/>
      <c r="S50" s="179"/>
      <c r="T50" s="179"/>
      <c r="U50" s="180"/>
      <c r="V50" s="176"/>
    </row>
    <row r="51" spans="1:22" ht="20.100000000000001" customHeight="1" thickTop="1" thickBot="1">
      <c r="A51" s="359">
        <v>44519</v>
      </c>
      <c r="B51" s="360" t="s">
        <v>2200</v>
      </c>
      <c r="C51" s="361" t="s">
        <v>2122</v>
      </c>
      <c r="D51" s="362">
        <v>6</v>
      </c>
      <c r="E51" s="362">
        <v>0</v>
      </c>
      <c r="F51" s="362">
        <v>0</v>
      </c>
      <c r="G51" s="362">
        <v>6</v>
      </c>
      <c r="H51" s="362">
        <v>0</v>
      </c>
      <c r="I51" s="363" t="s">
        <v>2202</v>
      </c>
      <c r="J51" s="364" t="s">
        <v>2204</v>
      </c>
      <c r="K51" s="364" t="s">
        <v>2207</v>
      </c>
      <c r="L51" s="365"/>
      <c r="M51" s="344"/>
      <c r="N51" s="186"/>
      <c r="O51" s="181" t="s">
        <v>88</v>
      </c>
      <c r="P51" s="182">
        <f>SUM(P47:P50)</f>
        <v>0</v>
      </c>
      <c r="Q51" s="91">
        <f>SUM(Q47:Q50)</f>
        <v>0</v>
      </c>
      <c r="R51" s="182">
        <f>SUM(R47:R50)</f>
        <v>0</v>
      </c>
      <c r="S51" s="91">
        <f>SUM(S47:S50)</f>
        <v>0</v>
      </c>
      <c r="T51" s="182">
        <f>SUM(T47:T50)</f>
        <v>0</v>
      </c>
      <c r="U51" s="92"/>
      <c r="V51" s="93"/>
    </row>
    <row r="52" spans="1:22" ht="20.100000000000001" customHeight="1" thickBot="1">
      <c r="A52" s="359">
        <v>44519</v>
      </c>
      <c r="B52" s="360" t="s">
        <v>2201</v>
      </c>
      <c r="C52" s="361" t="s">
        <v>2175</v>
      </c>
      <c r="D52" s="362">
        <v>2</v>
      </c>
      <c r="E52" s="362">
        <v>0</v>
      </c>
      <c r="F52" s="362">
        <v>0</v>
      </c>
      <c r="G52" s="362">
        <v>2</v>
      </c>
      <c r="H52" s="362">
        <v>0</v>
      </c>
      <c r="I52" s="363" t="s">
        <v>2202</v>
      </c>
      <c r="J52" s="364" t="s">
        <v>2204</v>
      </c>
      <c r="K52" s="364" t="s">
        <v>2206</v>
      </c>
      <c r="L52" s="365"/>
      <c r="M52" s="344"/>
      <c r="N52" s="186"/>
      <c r="O52" s="94" t="s">
        <v>89</v>
      </c>
      <c r="P52" s="96">
        <f>P46+P51</f>
        <v>294</v>
      </c>
      <c r="Q52" s="95">
        <f>Q46+Q51</f>
        <v>255</v>
      </c>
      <c r="R52" s="96">
        <f>R46+R51</f>
        <v>25</v>
      </c>
      <c r="S52" s="95">
        <f>S46+S51</f>
        <v>27</v>
      </c>
      <c r="T52" s="96">
        <f>T46+T51</f>
        <v>601</v>
      </c>
      <c r="U52" s="97">
        <f>SUM(U46:U47)</f>
        <v>0</v>
      </c>
      <c r="V52" s="98"/>
    </row>
    <row r="53" spans="1:22" ht="20.100000000000001" customHeight="1" thickBot="1">
      <c r="A53" s="359">
        <v>44519</v>
      </c>
      <c r="B53" s="360" t="s">
        <v>2208</v>
      </c>
      <c r="C53" s="361" t="s">
        <v>2120</v>
      </c>
      <c r="D53" s="362">
        <v>3</v>
      </c>
      <c r="E53" s="362">
        <v>0</v>
      </c>
      <c r="F53" s="362">
        <v>0</v>
      </c>
      <c r="G53" s="362">
        <v>2</v>
      </c>
      <c r="H53" s="362">
        <v>0</v>
      </c>
      <c r="I53" s="363" t="s">
        <v>2211</v>
      </c>
      <c r="J53" s="364" t="s">
        <v>2138</v>
      </c>
      <c r="K53" s="367" t="s">
        <v>2213</v>
      </c>
      <c r="L53" s="365"/>
      <c r="M53" s="344"/>
      <c r="N53" s="106"/>
      <c r="O53" s="169" t="s">
        <v>1310</v>
      </c>
      <c r="P53" s="99">
        <v>-5</v>
      </c>
      <c r="Q53" s="152"/>
      <c r="R53" s="152"/>
      <c r="S53" s="152"/>
      <c r="T53" s="152"/>
      <c r="U53" s="151"/>
      <c r="V53" s="151"/>
    </row>
    <row r="54" spans="1:22" ht="20.100000000000001" customHeight="1" thickBot="1">
      <c r="A54" s="359">
        <v>44519</v>
      </c>
      <c r="B54" s="360" t="s">
        <v>2209</v>
      </c>
      <c r="C54" s="361" t="s">
        <v>2210</v>
      </c>
      <c r="D54" s="362">
        <v>1</v>
      </c>
      <c r="E54" s="362">
        <v>0</v>
      </c>
      <c r="F54" s="362">
        <v>0</v>
      </c>
      <c r="G54" s="362">
        <v>1</v>
      </c>
      <c r="H54" s="362">
        <v>0</v>
      </c>
      <c r="I54" s="363" t="s">
        <v>2212</v>
      </c>
      <c r="J54" s="364" t="s">
        <v>2137</v>
      </c>
      <c r="K54" s="367" t="s">
        <v>2214</v>
      </c>
      <c r="L54" s="365"/>
      <c r="M54" s="344"/>
      <c r="N54" s="106"/>
      <c r="O54" s="156" t="s">
        <v>2250</v>
      </c>
      <c r="P54" s="188">
        <v>-15</v>
      </c>
      <c r="Q54" s="188">
        <v>-11</v>
      </c>
      <c r="R54" s="152"/>
      <c r="S54" s="152"/>
      <c r="T54" s="152"/>
      <c r="U54" s="151"/>
      <c r="V54" s="151"/>
    </row>
    <row r="55" spans="1:22" ht="20.100000000000001" customHeight="1">
      <c r="A55" s="318">
        <v>44519</v>
      </c>
      <c r="B55" s="326" t="s">
        <v>2217</v>
      </c>
      <c r="C55" s="327" t="s">
        <v>2215</v>
      </c>
      <c r="D55" s="328">
        <v>1</v>
      </c>
      <c r="E55" s="328">
        <v>0</v>
      </c>
      <c r="F55" s="328">
        <v>0</v>
      </c>
      <c r="G55" s="328">
        <v>1</v>
      </c>
      <c r="H55" s="328">
        <v>0</v>
      </c>
      <c r="I55" s="329" t="s">
        <v>2220</v>
      </c>
      <c r="J55" s="330" t="s">
        <v>2221</v>
      </c>
      <c r="K55" s="330" t="s">
        <v>2229</v>
      </c>
      <c r="L55" s="331"/>
      <c r="M55" s="187"/>
      <c r="N55" s="106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 thickBot="1">
      <c r="A56" s="324">
        <v>44519</v>
      </c>
      <c r="B56" s="338" t="s">
        <v>2217</v>
      </c>
      <c r="C56" s="339" t="s">
        <v>2216</v>
      </c>
      <c r="D56" s="340">
        <v>2</v>
      </c>
      <c r="E56" s="340">
        <v>0</v>
      </c>
      <c r="F56" s="340">
        <v>0</v>
      </c>
      <c r="G56" s="340">
        <v>9</v>
      </c>
      <c r="H56" s="340">
        <v>0</v>
      </c>
      <c r="I56" s="341" t="s">
        <v>2220</v>
      </c>
      <c r="J56" s="342" t="s">
        <v>2222</v>
      </c>
      <c r="K56" s="342" t="s">
        <v>2229</v>
      </c>
      <c r="L56" s="343"/>
      <c r="M56" s="187"/>
      <c r="N56" s="272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>
      <c r="A57" s="318">
        <v>44519</v>
      </c>
      <c r="B57" s="326" t="s">
        <v>2223</v>
      </c>
      <c r="C57" s="327" t="s">
        <v>2150</v>
      </c>
      <c r="D57" s="328">
        <v>4</v>
      </c>
      <c r="E57" s="328">
        <v>0</v>
      </c>
      <c r="F57" s="328">
        <v>0</v>
      </c>
      <c r="G57" s="328">
        <v>4</v>
      </c>
      <c r="H57" s="328">
        <v>0</v>
      </c>
      <c r="I57" s="329" t="s">
        <v>2220</v>
      </c>
      <c r="J57" s="330" t="s">
        <v>2221</v>
      </c>
      <c r="K57" s="330" t="s">
        <v>2230</v>
      </c>
      <c r="L57" s="331"/>
      <c r="M57" s="187"/>
      <c r="N57" s="272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 thickBot="1">
      <c r="A58" s="324">
        <v>44519</v>
      </c>
      <c r="B58" s="338" t="s">
        <v>2223</v>
      </c>
      <c r="C58" s="339" t="s">
        <v>2122</v>
      </c>
      <c r="D58" s="340">
        <v>1</v>
      </c>
      <c r="E58" s="340">
        <v>0</v>
      </c>
      <c r="F58" s="340">
        <v>0</v>
      </c>
      <c r="G58" s="340">
        <v>1</v>
      </c>
      <c r="H58" s="340">
        <v>0</v>
      </c>
      <c r="I58" s="341" t="s">
        <v>2220</v>
      </c>
      <c r="J58" s="342" t="s">
        <v>2221</v>
      </c>
      <c r="K58" s="342" t="s">
        <v>2230</v>
      </c>
      <c r="L58" s="343"/>
      <c r="M58" s="187"/>
      <c r="N58" s="272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59">
        <v>44519</v>
      </c>
      <c r="B59" s="360" t="s">
        <v>2224</v>
      </c>
      <c r="C59" s="361" t="s">
        <v>2225</v>
      </c>
      <c r="D59" s="362">
        <v>1</v>
      </c>
      <c r="E59" s="362">
        <v>0</v>
      </c>
      <c r="F59" s="362">
        <v>0</v>
      </c>
      <c r="G59" s="362">
        <v>1</v>
      </c>
      <c r="H59" s="362">
        <v>0</v>
      </c>
      <c r="I59" s="363" t="s">
        <v>2228</v>
      </c>
      <c r="J59" s="364" t="s">
        <v>2221</v>
      </c>
      <c r="K59" s="364" t="s">
        <v>2231</v>
      </c>
      <c r="L59" s="365"/>
      <c r="M59" s="187"/>
      <c r="N59" s="272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 thickBot="1">
      <c r="A60" s="359">
        <v>44519</v>
      </c>
      <c r="B60" s="360" t="s">
        <v>2226</v>
      </c>
      <c r="C60" s="361" t="s">
        <v>2122</v>
      </c>
      <c r="D60" s="362">
        <v>15</v>
      </c>
      <c r="E60" s="362">
        <v>0</v>
      </c>
      <c r="F60" s="362">
        <v>0</v>
      </c>
      <c r="G60" s="362">
        <v>15</v>
      </c>
      <c r="H60" s="362">
        <v>0</v>
      </c>
      <c r="I60" s="363" t="s">
        <v>2220</v>
      </c>
      <c r="J60" s="364" t="s">
        <v>2221</v>
      </c>
      <c r="K60" s="364" t="s">
        <v>2231</v>
      </c>
      <c r="L60" s="365"/>
      <c r="M60" s="187"/>
      <c r="N60" s="272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318">
        <v>44519</v>
      </c>
      <c r="B61" s="326" t="s">
        <v>2227</v>
      </c>
      <c r="C61" s="327" t="s">
        <v>2122</v>
      </c>
      <c r="D61" s="328">
        <v>7</v>
      </c>
      <c r="E61" s="328">
        <v>0</v>
      </c>
      <c r="F61" s="328">
        <v>0</v>
      </c>
      <c r="G61" s="328">
        <v>7</v>
      </c>
      <c r="H61" s="328">
        <v>0</v>
      </c>
      <c r="I61" s="329" t="s">
        <v>2220</v>
      </c>
      <c r="J61" s="330" t="s">
        <v>2221</v>
      </c>
      <c r="K61" s="330" t="s">
        <v>2229</v>
      </c>
      <c r="L61" s="331"/>
      <c r="M61" s="187"/>
      <c r="N61" s="272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324">
        <v>44519</v>
      </c>
      <c r="B62" s="338" t="s">
        <v>2227</v>
      </c>
      <c r="C62" s="339" t="s">
        <v>2179</v>
      </c>
      <c r="D62" s="340">
        <v>1</v>
      </c>
      <c r="E62" s="340">
        <v>0</v>
      </c>
      <c r="F62" s="340">
        <v>0</v>
      </c>
      <c r="G62" s="340">
        <v>1</v>
      </c>
      <c r="H62" s="340">
        <v>0</v>
      </c>
      <c r="I62" s="341" t="s">
        <v>2228</v>
      </c>
      <c r="J62" s="342" t="s">
        <v>2221</v>
      </c>
      <c r="K62" s="342" t="s">
        <v>2229</v>
      </c>
      <c r="L62" s="343"/>
      <c r="M62" s="187"/>
      <c r="N62" s="272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18">
        <v>44519</v>
      </c>
      <c r="B63" s="326" t="s">
        <v>2236</v>
      </c>
      <c r="C63" s="327" t="s">
        <v>2173</v>
      </c>
      <c r="D63" s="328">
        <v>0</v>
      </c>
      <c r="E63" s="328">
        <v>0</v>
      </c>
      <c r="F63" s="328">
        <v>0</v>
      </c>
      <c r="G63" s="328">
        <v>1</v>
      </c>
      <c r="H63" s="328">
        <v>0</v>
      </c>
      <c r="I63" s="329" t="s">
        <v>2240</v>
      </c>
      <c r="J63" s="330" t="s">
        <v>2244</v>
      </c>
      <c r="K63" s="368" t="s">
        <v>2246</v>
      </c>
      <c r="L63" s="331"/>
      <c r="M63" s="187"/>
      <c r="N63" s="272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>
      <c r="A64" s="325">
        <v>44519</v>
      </c>
      <c r="B64" s="332" t="s">
        <v>2236</v>
      </c>
      <c r="C64" s="333" t="s">
        <v>2150</v>
      </c>
      <c r="D64" s="334">
        <v>0</v>
      </c>
      <c r="E64" s="334">
        <v>0</v>
      </c>
      <c r="F64" s="334">
        <v>3</v>
      </c>
      <c r="G64" s="334">
        <v>3</v>
      </c>
      <c r="H64" s="334">
        <v>0</v>
      </c>
      <c r="I64" s="335" t="s">
        <v>2241</v>
      </c>
      <c r="J64" s="336" t="s">
        <v>2244</v>
      </c>
      <c r="K64" s="370" t="s">
        <v>2247</v>
      </c>
      <c r="L64" s="337"/>
      <c r="M64" s="187"/>
      <c r="N64" s="272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>
      <c r="A65" s="325">
        <v>44519</v>
      </c>
      <c r="B65" s="332" t="s">
        <v>2236</v>
      </c>
      <c r="C65" s="333" t="s">
        <v>2237</v>
      </c>
      <c r="D65" s="334">
        <v>0</v>
      </c>
      <c r="E65" s="334">
        <v>0</v>
      </c>
      <c r="F65" s="334">
        <v>0</v>
      </c>
      <c r="G65" s="334">
        <v>2</v>
      </c>
      <c r="H65" s="334">
        <v>0</v>
      </c>
      <c r="I65" s="335" t="s">
        <v>2242</v>
      </c>
      <c r="J65" s="336" t="s">
        <v>2244</v>
      </c>
      <c r="K65" s="370" t="s">
        <v>2248</v>
      </c>
      <c r="L65" s="337"/>
      <c r="M65" s="187"/>
      <c r="N65" s="272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325">
        <v>44519</v>
      </c>
      <c r="B66" s="332" t="s">
        <v>2236</v>
      </c>
      <c r="C66" s="333" t="s">
        <v>2122</v>
      </c>
      <c r="D66" s="334">
        <v>0</v>
      </c>
      <c r="E66" s="334">
        <v>0</v>
      </c>
      <c r="F66" s="334">
        <v>4</v>
      </c>
      <c r="G66" s="334">
        <v>2</v>
      </c>
      <c r="H66" s="334">
        <v>0</v>
      </c>
      <c r="I66" s="335" t="s">
        <v>2240</v>
      </c>
      <c r="J66" s="336" t="s">
        <v>2244</v>
      </c>
      <c r="K66" s="370" t="s">
        <v>2247</v>
      </c>
      <c r="L66" s="337"/>
      <c r="M66" s="187"/>
      <c r="N66" s="272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>
      <c r="A67" s="325">
        <v>44519</v>
      </c>
      <c r="B67" s="332" t="s">
        <v>2236</v>
      </c>
      <c r="C67" s="333" t="s">
        <v>2124</v>
      </c>
      <c r="D67" s="334">
        <v>0</v>
      </c>
      <c r="E67" s="334">
        <v>0</v>
      </c>
      <c r="F67" s="334">
        <v>0</v>
      </c>
      <c r="G67" s="334">
        <v>1</v>
      </c>
      <c r="H67" s="334">
        <v>0</v>
      </c>
      <c r="I67" s="335" t="s">
        <v>2242</v>
      </c>
      <c r="J67" s="336" t="s">
        <v>2245</v>
      </c>
      <c r="K67" s="370" t="s">
        <v>2248</v>
      </c>
      <c r="L67" s="337"/>
      <c r="M67" s="187"/>
      <c r="N67" s="272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325">
        <v>44519</v>
      </c>
      <c r="B68" s="332" t="s">
        <v>2236</v>
      </c>
      <c r="C68" s="333" t="s">
        <v>2238</v>
      </c>
      <c r="D68" s="334">
        <v>0</v>
      </c>
      <c r="E68" s="334">
        <v>0</v>
      </c>
      <c r="F68" s="334">
        <v>0</v>
      </c>
      <c r="G68" s="334">
        <v>1</v>
      </c>
      <c r="H68" s="334">
        <v>0</v>
      </c>
      <c r="I68" s="335" t="s">
        <v>2243</v>
      </c>
      <c r="J68" s="336" t="s">
        <v>2245</v>
      </c>
      <c r="K68" s="370" t="s">
        <v>2247</v>
      </c>
      <c r="L68" s="337"/>
      <c r="M68" s="187"/>
      <c r="N68" s="272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 thickBot="1">
      <c r="A69" s="324">
        <v>44519</v>
      </c>
      <c r="B69" s="338" t="s">
        <v>2236</v>
      </c>
      <c r="C69" s="339" t="s">
        <v>2175</v>
      </c>
      <c r="D69" s="340">
        <v>0</v>
      </c>
      <c r="E69" s="340">
        <v>0</v>
      </c>
      <c r="F69" s="340">
        <v>0</v>
      </c>
      <c r="G69" s="340">
        <v>2</v>
      </c>
      <c r="H69" s="340">
        <v>0</v>
      </c>
      <c r="I69" s="341" t="s">
        <v>2241</v>
      </c>
      <c r="J69" s="342" t="s">
        <v>2245</v>
      </c>
      <c r="K69" s="369" t="s">
        <v>2247</v>
      </c>
      <c r="L69" s="343"/>
      <c r="M69" s="187"/>
      <c r="N69" s="272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 thickBot="1">
      <c r="A70" s="359">
        <v>44519</v>
      </c>
      <c r="B70" s="360" t="s">
        <v>2239</v>
      </c>
      <c r="C70" s="361" t="s">
        <v>2133</v>
      </c>
      <c r="D70" s="362">
        <v>0</v>
      </c>
      <c r="E70" s="362">
        <v>0</v>
      </c>
      <c r="F70" s="362">
        <v>0</v>
      </c>
      <c r="G70" s="362">
        <v>30</v>
      </c>
      <c r="H70" s="362">
        <v>0</v>
      </c>
      <c r="I70" s="363" t="s">
        <v>2242</v>
      </c>
      <c r="J70" s="364" t="s">
        <v>2244</v>
      </c>
      <c r="K70" s="367" t="s">
        <v>2247</v>
      </c>
      <c r="L70" s="365"/>
      <c r="M70" s="187"/>
      <c r="N70" s="272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 thickBot="1">
      <c r="A71" s="484">
        <v>44519</v>
      </c>
      <c r="B71" s="485" t="s">
        <v>2251</v>
      </c>
      <c r="C71" s="486" t="s">
        <v>2252</v>
      </c>
      <c r="D71" s="487">
        <v>0</v>
      </c>
      <c r="E71" s="487">
        <v>0</v>
      </c>
      <c r="F71" s="487">
        <v>5</v>
      </c>
      <c r="G71" s="487">
        <v>0</v>
      </c>
      <c r="H71" s="487">
        <v>0</v>
      </c>
      <c r="I71" s="460" t="s">
        <v>2253</v>
      </c>
      <c r="J71" s="488" t="s">
        <v>2254</v>
      </c>
      <c r="K71" s="488"/>
      <c r="L71" s="489"/>
      <c r="M71" s="187"/>
      <c r="N71" s="272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359">
        <v>44519</v>
      </c>
      <c r="B72" s="360" t="s">
        <v>2143</v>
      </c>
      <c r="C72" s="361" t="s">
        <v>2122</v>
      </c>
      <c r="D72" s="362">
        <v>10</v>
      </c>
      <c r="E72" s="362">
        <v>0</v>
      </c>
      <c r="F72" s="362">
        <v>0</v>
      </c>
      <c r="G72" s="362">
        <v>0</v>
      </c>
      <c r="H72" s="362">
        <v>0</v>
      </c>
      <c r="I72" s="363" t="s">
        <v>2242</v>
      </c>
      <c r="J72" s="364" t="s">
        <v>2244</v>
      </c>
      <c r="K72" s="367" t="s">
        <v>2248</v>
      </c>
      <c r="L72" s="365"/>
      <c r="M72" s="187"/>
      <c r="N72" s="272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420" t="s">
        <v>11</v>
      </c>
      <c r="B73" s="421"/>
      <c r="C73" s="422"/>
      <c r="D73" s="423">
        <f>SUM(D4:D72)</f>
        <v>271</v>
      </c>
      <c r="E73" s="423">
        <f>SUM(E4:E72)</f>
        <v>0</v>
      </c>
      <c r="F73" s="423">
        <f>SUM(F4:F72)</f>
        <v>12</v>
      </c>
      <c r="G73" s="423">
        <f>SUM(G4:G72)</f>
        <v>292</v>
      </c>
      <c r="H73" s="423">
        <f>SUM(H4:H72)</f>
        <v>0</v>
      </c>
      <c r="I73" s="424"/>
      <c r="J73" s="425"/>
      <c r="K73" s="425"/>
      <c r="L73" s="426"/>
      <c r="M73" s="187"/>
      <c r="N73" s="272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203" t="s">
        <v>12</v>
      </c>
      <c r="B74" s="204"/>
      <c r="C74" s="205"/>
      <c r="D74" s="206">
        <v>3846</v>
      </c>
      <c r="E74" s="206">
        <v>0</v>
      </c>
      <c r="F74" s="206">
        <v>4</v>
      </c>
      <c r="G74" s="206">
        <v>3760</v>
      </c>
      <c r="H74" s="206">
        <v>0</v>
      </c>
      <c r="I74" s="298"/>
      <c r="J74" s="128"/>
      <c r="K74" s="128"/>
      <c r="L74" s="207"/>
      <c r="M74" s="187"/>
      <c r="N74" s="272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 thickBot="1">
      <c r="A75" s="208" t="s">
        <v>13</v>
      </c>
      <c r="B75" s="209"/>
      <c r="C75" s="210"/>
      <c r="D75" s="211">
        <f>D73+D74</f>
        <v>4117</v>
      </c>
      <c r="E75" s="211">
        <f>E73+E74</f>
        <v>0</v>
      </c>
      <c r="F75" s="211">
        <f>F73+F74</f>
        <v>16</v>
      </c>
      <c r="G75" s="211">
        <f>G73+G74</f>
        <v>4052</v>
      </c>
      <c r="H75" s="211">
        <f>H73+H74</f>
        <v>0</v>
      </c>
      <c r="I75" s="299"/>
      <c r="J75" s="129"/>
      <c r="K75" s="129"/>
      <c r="L75" s="212"/>
      <c r="M75" s="187"/>
      <c r="N75" s="272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213" t="s">
        <v>14</v>
      </c>
      <c r="B76" s="214">
        <f t="array" ref="B76">SUM(1/COUNTIF(B4:B72,B4:B72))</f>
        <v>43.000000000000014</v>
      </c>
      <c r="C76" s="215"/>
      <c r="D76" s="151"/>
      <c r="E76" s="151"/>
      <c r="F76" s="151"/>
      <c r="G76" s="151"/>
      <c r="H76" s="151"/>
      <c r="I76" s="300"/>
      <c r="J76" s="130"/>
      <c r="K76" s="130"/>
      <c r="L76" s="134"/>
      <c r="M76" s="187"/>
      <c r="N76" s="272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>
      <c r="A77" s="213"/>
      <c r="B77" s="214"/>
      <c r="C77" s="215"/>
      <c r="D77" s="151"/>
      <c r="E77" s="151"/>
      <c r="F77" s="151"/>
      <c r="G77" s="151"/>
      <c r="H77" s="151"/>
      <c r="I77" s="300"/>
      <c r="J77" s="130"/>
      <c r="K77" s="39"/>
      <c r="L77" s="39"/>
      <c r="M77" s="187"/>
      <c r="N77" s="272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216" t="s">
        <v>15</v>
      </c>
      <c r="B78" s="217"/>
      <c r="C78" s="217"/>
      <c r="D78" s="131"/>
      <c r="E78" s="131"/>
      <c r="F78" s="131"/>
      <c r="G78" s="131"/>
      <c r="H78" s="131"/>
      <c r="I78" s="301"/>
      <c r="J78" s="131"/>
      <c r="K78" s="148"/>
      <c r="L78" s="148"/>
      <c r="M78" s="187"/>
      <c r="N78" s="272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>
      <c r="A79" s="218" t="s">
        <v>1676</v>
      </c>
      <c r="B79" s="217"/>
      <c r="C79" s="217"/>
      <c r="D79" s="131"/>
      <c r="E79" s="131"/>
      <c r="F79" s="131"/>
      <c r="G79" s="131"/>
      <c r="H79" s="131"/>
      <c r="I79" s="301"/>
      <c r="J79" s="131"/>
      <c r="K79" s="131"/>
      <c r="L79" s="148"/>
      <c r="M79" s="187"/>
      <c r="N79" s="272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 thickBot="1">
      <c r="A80" s="219"/>
      <c r="B80" s="217"/>
      <c r="C80" s="220"/>
      <c r="D80" s="131"/>
      <c r="E80" s="131"/>
      <c r="F80" s="131"/>
      <c r="G80" s="131"/>
      <c r="H80" s="131"/>
      <c r="I80" s="302"/>
      <c r="J80" s="132"/>
      <c r="K80" s="132"/>
      <c r="L80" s="221"/>
      <c r="M80" s="187"/>
      <c r="N80" s="272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 thickBot="1">
      <c r="A81" s="174" t="s">
        <v>0</v>
      </c>
      <c r="B81" s="175" t="s">
        <v>1</v>
      </c>
      <c r="C81" s="175" t="s">
        <v>2</v>
      </c>
      <c r="D81" s="427" t="s">
        <v>16</v>
      </c>
      <c r="E81" s="222" t="s">
        <v>27</v>
      </c>
      <c r="F81" s="427" t="s">
        <v>18</v>
      </c>
      <c r="G81" s="427" t="s">
        <v>19</v>
      </c>
      <c r="H81" s="427" t="s">
        <v>119</v>
      </c>
      <c r="I81" s="303" t="s">
        <v>8</v>
      </c>
      <c r="J81" s="427" t="s">
        <v>9</v>
      </c>
      <c r="K81" s="464" t="s">
        <v>10</v>
      </c>
      <c r="L81" s="465"/>
      <c r="M81" s="187"/>
      <c r="N81" s="272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>
      <c r="A82" s="318"/>
      <c r="B82" s="326"/>
      <c r="C82" s="327"/>
      <c r="D82" s="328"/>
      <c r="E82" s="328"/>
      <c r="F82" s="328"/>
      <c r="G82" s="328"/>
      <c r="H82" s="328"/>
      <c r="I82" s="329"/>
      <c r="J82" s="330"/>
      <c r="K82" s="330"/>
      <c r="L82" s="331"/>
      <c r="M82" s="187"/>
      <c r="N82" s="272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 thickBot="1">
      <c r="A83" s="325"/>
      <c r="B83" s="332"/>
      <c r="C83" s="333"/>
      <c r="D83" s="334"/>
      <c r="E83" s="334"/>
      <c r="F83" s="334"/>
      <c r="G83" s="334"/>
      <c r="H83" s="334"/>
      <c r="I83" s="335"/>
      <c r="J83" s="336"/>
      <c r="K83" s="336"/>
      <c r="L83" s="337"/>
      <c r="M83" s="187"/>
      <c r="N83" s="272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>
      <c r="A84" s="198" t="s">
        <v>20</v>
      </c>
      <c r="B84" s="199"/>
      <c r="C84" s="200"/>
      <c r="D84" s="225">
        <f>SUM(D82:D83)</f>
        <v>0</v>
      </c>
      <c r="E84" s="225">
        <f>SUM(E82:E83)</f>
        <v>0</v>
      </c>
      <c r="F84" s="225">
        <f>SUM(F82:F83)</f>
        <v>0</v>
      </c>
      <c r="G84" s="225">
        <f>SUM(G82:G83)</f>
        <v>0</v>
      </c>
      <c r="H84" s="225">
        <f>SUM(H82:H83)</f>
        <v>0</v>
      </c>
      <c r="I84" s="297"/>
      <c r="J84" s="34"/>
      <c r="K84" s="34"/>
      <c r="L84" s="226"/>
      <c r="M84" s="187"/>
      <c r="N84" s="272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>
      <c r="A85" s="227" t="s">
        <v>12</v>
      </c>
      <c r="B85" s="228"/>
      <c r="C85" s="115"/>
      <c r="D85" s="229">
        <v>27</v>
      </c>
      <c r="E85" s="229">
        <v>441</v>
      </c>
      <c r="F85" s="229">
        <v>432</v>
      </c>
      <c r="G85" s="229">
        <v>25</v>
      </c>
      <c r="H85" s="229">
        <v>0</v>
      </c>
      <c r="I85" s="304"/>
      <c r="J85" s="133"/>
      <c r="K85" s="133"/>
      <c r="L85" s="230"/>
      <c r="M85" s="187"/>
      <c r="N85" s="272"/>
      <c r="O85" s="156"/>
      <c r="P85" s="188"/>
      <c r="Q85" s="188"/>
      <c r="R85" s="152"/>
      <c r="S85" s="152"/>
      <c r="T85" s="152"/>
      <c r="U85" s="151"/>
      <c r="V85" s="151"/>
    </row>
    <row r="86" spans="1:22" ht="19.5" customHeight="1" thickBot="1">
      <c r="A86" s="208" t="s">
        <v>13</v>
      </c>
      <c r="B86" s="209"/>
      <c r="C86" s="210"/>
      <c r="D86" s="231">
        <f>SUM(D84:D85)</f>
        <v>27</v>
      </c>
      <c r="E86" s="231">
        <f t="shared" ref="E86:H86" si="1">SUM(E84:E85)</f>
        <v>441</v>
      </c>
      <c r="F86" s="231">
        <f t="shared" si="1"/>
        <v>432</v>
      </c>
      <c r="G86" s="231">
        <f t="shared" si="1"/>
        <v>25</v>
      </c>
      <c r="H86" s="231">
        <f t="shared" si="1"/>
        <v>0</v>
      </c>
      <c r="I86" s="299"/>
      <c r="J86" s="129"/>
      <c r="K86" s="129"/>
      <c r="L86" s="212"/>
      <c r="M86" s="187"/>
      <c r="N86" s="272"/>
      <c r="O86" s="156"/>
      <c r="P86" s="188"/>
      <c r="Q86" s="188"/>
      <c r="R86" s="152"/>
      <c r="S86" s="152"/>
      <c r="T86" s="152"/>
      <c r="U86" s="151"/>
      <c r="V86" s="151"/>
    </row>
    <row r="87" spans="1:22" ht="19.5" customHeight="1">
      <c r="A87" s="213"/>
      <c r="B87" s="214"/>
      <c r="C87" s="232"/>
      <c r="D87" s="151"/>
      <c r="E87" s="151"/>
      <c r="F87" s="151"/>
      <c r="G87" s="151"/>
      <c r="H87" s="151"/>
      <c r="I87" s="300"/>
      <c r="J87" s="130"/>
      <c r="K87" s="130"/>
      <c r="L87" s="130"/>
      <c r="M87" s="187"/>
      <c r="N87" s="272"/>
      <c r="O87" s="156"/>
      <c r="P87" s="188"/>
      <c r="Q87" s="188"/>
      <c r="R87" s="152"/>
      <c r="S87" s="152"/>
      <c r="T87" s="152"/>
      <c r="U87" s="151"/>
      <c r="V87" s="151"/>
    </row>
    <row r="88" spans="1:22" ht="19.5" customHeight="1">
      <c r="A88" s="216" t="s">
        <v>21</v>
      </c>
      <c r="B88" s="217"/>
      <c r="C88" s="217"/>
      <c r="D88" s="131"/>
      <c r="E88" s="131"/>
      <c r="F88" s="131"/>
      <c r="G88" s="131"/>
      <c r="H88" s="131"/>
      <c r="I88" s="301"/>
      <c r="J88" s="131"/>
      <c r="K88" s="131"/>
      <c r="L88" s="131"/>
      <c r="M88" s="187"/>
      <c r="N88" s="272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>
      <c r="A89" s="216" t="s">
        <v>124</v>
      </c>
      <c r="B89" s="217"/>
      <c r="C89" s="217"/>
      <c r="D89" s="131"/>
      <c r="E89" s="131"/>
      <c r="F89" s="131"/>
      <c r="G89" s="131"/>
      <c r="H89" s="131"/>
      <c r="I89" s="301"/>
      <c r="J89" s="131"/>
      <c r="K89" s="131"/>
      <c r="L89" s="131"/>
      <c r="M89" s="187"/>
      <c r="N89" s="272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 thickBot="1">
      <c r="A90" s="219"/>
      <c r="B90" s="217"/>
      <c r="C90" s="220"/>
      <c r="D90" s="131"/>
      <c r="E90" s="131"/>
      <c r="F90" s="131"/>
      <c r="G90" s="131"/>
      <c r="H90" s="131"/>
      <c r="I90" s="302"/>
      <c r="J90" s="132"/>
      <c r="K90" s="132"/>
      <c r="L90" s="221"/>
      <c r="M90" s="187"/>
      <c r="N90" s="272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 thickBot="1">
      <c r="A91" s="174" t="s">
        <v>0</v>
      </c>
      <c r="B91" s="175" t="s">
        <v>1</v>
      </c>
      <c r="C91" s="175" t="s">
        <v>2</v>
      </c>
      <c r="D91" s="427" t="s">
        <v>22</v>
      </c>
      <c r="E91" s="427" t="s">
        <v>23</v>
      </c>
      <c r="F91" s="427" t="s">
        <v>24</v>
      </c>
      <c r="G91" s="427" t="s">
        <v>25</v>
      </c>
      <c r="H91" s="427" t="s">
        <v>7</v>
      </c>
      <c r="I91" s="303" t="s">
        <v>8</v>
      </c>
      <c r="J91" s="427" t="s">
        <v>9</v>
      </c>
      <c r="K91" s="464" t="s">
        <v>10</v>
      </c>
      <c r="L91" s="465"/>
      <c r="M91" s="187"/>
      <c r="N91" s="272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 thickBot="1">
      <c r="A92" s="174">
        <v>44517</v>
      </c>
      <c r="B92" s="287" t="s">
        <v>2101</v>
      </c>
      <c r="C92" s="411" t="s">
        <v>2102</v>
      </c>
      <c r="D92" s="167">
        <v>10</v>
      </c>
      <c r="E92" s="167">
        <v>0</v>
      </c>
      <c r="F92" s="167">
        <v>0</v>
      </c>
      <c r="G92" s="167">
        <v>5</v>
      </c>
      <c r="H92" s="167">
        <v>0</v>
      </c>
      <c r="I92" s="296" t="s">
        <v>2110</v>
      </c>
      <c r="J92" s="175" t="s">
        <v>2113</v>
      </c>
      <c r="K92" s="175"/>
      <c r="L92" s="288"/>
      <c r="M92" s="187"/>
      <c r="N92" s="272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>
      <c r="A93" s="170">
        <v>44517</v>
      </c>
      <c r="B93" s="141" t="s">
        <v>2103</v>
      </c>
      <c r="C93" s="408" t="s">
        <v>2104</v>
      </c>
      <c r="D93" s="160">
        <v>2</v>
      </c>
      <c r="E93" s="160">
        <v>0</v>
      </c>
      <c r="F93" s="160">
        <v>0</v>
      </c>
      <c r="G93" s="160">
        <v>2</v>
      </c>
      <c r="H93" s="160">
        <v>0</v>
      </c>
      <c r="I93" s="290" t="s">
        <v>2111</v>
      </c>
      <c r="J93" s="168" t="s">
        <v>2113</v>
      </c>
      <c r="K93" s="168"/>
      <c r="L93" s="142"/>
      <c r="M93" s="187"/>
      <c r="N93" s="272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 thickBot="1">
      <c r="A94" s="165">
        <v>44517</v>
      </c>
      <c r="B94" s="285" t="s">
        <v>2103</v>
      </c>
      <c r="C94" s="410" t="s">
        <v>2105</v>
      </c>
      <c r="D94" s="163">
        <v>1</v>
      </c>
      <c r="E94" s="163">
        <v>0</v>
      </c>
      <c r="F94" s="163">
        <v>0</v>
      </c>
      <c r="G94" s="163">
        <v>2</v>
      </c>
      <c r="H94" s="163">
        <v>0</v>
      </c>
      <c r="I94" s="292" t="s">
        <v>2110</v>
      </c>
      <c r="J94" s="164" t="s">
        <v>2113</v>
      </c>
      <c r="K94" s="164"/>
      <c r="L94" s="286"/>
      <c r="M94" s="187"/>
      <c r="N94" s="272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>
      <c r="A95" s="170">
        <v>44517</v>
      </c>
      <c r="B95" s="141" t="s">
        <v>2106</v>
      </c>
      <c r="C95" s="408" t="s">
        <v>2107</v>
      </c>
      <c r="D95" s="160">
        <v>10</v>
      </c>
      <c r="E95" s="160">
        <v>0</v>
      </c>
      <c r="F95" s="160">
        <v>0</v>
      </c>
      <c r="G95" s="160">
        <v>10</v>
      </c>
      <c r="H95" s="160">
        <v>0</v>
      </c>
      <c r="I95" s="290" t="s">
        <v>2112</v>
      </c>
      <c r="J95" s="168" t="s">
        <v>2113</v>
      </c>
      <c r="K95" s="168"/>
      <c r="L95" s="142"/>
      <c r="M95" s="187"/>
      <c r="N95" s="272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A96" s="171">
        <v>44517</v>
      </c>
      <c r="B96" s="143" t="s">
        <v>2106</v>
      </c>
      <c r="C96" s="409" t="s">
        <v>2108</v>
      </c>
      <c r="D96" s="162">
        <v>1</v>
      </c>
      <c r="E96" s="162">
        <v>0</v>
      </c>
      <c r="F96" s="162">
        <v>0</v>
      </c>
      <c r="G96" s="162">
        <v>2</v>
      </c>
      <c r="H96" s="162">
        <v>0</v>
      </c>
      <c r="I96" s="291" t="s">
        <v>2112</v>
      </c>
      <c r="J96" s="169" t="s">
        <v>2113</v>
      </c>
      <c r="K96" s="169"/>
      <c r="L96" s="144"/>
      <c r="M96" s="187"/>
      <c r="N96" s="272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 thickBot="1">
      <c r="A97" s="165">
        <v>44517</v>
      </c>
      <c r="B97" s="285" t="s">
        <v>2106</v>
      </c>
      <c r="C97" s="410" t="s">
        <v>2109</v>
      </c>
      <c r="D97" s="163">
        <v>0</v>
      </c>
      <c r="E97" s="163">
        <v>0</v>
      </c>
      <c r="F97" s="163">
        <v>0</v>
      </c>
      <c r="G97" s="163">
        <v>1</v>
      </c>
      <c r="H97" s="163">
        <v>0</v>
      </c>
      <c r="I97" s="292" t="s">
        <v>2111</v>
      </c>
      <c r="J97" s="164" t="s">
        <v>2113</v>
      </c>
      <c r="K97" s="164"/>
      <c r="L97" s="286"/>
      <c r="M97" s="187"/>
      <c r="N97" s="272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 thickBot="1">
      <c r="A98" s="174">
        <v>44518</v>
      </c>
      <c r="B98" s="287" t="s">
        <v>2188</v>
      </c>
      <c r="C98" s="411" t="s">
        <v>1593</v>
      </c>
      <c r="D98" s="167">
        <v>7</v>
      </c>
      <c r="E98" s="167">
        <v>0</v>
      </c>
      <c r="F98" s="167">
        <v>0</v>
      </c>
      <c r="G98" s="167">
        <v>7</v>
      </c>
      <c r="H98" s="167">
        <v>0</v>
      </c>
      <c r="I98" s="296" t="s">
        <v>2191</v>
      </c>
      <c r="J98" s="175" t="s">
        <v>2193</v>
      </c>
      <c r="K98" s="175"/>
      <c r="L98" s="288"/>
      <c r="M98" s="187"/>
      <c r="N98" s="272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 thickBot="1">
      <c r="A99" s="174">
        <v>44518</v>
      </c>
      <c r="B99" s="287" t="s">
        <v>2189</v>
      </c>
      <c r="C99" s="411" t="s">
        <v>1593</v>
      </c>
      <c r="D99" s="167">
        <v>3</v>
      </c>
      <c r="E99" s="167">
        <v>0</v>
      </c>
      <c r="F99" s="167">
        <v>0</v>
      </c>
      <c r="G99" s="167">
        <v>3</v>
      </c>
      <c r="H99" s="167">
        <v>0</v>
      </c>
      <c r="I99" s="296" t="s">
        <v>2192</v>
      </c>
      <c r="J99" s="175" t="s">
        <v>2193</v>
      </c>
      <c r="K99" s="175"/>
      <c r="L99" s="288"/>
      <c r="M99" s="187"/>
      <c r="N99" s="272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 thickBot="1">
      <c r="A100" s="174">
        <v>44518</v>
      </c>
      <c r="B100" s="287" t="s">
        <v>2190</v>
      </c>
      <c r="C100" s="411" t="s">
        <v>1593</v>
      </c>
      <c r="D100" s="167">
        <v>3</v>
      </c>
      <c r="E100" s="167">
        <v>0</v>
      </c>
      <c r="F100" s="167">
        <v>0</v>
      </c>
      <c r="G100" s="167">
        <v>3</v>
      </c>
      <c r="H100" s="167">
        <v>0</v>
      </c>
      <c r="I100" s="296" t="s">
        <v>2191</v>
      </c>
      <c r="J100" s="175" t="s">
        <v>2193</v>
      </c>
      <c r="K100" s="175"/>
      <c r="L100" s="288"/>
      <c r="M100" s="187"/>
      <c r="N100" s="272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>
      <c r="A101" s="171"/>
      <c r="B101" s="143"/>
      <c r="C101" s="409"/>
      <c r="D101" s="162">
        <v>0</v>
      </c>
      <c r="E101" s="162">
        <v>0</v>
      </c>
      <c r="F101" s="162">
        <v>0</v>
      </c>
      <c r="G101" s="162">
        <v>0</v>
      </c>
      <c r="H101" s="162">
        <v>0</v>
      </c>
      <c r="I101" s="291"/>
      <c r="J101" s="169"/>
      <c r="K101" s="169"/>
      <c r="L101" s="144"/>
      <c r="M101" s="187"/>
      <c r="N101" s="272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>
      <c r="A102" s="171"/>
      <c r="B102" s="143"/>
      <c r="C102" s="409"/>
      <c r="D102" s="162">
        <v>0</v>
      </c>
      <c r="E102" s="162">
        <v>0</v>
      </c>
      <c r="F102" s="162">
        <v>0</v>
      </c>
      <c r="G102" s="162">
        <v>0</v>
      </c>
      <c r="H102" s="162">
        <v>0</v>
      </c>
      <c r="I102" s="291"/>
      <c r="J102" s="169"/>
      <c r="K102" s="169"/>
      <c r="L102" s="144"/>
      <c r="M102" s="187"/>
      <c r="N102" s="272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>
      <c r="A103" s="171"/>
      <c r="B103" s="143"/>
      <c r="C103" s="409"/>
      <c r="D103" s="162">
        <v>0</v>
      </c>
      <c r="E103" s="162">
        <v>0</v>
      </c>
      <c r="F103" s="162">
        <v>0</v>
      </c>
      <c r="G103" s="162">
        <v>0</v>
      </c>
      <c r="H103" s="162">
        <v>0</v>
      </c>
      <c r="I103" s="291"/>
      <c r="J103" s="169"/>
      <c r="K103" s="169"/>
      <c r="L103" s="144"/>
      <c r="M103" s="187"/>
      <c r="N103" s="272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 thickBot="1">
      <c r="A104" s="165"/>
      <c r="B104" s="285"/>
      <c r="C104" s="410"/>
      <c r="D104" s="163">
        <v>0</v>
      </c>
      <c r="E104" s="163">
        <v>0</v>
      </c>
      <c r="F104" s="163">
        <v>0</v>
      </c>
      <c r="G104" s="163">
        <v>0</v>
      </c>
      <c r="H104" s="163">
        <v>0</v>
      </c>
      <c r="I104" s="292"/>
      <c r="J104" s="164"/>
      <c r="K104" s="164"/>
      <c r="L104" s="286"/>
      <c r="M104" s="187"/>
      <c r="N104" s="272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>
      <c r="A105" s="198" t="s">
        <v>20</v>
      </c>
      <c r="B105" s="199"/>
      <c r="C105" s="200"/>
      <c r="D105" s="225">
        <f>SUM(D92:D104)</f>
        <v>37</v>
      </c>
      <c r="E105" s="225">
        <f>SUM(E92:E104)</f>
        <v>0</v>
      </c>
      <c r="F105" s="225">
        <f>SUM(F92:F104)</f>
        <v>0</v>
      </c>
      <c r="G105" s="225">
        <f>SUM(G92:G104)</f>
        <v>35</v>
      </c>
      <c r="H105" s="225">
        <f>SUM(H92:H104)</f>
        <v>0</v>
      </c>
      <c r="I105" s="297"/>
      <c r="J105" s="34"/>
      <c r="K105" s="34"/>
      <c r="L105" s="226"/>
      <c r="M105" s="187"/>
      <c r="N105" s="272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>
      <c r="A106" s="227" t="s">
        <v>12</v>
      </c>
      <c r="B106" s="228"/>
      <c r="C106" s="115"/>
      <c r="D106" s="229">
        <v>130</v>
      </c>
      <c r="E106" s="229">
        <v>0</v>
      </c>
      <c r="F106" s="229">
        <v>0</v>
      </c>
      <c r="G106" s="229">
        <v>116</v>
      </c>
      <c r="H106" s="229">
        <v>0</v>
      </c>
      <c r="I106" s="304"/>
      <c r="J106" s="133"/>
      <c r="K106" s="133"/>
      <c r="L106" s="230"/>
      <c r="M106" s="187"/>
      <c r="N106" s="272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 thickBot="1">
      <c r="A107" s="208" t="s">
        <v>13</v>
      </c>
      <c r="B107" s="209"/>
      <c r="C107" s="210"/>
      <c r="D107" s="231">
        <f>SUM(D105:D106)</f>
        <v>167</v>
      </c>
      <c r="E107" s="231">
        <f>SUM(E105:E106)</f>
        <v>0</v>
      </c>
      <c r="F107" s="231">
        <f>SUM(F105:F106)</f>
        <v>0</v>
      </c>
      <c r="G107" s="231">
        <f>SUM(G105:G106)</f>
        <v>151</v>
      </c>
      <c r="H107" s="231">
        <f>SUM(H105:H106)</f>
        <v>0</v>
      </c>
      <c r="I107" s="299"/>
      <c r="J107" s="129"/>
      <c r="K107" s="129"/>
      <c r="L107" s="212"/>
      <c r="M107" s="187"/>
      <c r="N107" s="272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213"/>
      <c r="B108" s="214"/>
      <c r="C108" s="232"/>
      <c r="D108" s="151"/>
      <c r="E108" s="151"/>
      <c r="F108" s="151"/>
      <c r="G108" s="151"/>
      <c r="H108" s="151"/>
      <c r="I108" s="300"/>
      <c r="J108" s="130"/>
      <c r="K108" s="130"/>
      <c r="L108" s="130"/>
      <c r="M108" s="187"/>
      <c r="N108" s="272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216" t="s">
        <v>120</v>
      </c>
      <c r="B109" s="217"/>
      <c r="C109" s="217"/>
      <c r="D109" s="131"/>
      <c r="E109" s="131"/>
      <c r="F109" s="131"/>
      <c r="G109" s="131"/>
      <c r="H109" s="131"/>
      <c r="I109" s="301"/>
      <c r="J109" s="131"/>
      <c r="K109" s="131"/>
      <c r="L109" s="131"/>
      <c r="M109" s="187"/>
      <c r="N109" s="272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 thickBot="1">
      <c r="A110" s="219"/>
      <c r="B110" s="217"/>
      <c r="C110" s="220"/>
      <c r="D110" s="131"/>
      <c r="E110" s="131"/>
      <c r="F110" s="131"/>
      <c r="G110" s="131"/>
      <c r="H110" s="131"/>
      <c r="I110" s="302"/>
      <c r="J110" s="132"/>
      <c r="K110" s="132"/>
      <c r="L110" s="131"/>
      <c r="M110" s="187"/>
      <c r="N110" s="272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 thickBot="1">
      <c r="A111" s="174" t="s">
        <v>0</v>
      </c>
      <c r="B111" s="175" t="s">
        <v>1</v>
      </c>
      <c r="C111" s="175" t="s">
        <v>2</v>
      </c>
      <c r="D111" s="427" t="s">
        <v>26</v>
      </c>
      <c r="E111" s="427" t="s">
        <v>27</v>
      </c>
      <c r="F111" s="427" t="s">
        <v>28</v>
      </c>
      <c r="G111" s="427" t="s">
        <v>25</v>
      </c>
      <c r="H111" s="427" t="s">
        <v>22</v>
      </c>
      <c r="I111" s="303" t="s">
        <v>8</v>
      </c>
      <c r="J111" s="427" t="s">
        <v>9</v>
      </c>
      <c r="K111" s="464" t="s">
        <v>10</v>
      </c>
      <c r="L111" s="465"/>
      <c r="M111" s="187"/>
      <c r="N111" s="272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170"/>
      <c r="B112" s="159"/>
      <c r="C112" s="159"/>
      <c r="D112" s="319"/>
      <c r="E112" s="319"/>
      <c r="F112" s="319"/>
      <c r="G112" s="319"/>
      <c r="H112" s="319"/>
      <c r="I112" s="305"/>
      <c r="J112" s="134"/>
      <c r="K112" s="134"/>
      <c r="L112" s="289"/>
      <c r="M112" s="187"/>
      <c r="N112" s="272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 thickBot="1">
      <c r="A113" s="171"/>
      <c r="B113" s="161"/>
      <c r="C113" s="161"/>
      <c r="D113" s="320"/>
      <c r="E113" s="320"/>
      <c r="F113" s="320"/>
      <c r="G113" s="320"/>
      <c r="H113" s="320"/>
      <c r="I113" s="306"/>
      <c r="J113" s="39"/>
      <c r="K113" s="39"/>
      <c r="L113" s="176"/>
      <c r="M113" s="187"/>
      <c r="N113" s="272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198" t="s">
        <v>20</v>
      </c>
      <c r="B114" s="199"/>
      <c r="C114" s="200"/>
      <c r="D114" s="321">
        <f>SUM(D112:D113)</f>
        <v>0</v>
      </c>
      <c r="E114" s="321">
        <f>SUM(E112:E113)</f>
        <v>0</v>
      </c>
      <c r="F114" s="321">
        <f>SUM(F112:F113)</f>
        <v>0</v>
      </c>
      <c r="G114" s="321">
        <f>SUM(G112:G113)</f>
        <v>0</v>
      </c>
      <c r="H114" s="321">
        <f>SUM(H112:H113)</f>
        <v>0</v>
      </c>
      <c r="I114" s="297"/>
      <c r="J114" s="34"/>
      <c r="K114" s="34"/>
      <c r="L114" s="226"/>
      <c r="M114" s="187"/>
      <c r="N114" s="272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227" t="s">
        <v>12</v>
      </c>
      <c r="B115" s="228"/>
      <c r="C115" s="115"/>
      <c r="D115" s="322">
        <v>0</v>
      </c>
      <c r="E115" s="322">
        <v>170</v>
      </c>
      <c r="F115" s="322">
        <v>167</v>
      </c>
      <c r="G115" s="322">
        <v>0</v>
      </c>
      <c r="H115" s="322">
        <v>0</v>
      </c>
      <c r="I115" s="304"/>
      <c r="J115" s="133"/>
      <c r="K115" s="133"/>
      <c r="L115" s="230"/>
      <c r="M115" s="187"/>
      <c r="N115" s="272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 thickBot="1">
      <c r="A116" s="208" t="s">
        <v>13</v>
      </c>
      <c r="B116" s="209"/>
      <c r="C116" s="210"/>
      <c r="D116" s="323">
        <f>D114+D115</f>
        <v>0</v>
      </c>
      <c r="E116" s="323">
        <f>E114+E115</f>
        <v>170</v>
      </c>
      <c r="F116" s="323">
        <f>F114+F115</f>
        <v>167</v>
      </c>
      <c r="G116" s="323">
        <f>G114+G115</f>
        <v>0</v>
      </c>
      <c r="H116" s="323">
        <f>H114+H115</f>
        <v>0</v>
      </c>
      <c r="I116" s="299"/>
      <c r="J116" s="129"/>
      <c r="K116" s="129"/>
      <c r="L116" s="212"/>
      <c r="M116" s="187"/>
      <c r="N116" s="272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234"/>
      <c r="B117" s="214"/>
      <c r="C117" s="215"/>
      <c r="D117" s="151"/>
      <c r="E117" s="151"/>
      <c r="F117" s="151"/>
      <c r="G117" s="151"/>
      <c r="H117" s="151"/>
      <c r="I117" s="300"/>
      <c r="J117" s="130"/>
      <c r="K117" s="130"/>
      <c r="L117" s="130"/>
      <c r="M117" s="187"/>
      <c r="N117" s="272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>
      <c r="A118" s="216" t="s">
        <v>117</v>
      </c>
      <c r="B118" s="217"/>
      <c r="C118" s="217"/>
      <c r="D118" s="131"/>
      <c r="E118" s="131"/>
      <c r="F118" s="131"/>
      <c r="G118" s="131"/>
      <c r="H118" s="131"/>
      <c r="I118" s="301"/>
      <c r="J118" s="131"/>
      <c r="K118" s="131"/>
      <c r="L118" s="131"/>
      <c r="M118" s="187"/>
      <c r="N118" s="272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 thickBot="1">
      <c r="A119" s="219"/>
      <c r="B119" s="217"/>
      <c r="C119" s="220"/>
      <c r="D119" s="131"/>
      <c r="E119" s="131"/>
      <c r="F119" s="131"/>
      <c r="G119" s="131"/>
      <c r="H119" s="131"/>
      <c r="I119" s="302"/>
      <c r="J119" s="132"/>
      <c r="K119" s="132"/>
      <c r="L119" s="131"/>
      <c r="M119" s="187"/>
      <c r="N119" s="272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 thickBot="1">
      <c r="A120" s="174" t="s">
        <v>0</v>
      </c>
      <c r="B120" s="175" t="s">
        <v>1</v>
      </c>
      <c r="C120" s="175" t="s">
        <v>2</v>
      </c>
      <c r="D120" s="427" t="s">
        <v>29</v>
      </c>
      <c r="E120" s="427" t="s">
        <v>17</v>
      </c>
      <c r="F120" s="427" t="s">
        <v>30</v>
      </c>
      <c r="G120" s="427" t="s">
        <v>19</v>
      </c>
      <c r="H120" s="427" t="s">
        <v>7</v>
      </c>
      <c r="I120" s="303" t="s">
        <v>8</v>
      </c>
      <c r="J120" s="427" t="s">
        <v>9</v>
      </c>
      <c r="K120" s="427"/>
      <c r="L120" s="428" t="s">
        <v>10</v>
      </c>
      <c r="M120" s="187"/>
      <c r="N120" s="272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>
      <c r="A121" s="170"/>
      <c r="B121" s="159"/>
      <c r="C121" s="159"/>
      <c r="D121" s="160"/>
      <c r="E121" s="160"/>
      <c r="F121" s="160"/>
      <c r="G121" s="160"/>
      <c r="H121" s="160"/>
      <c r="I121" s="290"/>
      <c r="J121" s="168"/>
      <c r="K121" s="168"/>
      <c r="L121" s="233"/>
      <c r="M121" s="187"/>
      <c r="N121" s="272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 thickBot="1">
      <c r="A122" s="165"/>
      <c r="B122" s="158"/>
      <c r="C122" s="158"/>
      <c r="D122" s="163"/>
      <c r="E122" s="163"/>
      <c r="F122" s="163"/>
      <c r="G122" s="163"/>
      <c r="H122" s="163"/>
      <c r="I122" s="292"/>
      <c r="J122" s="164"/>
      <c r="K122" s="164"/>
      <c r="L122" s="235"/>
      <c r="M122" s="187"/>
      <c r="N122" s="272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>
      <c r="A123" s="198" t="s">
        <v>20</v>
      </c>
      <c r="B123" s="200"/>
      <c r="C123" s="200"/>
      <c r="D123" s="225">
        <f>SUM(D121:D122)</f>
        <v>0</v>
      </c>
      <c r="E123" s="225">
        <f>SUM(E121:E122)</f>
        <v>0</v>
      </c>
      <c r="F123" s="225">
        <f>SUM(F121:F122)</f>
        <v>0</v>
      </c>
      <c r="G123" s="225">
        <f>SUM(G121:G122)</f>
        <v>0</v>
      </c>
      <c r="H123" s="225">
        <f>SUM(H121:H122)</f>
        <v>0</v>
      </c>
      <c r="I123" s="297"/>
      <c r="J123" s="34"/>
      <c r="K123" s="34"/>
      <c r="L123" s="226"/>
      <c r="M123" s="187"/>
      <c r="N123" s="272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>
      <c r="A124" s="227" t="s">
        <v>12</v>
      </c>
      <c r="B124" s="115"/>
      <c r="C124" s="115"/>
      <c r="D124" s="229">
        <v>0</v>
      </c>
      <c r="E124" s="229">
        <v>105</v>
      </c>
      <c r="F124" s="229">
        <v>100</v>
      </c>
      <c r="G124" s="229">
        <v>0</v>
      </c>
      <c r="H124" s="229">
        <v>0</v>
      </c>
      <c r="I124" s="304"/>
      <c r="J124" s="133"/>
      <c r="K124" s="133"/>
      <c r="L124" s="230"/>
      <c r="M124" s="187"/>
      <c r="N124" s="272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 thickBot="1">
      <c r="A125" s="208" t="s">
        <v>13</v>
      </c>
      <c r="B125" s="210"/>
      <c r="C125" s="210"/>
      <c r="D125" s="231">
        <f>SUM(D123:D124)</f>
        <v>0</v>
      </c>
      <c r="E125" s="231">
        <f>SUM(E123:E124)</f>
        <v>105</v>
      </c>
      <c r="F125" s="231">
        <f>SUM(F123:F124)</f>
        <v>100</v>
      </c>
      <c r="G125" s="231">
        <f>SUM(G123:G124)</f>
        <v>0</v>
      </c>
      <c r="H125" s="231">
        <f>SUM(H123:H124)</f>
        <v>0</v>
      </c>
      <c r="I125" s="299"/>
      <c r="J125" s="129"/>
      <c r="K125" s="129"/>
      <c r="L125" s="236"/>
      <c r="M125" s="187"/>
      <c r="N125" s="272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>
      <c r="A126" s="213"/>
      <c r="B126" s="214"/>
      <c r="C126" s="215"/>
      <c r="D126" s="151"/>
      <c r="E126" s="151"/>
      <c r="F126" s="151"/>
      <c r="G126" s="151"/>
      <c r="H126" s="151"/>
      <c r="I126" s="300"/>
      <c r="J126" s="130"/>
      <c r="K126" s="130"/>
      <c r="L126" s="130"/>
      <c r="M126" s="187"/>
      <c r="N126" s="272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>
      <c r="A127" s="216" t="s">
        <v>31</v>
      </c>
      <c r="B127" s="217"/>
      <c r="C127" s="217"/>
      <c r="D127" s="131"/>
      <c r="E127" s="131"/>
      <c r="F127" s="131"/>
      <c r="G127" s="131"/>
      <c r="H127" s="131"/>
      <c r="I127" s="301"/>
      <c r="J127" s="131"/>
      <c r="K127" s="131"/>
      <c r="L127" s="131"/>
      <c r="M127" s="187"/>
      <c r="N127" s="272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>
      <c r="A128" s="216" t="s">
        <v>32</v>
      </c>
      <c r="B128" s="217"/>
      <c r="C128" s="217"/>
      <c r="D128" s="131"/>
      <c r="E128" s="131"/>
      <c r="F128" s="131"/>
      <c r="G128" s="131"/>
      <c r="H128" s="131"/>
      <c r="I128" s="301"/>
      <c r="J128" s="131"/>
      <c r="K128" s="131"/>
      <c r="L128" s="131"/>
      <c r="M128" s="187"/>
      <c r="N128" s="272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 thickBot="1">
      <c r="A129" s="219"/>
      <c r="B129" s="217"/>
      <c r="C129" s="220"/>
      <c r="D129" s="131"/>
      <c r="E129" s="131"/>
      <c r="F129" s="131"/>
      <c r="G129" s="131"/>
      <c r="H129" s="131"/>
      <c r="I129" s="302"/>
      <c r="J129" s="132"/>
      <c r="K129" s="132"/>
      <c r="L129" s="131"/>
      <c r="M129" s="187"/>
      <c r="N129" s="272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 thickBot="1">
      <c r="A130" s="174" t="s">
        <v>0</v>
      </c>
      <c r="B130" s="175" t="s">
        <v>1</v>
      </c>
      <c r="C130" s="175" t="s">
        <v>2</v>
      </c>
      <c r="D130" s="427" t="s">
        <v>33</v>
      </c>
      <c r="E130" s="427" t="s">
        <v>34</v>
      </c>
      <c r="F130" s="427" t="s">
        <v>35</v>
      </c>
      <c r="G130" s="427" t="s">
        <v>36</v>
      </c>
      <c r="H130" s="427" t="s">
        <v>133</v>
      </c>
      <c r="I130" s="303" t="s">
        <v>8</v>
      </c>
      <c r="J130" s="427" t="s">
        <v>9</v>
      </c>
      <c r="K130" s="427"/>
      <c r="L130" s="428" t="s">
        <v>10</v>
      </c>
      <c r="M130" s="187"/>
      <c r="N130" s="272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>
      <c r="A131" s="171"/>
      <c r="B131" s="161"/>
      <c r="C131" s="161"/>
      <c r="D131" s="162"/>
      <c r="E131" s="162"/>
      <c r="F131" s="162"/>
      <c r="G131" s="162"/>
      <c r="H131" s="162"/>
      <c r="I131" s="306"/>
      <c r="J131" s="169"/>
      <c r="K131" s="194"/>
      <c r="L131" s="237"/>
      <c r="M131" s="187"/>
      <c r="N131" s="272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 thickBot="1">
      <c r="A132" s="171"/>
      <c r="B132" s="161"/>
      <c r="C132" s="161"/>
      <c r="D132" s="162"/>
      <c r="E132" s="162"/>
      <c r="F132" s="162"/>
      <c r="G132" s="162"/>
      <c r="H132" s="162"/>
      <c r="I132" s="306"/>
      <c r="J132" s="169"/>
      <c r="K132" s="194"/>
      <c r="L132" s="237"/>
      <c r="M132" s="187"/>
      <c r="N132" s="272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>
      <c r="A133" s="238" t="s">
        <v>20</v>
      </c>
      <c r="B133" s="239"/>
      <c r="C133" s="239"/>
      <c r="D133" s="240">
        <f>SUM(D131:D132)</f>
        <v>0</v>
      </c>
      <c r="E133" s="240">
        <f>SUM(E131:E132)</f>
        <v>0</v>
      </c>
      <c r="F133" s="240">
        <f>SUM(F131:F132)</f>
        <v>0</v>
      </c>
      <c r="G133" s="240">
        <f>SUM(G131:G132)</f>
        <v>0</v>
      </c>
      <c r="H133" s="240">
        <f>SUM(H131:H132)</f>
        <v>0</v>
      </c>
      <c r="I133" s="307"/>
      <c r="J133" s="35"/>
      <c r="K133" s="35"/>
      <c r="L133" s="241"/>
      <c r="M133" s="187"/>
      <c r="N133" s="272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>
      <c r="A134" s="242" t="s">
        <v>12</v>
      </c>
      <c r="B134" s="243"/>
      <c r="C134" s="243"/>
      <c r="D134" s="244">
        <v>0</v>
      </c>
      <c r="E134" s="244">
        <v>51</v>
      </c>
      <c r="F134" s="244">
        <v>0</v>
      </c>
      <c r="G134" s="244">
        <v>114</v>
      </c>
      <c r="H134" s="244">
        <v>1</v>
      </c>
      <c r="I134" s="308"/>
      <c r="J134" s="135"/>
      <c r="K134" s="135"/>
      <c r="L134" s="245"/>
      <c r="M134" s="187"/>
      <c r="N134" s="272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 thickBot="1">
      <c r="A135" s="246" t="s">
        <v>13</v>
      </c>
      <c r="B135" s="247"/>
      <c r="C135" s="247"/>
      <c r="D135" s="248">
        <f>D133+D134</f>
        <v>0</v>
      </c>
      <c r="E135" s="248">
        <f>E133+E134</f>
        <v>51</v>
      </c>
      <c r="F135" s="248">
        <f>F133+F134</f>
        <v>0</v>
      </c>
      <c r="G135" s="248">
        <f>G133+G134</f>
        <v>114</v>
      </c>
      <c r="H135" s="248">
        <f>H133+H134</f>
        <v>1</v>
      </c>
      <c r="I135" s="309"/>
      <c r="J135" s="136"/>
      <c r="K135" s="136"/>
      <c r="L135" s="249"/>
      <c r="M135" s="187"/>
      <c r="N135" s="272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>
      <c r="A136" s="250"/>
      <c r="B136" s="42"/>
      <c r="C136" s="124"/>
      <c r="D136" s="1"/>
      <c r="E136" s="1"/>
      <c r="F136" s="1"/>
      <c r="G136" s="1"/>
      <c r="H136" s="1"/>
      <c r="I136" s="310"/>
      <c r="J136" s="43"/>
      <c r="K136" s="43"/>
      <c r="L136" s="43"/>
      <c r="M136" s="187"/>
      <c r="N136" s="272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>
      <c r="A137" s="216" t="s">
        <v>37</v>
      </c>
      <c r="B137" s="217"/>
      <c r="C137" s="217"/>
      <c r="D137" s="131"/>
      <c r="E137" s="131"/>
      <c r="F137" s="131"/>
      <c r="G137" s="131"/>
      <c r="H137" s="131"/>
      <c r="I137" s="301"/>
      <c r="J137" s="131"/>
      <c r="K137" s="131"/>
      <c r="L137" s="131"/>
      <c r="M137" s="187"/>
      <c r="N137" s="272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>
      <c r="A138" s="216" t="s">
        <v>116</v>
      </c>
      <c r="B138" s="217"/>
      <c r="C138" s="217"/>
      <c r="D138" s="131"/>
      <c r="E138" s="131"/>
      <c r="F138" s="131"/>
      <c r="G138" s="131"/>
      <c r="H138" s="131"/>
      <c r="I138" s="301"/>
      <c r="J138" s="131"/>
      <c r="K138" s="131"/>
      <c r="L138" s="131"/>
      <c r="M138" s="187"/>
      <c r="N138" s="272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 thickBot="1">
      <c r="A139" s="219"/>
      <c r="B139" s="217"/>
      <c r="C139" s="220"/>
      <c r="D139" s="131"/>
      <c r="E139" s="131"/>
      <c r="F139" s="131"/>
      <c r="G139" s="131"/>
      <c r="H139" s="131"/>
      <c r="I139" s="302"/>
      <c r="J139" s="132"/>
      <c r="K139" s="132"/>
      <c r="L139" s="131"/>
      <c r="M139" s="187"/>
      <c r="N139" s="272"/>
      <c r="O139" s="156"/>
      <c r="P139" s="188"/>
      <c r="Q139" s="188"/>
      <c r="R139" s="152"/>
      <c r="S139" s="152"/>
      <c r="T139" s="152"/>
      <c r="U139" s="151"/>
      <c r="V139" s="151"/>
    </row>
    <row r="140" spans="1:22" ht="19.5" customHeight="1" thickBot="1">
      <c r="A140" s="174" t="s">
        <v>0</v>
      </c>
      <c r="B140" s="175" t="s">
        <v>1</v>
      </c>
      <c r="C140" s="175" t="s">
        <v>2</v>
      </c>
      <c r="D140" s="427" t="s">
        <v>33</v>
      </c>
      <c r="E140" s="427" t="s">
        <v>27</v>
      </c>
      <c r="F140" s="427" t="s">
        <v>24</v>
      </c>
      <c r="G140" s="427" t="s">
        <v>25</v>
      </c>
      <c r="H140" s="427" t="s">
        <v>7</v>
      </c>
      <c r="I140" s="303" t="s">
        <v>8</v>
      </c>
      <c r="J140" s="427" t="s">
        <v>9</v>
      </c>
      <c r="K140" s="427"/>
      <c r="L140" s="428" t="s">
        <v>10</v>
      </c>
      <c r="M140" s="187"/>
      <c r="N140" s="272"/>
      <c r="O140" s="156"/>
      <c r="P140" s="188"/>
      <c r="Q140" s="188"/>
      <c r="R140" s="152"/>
      <c r="S140" s="152"/>
      <c r="T140" s="152"/>
      <c r="U140" s="151"/>
      <c r="V140" s="151"/>
    </row>
    <row r="141" spans="1:22" ht="19.5" customHeight="1">
      <c r="A141" s="170"/>
      <c r="B141" s="159"/>
      <c r="C141" s="159"/>
      <c r="D141" s="160"/>
      <c r="E141" s="160"/>
      <c r="F141" s="160"/>
      <c r="G141" s="160"/>
      <c r="H141" s="160"/>
      <c r="I141" s="290"/>
      <c r="J141" s="168"/>
      <c r="K141" s="168"/>
      <c r="L141" s="223"/>
      <c r="M141" s="187"/>
      <c r="N141" s="272"/>
      <c r="O141" s="156"/>
      <c r="P141" s="188"/>
      <c r="Q141" s="188"/>
      <c r="R141" s="152"/>
      <c r="S141" s="152"/>
      <c r="T141" s="152"/>
      <c r="U141" s="151"/>
      <c r="V141" s="151"/>
    </row>
    <row r="142" spans="1:22" ht="19.5" customHeight="1" thickBot="1">
      <c r="A142" s="171"/>
      <c r="B142" s="161"/>
      <c r="C142" s="161"/>
      <c r="D142" s="162"/>
      <c r="E142" s="162"/>
      <c r="F142" s="162"/>
      <c r="G142" s="162"/>
      <c r="H142" s="162"/>
      <c r="I142" s="291"/>
      <c r="J142" s="169"/>
      <c r="K142" s="169"/>
      <c r="L142" s="224"/>
      <c r="M142" s="187"/>
      <c r="N142" s="272"/>
      <c r="O142" s="156"/>
      <c r="P142" s="188"/>
      <c r="Q142" s="188"/>
      <c r="R142" s="152"/>
      <c r="S142" s="152"/>
      <c r="T142" s="152"/>
      <c r="U142" s="151"/>
      <c r="V142" s="151"/>
    </row>
    <row r="143" spans="1:22" ht="19.5" customHeight="1">
      <c r="A143" s="238" t="s">
        <v>20</v>
      </c>
      <c r="B143" s="239"/>
      <c r="C143" s="239"/>
      <c r="D143" s="240">
        <f>SUM(D141:D142)</f>
        <v>0</v>
      </c>
      <c r="E143" s="240">
        <f>SUM(E141:E142)</f>
        <v>0</v>
      </c>
      <c r="F143" s="240">
        <f>SUM(F141:F142)</f>
        <v>0</v>
      </c>
      <c r="G143" s="240">
        <f>SUM(G141:G142)</f>
        <v>0</v>
      </c>
      <c r="H143" s="240">
        <f>SUM(H141:H142)</f>
        <v>0</v>
      </c>
      <c r="I143" s="307"/>
      <c r="J143" s="35"/>
      <c r="K143" s="35"/>
      <c r="L143" s="241"/>
      <c r="M143" s="187"/>
      <c r="N143" s="272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>
      <c r="A144" s="242" t="s">
        <v>12</v>
      </c>
      <c r="B144" s="243"/>
      <c r="C144" s="243"/>
      <c r="D144" s="244">
        <v>0</v>
      </c>
      <c r="E144" s="244">
        <v>5</v>
      </c>
      <c r="F144" s="244">
        <v>0</v>
      </c>
      <c r="G144" s="244">
        <v>3</v>
      </c>
      <c r="H144" s="244">
        <v>0</v>
      </c>
      <c r="I144" s="308"/>
      <c r="J144" s="135"/>
      <c r="K144" s="135"/>
      <c r="L144" s="245"/>
      <c r="M144" s="187"/>
      <c r="N144" s="272"/>
      <c r="O144" s="156"/>
      <c r="P144" s="188"/>
      <c r="Q144" s="188"/>
      <c r="R144" s="152"/>
      <c r="S144" s="152"/>
      <c r="T144" s="152"/>
      <c r="U144" s="151"/>
      <c r="V144" s="151"/>
    </row>
    <row r="145" spans="1:22" ht="20.100000000000001" customHeight="1" thickBot="1">
      <c r="A145" s="246" t="s">
        <v>13</v>
      </c>
      <c r="B145" s="247"/>
      <c r="C145" s="247"/>
      <c r="D145" s="248">
        <f>D143+D144</f>
        <v>0</v>
      </c>
      <c r="E145" s="248">
        <f>E143+E144</f>
        <v>5</v>
      </c>
      <c r="F145" s="248">
        <f>F143+F144</f>
        <v>0</v>
      </c>
      <c r="G145" s="248">
        <f>G143+G144</f>
        <v>3</v>
      </c>
      <c r="H145" s="248">
        <f>H143+H144</f>
        <v>0</v>
      </c>
      <c r="I145" s="309"/>
      <c r="J145" s="136"/>
      <c r="K145" s="136"/>
      <c r="L145" s="249"/>
      <c r="M145" s="187"/>
      <c r="N145" s="272"/>
      <c r="O145" s="156"/>
      <c r="P145" s="188"/>
      <c r="Q145" s="188"/>
      <c r="R145" s="152"/>
      <c r="S145" s="152"/>
      <c r="T145" s="152"/>
      <c r="U145" s="151"/>
      <c r="V145" s="151"/>
    </row>
    <row r="146" spans="1:22" ht="20.100000000000001" customHeight="1">
      <c r="A146" s="250"/>
      <c r="B146" s="42"/>
      <c r="C146" s="124"/>
      <c r="D146" s="1"/>
      <c r="E146" s="1"/>
      <c r="F146" s="1"/>
      <c r="G146" s="1"/>
      <c r="H146" s="1"/>
      <c r="I146" s="310"/>
      <c r="J146" s="43"/>
      <c r="K146" s="43"/>
      <c r="L146" s="43"/>
      <c r="M146" s="187"/>
      <c r="N146" s="272"/>
      <c r="O146" s="156"/>
      <c r="P146" s="188"/>
      <c r="Q146" s="188"/>
      <c r="R146" s="152"/>
      <c r="S146" s="152"/>
      <c r="T146" s="152"/>
      <c r="U146" s="151"/>
      <c r="V146" s="151"/>
    </row>
    <row r="147" spans="1:22" ht="20.100000000000001" customHeight="1">
      <c r="A147" s="216" t="s">
        <v>121</v>
      </c>
      <c r="B147" s="217"/>
      <c r="C147" s="217"/>
      <c r="D147" s="131"/>
      <c r="E147" s="131"/>
      <c r="F147" s="131"/>
      <c r="G147" s="131"/>
      <c r="H147" s="131"/>
      <c r="I147" s="301"/>
      <c r="J147" s="131"/>
      <c r="K147" s="131"/>
      <c r="L147" s="131"/>
      <c r="M147" s="187"/>
      <c r="N147" s="272"/>
      <c r="O147" s="156"/>
      <c r="P147" s="188"/>
      <c r="Q147" s="188"/>
      <c r="R147" s="152"/>
      <c r="S147" s="152"/>
      <c r="T147" s="152"/>
      <c r="U147" s="151"/>
      <c r="V147" s="151"/>
    </row>
    <row r="148" spans="1:22" ht="20.100000000000001" customHeight="1">
      <c r="A148" s="216" t="s">
        <v>123</v>
      </c>
      <c r="B148" s="217"/>
      <c r="C148" s="217"/>
      <c r="D148" s="131"/>
      <c r="E148" s="131"/>
      <c r="F148" s="131"/>
      <c r="G148" s="131"/>
      <c r="H148" s="131"/>
      <c r="I148" s="301"/>
      <c r="J148" s="131"/>
      <c r="K148" s="131"/>
      <c r="L148" s="131"/>
      <c r="M148" s="187"/>
      <c r="N148" s="272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 thickBot="1">
      <c r="A149" s="219"/>
      <c r="B149" s="217"/>
      <c r="C149" s="220"/>
      <c r="D149" s="131"/>
      <c r="E149" s="131"/>
      <c r="F149" s="131"/>
      <c r="G149" s="131"/>
      <c r="H149" s="131"/>
      <c r="I149" s="302"/>
      <c r="J149" s="132"/>
      <c r="K149" s="132"/>
      <c r="L149" s="131"/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 thickBot="1">
      <c r="A150" s="174" t="s">
        <v>0</v>
      </c>
      <c r="B150" s="175" t="s">
        <v>1</v>
      </c>
      <c r="C150" s="175" t="s">
        <v>2</v>
      </c>
      <c r="D150" s="427" t="s">
        <v>22</v>
      </c>
      <c r="E150" s="427" t="s">
        <v>27</v>
      </c>
      <c r="F150" s="427" t="s">
        <v>24</v>
      </c>
      <c r="G150" s="427" t="s">
        <v>25</v>
      </c>
      <c r="H150" s="427" t="s">
        <v>7</v>
      </c>
      <c r="I150" s="303" t="s">
        <v>8</v>
      </c>
      <c r="J150" s="427" t="s">
        <v>9</v>
      </c>
      <c r="K150" s="427"/>
      <c r="L150" s="428" t="s">
        <v>10</v>
      </c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>
      <c r="A151" s="170">
        <v>44519</v>
      </c>
      <c r="B151" s="159" t="s">
        <v>2217</v>
      </c>
      <c r="C151" s="159" t="s">
        <v>2218</v>
      </c>
      <c r="D151" s="430">
        <v>1</v>
      </c>
      <c r="E151" s="160">
        <v>0</v>
      </c>
      <c r="F151" s="430">
        <v>0</v>
      </c>
      <c r="G151" s="430">
        <v>5</v>
      </c>
      <c r="H151" s="430">
        <v>0</v>
      </c>
      <c r="I151" s="290" t="s">
        <v>2232</v>
      </c>
      <c r="J151" s="168" t="s">
        <v>2221</v>
      </c>
      <c r="K151" s="168"/>
      <c r="L151" s="223"/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>
      <c r="A152" s="171">
        <v>44519</v>
      </c>
      <c r="B152" s="161" t="s">
        <v>2219</v>
      </c>
      <c r="C152" s="161" t="s">
        <v>2150</v>
      </c>
      <c r="D152" s="251">
        <v>5</v>
      </c>
      <c r="E152" s="162">
        <v>0</v>
      </c>
      <c r="F152" s="251">
        <v>0</v>
      </c>
      <c r="G152" s="251">
        <v>5</v>
      </c>
      <c r="H152" s="251">
        <v>0</v>
      </c>
      <c r="I152" s="291" t="s">
        <v>2233</v>
      </c>
      <c r="J152" s="169" t="s">
        <v>2222</v>
      </c>
      <c r="K152" s="169"/>
      <c r="L152" s="224"/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>
      <c r="A153" s="171">
        <v>44519</v>
      </c>
      <c r="B153" s="161" t="s">
        <v>2219</v>
      </c>
      <c r="C153" s="161" t="s">
        <v>2166</v>
      </c>
      <c r="D153" s="251">
        <v>4</v>
      </c>
      <c r="E153" s="162">
        <v>0</v>
      </c>
      <c r="F153" s="251">
        <v>0</v>
      </c>
      <c r="G153" s="251">
        <v>4</v>
      </c>
      <c r="H153" s="251">
        <v>0</v>
      </c>
      <c r="I153" s="291" t="s">
        <v>2233</v>
      </c>
      <c r="J153" s="169" t="s">
        <v>2222</v>
      </c>
      <c r="K153" s="169"/>
      <c r="L153" s="224"/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 thickBot="1">
      <c r="A154" s="165">
        <v>44519</v>
      </c>
      <c r="B154" s="158" t="s">
        <v>2217</v>
      </c>
      <c r="C154" s="158" t="s">
        <v>2126</v>
      </c>
      <c r="D154" s="431">
        <v>1</v>
      </c>
      <c r="E154" s="163">
        <v>0</v>
      </c>
      <c r="F154" s="431">
        <v>0</v>
      </c>
      <c r="G154" s="431">
        <v>1</v>
      </c>
      <c r="H154" s="431">
        <v>0</v>
      </c>
      <c r="I154" s="292" t="s">
        <v>2234</v>
      </c>
      <c r="J154" s="164" t="s">
        <v>2222</v>
      </c>
      <c r="K154" s="164"/>
      <c r="L154" s="432"/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>
      <c r="A155" s="171"/>
      <c r="B155" s="161"/>
      <c r="C155" s="161"/>
      <c r="D155" s="251">
        <v>0</v>
      </c>
      <c r="E155" s="162">
        <v>0</v>
      </c>
      <c r="F155" s="251">
        <v>0</v>
      </c>
      <c r="G155" s="251">
        <v>0</v>
      </c>
      <c r="H155" s="251">
        <v>0</v>
      </c>
      <c r="I155" s="291"/>
      <c r="J155" s="169"/>
      <c r="K155" s="169"/>
      <c r="L155" s="224"/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>
      <c r="A156" s="171"/>
      <c r="B156" s="161"/>
      <c r="C156" s="161"/>
      <c r="D156" s="251">
        <v>0</v>
      </c>
      <c r="E156" s="162">
        <v>0</v>
      </c>
      <c r="F156" s="251">
        <v>0</v>
      </c>
      <c r="G156" s="251">
        <v>0</v>
      </c>
      <c r="H156" s="251">
        <v>0</v>
      </c>
      <c r="I156" s="291"/>
      <c r="J156" s="169"/>
      <c r="K156" s="169"/>
      <c r="L156" s="224"/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>
      <c r="A157" s="171"/>
      <c r="B157" s="161"/>
      <c r="C157" s="161"/>
      <c r="D157" s="251">
        <v>0</v>
      </c>
      <c r="E157" s="162">
        <v>0</v>
      </c>
      <c r="F157" s="251">
        <v>0</v>
      </c>
      <c r="G157" s="251">
        <v>0</v>
      </c>
      <c r="H157" s="251">
        <v>0</v>
      </c>
      <c r="I157" s="291"/>
      <c r="J157" s="169"/>
      <c r="K157" s="169"/>
      <c r="L157" s="224"/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 thickBot="1">
      <c r="A158" s="171"/>
      <c r="B158" s="161"/>
      <c r="C158" s="161"/>
      <c r="D158" s="251">
        <v>0</v>
      </c>
      <c r="E158" s="162">
        <v>0</v>
      </c>
      <c r="F158" s="251">
        <v>0</v>
      </c>
      <c r="G158" s="251">
        <v>0</v>
      </c>
      <c r="H158" s="251">
        <v>0</v>
      </c>
      <c r="I158" s="291"/>
      <c r="J158" s="169"/>
      <c r="K158" s="169"/>
      <c r="L158" s="224"/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>
      <c r="A159" s="238" t="s">
        <v>20</v>
      </c>
      <c r="B159" s="239"/>
      <c r="C159" s="239"/>
      <c r="D159" s="240">
        <f>SUM(D151:D158)</f>
        <v>11</v>
      </c>
      <c r="E159" s="240">
        <f>SUM(E151:E158)</f>
        <v>0</v>
      </c>
      <c r="F159" s="240">
        <f>SUM(F151:F158)</f>
        <v>0</v>
      </c>
      <c r="G159" s="240">
        <f>SUM(G151:G158)</f>
        <v>15</v>
      </c>
      <c r="H159" s="240">
        <f>SUM(H151:H158)</f>
        <v>0</v>
      </c>
      <c r="I159" s="307"/>
      <c r="J159" s="35"/>
      <c r="K159" s="35"/>
      <c r="L159" s="241"/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>
      <c r="A160" s="242" t="s">
        <v>12</v>
      </c>
      <c r="B160" s="243"/>
      <c r="C160" s="243"/>
      <c r="D160" s="244">
        <v>0</v>
      </c>
      <c r="E160" s="244">
        <v>0</v>
      </c>
      <c r="F160" s="244">
        <v>0</v>
      </c>
      <c r="G160" s="244">
        <v>0</v>
      </c>
      <c r="H160" s="244">
        <v>0</v>
      </c>
      <c r="I160" s="308"/>
      <c r="J160" s="135"/>
      <c r="K160" s="135"/>
      <c r="L160" s="245"/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:22" ht="20.100000000000001" customHeight="1" thickBot="1">
      <c r="A161" s="246" t="s">
        <v>13</v>
      </c>
      <c r="B161" s="247"/>
      <c r="C161" s="247"/>
      <c r="D161" s="248">
        <f>D159+D160</f>
        <v>11</v>
      </c>
      <c r="E161" s="248">
        <f>E159+E160</f>
        <v>0</v>
      </c>
      <c r="F161" s="248">
        <f>F159+F160</f>
        <v>0</v>
      </c>
      <c r="G161" s="248">
        <f>G159+G160</f>
        <v>15</v>
      </c>
      <c r="H161" s="248">
        <f>H159+H160</f>
        <v>0</v>
      </c>
      <c r="I161" s="309"/>
      <c r="J161" s="136"/>
      <c r="K161" s="136"/>
      <c r="L161" s="249"/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:22" ht="20.100000000000001" customHeight="1">
      <c r="A162" s="252"/>
      <c r="B162" s="42"/>
      <c r="C162" s="42"/>
      <c r="D162" s="1"/>
      <c r="E162" s="1"/>
      <c r="F162" s="1"/>
      <c r="G162" s="1"/>
      <c r="H162" s="1"/>
      <c r="I162" s="310"/>
      <c r="J162" s="43"/>
      <c r="K162" s="43"/>
      <c r="L162" s="43"/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:22" ht="20.100000000000001" customHeight="1">
      <c r="A163" s="216" t="s">
        <v>38</v>
      </c>
      <c r="B163" s="44"/>
      <c r="C163" s="44"/>
      <c r="D163" s="45"/>
      <c r="E163" s="45"/>
      <c r="F163" s="45"/>
      <c r="G163" s="45"/>
      <c r="H163" s="45"/>
      <c r="I163" s="311"/>
      <c r="J163" s="45"/>
      <c r="K163" s="45"/>
      <c r="L163" s="45"/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:22" ht="20.100000000000001" customHeight="1" thickBot="1">
      <c r="A164" s="213"/>
      <c r="B164" s="214"/>
      <c r="C164" s="215"/>
      <c r="D164" s="151"/>
      <c r="E164" s="151"/>
      <c r="F164" s="151"/>
      <c r="G164" s="151"/>
      <c r="H164" s="151"/>
      <c r="I164" s="300"/>
      <c r="J164" s="130"/>
      <c r="K164" s="130"/>
      <c r="L164" s="130"/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:22" ht="20.100000000000001" customHeight="1" thickBot="1">
      <c r="A165" s="253" t="s">
        <v>0</v>
      </c>
      <c r="B165" s="254" t="s">
        <v>1</v>
      </c>
      <c r="C165" s="254" t="s">
        <v>2</v>
      </c>
      <c r="D165" s="137" t="s">
        <v>3</v>
      </c>
      <c r="E165" s="137" t="s">
        <v>4</v>
      </c>
      <c r="F165" s="137" t="s">
        <v>5</v>
      </c>
      <c r="G165" s="137" t="s">
        <v>6</v>
      </c>
      <c r="H165" s="137" t="s">
        <v>7</v>
      </c>
      <c r="I165" s="312" t="s">
        <v>8</v>
      </c>
      <c r="J165" s="137" t="s">
        <v>9</v>
      </c>
      <c r="K165" s="137"/>
      <c r="L165" s="255" t="s">
        <v>10</v>
      </c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:22" ht="20.100000000000001" customHeight="1">
      <c r="A166" s="256" t="s">
        <v>20</v>
      </c>
      <c r="B166" s="257"/>
      <c r="C166" s="257"/>
      <c r="D166" s="258">
        <f t="shared" ref="D166:H168" si="2">SUM(D73,D84,D114,D123)</f>
        <v>271</v>
      </c>
      <c r="E166" s="258">
        <f t="shared" si="2"/>
        <v>0</v>
      </c>
      <c r="F166" s="258">
        <f t="shared" si="2"/>
        <v>12</v>
      </c>
      <c r="G166" s="258">
        <f t="shared" si="2"/>
        <v>292</v>
      </c>
      <c r="H166" s="258">
        <f t="shared" si="2"/>
        <v>0</v>
      </c>
      <c r="I166" s="313"/>
      <c r="J166" s="36"/>
      <c r="K166" s="36"/>
      <c r="L166" s="259"/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:22" ht="20.100000000000001" customHeight="1">
      <c r="A167" s="260" t="s">
        <v>12</v>
      </c>
      <c r="B167" s="261"/>
      <c r="C167" s="261"/>
      <c r="D167" s="262">
        <f t="shared" si="2"/>
        <v>3873</v>
      </c>
      <c r="E167" s="262">
        <f t="shared" si="2"/>
        <v>716</v>
      </c>
      <c r="F167" s="262">
        <f t="shared" si="2"/>
        <v>703</v>
      </c>
      <c r="G167" s="262">
        <f t="shared" si="2"/>
        <v>3785</v>
      </c>
      <c r="H167" s="262">
        <f t="shared" si="2"/>
        <v>0</v>
      </c>
      <c r="I167" s="314"/>
      <c r="J167" s="138"/>
      <c r="K167" s="138"/>
      <c r="L167" s="263"/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:22" ht="20.100000000000001" customHeight="1" thickBot="1">
      <c r="A168" s="264" t="s">
        <v>13</v>
      </c>
      <c r="B168" s="265"/>
      <c r="C168" s="265"/>
      <c r="D168" s="266">
        <f t="shared" si="2"/>
        <v>4144</v>
      </c>
      <c r="E168" s="266">
        <f t="shared" si="2"/>
        <v>716</v>
      </c>
      <c r="F168" s="266">
        <f t="shared" si="2"/>
        <v>715</v>
      </c>
      <c r="G168" s="266">
        <f t="shared" si="2"/>
        <v>4077</v>
      </c>
      <c r="H168" s="266">
        <f t="shared" si="2"/>
        <v>0</v>
      </c>
      <c r="I168" s="315"/>
      <c r="J168" s="139"/>
      <c r="K168" s="139"/>
      <c r="L168" s="267"/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:26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:26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:26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:26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:26" ht="20.100000000000001" customHeight="1">
      <c r="M341" s="187"/>
      <c r="O341" s="156"/>
      <c r="P341" s="269"/>
      <c r="Q341" s="269"/>
      <c r="R341" s="154"/>
      <c r="S341" s="154"/>
      <c r="T341" s="152"/>
      <c r="U341" s="151"/>
      <c r="V341" s="151"/>
    </row>
    <row r="342" spans="1:26" ht="20.100000000000001" customHeight="1">
      <c r="M342" s="187"/>
      <c r="O342" s="156"/>
      <c r="P342" s="269"/>
      <c r="Q342" s="269"/>
      <c r="R342" s="154"/>
      <c r="S342" s="154"/>
      <c r="T342" s="152"/>
      <c r="U342" s="151"/>
      <c r="V342" s="151"/>
    </row>
    <row r="343" spans="1:26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:26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:26" s="145" customFormat="1" ht="20.100000000000001" customHeight="1">
      <c r="A345" s="268"/>
      <c r="B345" s="123"/>
      <c r="C345" s="123"/>
      <c r="D345" s="123"/>
      <c r="E345" s="123"/>
      <c r="F345" s="123"/>
      <c r="G345" s="123"/>
      <c r="H345" s="123"/>
      <c r="I345" s="316"/>
      <c r="J345" s="123"/>
      <c r="K345" s="123"/>
      <c r="L345" s="123"/>
      <c r="M345" s="187"/>
      <c r="O345" s="156"/>
      <c r="P345" s="188"/>
      <c r="Q345" s="188"/>
      <c r="R345" s="152"/>
      <c r="S345" s="152"/>
      <c r="T345" s="152"/>
      <c r="U345" s="151"/>
      <c r="V345" s="151"/>
      <c r="W345" s="150"/>
      <c r="X345" s="150"/>
      <c r="Y345" s="150"/>
      <c r="Z345" s="150"/>
    </row>
    <row r="346" spans="1:26" s="145" customFormat="1" ht="20.100000000000001" customHeight="1">
      <c r="A346" s="268"/>
      <c r="B346" s="123"/>
      <c r="C346" s="123"/>
      <c r="D346" s="123"/>
      <c r="E346" s="123"/>
      <c r="F346" s="123"/>
      <c r="G346" s="123"/>
      <c r="H346" s="123"/>
      <c r="I346" s="316"/>
      <c r="J346" s="123"/>
      <c r="K346" s="123"/>
      <c r="L346" s="123"/>
      <c r="M346" s="187"/>
      <c r="O346" s="156"/>
      <c r="P346" s="188"/>
      <c r="Q346" s="188"/>
      <c r="R346" s="152"/>
      <c r="S346" s="152"/>
      <c r="T346" s="152"/>
      <c r="U346" s="151"/>
      <c r="V346" s="151"/>
      <c r="W346" s="150"/>
      <c r="Y346" s="150"/>
      <c r="Z346" s="150"/>
    </row>
    <row r="347" spans="1:26" ht="20.100000000000001" customHeight="1">
      <c r="M347" s="187"/>
      <c r="O347" s="156"/>
      <c r="P347" s="188"/>
      <c r="Q347" s="188"/>
      <c r="R347" s="152"/>
      <c r="S347" s="152"/>
      <c r="T347" s="154"/>
      <c r="U347" s="55"/>
      <c r="V347" s="55"/>
      <c r="X347" s="145"/>
    </row>
    <row r="348" spans="1:26" ht="20.100000000000001" customHeight="1">
      <c r="M348" s="187"/>
      <c r="O348" s="156"/>
      <c r="P348" s="188"/>
      <c r="Q348" s="188"/>
      <c r="R348" s="152"/>
      <c r="S348" s="152"/>
      <c r="T348" s="154"/>
      <c r="U348" s="55"/>
      <c r="V348" s="55"/>
      <c r="X348" s="145"/>
      <c r="Y348" s="145"/>
      <c r="Z348" s="145"/>
    </row>
    <row r="349" spans="1:26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  <c r="W349" s="145"/>
      <c r="X349" s="145"/>
      <c r="Y349" s="145"/>
      <c r="Z349" s="145"/>
    </row>
    <row r="350" spans="1:26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  <c r="W350" s="145"/>
      <c r="X350" s="145"/>
      <c r="Y350" s="145"/>
    </row>
    <row r="351" spans="1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  <c r="X351" s="145"/>
      <c r="Y351" s="145"/>
    </row>
    <row r="352" spans="1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  <c r="X352" s="145"/>
      <c r="Y352" s="145"/>
    </row>
    <row r="353" spans="13:25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  <c r="X353" s="145"/>
      <c r="Y353" s="145"/>
    </row>
    <row r="354" spans="13:25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  <c r="X354" s="145"/>
      <c r="Y354" s="145"/>
    </row>
    <row r="355" spans="13:25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  <c r="Y355" s="145"/>
    </row>
    <row r="356" spans="13:25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  <c r="Y356" s="145"/>
    </row>
    <row r="357" spans="13:25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5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5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5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5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5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5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5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5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5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5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5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2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2" ht="20.100000000000001" customHeight="1">
      <c r="M381" s="187"/>
      <c r="O381" s="156"/>
      <c r="P381" s="188"/>
      <c r="Q381" s="188"/>
      <c r="R381" s="152"/>
      <c r="S381" s="152"/>
      <c r="T381" s="152"/>
      <c r="U381" s="151"/>
      <c r="V381" s="151"/>
    </row>
    <row r="382" spans="13:22" ht="20.100000000000001" customHeight="1">
      <c r="M382" s="187"/>
      <c r="O382" s="156"/>
      <c r="P382" s="188"/>
      <c r="Q382" s="188"/>
      <c r="R382" s="152"/>
      <c r="S382" s="152"/>
      <c r="T382" s="152"/>
      <c r="U382" s="151"/>
      <c r="V382" s="151"/>
    </row>
    <row r="383" spans="13:22" ht="20.100000000000001" customHeight="1">
      <c r="M383" s="187"/>
      <c r="O383" s="156"/>
      <c r="P383" s="188"/>
      <c r="Q383" s="188"/>
      <c r="R383" s="152"/>
      <c r="S383" s="152"/>
      <c r="T383" s="152"/>
      <c r="U383" s="151"/>
      <c r="V383" s="151"/>
    </row>
    <row r="384" spans="13:22" ht="20.100000000000001" customHeight="1">
      <c r="M384" s="187"/>
      <c r="O384" s="156"/>
      <c r="P384" s="188"/>
      <c r="Q384" s="188"/>
      <c r="R384" s="152"/>
      <c r="S384" s="152"/>
      <c r="T384" s="152"/>
      <c r="U384" s="151"/>
      <c r="V384" s="151"/>
    </row>
    <row r="385" spans="13:22" ht="20.100000000000001" customHeight="1">
      <c r="M385" s="187"/>
      <c r="O385" s="156"/>
      <c r="P385" s="188"/>
      <c r="Q385" s="188"/>
      <c r="R385" s="152"/>
      <c r="S385" s="152"/>
      <c r="T385" s="152"/>
      <c r="U385" s="151"/>
      <c r="V385" s="151"/>
    </row>
    <row r="386" spans="13:22" ht="20.100000000000001" customHeight="1">
      <c r="M386" s="187"/>
      <c r="O386" s="156"/>
      <c r="P386" s="188"/>
      <c r="Q386" s="188"/>
      <c r="R386" s="152"/>
      <c r="S386" s="152"/>
      <c r="T386" s="152"/>
      <c r="U386" s="151"/>
      <c r="V386" s="151"/>
    </row>
    <row r="387" spans="13:22" ht="20.100000000000001" customHeight="1">
      <c r="M387" s="187"/>
      <c r="O387" s="156"/>
      <c r="P387" s="188"/>
      <c r="Q387" s="188"/>
      <c r="R387" s="152"/>
      <c r="S387" s="152"/>
      <c r="T387" s="152"/>
      <c r="U387" s="151"/>
      <c r="V387" s="151"/>
    </row>
    <row r="388" spans="13:22" ht="20.100000000000001" customHeight="1">
      <c r="M388" s="187"/>
      <c r="O388" s="156"/>
      <c r="P388" s="188"/>
      <c r="Q388" s="188"/>
      <c r="R388" s="152"/>
      <c r="S388" s="152"/>
      <c r="T388" s="152"/>
      <c r="U388" s="151"/>
      <c r="V388" s="151"/>
    </row>
    <row r="389" spans="13:22" ht="20.100000000000001" customHeight="1">
      <c r="M389" s="187"/>
      <c r="O389" s="156"/>
      <c r="P389" s="188"/>
      <c r="Q389" s="188"/>
      <c r="R389" s="152"/>
      <c r="S389" s="152"/>
      <c r="T389" s="152"/>
      <c r="U389" s="151"/>
      <c r="V389" s="151"/>
    </row>
    <row r="390" spans="13:22" ht="20.100000000000001" customHeight="1">
      <c r="M390" s="187"/>
      <c r="O390" s="156"/>
      <c r="P390" s="188"/>
      <c r="Q390" s="188"/>
      <c r="R390" s="152"/>
      <c r="S390" s="152"/>
      <c r="T390" s="152"/>
      <c r="U390" s="151"/>
      <c r="V390" s="151"/>
    </row>
    <row r="391" spans="13:22" ht="20.100000000000001" customHeight="1">
      <c r="M391" s="187"/>
      <c r="O391" s="156"/>
      <c r="P391" s="188"/>
      <c r="Q391" s="188"/>
      <c r="R391" s="152"/>
      <c r="S391" s="152"/>
      <c r="T391" s="152"/>
      <c r="U391" s="151"/>
      <c r="V391" s="151"/>
    </row>
    <row r="392" spans="13:22" ht="20.100000000000001" customHeight="1">
      <c r="M392" s="187"/>
      <c r="P392" s="38"/>
      <c r="Q392" s="38"/>
      <c r="R392" s="38"/>
      <c r="S392" s="38"/>
      <c r="T392" s="152"/>
      <c r="U392" s="151"/>
      <c r="V392" s="151"/>
    </row>
    <row r="393" spans="13:22" ht="20.100000000000001" customHeight="1">
      <c r="M393" s="187"/>
      <c r="P393" s="38"/>
      <c r="Q393" s="38"/>
      <c r="R393" s="38"/>
      <c r="S393" s="38"/>
      <c r="T393" s="152"/>
      <c r="U393" s="151"/>
      <c r="V393" s="151"/>
    </row>
    <row r="394" spans="13:22" ht="20.100000000000001" customHeight="1">
      <c r="M394" s="187"/>
      <c r="P394" s="38"/>
      <c r="Q394" s="38"/>
      <c r="R394" s="38"/>
      <c r="S394" s="38"/>
      <c r="T394" s="152"/>
      <c r="U394" s="151"/>
      <c r="V394" s="151"/>
    </row>
    <row r="395" spans="13:22" ht="20.100000000000001" customHeight="1">
      <c r="M395" s="187"/>
      <c r="P395" s="38"/>
      <c r="Q395" s="38"/>
      <c r="R395" s="38"/>
      <c r="S395" s="38"/>
      <c r="T395" s="152"/>
      <c r="U395" s="151"/>
      <c r="V395" s="151"/>
    </row>
    <row r="396" spans="13:22" ht="20.100000000000001" customHeight="1">
      <c r="M396" s="187"/>
      <c r="P396" s="38"/>
      <c r="Q396" s="38"/>
      <c r="R396" s="38"/>
      <c r="S396" s="38"/>
      <c r="T396" s="152"/>
      <c r="U396" s="151"/>
      <c r="V396" s="151"/>
    </row>
    <row r="397" spans="13:22" ht="20.100000000000001" customHeight="1">
      <c r="M397" s="187"/>
      <c r="P397" s="38"/>
      <c r="Q397" s="38"/>
      <c r="R397" s="38"/>
      <c r="S397" s="38"/>
      <c r="T397" s="152"/>
      <c r="U397" s="151"/>
      <c r="V397" s="151"/>
    </row>
    <row r="398" spans="13:22" ht="20.100000000000001" customHeight="1">
      <c r="M398" s="187"/>
      <c r="P398" s="38"/>
      <c r="Q398" s="38"/>
      <c r="R398" s="38"/>
      <c r="S398" s="38"/>
      <c r="T398" s="38"/>
    </row>
    <row r="399" spans="13:22" ht="20.100000000000001" customHeight="1">
      <c r="M399" s="187"/>
      <c r="P399" s="38"/>
      <c r="Q399" s="38"/>
      <c r="R399" s="38"/>
      <c r="S399" s="38"/>
      <c r="T399" s="38"/>
    </row>
    <row r="400" spans="13:22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87"/>
      <c r="P424" s="38"/>
      <c r="Q424" s="38"/>
      <c r="R424" s="38"/>
      <c r="S424" s="38"/>
      <c r="T424" s="38"/>
    </row>
    <row r="425" spans="13:20" ht="20.100000000000001" customHeight="1">
      <c r="M425" s="187"/>
      <c r="P425" s="38"/>
      <c r="Q425" s="38"/>
      <c r="R425" s="38"/>
      <c r="S425" s="38"/>
      <c r="T425" s="38"/>
    </row>
    <row r="426" spans="13:20" ht="20.100000000000001" customHeight="1">
      <c r="M426" s="187"/>
      <c r="P426" s="38"/>
      <c r="Q426" s="38"/>
      <c r="R426" s="38"/>
      <c r="S426" s="38"/>
      <c r="T426" s="38"/>
    </row>
    <row r="427" spans="13:20" ht="20.100000000000001" customHeight="1">
      <c r="M427" s="187"/>
      <c r="P427" s="38"/>
      <c r="Q427" s="38"/>
      <c r="R427" s="38"/>
      <c r="S427" s="38"/>
      <c r="T427" s="38"/>
    </row>
    <row r="428" spans="13:20" ht="20.100000000000001" customHeight="1">
      <c r="M428" s="187"/>
      <c r="P428" s="38"/>
      <c r="Q428" s="38"/>
      <c r="R428" s="38"/>
      <c r="S428" s="38"/>
      <c r="T428" s="38"/>
    </row>
    <row r="429" spans="13:20" ht="20.100000000000001" customHeight="1">
      <c r="M429" s="187"/>
      <c r="P429" s="38"/>
      <c r="Q429" s="38"/>
      <c r="R429" s="38"/>
      <c r="S429" s="38"/>
      <c r="T429" s="38"/>
    </row>
    <row r="430" spans="13:20" ht="20.100000000000001" customHeight="1">
      <c r="M430" s="187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P523" s="38"/>
      <c r="Q523" s="38"/>
      <c r="R523" s="38"/>
      <c r="S523" s="38"/>
      <c r="T523" s="38"/>
    </row>
    <row r="524" spans="13:20" ht="20.100000000000001" customHeight="1">
      <c r="M524" s="150"/>
      <c r="P524" s="38"/>
      <c r="Q524" s="38"/>
      <c r="R524" s="38"/>
      <c r="S524" s="38"/>
      <c r="T524" s="38"/>
    </row>
    <row r="525" spans="13:20" ht="20.100000000000001" customHeight="1">
      <c r="M525" s="150"/>
      <c r="T525" s="38"/>
    </row>
    <row r="526" spans="13:20" ht="20.100000000000001" customHeight="1">
      <c r="M526" s="150"/>
      <c r="T526" s="38"/>
    </row>
    <row r="527" spans="13:20" ht="20.100000000000001" customHeight="1">
      <c r="M527" s="150"/>
      <c r="T527" s="38"/>
    </row>
    <row r="528" spans="13:20" ht="20.100000000000001" customHeight="1">
      <c r="M528" s="150"/>
      <c r="T528" s="38"/>
    </row>
    <row r="529" spans="13:22" ht="20.100000000000001" customHeight="1">
      <c r="M529" s="150"/>
      <c r="T529" s="38"/>
    </row>
    <row r="530" spans="13:22" ht="20.100000000000001" customHeight="1">
      <c r="M530" s="150"/>
      <c r="T530" s="38"/>
    </row>
    <row r="531" spans="13:22" ht="20.100000000000001" customHeight="1">
      <c r="M531" s="150"/>
      <c r="U531" s="151"/>
      <c r="V531" s="151"/>
    </row>
    <row r="532" spans="13:22" ht="20.100000000000001" customHeight="1">
      <c r="M532" s="150"/>
      <c r="U532" s="151"/>
      <c r="V532" s="151"/>
    </row>
    <row r="533" spans="13:22" ht="20.100000000000001" customHeight="1">
      <c r="M533" s="150"/>
      <c r="U533" s="151"/>
      <c r="V533" s="151"/>
    </row>
    <row r="534" spans="13:22" ht="20.100000000000001" customHeight="1">
      <c r="M534" s="150"/>
      <c r="U534" s="151"/>
      <c r="V534" s="151"/>
    </row>
    <row r="535" spans="13:22" ht="20.100000000000001" customHeight="1">
      <c r="M535" s="150"/>
      <c r="U535" s="151"/>
      <c r="V535" s="151"/>
    </row>
    <row r="536" spans="13:22" ht="20.100000000000001" customHeight="1">
      <c r="M536" s="150"/>
      <c r="U536" s="151"/>
      <c r="V536" s="151"/>
    </row>
    <row r="537" spans="13:22" ht="20.100000000000001" customHeight="1">
      <c r="M537" s="150"/>
      <c r="U537" s="151"/>
      <c r="V537" s="151"/>
    </row>
    <row r="538" spans="13:22" ht="20.100000000000001" customHeight="1">
      <c r="M538" s="150"/>
      <c r="U538" s="151"/>
      <c r="V538" s="151"/>
    </row>
    <row r="539" spans="13:22" ht="20.100000000000001" customHeight="1">
      <c r="M539" s="150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4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4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4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4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:28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:28" ht="20.100000000000001" customHeight="1">
      <c r="M770" s="156"/>
      <c r="O770" s="155"/>
      <c r="P770" s="154"/>
      <c r="Q770" s="152"/>
      <c r="R770" s="152"/>
      <c r="S770" s="152"/>
      <c r="T770" s="153"/>
      <c r="U770" s="151"/>
      <c r="V770" s="151"/>
    </row>
    <row r="771" spans="1:28" ht="20.100000000000001" customHeight="1">
      <c r="M771" s="156"/>
      <c r="O771" s="155"/>
      <c r="P771" s="154"/>
      <c r="Q771" s="152"/>
      <c r="R771" s="152"/>
      <c r="S771" s="152"/>
      <c r="T771" s="153"/>
      <c r="U771" s="151"/>
      <c r="V771" s="151"/>
    </row>
    <row r="772" spans="1:28" ht="20.100000000000001" customHeight="1">
      <c r="M772" s="156"/>
      <c r="S772" s="152"/>
      <c r="T772" s="153"/>
      <c r="U772" s="151"/>
      <c r="V772" s="151"/>
    </row>
    <row r="773" spans="1:28" ht="20.100000000000001" customHeight="1">
      <c r="M773" s="156"/>
      <c r="T773" s="153"/>
      <c r="U773" s="151"/>
      <c r="V773" s="151"/>
    </row>
    <row r="774" spans="1:28" ht="20.100000000000001" customHeight="1">
      <c r="M774" s="156"/>
      <c r="T774" s="153"/>
      <c r="U774" s="151"/>
      <c r="V774" s="151"/>
    </row>
    <row r="775" spans="1:28" ht="20.100000000000001" customHeight="1">
      <c r="M775" s="156"/>
      <c r="T775" s="153"/>
      <c r="U775" s="151"/>
      <c r="V775" s="151"/>
    </row>
    <row r="776" spans="1:28" ht="20.100000000000001" customHeight="1">
      <c r="M776" s="156"/>
      <c r="T776" s="153"/>
      <c r="U776" s="151"/>
      <c r="V776" s="151"/>
    </row>
    <row r="777" spans="1:28" ht="20.100000000000001" customHeight="1">
      <c r="M777" s="156"/>
      <c r="T777" s="153"/>
      <c r="V777" s="151"/>
    </row>
    <row r="778" spans="1:28" ht="20.100000000000001" customHeight="1">
      <c r="M778" s="156"/>
      <c r="O778" s="145"/>
      <c r="P778" s="145"/>
      <c r="Q778" s="145"/>
      <c r="R778" s="145"/>
      <c r="T778" s="153"/>
      <c r="V778" s="151"/>
    </row>
    <row r="779" spans="1:28" ht="20.100000000000001" customHeight="1">
      <c r="M779" s="156"/>
      <c r="O779" s="145"/>
      <c r="P779" s="145"/>
      <c r="Q779" s="145"/>
      <c r="R779" s="145"/>
      <c r="V779" s="151"/>
      <c r="AA779" s="102"/>
      <c r="AB779" s="102"/>
    </row>
    <row r="780" spans="1:28" s="102" customFormat="1" ht="20.100000000000001" customHeight="1">
      <c r="A780" s="268"/>
      <c r="B780" s="123"/>
      <c r="C780" s="123"/>
      <c r="D780" s="123"/>
      <c r="E780" s="123"/>
      <c r="F780" s="123"/>
      <c r="G780" s="123"/>
      <c r="H780" s="123"/>
      <c r="I780" s="316"/>
      <c r="J780" s="123"/>
      <c r="K780" s="123"/>
      <c r="L780" s="123"/>
      <c r="M780" s="156"/>
      <c r="N780" s="150"/>
      <c r="O780" s="172"/>
      <c r="P780" s="173"/>
      <c r="Q780" s="173"/>
      <c r="R780" s="145"/>
      <c r="S780" s="150"/>
      <c r="T780" s="150"/>
      <c r="U780" s="150"/>
      <c r="V780" s="151"/>
      <c r="W780" s="150"/>
      <c r="X780" s="150"/>
      <c r="Y780" s="150"/>
      <c r="Z780" s="150"/>
    </row>
    <row r="781" spans="1:28" s="102" customFormat="1" ht="20.100000000000001" customHeight="1">
      <c r="A781" s="268"/>
      <c r="B781" s="123"/>
      <c r="C781" s="123"/>
      <c r="D781" s="123"/>
      <c r="E781" s="123"/>
      <c r="F781" s="123"/>
      <c r="G781" s="123"/>
      <c r="H781" s="123"/>
      <c r="I781" s="316"/>
      <c r="J781" s="123"/>
      <c r="K781" s="123"/>
      <c r="L781" s="123"/>
      <c r="M781" s="156"/>
      <c r="N781" s="150"/>
      <c r="O781" s="172"/>
      <c r="P781" s="173"/>
      <c r="Q781" s="173"/>
      <c r="R781" s="145"/>
      <c r="S781" s="150"/>
      <c r="T781" s="150"/>
      <c r="U781" s="150"/>
      <c r="V781" s="151"/>
      <c r="W781" s="150"/>
      <c r="X781" s="150"/>
      <c r="Y781" s="150"/>
      <c r="Z781" s="150"/>
    </row>
    <row r="782" spans="1:28" s="102" customFormat="1" ht="20.100000000000001" customHeight="1">
      <c r="A782" s="268"/>
      <c r="B782" s="123"/>
      <c r="C782" s="123"/>
      <c r="D782" s="123"/>
      <c r="E782" s="123"/>
      <c r="F782" s="123"/>
      <c r="G782" s="123"/>
      <c r="H782" s="123"/>
      <c r="I782" s="316"/>
      <c r="J782" s="123"/>
      <c r="K782" s="123"/>
      <c r="L782" s="123"/>
      <c r="M782" s="156"/>
      <c r="N782" s="150"/>
      <c r="O782" s="172"/>
      <c r="P782" s="173"/>
      <c r="Q782" s="173"/>
      <c r="R782" s="145"/>
      <c r="S782" s="150"/>
      <c r="T782" s="150"/>
      <c r="U782" s="150"/>
      <c r="V782" s="151"/>
      <c r="W782" s="150"/>
      <c r="X782" s="150"/>
      <c r="Y782" s="150"/>
      <c r="Z782" s="150"/>
    </row>
    <row r="783" spans="1:28" s="102" customFormat="1" ht="20.100000000000001" customHeight="1">
      <c r="A783" s="268"/>
      <c r="B783" s="123"/>
      <c r="C783" s="123"/>
      <c r="D783" s="123"/>
      <c r="E783" s="123"/>
      <c r="F783" s="123"/>
      <c r="G783" s="123"/>
      <c r="H783" s="123"/>
      <c r="I783" s="316"/>
      <c r="J783" s="123"/>
      <c r="K783" s="123"/>
      <c r="L783" s="123"/>
      <c r="M783" s="156"/>
      <c r="N783" s="150"/>
      <c r="O783" s="172"/>
      <c r="P783" s="173"/>
      <c r="Q783" s="173"/>
      <c r="R783" s="145"/>
      <c r="S783" s="150"/>
      <c r="T783" s="150"/>
      <c r="U783" s="150"/>
      <c r="V783" s="151"/>
      <c r="W783" s="150"/>
      <c r="X783" s="150"/>
      <c r="Y783" s="150"/>
      <c r="Z783" s="150"/>
    </row>
    <row r="784" spans="1:28" s="102" customFormat="1" ht="20.100000000000001" customHeight="1">
      <c r="A784" s="268"/>
      <c r="B784" s="123"/>
      <c r="C784" s="123"/>
      <c r="D784" s="123"/>
      <c r="E784" s="123"/>
      <c r="F784" s="123"/>
      <c r="G784" s="123"/>
      <c r="H784" s="123"/>
      <c r="I784" s="316"/>
      <c r="J784" s="123"/>
      <c r="K784" s="123"/>
      <c r="L784" s="123"/>
      <c r="M784" s="156"/>
      <c r="N784" s="150"/>
      <c r="O784" s="172"/>
      <c r="P784" s="173"/>
      <c r="Q784" s="173"/>
      <c r="R784" s="145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68"/>
      <c r="B785" s="123"/>
      <c r="C785" s="123"/>
      <c r="D785" s="123"/>
      <c r="E785" s="123"/>
      <c r="F785" s="123"/>
      <c r="G785" s="123"/>
      <c r="H785" s="123"/>
      <c r="I785" s="316"/>
      <c r="J785" s="123"/>
      <c r="K785" s="123"/>
      <c r="L785" s="123"/>
      <c r="M785" s="156"/>
      <c r="N785" s="150"/>
      <c r="O785" s="172"/>
      <c r="P785" s="173"/>
      <c r="Q785" s="173"/>
      <c r="R785" s="145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68"/>
      <c r="B786" s="123"/>
      <c r="C786" s="123"/>
      <c r="D786" s="123"/>
      <c r="E786" s="123"/>
      <c r="F786" s="123"/>
      <c r="G786" s="123"/>
      <c r="H786" s="123"/>
      <c r="I786" s="316"/>
      <c r="J786" s="123"/>
      <c r="K786" s="123"/>
      <c r="L786" s="123"/>
      <c r="M786" s="156"/>
      <c r="N786" s="145"/>
      <c r="O786" s="172"/>
      <c r="P786" s="173"/>
      <c r="Q786" s="173"/>
      <c r="R786" s="145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68"/>
      <c r="B787" s="123"/>
      <c r="C787" s="123"/>
      <c r="D787" s="123"/>
      <c r="E787" s="123"/>
      <c r="F787" s="123"/>
      <c r="G787" s="123"/>
      <c r="H787" s="123"/>
      <c r="I787" s="316"/>
      <c r="J787" s="123"/>
      <c r="K787" s="123"/>
      <c r="L787" s="123"/>
      <c r="M787" s="156"/>
      <c r="N787" s="145"/>
      <c r="O787" s="145"/>
      <c r="P787" s="145"/>
      <c r="Q787" s="145"/>
      <c r="R787" s="145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68"/>
      <c r="B788" s="123"/>
      <c r="C788" s="123"/>
      <c r="D788" s="123"/>
      <c r="E788" s="123"/>
      <c r="F788" s="123"/>
      <c r="G788" s="123"/>
      <c r="H788" s="123"/>
      <c r="I788" s="316"/>
      <c r="J788" s="123"/>
      <c r="K788" s="123"/>
      <c r="L788" s="123"/>
      <c r="M788" s="156"/>
      <c r="N788" s="172"/>
      <c r="O788" s="145"/>
      <c r="P788" s="145"/>
      <c r="Q788" s="145"/>
      <c r="R788" s="145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68"/>
      <c r="B789" s="123"/>
      <c r="C789" s="123"/>
      <c r="D789" s="123"/>
      <c r="E789" s="123"/>
      <c r="F789" s="123"/>
      <c r="G789" s="123"/>
      <c r="H789" s="123"/>
      <c r="I789" s="316"/>
      <c r="J789" s="123"/>
      <c r="K789" s="123"/>
      <c r="L789" s="123"/>
      <c r="M789" s="156"/>
      <c r="N789" s="172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68"/>
      <c r="B790" s="123"/>
      <c r="C790" s="123"/>
      <c r="D790" s="123"/>
      <c r="E790" s="123"/>
      <c r="F790" s="123"/>
      <c r="G790" s="123"/>
      <c r="H790" s="123"/>
      <c r="I790" s="316"/>
      <c r="J790" s="123"/>
      <c r="K790" s="123"/>
      <c r="L790" s="123"/>
      <c r="M790" s="156"/>
      <c r="N790" s="172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  <c r="AA790" s="150"/>
      <c r="AB790" s="150"/>
    </row>
    <row r="791" spans="1:28" ht="20.100000000000001" customHeight="1">
      <c r="M791" s="156"/>
      <c r="N791" s="172"/>
      <c r="AA791" s="102"/>
      <c r="AB791" s="102"/>
    </row>
    <row r="792" spans="1:28" s="102" customFormat="1" ht="20.100000000000001" customHeight="1">
      <c r="A792" s="268"/>
      <c r="B792" s="123"/>
      <c r="C792" s="123"/>
      <c r="D792" s="123"/>
      <c r="E792" s="123"/>
      <c r="F792" s="123"/>
      <c r="G792" s="123"/>
      <c r="H792" s="123"/>
      <c r="I792" s="316"/>
      <c r="J792" s="123"/>
      <c r="K792" s="123"/>
      <c r="L792" s="123"/>
      <c r="M792" s="156"/>
      <c r="N792" s="172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8"/>
      <c r="B793" s="123"/>
      <c r="C793" s="123"/>
      <c r="D793" s="123"/>
      <c r="E793" s="123"/>
      <c r="F793" s="123"/>
      <c r="G793" s="123"/>
      <c r="H793" s="123"/>
      <c r="I793" s="316"/>
      <c r="J793" s="123"/>
      <c r="K793" s="123"/>
      <c r="L793" s="123"/>
      <c r="M793" s="156"/>
      <c r="N793" s="172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8"/>
      <c r="B794" s="123"/>
      <c r="C794" s="123"/>
      <c r="D794" s="123"/>
      <c r="E794" s="123"/>
      <c r="F794" s="123"/>
      <c r="G794" s="123"/>
      <c r="H794" s="123"/>
      <c r="I794" s="316"/>
      <c r="J794" s="123"/>
      <c r="K794" s="123"/>
      <c r="L794" s="123"/>
      <c r="M794" s="156"/>
      <c r="N794" s="172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8"/>
      <c r="B795" s="123"/>
      <c r="C795" s="123"/>
      <c r="D795" s="123"/>
      <c r="E795" s="123"/>
      <c r="F795" s="123"/>
      <c r="G795" s="123"/>
      <c r="H795" s="123"/>
      <c r="I795" s="316"/>
      <c r="J795" s="123"/>
      <c r="K795" s="123"/>
      <c r="L795" s="123"/>
      <c r="M795" s="156"/>
      <c r="N795" s="145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8"/>
      <c r="B796" s="123"/>
      <c r="C796" s="123"/>
      <c r="D796" s="123"/>
      <c r="E796" s="123"/>
      <c r="F796" s="123"/>
      <c r="G796" s="123"/>
      <c r="H796" s="123"/>
      <c r="I796" s="316"/>
      <c r="J796" s="123"/>
      <c r="K796" s="123"/>
      <c r="L796" s="123"/>
      <c r="M796" s="156"/>
      <c r="N796" s="145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8"/>
      <c r="B797" s="123"/>
      <c r="C797" s="123"/>
      <c r="D797" s="123"/>
      <c r="E797" s="123"/>
      <c r="F797" s="123"/>
      <c r="G797" s="123"/>
      <c r="H797" s="123"/>
      <c r="I797" s="316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8"/>
      <c r="B798" s="123"/>
      <c r="C798" s="123"/>
      <c r="D798" s="123"/>
      <c r="E798" s="123"/>
      <c r="F798" s="123"/>
      <c r="G798" s="123"/>
      <c r="H798" s="123"/>
      <c r="I798" s="316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8"/>
      <c r="B799" s="123"/>
      <c r="C799" s="123"/>
      <c r="D799" s="123"/>
      <c r="E799" s="123"/>
      <c r="F799" s="123"/>
      <c r="G799" s="123"/>
      <c r="H799" s="123"/>
      <c r="I799" s="316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8"/>
      <c r="B800" s="123"/>
      <c r="C800" s="123"/>
      <c r="D800" s="123"/>
      <c r="E800" s="123"/>
      <c r="F800" s="123"/>
      <c r="G800" s="123"/>
      <c r="H800" s="123"/>
      <c r="I800" s="316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8"/>
      <c r="B801" s="123"/>
      <c r="C801" s="123"/>
      <c r="D801" s="123"/>
      <c r="E801" s="123"/>
      <c r="F801" s="123"/>
      <c r="G801" s="123"/>
      <c r="H801" s="123"/>
      <c r="I801" s="316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8"/>
      <c r="B802" s="123"/>
      <c r="C802" s="123"/>
      <c r="D802" s="123"/>
      <c r="E802" s="123"/>
      <c r="F802" s="123"/>
      <c r="G802" s="123"/>
      <c r="H802" s="123"/>
      <c r="I802" s="316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8"/>
      <c r="B803" s="123"/>
      <c r="C803" s="123"/>
      <c r="D803" s="123"/>
      <c r="E803" s="123"/>
      <c r="F803" s="123"/>
      <c r="G803" s="123"/>
      <c r="H803" s="123"/>
      <c r="I803" s="316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8"/>
      <c r="B804" s="123"/>
      <c r="C804" s="123"/>
      <c r="D804" s="123"/>
      <c r="E804" s="123"/>
      <c r="F804" s="123"/>
      <c r="G804" s="123"/>
      <c r="H804" s="123"/>
      <c r="I804" s="316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8"/>
      <c r="B805" s="123"/>
      <c r="C805" s="123"/>
      <c r="D805" s="123"/>
      <c r="E805" s="123"/>
      <c r="F805" s="123"/>
      <c r="G805" s="123"/>
      <c r="H805" s="123"/>
      <c r="I805" s="316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8"/>
      <c r="B806" s="123"/>
      <c r="C806" s="123"/>
      <c r="D806" s="123"/>
      <c r="E806" s="123"/>
      <c r="F806" s="123"/>
      <c r="G806" s="123"/>
      <c r="H806" s="123"/>
      <c r="I806" s="316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8"/>
      <c r="B807" s="123"/>
      <c r="C807" s="123"/>
      <c r="D807" s="123"/>
      <c r="E807" s="123"/>
      <c r="F807" s="123"/>
      <c r="G807" s="123"/>
      <c r="H807" s="123"/>
      <c r="I807" s="316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8"/>
      <c r="B808" s="123"/>
      <c r="C808" s="123"/>
      <c r="D808" s="123"/>
      <c r="E808" s="123"/>
      <c r="F808" s="123"/>
      <c r="G808" s="123"/>
      <c r="H808" s="123"/>
      <c r="I808" s="316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8"/>
      <c r="B809" s="123"/>
      <c r="C809" s="123"/>
      <c r="D809" s="123"/>
      <c r="E809" s="123"/>
      <c r="F809" s="123"/>
      <c r="G809" s="123"/>
      <c r="H809" s="123"/>
      <c r="I809" s="316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8"/>
      <c r="B810" s="123"/>
      <c r="C810" s="123"/>
      <c r="D810" s="123"/>
      <c r="E810" s="123"/>
      <c r="F810" s="123"/>
      <c r="G810" s="123"/>
      <c r="H810" s="123"/>
      <c r="I810" s="316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8"/>
      <c r="B811" s="123"/>
      <c r="C811" s="123"/>
      <c r="D811" s="123"/>
      <c r="E811" s="123"/>
      <c r="F811" s="123"/>
      <c r="G811" s="123"/>
      <c r="H811" s="123"/>
      <c r="I811" s="316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8"/>
      <c r="B812" s="123"/>
      <c r="C812" s="123"/>
      <c r="D812" s="123"/>
      <c r="E812" s="123"/>
      <c r="F812" s="123"/>
      <c r="G812" s="123"/>
      <c r="H812" s="123"/>
      <c r="I812" s="316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8"/>
      <c r="B813" s="123"/>
      <c r="C813" s="123"/>
      <c r="D813" s="123"/>
      <c r="E813" s="123"/>
      <c r="F813" s="123"/>
      <c r="G813" s="123"/>
      <c r="H813" s="123"/>
      <c r="I813" s="316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8"/>
      <c r="B814" s="123"/>
      <c r="C814" s="123"/>
      <c r="D814" s="123"/>
      <c r="E814" s="123"/>
      <c r="F814" s="123"/>
      <c r="G814" s="123"/>
      <c r="H814" s="123"/>
      <c r="I814" s="316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8"/>
      <c r="B815" s="123"/>
      <c r="C815" s="123"/>
      <c r="D815" s="123"/>
      <c r="E815" s="123"/>
      <c r="F815" s="123"/>
      <c r="G815" s="123"/>
      <c r="H815" s="123"/>
      <c r="I815" s="316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8"/>
      <c r="B816" s="123"/>
      <c r="C816" s="123"/>
      <c r="D816" s="123"/>
      <c r="E816" s="123"/>
      <c r="F816" s="123"/>
      <c r="G816" s="123"/>
      <c r="H816" s="123"/>
      <c r="I816" s="316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8"/>
      <c r="B817" s="123"/>
      <c r="C817" s="123"/>
      <c r="D817" s="123"/>
      <c r="E817" s="123"/>
      <c r="F817" s="123"/>
      <c r="G817" s="123"/>
      <c r="H817" s="123"/>
      <c r="I817" s="316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8"/>
      <c r="B818" s="123"/>
      <c r="C818" s="123"/>
      <c r="D818" s="123"/>
      <c r="E818" s="123"/>
      <c r="F818" s="123"/>
      <c r="G818" s="123"/>
      <c r="H818" s="123"/>
      <c r="I818" s="316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8"/>
      <c r="B819" s="123"/>
      <c r="C819" s="123"/>
      <c r="D819" s="123"/>
      <c r="E819" s="123"/>
      <c r="F819" s="123"/>
      <c r="G819" s="123"/>
      <c r="H819" s="123"/>
      <c r="I819" s="316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8"/>
      <c r="B820" s="123"/>
      <c r="C820" s="123"/>
      <c r="D820" s="123"/>
      <c r="E820" s="123"/>
      <c r="F820" s="123"/>
      <c r="G820" s="123"/>
      <c r="H820" s="123"/>
      <c r="I820" s="316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8"/>
      <c r="B821" s="123"/>
      <c r="C821" s="123"/>
      <c r="D821" s="123"/>
      <c r="E821" s="123"/>
      <c r="F821" s="123"/>
      <c r="G821" s="123"/>
      <c r="H821" s="123"/>
      <c r="I821" s="316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8"/>
      <c r="B822" s="123"/>
      <c r="C822" s="123"/>
      <c r="D822" s="123"/>
      <c r="E822" s="123"/>
      <c r="F822" s="123"/>
      <c r="G822" s="123"/>
      <c r="H822" s="123"/>
      <c r="I822" s="316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8"/>
      <c r="B823" s="123"/>
      <c r="C823" s="123"/>
      <c r="D823" s="123"/>
      <c r="E823" s="123"/>
      <c r="F823" s="123"/>
      <c r="G823" s="123"/>
      <c r="H823" s="123"/>
      <c r="I823" s="316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8"/>
      <c r="B824" s="123"/>
      <c r="C824" s="123"/>
      <c r="D824" s="123"/>
      <c r="E824" s="123"/>
      <c r="F824" s="123"/>
      <c r="G824" s="123"/>
      <c r="H824" s="123"/>
      <c r="I824" s="316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8"/>
      <c r="B825" s="123"/>
      <c r="C825" s="123"/>
      <c r="D825" s="123"/>
      <c r="E825" s="123"/>
      <c r="F825" s="123"/>
      <c r="G825" s="123"/>
      <c r="H825" s="123"/>
      <c r="I825" s="316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8"/>
      <c r="B826" s="123"/>
      <c r="C826" s="123"/>
      <c r="D826" s="123"/>
      <c r="E826" s="123"/>
      <c r="F826" s="123"/>
      <c r="G826" s="123"/>
      <c r="H826" s="123"/>
      <c r="I826" s="316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8"/>
      <c r="B827" s="123"/>
      <c r="C827" s="123"/>
      <c r="D827" s="123"/>
      <c r="E827" s="123"/>
      <c r="F827" s="123"/>
      <c r="G827" s="123"/>
      <c r="H827" s="123"/>
      <c r="I827" s="316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8"/>
      <c r="B828" s="123"/>
      <c r="C828" s="123"/>
      <c r="D828" s="123"/>
      <c r="E828" s="123"/>
      <c r="F828" s="123"/>
      <c r="G828" s="123"/>
      <c r="H828" s="123"/>
      <c r="I828" s="316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8"/>
      <c r="B829" s="123"/>
      <c r="C829" s="123"/>
      <c r="D829" s="123"/>
      <c r="E829" s="123"/>
      <c r="F829" s="123"/>
      <c r="G829" s="123"/>
      <c r="H829" s="123"/>
      <c r="I829" s="316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8"/>
      <c r="B830" s="123"/>
      <c r="C830" s="123"/>
      <c r="D830" s="123"/>
      <c r="E830" s="123"/>
      <c r="F830" s="123"/>
      <c r="G830" s="123"/>
      <c r="H830" s="123"/>
      <c r="I830" s="316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8"/>
      <c r="B831" s="123"/>
      <c r="C831" s="123"/>
      <c r="D831" s="123"/>
      <c r="E831" s="123"/>
      <c r="F831" s="123"/>
      <c r="G831" s="123"/>
      <c r="H831" s="123"/>
      <c r="I831" s="316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  <c r="AA831" s="150"/>
      <c r="AB831" s="150"/>
    </row>
    <row r="834" spans="1:28" ht="20.100000000000001" customHeight="1">
      <c r="AA834" s="102"/>
      <c r="AB834" s="102"/>
    </row>
    <row r="835" spans="1:28" s="102" customFormat="1" ht="20.100000000000001" customHeight="1">
      <c r="A835" s="268"/>
      <c r="B835" s="123"/>
      <c r="C835" s="123"/>
      <c r="D835" s="123"/>
      <c r="E835" s="123"/>
      <c r="F835" s="123"/>
      <c r="G835" s="123"/>
      <c r="H835" s="123"/>
      <c r="I835" s="316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8"/>
      <c r="B836" s="123"/>
      <c r="C836" s="123"/>
      <c r="D836" s="123"/>
      <c r="E836" s="123"/>
      <c r="F836" s="123"/>
      <c r="G836" s="123"/>
      <c r="H836" s="123"/>
      <c r="I836" s="316"/>
      <c r="J836" s="123"/>
      <c r="K836" s="123"/>
      <c r="L836" s="123"/>
      <c r="M836" s="147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8"/>
      <c r="B837" s="123"/>
      <c r="C837" s="123"/>
      <c r="D837" s="123"/>
      <c r="E837" s="123"/>
      <c r="F837" s="123"/>
      <c r="G837" s="123"/>
      <c r="H837" s="123"/>
      <c r="I837" s="316"/>
      <c r="J837" s="123"/>
      <c r="K837" s="123"/>
      <c r="L837" s="123"/>
      <c r="M837" s="147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8"/>
      <c r="B838" s="123"/>
      <c r="C838" s="123"/>
      <c r="D838" s="123"/>
      <c r="E838" s="123"/>
      <c r="F838" s="123"/>
      <c r="G838" s="123"/>
      <c r="H838" s="123"/>
      <c r="I838" s="316"/>
      <c r="J838" s="123"/>
      <c r="K838" s="123"/>
      <c r="L838" s="123"/>
      <c r="M838" s="147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8" s="102" customFormat="1" ht="20.100000000000001" customHeight="1">
      <c r="A839" s="268"/>
      <c r="B839" s="123"/>
      <c r="C839" s="123"/>
      <c r="D839" s="123"/>
      <c r="E839" s="123"/>
      <c r="F839" s="123"/>
      <c r="G839" s="123"/>
      <c r="H839" s="123"/>
      <c r="I839" s="316"/>
      <c r="J839" s="123"/>
      <c r="K839" s="123"/>
      <c r="L839" s="123"/>
      <c r="M839" s="147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8" s="102" customFormat="1" ht="20.100000000000001" customHeight="1">
      <c r="A840" s="268"/>
      <c r="B840" s="123"/>
      <c r="C840" s="123"/>
      <c r="D840" s="123"/>
      <c r="E840" s="123"/>
      <c r="F840" s="123"/>
      <c r="G840" s="123"/>
      <c r="H840" s="123"/>
      <c r="I840" s="316"/>
      <c r="J840" s="123"/>
      <c r="K840" s="123"/>
      <c r="L840" s="123"/>
      <c r="M840" s="147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8" s="102" customFormat="1" ht="20.100000000000001" customHeight="1">
      <c r="A841" s="268"/>
      <c r="B841" s="123"/>
      <c r="C841" s="123"/>
      <c r="D841" s="123"/>
      <c r="E841" s="123"/>
      <c r="F841" s="123"/>
      <c r="G841" s="123"/>
      <c r="H841" s="123"/>
      <c r="I841" s="316"/>
      <c r="J841" s="123"/>
      <c r="K841" s="123"/>
      <c r="L841" s="123"/>
      <c r="M841" s="147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8" s="102" customFormat="1" ht="20.100000000000001" customHeight="1">
      <c r="A842" s="268"/>
      <c r="B842" s="123"/>
      <c r="C842" s="123"/>
      <c r="D842" s="123"/>
      <c r="E842" s="123"/>
      <c r="F842" s="123"/>
      <c r="G842" s="123"/>
      <c r="H842" s="123"/>
      <c r="I842" s="316"/>
      <c r="J842" s="123"/>
      <c r="K842" s="123"/>
      <c r="L842" s="123"/>
      <c r="M842" s="147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</row>
    <row r="843" spans="1:28" s="102" customFormat="1" ht="20.100000000000001" customHeight="1">
      <c r="A843" s="268"/>
      <c r="B843" s="123"/>
      <c r="C843" s="123"/>
      <c r="D843" s="123"/>
      <c r="E843" s="123"/>
      <c r="F843" s="123"/>
      <c r="G843" s="123"/>
      <c r="H843" s="123"/>
      <c r="I843" s="316"/>
      <c r="J843" s="123"/>
      <c r="K843" s="123"/>
      <c r="L843" s="123"/>
      <c r="M843" s="147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  <c r="AA843" s="150"/>
      <c r="AB843" s="150"/>
    </row>
  </sheetData>
  <autoFilter ref="A3:V721"/>
  <mergeCells count="10">
    <mergeCell ref="V35:V36"/>
    <mergeCell ref="K81:L81"/>
    <mergeCell ref="K91:L91"/>
    <mergeCell ref="K111:L111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21:H122 D141:H142 E112:H113 D151:H158 D82:H83 D92:H104 D4:H49 D57:H70 D72:H72">
    <cfRule type="cellIs" dxfId="255" priority="14" operator="greaterThan">
      <formula>0</formula>
    </cfRule>
  </conditionalFormatting>
  <conditionalFormatting sqref="D121:H122 D141:H142 D151:H158 D92:H104">
    <cfRule type="cellIs" dxfId="254" priority="12" operator="greaterThan">
      <formula>0</formula>
    </cfRule>
    <cfRule type="expression" dxfId="253" priority="13">
      <formula>"&gt;0"</formula>
    </cfRule>
  </conditionalFormatting>
  <conditionalFormatting sqref="D131:H132">
    <cfRule type="cellIs" dxfId="252" priority="4" operator="greaterThan">
      <formula>0</formula>
    </cfRule>
    <cfRule type="cellIs" dxfId="251" priority="5" operator="greaterThan">
      <formula>0</formula>
    </cfRule>
    <cfRule type="expression" dxfId="250" priority="9">
      <formula>"&gt;=1"</formula>
    </cfRule>
    <cfRule type="cellIs" dxfId="249" priority="10" operator="greaterThan">
      <formula>1</formula>
    </cfRule>
    <cfRule type="cellIs" dxfId="248" priority="11" operator="greaterThan">
      <formula>1</formula>
    </cfRule>
  </conditionalFormatting>
  <conditionalFormatting sqref="P780:Q786">
    <cfRule type="expression" dxfId="247" priority="6">
      <formula>"&gt;=1"</formula>
    </cfRule>
    <cfRule type="cellIs" dxfId="246" priority="7" operator="greaterThan">
      <formula>1</formula>
    </cfRule>
    <cfRule type="cellIs" dxfId="245" priority="8" operator="greaterThan">
      <formula>1</formula>
    </cfRule>
  </conditionalFormatting>
  <conditionalFormatting sqref="D50:H56">
    <cfRule type="cellIs" dxfId="244" priority="3" operator="greaterThan">
      <formula>0</formula>
    </cfRule>
  </conditionalFormatting>
  <conditionalFormatting sqref="D71:H71">
    <cfRule type="cellIs" dxfId="243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2"/>
  <sheetViews>
    <sheetView zoomScaleNormal="100" workbookViewId="0">
      <pane ySplit="3" topLeftCell="A4" activePane="bottomLeft" state="frozen"/>
      <selection activeCell="A4" sqref="A4:J71"/>
      <selection pane="bottomLeft" activeCell="N43" sqref="N43"/>
    </sheetView>
  </sheetViews>
  <sheetFormatPr defaultRowHeight="20.100000000000001" customHeight="1"/>
  <cols>
    <col min="1" max="1" width="10.125" style="268" customWidth="1"/>
    <col min="2" max="2" width="18.625" style="123" customWidth="1"/>
    <col min="3" max="3" width="11.625" style="123" customWidth="1"/>
    <col min="4" max="8" width="8.125" style="123" customWidth="1"/>
    <col min="9" max="9" width="8.875" style="31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3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35" t="s">
        <v>3</v>
      </c>
      <c r="E3" s="435" t="s">
        <v>4</v>
      </c>
      <c r="F3" s="435" t="s">
        <v>5</v>
      </c>
      <c r="G3" s="435" t="s">
        <v>6</v>
      </c>
      <c r="H3" s="435" t="s">
        <v>119</v>
      </c>
      <c r="I3" s="295" t="s">
        <v>8</v>
      </c>
      <c r="J3" s="435" t="s">
        <v>9</v>
      </c>
      <c r="K3" s="466" t="s">
        <v>10</v>
      </c>
      <c r="L3" s="467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8">
        <v>44520</v>
      </c>
      <c r="B4" s="326" t="s">
        <v>2257</v>
      </c>
      <c r="C4" s="327" t="s">
        <v>2258</v>
      </c>
      <c r="D4" s="328">
        <v>70</v>
      </c>
      <c r="E4" s="328">
        <v>0</v>
      </c>
      <c r="F4" s="328">
        <v>0</v>
      </c>
      <c r="G4" s="328">
        <v>35</v>
      </c>
      <c r="H4" s="328">
        <v>0</v>
      </c>
      <c r="I4" s="329" t="s">
        <v>386</v>
      </c>
      <c r="J4" s="330" t="s">
        <v>2259</v>
      </c>
      <c r="K4" s="330" t="s">
        <v>2260</v>
      </c>
      <c r="L4" s="331"/>
      <c r="M4" s="101"/>
      <c r="O4" s="111" t="s">
        <v>93</v>
      </c>
      <c r="P4" s="112"/>
      <c r="Q4" s="32">
        <f t="shared" ref="Q4:U6" si="0">D88</f>
        <v>70</v>
      </c>
      <c r="R4" s="32">
        <f t="shared" si="0"/>
        <v>0</v>
      </c>
      <c r="S4" s="32">
        <f t="shared" si="0"/>
        <v>0</v>
      </c>
      <c r="T4" s="32">
        <f t="shared" si="0"/>
        <v>35</v>
      </c>
      <c r="U4" s="32">
        <f t="shared" si="0"/>
        <v>0</v>
      </c>
      <c r="V4" s="113"/>
    </row>
    <row r="5" spans="1:22" ht="20.100000000000001" customHeight="1" thickBot="1">
      <c r="A5" s="325"/>
      <c r="B5" s="332"/>
      <c r="C5" s="333"/>
      <c r="D5" s="334">
        <v>0</v>
      </c>
      <c r="E5" s="334">
        <v>0</v>
      </c>
      <c r="F5" s="334">
        <v>0</v>
      </c>
      <c r="G5" s="334">
        <v>0</v>
      </c>
      <c r="H5" s="334">
        <v>0</v>
      </c>
      <c r="I5" s="335"/>
      <c r="J5" s="336"/>
      <c r="K5" s="336"/>
      <c r="L5" s="337"/>
      <c r="M5" s="156"/>
      <c r="O5" s="114" t="s">
        <v>49</v>
      </c>
      <c r="P5" s="115"/>
      <c r="Q5" s="33">
        <f t="shared" si="0"/>
        <v>4144</v>
      </c>
      <c r="R5" s="33">
        <f t="shared" si="0"/>
        <v>716</v>
      </c>
      <c r="S5" s="33">
        <f t="shared" si="0"/>
        <v>715</v>
      </c>
      <c r="T5" s="33">
        <f t="shared" si="0"/>
        <v>4077</v>
      </c>
      <c r="U5" s="33">
        <f t="shared" si="0"/>
        <v>0</v>
      </c>
      <c r="V5" s="116"/>
    </row>
    <row r="6" spans="1:22" ht="20.100000000000001" customHeight="1" thickBot="1">
      <c r="A6" s="198" t="s">
        <v>11</v>
      </c>
      <c r="B6" s="199"/>
      <c r="C6" s="200"/>
      <c r="D6" s="201">
        <f>SUM(D4:D5)</f>
        <v>70</v>
      </c>
      <c r="E6" s="201">
        <f>SUM(E4:E5)</f>
        <v>0</v>
      </c>
      <c r="F6" s="201">
        <f>SUM(F4:F5)</f>
        <v>0</v>
      </c>
      <c r="G6" s="201">
        <f>SUM(G4:G5)</f>
        <v>35</v>
      </c>
      <c r="H6" s="201">
        <f>SUM(H4:H5)</f>
        <v>0</v>
      </c>
      <c r="I6" s="297"/>
      <c r="J6" s="149"/>
      <c r="K6" s="149"/>
      <c r="L6" s="202"/>
      <c r="M6" s="156"/>
      <c r="O6" s="46" t="s">
        <v>50</v>
      </c>
      <c r="P6" s="47"/>
      <c r="Q6" s="2">
        <f t="shared" si="0"/>
        <v>4214</v>
      </c>
      <c r="R6" s="2">
        <f t="shared" si="0"/>
        <v>716</v>
      </c>
      <c r="S6" s="2">
        <f t="shared" si="0"/>
        <v>715</v>
      </c>
      <c r="T6" s="2">
        <f t="shared" si="0"/>
        <v>4112</v>
      </c>
      <c r="U6" s="2">
        <f t="shared" si="0"/>
        <v>0</v>
      </c>
      <c r="V6" s="48"/>
    </row>
    <row r="7" spans="1:22" ht="20.100000000000001" customHeight="1" thickTop="1">
      <c r="A7" s="203" t="s">
        <v>12</v>
      </c>
      <c r="B7" s="204"/>
      <c r="C7" s="205"/>
      <c r="D7" s="206">
        <v>4117</v>
      </c>
      <c r="E7" s="206">
        <v>0</v>
      </c>
      <c r="F7" s="206">
        <v>11</v>
      </c>
      <c r="G7" s="206">
        <v>4052</v>
      </c>
      <c r="H7" s="206">
        <v>0</v>
      </c>
      <c r="I7" s="298"/>
      <c r="J7" s="128"/>
      <c r="K7" s="128"/>
      <c r="L7" s="207"/>
      <c r="M7" s="156"/>
      <c r="O7" s="49" t="s">
        <v>51</v>
      </c>
      <c r="P7" s="50"/>
      <c r="Q7" s="3">
        <f>D29</f>
        <v>167</v>
      </c>
      <c r="R7" s="3">
        <f>E29</f>
        <v>0</v>
      </c>
      <c r="S7" s="3">
        <f>F29</f>
        <v>0</v>
      </c>
      <c r="T7" s="3">
        <f>G29</f>
        <v>151</v>
      </c>
      <c r="U7" s="3">
        <f>H29</f>
        <v>0</v>
      </c>
      <c r="V7" s="51"/>
    </row>
    <row r="8" spans="1:22" ht="20.100000000000001" customHeight="1" thickBot="1">
      <c r="A8" s="208" t="s">
        <v>13</v>
      </c>
      <c r="B8" s="209"/>
      <c r="C8" s="210"/>
      <c r="D8" s="211">
        <f>D6+D7</f>
        <v>4187</v>
      </c>
      <c r="E8" s="211">
        <f>E6+E7</f>
        <v>0</v>
      </c>
      <c r="F8" s="211">
        <f>F6+F7</f>
        <v>11</v>
      </c>
      <c r="G8" s="211">
        <f>G6+G7</f>
        <v>4087</v>
      </c>
      <c r="H8" s="211">
        <f>H6+H7</f>
        <v>0</v>
      </c>
      <c r="I8" s="299"/>
      <c r="J8" s="129"/>
      <c r="K8" s="129"/>
      <c r="L8" s="212"/>
      <c r="M8" s="156"/>
      <c r="O8" s="52" t="s">
        <v>94</v>
      </c>
      <c r="P8" s="53"/>
      <c r="Q8" s="4">
        <f>SUM(Q6:Q7)</f>
        <v>4381</v>
      </c>
      <c r="R8" s="4">
        <f>SUM(R6:R7)</f>
        <v>716</v>
      </c>
      <c r="S8" s="4">
        <f>SUM(S6:S7)</f>
        <v>715</v>
      </c>
      <c r="T8" s="4">
        <f>SUM(T6:T7)</f>
        <v>4263</v>
      </c>
      <c r="U8" s="4">
        <f>SUM(U6:U7)</f>
        <v>0</v>
      </c>
      <c r="V8" s="54"/>
    </row>
    <row r="9" spans="1:22" ht="20.100000000000001" customHeight="1">
      <c r="A9" s="213" t="s">
        <v>14</v>
      </c>
      <c r="B9" s="214" t="e">
        <f t="array" ref="B9">SUM(1/COUNTIF(B4:B5,B4:B5))</f>
        <v>#DIV/0!</v>
      </c>
      <c r="C9" s="215"/>
      <c r="D9" s="151"/>
      <c r="E9" s="151"/>
      <c r="F9" s="151"/>
      <c r="G9" s="151"/>
      <c r="H9" s="151"/>
      <c r="I9" s="300"/>
      <c r="J9" s="130"/>
      <c r="K9" s="130"/>
      <c r="L9" s="134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213"/>
      <c r="B10" s="214"/>
      <c r="C10" s="215"/>
      <c r="D10" s="151"/>
      <c r="E10" s="151"/>
      <c r="F10" s="151"/>
      <c r="G10" s="151"/>
      <c r="H10" s="151"/>
      <c r="I10" s="300"/>
      <c r="J10" s="130"/>
      <c r="K10" s="39"/>
      <c r="L10" s="39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216" t="s">
        <v>15</v>
      </c>
      <c r="B11" s="217"/>
      <c r="C11" s="217"/>
      <c r="D11" s="131"/>
      <c r="E11" s="131"/>
      <c r="F11" s="131"/>
      <c r="G11" s="131"/>
      <c r="H11" s="131"/>
      <c r="I11" s="301"/>
      <c r="J11" s="131"/>
      <c r="K11" s="148"/>
      <c r="L11" s="14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218" t="s">
        <v>1676</v>
      </c>
      <c r="B12" s="217"/>
      <c r="C12" s="217"/>
      <c r="D12" s="131"/>
      <c r="E12" s="131"/>
      <c r="F12" s="131"/>
      <c r="G12" s="131"/>
      <c r="H12" s="131"/>
      <c r="I12" s="301"/>
      <c r="J12" s="131"/>
      <c r="K12" s="131"/>
      <c r="L12" s="148"/>
      <c r="M12" s="156"/>
      <c r="O12" s="468" t="s">
        <v>53</v>
      </c>
      <c r="P12" s="466"/>
      <c r="Q12" s="117">
        <f>T12+V12</f>
        <v>70</v>
      </c>
      <c r="R12" s="57"/>
      <c r="S12" s="58" t="s">
        <v>39</v>
      </c>
      <c r="T12" s="59">
        <f>SUM(P14:V14,P17:V17,P20:V20,P23:V23,P26:V26,V29,U29,T29)</f>
        <v>70</v>
      </c>
      <c r="U12" s="60" t="s">
        <v>40</v>
      </c>
      <c r="V12" s="61">
        <f>SUM(P29:S29)</f>
        <v>0</v>
      </c>
    </row>
    <row r="13" spans="1:22" ht="20.100000000000001" customHeight="1" thickBot="1">
      <c r="A13" s="219"/>
      <c r="B13" s="217"/>
      <c r="C13" s="220"/>
      <c r="D13" s="131"/>
      <c r="E13" s="131"/>
      <c r="F13" s="131"/>
      <c r="G13" s="131"/>
      <c r="H13" s="131"/>
      <c r="I13" s="302"/>
      <c r="J13" s="132"/>
      <c r="K13" s="132"/>
      <c r="L13" s="221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174" t="s">
        <v>0</v>
      </c>
      <c r="B14" s="175" t="s">
        <v>1</v>
      </c>
      <c r="C14" s="175" t="s">
        <v>2</v>
      </c>
      <c r="D14" s="433" t="s">
        <v>16</v>
      </c>
      <c r="E14" s="222" t="s">
        <v>27</v>
      </c>
      <c r="F14" s="433" t="s">
        <v>18</v>
      </c>
      <c r="G14" s="433" t="s">
        <v>19</v>
      </c>
      <c r="H14" s="433" t="s">
        <v>119</v>
      </c>
      <c r="I14" s="303" t="s">
        <v>8</v>
      </c>
      <c r="J14" s="433" t="s">
        <v>9</v>
      </c>
      <c r="K14" s="464" t="s">
        <v>10</v>
      </c>
      <c r="L14" s="465"/>
      <c r="M14" s="156"/>
      <c r="O14" s="118" t="s">
        <v>22</v>
      </c>
      <c r="P14" s="119">
        <f t="shared" ref="P14:V14" si="1">SUMIF($C$4:$C$5,P13,$D$4:$D$5)+SUMIF($C$15:$C$16,P13,$D$15:$D$16)+SUMIF($C$34:$C$35,P13,$D$34:$D$35)</f>
        <v>0</v>
      </c>
      <c r="Q14" s="119">
        <f t="shared" si="1"/>
        <v>0</v>
      </c>
      <c r="R14" s="119">
        <f t="shared" si="1"/>
        <v>0</v>
      </c>
      <c r="S14" s="119">
        <f t="shared" si="1"/>
        <v>0</v>
      </c>
      <c r="T14" s="119">
        <f t="shared" si="1"/>
        <v>70</v>
      </c>
      <c r="U14" s="119">
        <f t="shared" si="1"/>
        <v>0</v>
      </c>
      <c r="V14" s="120">
        <f t="shared" si="1"/>
        <v>0</v>
      </c>
    </row>
    <row r="15" spans="1:22" ht="20.100000000000001" customHeight="1">
      <c r="A15" s="318"/>
      <c r="B15" s="326"/>
      <c r="C15" s="327"/>
      <c r="D15" s="328"/>
      <c r="E15" s="328"/>
      <c r="F15" s="328"/>
      <c r="G15" s="328"/>
      <c r="H15" s="328"/>
      <c r="I15" s="329"/>
      <c r="J15" s="330"/>
      <c r="K15" s="330"/>
      <c r="L15" s="331"/>
      <c r="M15" s="156"/>
      <c r="O15" s="65" t="s">
        <v>25</v>
      </c>
      <c r="P15" s="66">
        <f t="shared" ref="P15:V15" si="2">SUMIF($C$4:$C$5,P13,$G$4:$G$5)+SUMIF($C$15:$C$16,P13,$G$15:$G$16)+SUMIF($C$34:$C$35,P13,$G$34:$G$35)</f>
        <v>0</v>
      </c>
      <c r="Q15" s="66">
        <f t="shared" si="2"/>
        <v>0</v>
      </c>
      <c r="R15" s="66">
        <f t="shared" si="2"/>
        <v>0</v>
      </c>
      <c r="S15" s="66">
        <f t="shared" si="2"/>
        <v>0</v>
      </c>
      <c r="T15" s="66">
        <f t="shared" si="2"/>
        <v>35</v>
      </c>
      <c r="U15" s="66">
        <f t="shared" si="2"/>
        <v>0</v>
      </c>
      <c r="V15" s="67">
        <f t="shared" si="2"/>
        <v>0</v>
      </c>
    </row>
    <row r="16" spans="1:22" ht="20.100000000000001" customHeight="1" thickBot="1">
      <c r="A16" s="325"/>
      <c r="B16" s="332"/>
      <c r="C16" s="333"/>
      <c r="D16" s="334"/>
      <c r="E16" s="334"/>
      <c r="F16" s="334"/>
      <c r="G16" s="334"/>
      <c r="H16" s="334"/>
      <c r="I16" s="335"/>
      <c r="J16" s="336"/>
      <c r="K16" s="336"/>
      <c r="L16" s="337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198" t="s">
        <v>20</v>
      </c>
      <c r="B17" s="199"/>
      <c r="C17" s="200"/>
      <c r="D17" s="225">
        <f>SUM(D15:D16)</f>
        <v>0</v>
      </c>
      <c r="E17" s="225">
        <f>SUM(E15:E16)</f>
        <v>0</v>
      </c>
      <c r="F17" s="225">
        <f>SUM(F15:F16)</f>
        <v>0</v>
      </c>
      <c r="G17" s="225">
        <f>SUM(G15:G16)</f>
        <v>0</v>
      </c>
      <c r="H17" s="225">
        <f>SUM(H15:H16)</f>
        <v>0</v>
      </c>
      <c r="I17" s="297"/>
      <c r="J17" s="34"/>
      <c r="K17" s="34"/>
      <c r="L17" s="226"/>
      <c r="M17" s="156"/>
      <c r="O17" s="121" t="s">
        <v>22</v>
      </c>
      <c r="P17" s="119">
        <f t="shared" ref="P17:V17" si="3">SUMIF($C$4:$C$5,P16,$D$4:$D$5)+SUMIF($C$15:$C$16,P16,$D$15:$D$16)+SUMIF($C$34:$C$35,P16,$D$34:$D$35)</f>
        <v>0</v>
      </c>
      <c r="Q17" s="119">
        <f t="shared" si="3"/>
        <v>0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227" t="s">
        <v>12</v>
      </c>
      <c r="B18" s="228"/>
      <c r="C18" s="115"/>
      <c r="D18" s="229">
        <v>27</v>
      </c>
      <c r="E18" s="229">
        <v>441</v>
      </c>
      <c r="F18" s="229">
        <v>437</v>
      </c>
      <c r="G18" s="229">
        <v>25</v>
      </c>
      <c r="H18" s="229">
        <v>0</v>
      </c>
      <c r="I18" s="304"/>
      <c r="J18" s="133"/>
      <c r="K18" s="133"/>
      <c r="L18" s="230"/>
      <c r="M18" s="156"/>
      <c r="O18" s="72" t="s">
        <v>25</v>
      </c>
      <c r="P18" s="73">
        <f t="shared" ref="P18:V18" si="4">SUMIF($C$4:$C$5,P16,$G$4:$G$5)+SUMIF($C$15:$C$16,P16,$G$15:$G$16)+SUMIF($C$34:$C$35,P16,$G$34:$G$35)</f>
        <v>0</v>
      </c>
      <c r="Q18" s="73">
        <f t="shared" si="4"/>
        <v>0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208" t="s">
        <v>13</v>
      </c>
      <c r="B19" s="209"/>
      <c r="C19" s="210"/>
      <c r="D19" s="231">
        <f>SUM(D17:D18)</f>
        <v>27</v>
      </c>
      <c r="E19" s="231">
        <f t="shared" ref="E19:H19" si="5">SUM(E17:E18)</f>
        <v>441</v>
      </c>
      <c r="F19" s="231">
        <f t="shared" si="5"/>
        <v>437</v>
      </c>
      <c r="G19" s="231">
        <f t="shared" si="5"/>
        <v>25</v>
      </c>
      <c r="H19" s="231">
        <f t="shared" si="5"/>
        <v>0</v>
      </c>
      <c r="I19" s="299"/>
      <c r="J19" s="129"/>
      <c r="K19" s="129"/>
      <c r="L19" s="212"/>
      <c r="M19" s="156"/>
      <c r="O19" s="75"/>
      <c r="P19" s="124" t="s">
        <v>41</v>
      </c>
      <c r="Q19" s="76" t="s">
        <v>554</v>
      </c>
      <c r="R19" s="76" t="s">
        <v>42</v>
      </c>
      <c r="S19" s="76" t="s">
        <v>134</v>
      </c>
      <c r="T19" s="43" t="s">
        <v>43</v>
      </c>
      <c r="U19" s="76" t="s">
        <v>109</v>
      </c>
      <c r="V19" s="77" t="s">
        <v>136</v>
      </c>
    </row>
    <row r="20" spans="1:22" ht="20.100000000000001" customHeight="1">
      <c r="A20" s="213"/>
      <c r="B20" s="214"/>
      <c r="C20" s="232"/>
      <c r="D20" s="151"/>
      <c r="E20" s="151"/>
      <c r="F20" s="151"/>
      <c r="G20" s="151"/>
      <c r="H20" s="151"/>
      <c r="I20" s="300"/>
      <c r="J20" s="130"/>
      <c r="K20" s="130"/>
      <c r="L20" s="130"/>
      <c r="M20" s="156" t="s">
        <v>126</v>
      </c>
      <c r="O20" s="121" t="s">
        <v>22</v>
      </c>
      <c r="P20" s="119">
        <f t="shared" ref="P20:V20" si="6">SUMIF($C$4:$C$5,P19,$D$4:$D$5)+SUMIF($C$15:$C$16,P19,$D$15:$D$16)+SUMIF($C$34:$C$35,P19,$D$34:$D$35)</f>
        <v>0</v>
      </c>
      <c r="Q20" s="119">
        <f t="shared" si="6"/>
        <v>0</v>
      </c>
      <c r="R20" s="119">
        <f t="shared" si="6"/>
        <v>0</v>
      </c>
      <c r="S20" s="119">
        <f t="shared" si="6"/>
        <v>0</v>
      </c>
      <c r="T20" s="119">
        <f t="shared" si="6"/>
        <v>0</v>
      </c>
      <c r="U20" s="119">
        <f t="shared" si="6"/>
        <v>0</v>
      </c>
      <c r="V20" s="120">
        <f t="shared" si="6"/>
        <v>0</v>
      </c>
    </row>
    <row r="21" spans="1:22" ht="20.100000000000001" customHeight="1">
      <c r="A21" s="216" t="s">
        <v>21</v>
      </c>
      <c r="B21" s="217"/>
      <c r="C21" s="217"/>
      <c r="D21" s="131"/>
      <c r="E21" s="131"/>
      <c r="F21" s="131"/>
      <c r="G21" s="131"/>
      <c r="H21" s="131"/>
      <c r="I21" s="301"/>
      <c r="J21" s="131"/>
      <c r="K21" s="131"/>
      <c r="L21" s="131"/>
      <c r="M21" s="156"/>
      <c r="O21" s="78" t="s">
        <v>25</v>
      </c>
      <c r="P21" s="79">
        <f t="shared" ref="P21:V21" si="7">SUMIF($C$4:$C$5,P19,$G$4:$G$5)+SUMIF($C$15:$C$16,P19,$G$15:$G$16)+SUMIF($C$34:$C$35,P19,$G$34:$G$35)</f>
        <v>0</v>
      </c>
      <c r="Q21" s="79">
        <f t="shared" si="7"/>
        <v>0</v>
      </c>
      <c r="R21" s="79">
        <f t="shared" si="7"/>
        <v>0</v>
      </c>
      <c r="S21" s="79">
        <f t="shared" si="7"/>
        <v>0</v>
      </c>
      <c r="T21" s="79">
        <f t="shared" si="7"/>
        <v>0</v>
      </c>
      <c r="U21" s="79">
        <f t="shared" si="7"/>
        <v>0</v>
      </c>
      <c r="V21" s="80">
        <f t="shared" si="7"/>
        <v>0</v>
      </c>
    </row>
    <row r="22" spans="1:22" ht="20.100000000000001" customHeight="1">
      <c r="A22" s="216" t="s">
        <v>124</v>
      </c>
      <c r="B22" s="217"/>
      <c r="C22" s="217"/>
      <c r="D22" s="131"/>
      <c r="E22" s="131"/>
      <c r="F22" s="131"/>
      <c r="G22" s="131"/>
      <c r="H22" s="131"/>
      <c r="I22" s="301"/>
      <c r="J22" s="131"/>
      <c r="K22" s="131"/>
      <c r="L22" s="131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219"/>
      <c r="B23" s="217"/>
      <c r="C23" s="220"/>
      <c r="D23" s="131"/>
      <c r="E23" s="131"/>
      <c r="F23" s="131"/>
      <c r="G23" s="131"/>
      <c r="H23" s="131"/>
      <c r="I23" s="302"/>
      <c r="J23" s="132"/>
      <c r="K23" s="132"/>
      <c r="L23" s="221"/>
      <c r="M23" s="156"/>
      <c r="O23" s="121" t="s">
        <v>22</v>
      </c>
      <c r="P23" s="119">
        <f t="shared" ref="P23:V23" si="8">SUMIF($C$4:$C$5,P22,$D$4:$D$5)+SUMIF($C$15:$C$16,P22,$D$15:$D$16)+SUMIF($C$34:$C$35,P22,$D$34:$D$35)</f>
        <v>0</v>
      </c>
      <c r="Q23" s="119">
        <f t="shared" si="8"/>
        <v>0</v>
      </c>
      <c r="R23" s="119">
        <f t="shared" si="8"/>
        <v>0</v>
      </c>
      <c r="S23" s="119">
        <f t="shared" si="8"/>
        <v>0</v>
      </c>
      <c r="T23" s="119">
        <f t="shared" si="8"/>
        <v>0</v>
      </c>
      <c r="U23" s="119">
        <f t="shared" si="8"/>
        <v>0</v>
      </c>
      <c r="V23" s="120">
        <f t="shared" si="8"/>
        <v>0</v>
      </c>
    </row>
    <row r="24" spans="1:22" ht="20.100000000000001" customHeight="1" thickBot="1">
      <c r="A24" s="174" t="s">
        <v>0</v>
      </c>
      <c r="B24" s="175" t="s">
        <v>1</v>
      </c>
      <c r="C24" s="175" t="s">
        <v>2</v>
      </c>
      <c r="D24" s="433" t="s">
        <v>22</v>
      </c>
      <c r="E24" s="433" t="s">
        <v>23</v>
      </c>
      <c r="F24" s="433" t="s">
        <v>24</v>
      </c>
      <c r="G24" s="433" t="s">
        <v>25</v>
      </c>
      <c r="H24" s="433" t="s">
        <v>7</v>
      </c>
      <c r="I24" s="303" t="s">
        <v>8</v>
      </c>
      <c r="J24" s="433" t="s">
        <v>9</v>
      </c>
      <c r="K24" s="464" t="s">
        <v>10</v>
      </c>
      <c r="L24" s="465"/>
      <c r="M24" s="156"/>
      <c r="O24" s="72" t="s">
        <v>25</v>
      </c>
      <c r="P24" s="73">
        <f t="shared" ref="P24:V24" si="9">SUMIF($C$4:$C$5,P22,$G$4:$G$5)+SUMIF($C$15:$C$16,P22,$G$15:$G$16)+SUMIF($C$34:$C$35,P22,$G$34:$G$35)</f>
        <v>0</v>
      </c>
      <c r="Q24" s="73">
        <f t="shared" si="9"/>
        <v>0</v>
      </c>
      <c r="R24" s="73">
        <f t="shared" si="9"/>
        <v>0</v>
      </c>
      <c r="S24" s="73">
        <f t="shared" si="9"/>
        <v>0</v>
      </c>
      <c r="T24" s="73">
        <f t="shared" si="9"/>
        <v>0</v>
      </c>
      <c r="U24" s="73">
        <f t="shared" si="9"/>
        <v>0</v>
      </c>
      <c r="V24" s="74">
        <f t="shared" si="9"/>
        <v>0</v>
      </c>
    </row>
    <row r="25" spans="1:22" ht="20.100000000000001" customHeight="1">
      <c r="A25" s="170"/>
      <c r="B25" s="141"/>
      <c r="C25" s="408"/>
      <c r="D25" s="160"/>
      <c r="E25" s="160"/>
      <c r="F25" s="160"/>
      <c r="G25" s="160"/>
      <c r="H25" s="160"/>
      <c r="I25" s="290"/>
      <c r="J25" s="168"/>
      <c r="K25" s="168"/>
      <c r="L25" s="142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128</v>
      </c>
      <c r="U25" s="76" t="s">
        <v>129</v>
      </c>
      <c r="V25" s="77" t="s">
        <v>46</v>
      </c>
    </row>
    <row r="26" spans="1:22" ht="20.100000000000001" customHeight="1" thickBot="1">
      <c r="A26" s="171"/>
      <c r="B26" s="143"/>
      <c r="C26" s="409"/>
      <c r="D26" s="162"/>
      <c r="E26" s="162"/>
      <c r="F26" s="162"/>
      <c r="G26" s="162"/>
      <c r="H26" s="162"/>
      <c r="I26" s="291"/>
      <c r="J26" s="169"/>
      <c r="K26" s="169"/>
      <c r="L26" s="144"/>
      <c r="M26" s="156"/>
      <c r="O26" s="121" t="s">
        <v>22</v>
      </c>
      <c r="P26" s="119">
        <f t="shared" ref="P26:V26" si="10">SUMIF($C$4:$C$5,P25,$D$4:$D$5)+SUMIF($C$15:$C$16,P25,$D$15:$D$16)+SUMIF($C$34:$C$35,P25,$D$34:$D$35)</f>
        <v>0</v>
      </c>
      <c r="Q26" s="119">
        <f t="shared" si="10"/>
        <v>0</v>
      </c>
      <c r="R26" s="119">
        <f t="shared" si="10"/>
        <v>0</v>
      </c>
      <c r="S26" s="119">
        <f t="shared" si="10"/>
        <v>0</v>
      </c>
      <c r="T26" s="119">
        <f t="shared" si="10"/>
        <v>0</v>
      </c>
      <c r="U26" s="119">
        <f t="shared" si="10"/>
        <v>0</v>
      </c>
      <c r="V26" s="120">
        <f t="shared" si="10"/>
        <v>0</v>
      </c>
    </row>
    <row r="27" spans="1:22" ht="20.100000000000001" customHeight="1">
      <c r="A27" s="198" t="s">
        <v>20</v>
      </c>
      <c r="B27" s="199"/>
      <c r="C27" s="200"/>
      <c r="D27" s="225">
        <f>SUM(D25:D26)</f>
        <v>0</v>
      </c>
      <c r="E27" s="225">
        <f>SUM(E25:E26)</f>
        <v>0</v>
      </c>
      <c r="F27" s="225">
        <f>SUM(F25:F26)</f>
        <v>0</v>
      </c>
      <c r="G27" s="225">
        <f>SUM(G25:G26)</f>
        <v>0</v>
      </c>
      <c r="H27" s="225">
        <f>SUM(H25:H26)</f>
        <v>0</v>
      </c>
      <c r="I27" s="297"/>
      <c r="J27" s="34"/>
      <c r="K27" s="34"/>
      <c r="L27" s="226"/>
      <c r="M27" s="156"/>
      <c r="O27" s="78" t="s">
        <v>25</v>
      </c>
      <c r="P27" s="83">
        <f t="shared" ref="P27:V27" si="11">SUMIF($C$4:$C$5,P25,$G$4:$G$5)+SUMIF($C$15:$C$16,P25,$G$15:$G$16)+SUMIF($C$34:$C$35,P25,$G$34:$G$35)</f>
        <v>0</v>
      </c>
      <c r="Q27" s="83">
        <f t="shared" si="11"/>
        <v>0</v>
      </c>
      <c r="R27" s="83">
        <f t="shared" si="11"/>
        <v>0</v>
      </c>
      <c r="S27" s="83">
        <f t="shared" si="11"/>
        <v>0</v>
      </c>
      <c r="T27" s="83">
        <f t="shared" si="11"/>
        <v>0</v>
      </c>
      <c r="U27" s="83">
        <f t="shared" si="11"/>
        <v>0</v>
      </c>
      <c r="V27" s="84">
        <f t="shared" si="11"/>
        <v>0</v>
      </c>
    </row>
    <row r="28" spans="1:22" ht="20.100000000000001" customHeight="1">
      <c r="A28" s="227" t="s">
        <v>12</v>
      </c>
      <c r="B28" s="228"/>
      <c r="C28" s="115"/>
      <c r="D28" s="229">
        <v>167</v>
      </c>
      <c r="E28" s="229">
        <v>0</v>
      </c>
      <c r="F28" s="229">
        <v>0</v>
      </c>
      <c r="G28" s="229">
        <v>151</v>
      </c>
      <c r="H28" s="229">
        <v>0</v>
      </c>
      <c r="I28" s="304"/>
      <c r="J28" s="133"/>
      <c r="K28" s="133"/>
      <c r="L28" s="230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 thickBot="1">
      <c r="A29" s="208" t="s">
        <v>13</v>
      </c>
      <c r="B29" s="209"/>
      <c r="C29" s="210"/>
      <c r="D29" s="231">
        <f>SUM(D27:D28)</f>
        <v>167</v>
      </c>
      <c r="E29" s="231">
        <f>SUM(E27:E28)</f>
        <v>0</v>
      </c>
      <c r="F29" s="231">
        <f>SUM(F27:F28)</f>
        <v>0</v>
      </c>
      <c r="G29" s="231">
        <f>SUM(G27:G28)</f>
        <v>151</v>
      </c>
      <c r="H29" s="231">
        <f>SUM(H27:H28)</f>
        <v>0</v>
      </c>
      <c r="I29" s="299"/>
      <c r="J29" s="129"/>
      <c r="K29" s="129"/>
      <c r="L29" s="212"/>
      <c r="M29" s="156"/>
      <c r="O29" s="121" t="s">
        <v>22</v>
      </c>
      <c r="P29" s="119">
        <f t="shared" ref="P29:V29" si="12">SUMIF($C$4:$C$5,P28,$D$4:$D$5)+SUMIF($C$15:$C$16,P28,$D$15:$D$16)+SUMIF($C$34:$C$35,P28,$D$34:$D$35)</f>
        <v>0</v>
      </c>
      <c r="Q29" s="119">
        <f t="shared" si="12"/>
        <v>0</v>
      </c>
      <c r="R29" s="119">
        <f t="shared" si="12"/>
        <v>0</v>
      </c>
      <c r="S29" s="119">
        <f t="shared" si="12"/>
        <v>0</v>
      </c>
      <c r="T29" s="119">
        <f t="shared" si="12"/>
        <v>0</v>
      </c>
      <c r="U29" s="119">
        <f t="shared" si="12"/>
        <v>0</v>
      </c>
      <c r="V29" s="120">
        <f t="shared" si="12"/>
        <v>0</v>
      </c>
    </row>
    <row r="30" spans="1:22" ht="20.100000000000001" customHeight="1" thickBot="1">
      <c r="A30" s="213"/>
      <c r="B30" s="214"/>
      <c r="C30" s="232"/>
      <c r="D30" s="151"/>
      <c r="E30" s="151"/>
      <c r="F30" s="151"/>
      <c r="G30" s="151"/>
      <c r="H30" s="151"/>
      <c r="I30" s="300"/>
      <c r="J30" s="130"/>
      <c r="K30" s="130"/>
      <c r="L30" s="130"/>
      <c r="M30" s="156"/>
      <c r="O30" s="85" t="s">
        <v>25</v>
      </c>
      <c r="P30" s="86">
        <f t="shared" ref="P30:V30" si="13">SUMIF($C$4:$C$5,P28,$G$4:$G$5)+SUMIF($C$15:$C$16,P28,$G$15:$G$16)+SUMIF($C$34:$C$35,P28,$G$34:$G$35)</f>
        <v>0</v>
      </c>
      <c r="Q30" s="86">
        <f t="shared" si="13"/>
        <v>0</v>
      </c>
      <c r="R30" s="86">
        <f t="shared" si="13"/>
        <v>0</v>
      </c>
      <c r="S30" s="86">
        <f t="shared" si="13"/>
        <v>0</v>
      </c>
      <c r="T30" s="86">
        <f t="shared" si="13"/>
        <v>0</v>
      </c>
      <c r="U30" s="86">
        <f t="shared" si="13"/>
        <v>0</v>
      </c>
      <c r="V30" s="87">
        <f t="shared" si="13"/>
        <v>0</v>
      </c>
    </row>
    <row r="31" spans="1:22" ht="20.100000000000001" customHeight="1" thickBot="1">
      <c r="A31" s="216" t="s">
        <v>120</v>
      </c>
      <c r="B31" s="217"/>
      <c r="C31" s="217"/>
      <c r="D31" s="131"/>
      <c r="E31" s="131"/>
      <c r="F31" s="131"/>
      <c r="G31" s="131"/>
      <c r="H31" s="131"/>
      <c r="I31" s="301"/>
      <c r="J31" s="131"/>
      <c r="K31" s="131"/>
      <c r="L31" s="131"/>
      <c r="M31" s="156"/>
      <c r="O31" s="151"/>
      <c r="P31" s="151"/>
      <c r="Q31" s="151"/>
      <c r="R31" s="151"/>
      <c r="S31" s="151"/>
      <c r="T31" s="469" t="s">
        <v>79</v>
      </c>
      <c r="U31" s="470"/>
      <c r="V31" s="122">
        <f>SUM(P15:V15,P18:V18,P21:V21,P24:V24,P27:V27,P30:V30)</f>
        <v>35</v>
      </c>
    </row>
    <row r="32" spans="1:22" ht="20.100000000000001" customHeight="1" thickTop="1" thickBot="1">
      <c r="A32" s="219"/>
      <c r="B32" s="217"/>
      <c r="C32" s="220"/>
      <c r="D32" s="131"/>
      <c r="E32" s="131"/>
      <c r="F32" s="131"/>
      <c r="G32" s="131"/>
      <c r="H32" s="131"/>
      <c r="I32" s="302"/>
      <c r="J32" s="132"/>
      <c r="K32" s="132"/>
      <c r="L32" s="131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 thickBot="1">
      <c r="A33" s="174" t="s">
        <v>0</v>
      </c>
      <c r="B33" s="175" t="s">
        <v>1</v>
      </c>
      <c r="C33" s="175" t="s">
        <v>2</v>
      </c>
      <c r="D33" s="433" t="s">
        <v>26</v>
      </c>
      <c r="E33" s="433" t="s">
        <v>27</v>
      </c>
      <c r="F33" s="433" t="s">
        <v>28</v>
      </c>
      <c r="G33" s="433" t="s">
        <v>25</v>
      </c>
      <c r="H33" s="433" t="s">
        <v>22</v>
      </c>
      <c r="I33" s="303" t="s">
        <v>8</v>
      </c>
      <c r="J33" s="433" t="s">
        <v>9</v>
      </c>
      <c r="K33" s="464" t="s">
        <v>10</v>
      </c>
      <c r="L33" s="465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170"/>
      <c r="B34" s="159"/>
      <c r="C34" s="159"/>
      <c r="D34" s="319"/>
      <c r="E34" s="319"/>
      <c r="F34" s="319"/>
      <c r="G34" s="319"/>
      <c r="H34" s="319"/>
      <c r="I34" s="305"/>
      <c r="J34" s="134"/>
      <c r="K34" s="134"/>
      <c r="L34" s="289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171"/>
      <c r="B35" s="161"/>
      <c r="C35" s="161"/>
      <c r="D35" s="320"/>
      <c r="E35" s="320"/>
      <c r="F35" s="320"/>
      <c r="G35" s="320"/>
      <c r="H35" s="320"/>
      <c r="I35" s="306"/>
      <c r="J35" s="39"/>
      <c r="K35" s="39"/>
      <c r="L35" s="176"/>
      <c r="M35" s="156"/>
      <c r="N35" s="270"/>
      <c r="O35" s="471"/>
      <c r="P35" s="89" t="s">
        <v>81</v>
      </c>
      <c r="Q35" s="89"/>
      <c r="R35" s="89" t="s">
        <v>82</v>
      </c>
      <c r="S35" s="89"/>
      <c r="T35" s="473" t="s">
        <v>83</v>
      </c>
      <c r="U35" s="475" t="s">
        <v>84</v>
      </c>
      <c r="V35" s="462" t="s">
        <v>85</v>
      </c>
    </row>
    <row r="36" spans="1:24" ht="20.100000000000001" customHeight="1">
      <c r="A36" s="198" t="s">
        <v>20</v>
      </c>
      <c r="B36" s="199"/>
      <c r="C36" s="200"/>
      <c r="D36" s="321">
        <f>SUM(D34:D35)</f>
        <v>0</v>
      </c>
      <c r="E36" s="321">
        <f>SUM(E34:E35)</f>
        <v>0</v>
      </c>
      <c r="F36" s="321">
        <f>SUM(F34:F35)</f>
        <v>0</v>
      </c>
      <c r="G36" s="321">
        <f>SUM(G34:G35)</f>
        <v>0</v>
      </c>
      <c r="H36" s="321">
        <f>SUM(H34:H35)</f>
        <v>0</v>
      </c>
      <c r="I36" s="297"/>
      <c r="J36" s="34"/>
      <c r="K36" s="34"/>
      <c r="L36" s="226"/>
      <c r="M36" s="104"/>
      <c r="N36" s="105"/>
      <c r="O36" s="472"/>
      <c r="P36" s="90" t="s">
        <v>86</v>
      </c>
      <c r="Q36" s="90" t="s">
        <v>87</v>
      </c>
      <c r="R36" s="90" t="s">
        <v>86</v>
      </c>
      <c r="S36" s="90" t="s">
        <v>87</v>
      </c>
      <c r="T36" s="474"/>
      <c r="U36" s="476"/>
      <c r="V36" s="463"/>
    </row>
    <row r="37" spans="1:24" ht="20.100000000000001" customHeight="1">
      <c r="A37" s="227" t="s">
        <v>12</v>
      </c>
      <c r="B37" s="228"/>
      <c r="C37" s="115"/>
      <c r="D37" s="322">
        <v>0</v>
      </c>
      <c r="E37" s="322">
        <v>170</v>
      </c>
      <c r="F37" s="322">
        <v>167</v>
      </c>
      <c r="G37" s="322">
        <v>0</v>
      </c>
      <c r="H37" s="322">
        <v>0</v>
      </c>
      <c r="I37" s="304"/>
      <c r="J37" s="133"/>
      <c r="K37" s="133"/>
      <c r="L37" s="230"/>
      <c r="M37" s="344"/>
      <c r="N37" s="186"/>
      <c r="O37" s="345">
        <v>6396</v>
      </c>
      <c r="P37" s="346">
        <v>0</v>
      </c>
      <c r="Q37" s="346">
        <v>0</v>
      </c>
      <c r="R37" s="346">
        <v>0</v>
      </c>
      <c r="S37" s="346">
        <v>0</v>
      </c>
      <c r="T37" s="347">
        <f>SUM(P37:S37)</f>
        <v>0</v>
      </c>
      <c r="U37" s="348"/>
      <c r="V37" s="349"/>
    </row>
    <row r="38" spans="1:24" s="123" customFormat="1" ht="20.100000000000001" customHeight="1" thickBot="1">
      <c r="A38" s="208" t="s">
        <v>13</v>
      </c>
      <c r="B38" s="209"/>
      <c r="C38" s="210"/>
      <c r="D38" s="323">
        <f>D36+D37</f>
        <v>0</v>
      </c>
      <c r="E38" s="323">
        <f>E36+E37</f>
        <v>170</v>
      </c>
      <c r="F38" s="323">
        <f>F36+F37</f>
        <v>167</v>
      </c>
      <c r="G38" s="323">
        <f>G36+G37</f>
        <v>0</v>
      </c>
      <c r="H38" s="323">
        <f>H36+H37</f>
        <v>0</v>
      </c>
      <c r="I38" s="299"/>
      <c r="J38" s="129"/>
      <c r="K38" s="129"/>
      <c r="L38" s="212"/>
      <c r="M38" s="344"/>
      <c r="N38" s="186"/>
      <c r="O38" s="345" t="s">
        <v>145</v>
      </c>
      <c r="P38" s="346">
        <v>0</v>
      </c>
      <c r="Q38" s="346">
        <v>0</v>
      </c>
      <c r="R38" s="346">
        <v>0</v>
      </c>
      <c r="S38" s="346">
        <v>0</v>
      </c>
      <c r="T38" s="347">
        <f t="shared" ref="T38:T43" si="14">SUM(P38:S38)</f>
        <v>0</v>
      </c>
      <c r="U38" s="350"/>
      <c r="V38" s="351"/>
      <c r="W38" s="270"/>
      <c r="X38" s="106"/>
    </row>
    <row r="39" spans="1:24" ht="20.100000000000001" customHeight="1">
      <c r="A39" s="234"/>
      <c r="B39" s="214"/>
      <c r="C39" s="215"/>
      <c r="D39" s="151"/>
      <c r="E39" s="151"/>
      <c r="F39" s="151"/>
      <c r="G39" s="151"/>
      <c r="H39" s="151"/>
      <c r="I39" s="300"/>
      <c r="J39" s="130"/>
      <c r="K39" s="130"/>
      <c r="L39" s="130"/>
      <c r="M39" s="344"/>
      <c r="N39" s="186"/>
      <c r="O39" s="345" t="s">
        <v>144</v>
      </c>
      <c r="P39" s="346">
        <v>0</v>
      </c>
      <c r="Q39" s="346">
        <v>0</v>
      </c>
      <c r="R39" s="346">
        <v>0</v>
      </c>
      <c r="S39" s="346">
        <v>0</v>
      </c>
      <c r="T39" s="347">
        <f t="shared" si="14"/>
        <v>0</v>
      </c>
      <c r="U39" s="350"/>
      <c r="V39" s="351"/>
      <c r="X39" s="106"/>
    </row>
    <row r="40" spans="1:24" ht="20.100000000000001" customHeight="1">
      <c r="A40" s="216" t="s">
        <v>117</v>
      </c>
      <c r="B40" s="217"/>
      <c r="C40" s="217"/>
      <c r="D40" s="131"/>
      <c r="E40" s="131"/>
      <c r="F40" s="131"/>
      <c r="G40" s="131"/>
      <c r="H40" s="131"/>
      <c r="I40" s="301"/>
      <c r="J40" s="131"/>
      <c r="K40" s="131"/>
      <c r="L40" s="131"/>
      <c r="M40" s="344"/>
      <c r="N40" s="186"/>
      <c r="O40" s="345" t="s">
        <v>142</v>
      </c>
      <c r="P40" s="346">
        <v>0</v>
      </c>
      <c r="Q40" s="346">
        <v>0</v>
      </c>
      <c r="R40" s="346">
        <v>0</v>
      </c>
      <c r="S40" s="346">
        <v>0</v>
      </c>
      <c r="T40" s="347">
        <f t="shared" si="14"/>
        <v>0</v>
      </c>
      <c r="U40" s="352"/>
      <c r="V40" s="351"/>
      <c r="W40" s="106"/>
    </row>
    <row r="41" spans="1:24" ht="20.100000000000001" customHeight="1" thickBot="1">
      <c r="A41" s="219"/>
      <c r="B41" s="217"/>
      <c r="C41" s="220"/>
      <c r="D41" s="131"/>
      <c r="E41" s="131"/>
      <c r="F41" s="131"/>
      <c r="G41" s="131"/>
      <c r="H41" s="131"/>
      <c r="I41" s="302"/>
      <c r="J41" s="132"/>
      <c r="K41" s="132"/>
      <c r="L41" s="131"/>
      <c r="M41" s="344"/>
      <c r="N41" s="186"/>
      <c r="O41" s="345" t="s">
        <v>146</v>
      </c>
      <c r="P41" s="346">
        <v>0</v>
      </c>
      <c r="Q41" s="346">
        <v>0</v>
      </c>
      <c r="R41" s="346">
        <v>0</v>
      </c>
      <c r="S41" s="346">
        <v>0</v>
      </c>
      <c r="T41" s="347">
        <f t="shared" si="14"/>
        <v>0</v>
      </c>
      <c r="U41" s="352"/>
      <c r="V41" s="351"/>
      <c r="W41" s="106"/>
    </row>
    <row r="42" spans="1:24" ht="20.100000000000001" customHeight="1" thickBot="1">
      <c r="A42" s="174" t="s">
        <v>0</v>
      </c>
      <c r="B42" s="175" t="s">
        <v>1</v>
      </c>
      <c r="C42" s="175" t="s">
        <v>2</v>
      </c>
      <c r="D42" s="433" t="s">
        <v>29</v>
      </c>
      <c r="E42" s="433" t="s">
        <v>17</v>
      </c>
      <c r="F42" s="433" t="s">
        <v>30</v>
      </c>
      <c r="G42" s="433" t="s">
        <v>19</v>
      </c>
      <c r="H42" s="433" t="s">
        <v>7</v>
      </c>
      <c r="I42" s="303" t="s">
        <v>8</v>
      </c>
      <c r="J42" s="433" t="s">
        <v>9</v>
      </c>
      <c r="K42" s="433"/>
      <c r="L42" s="434" t="s">
        <v>10</v>
      </c>
      <c r="M42" s="344" t="s">
        <v>3236</v>
      </c>
      <c r="N42" s="186">
        <v>0.46180555555555558</v>
      </c>
      <c r="O42" s="345" t="s">
        <v>2241</v>
      </c>
      <c r="P42" s="346">
        <v>35</v>
      </c>
      <c r="Q42" s="346">
        <v>70</v>
      </c>
      <c r="R42" s="346">
        <v>0</v>
      </c>
      <c r="S42" s="346">
        <v>0</v>
      </c>
      <c r="T42" s="347">
        <f t="shared" si="14"/>
        <v>105</v>
      </c>
      <c r="U42" s="352"/>
      <c r="V42" s="351"/>
      <c r="W42" s="106"/>
    </row>
    <row r="43" spans="1:24" ht="20.100000000000001" customHeight="1" thickBot="1">
      <c r="A43" s="170"/>
      <c r="B43" s="159"/>
      <c r="C43" s="159"/>
      <c r="D43" s="160"/>
      <c r="E43" s="160"/>
      <c r="F43" s="160"/>
      <c r="G43" s="160"/>
      <c r="H43" s="160"/>
      <c r="I43" s="290"/>
      <c r="J43" s="168"/>
      <c r="K43" s="168"/>
      <c r="L43" s="233"/>
      <c r="M43" s="344"/>
      <c r="N43" s="186"/>
      <c r="O43" s="345" t="s">
        <v>147</v>
      </c>
      <c r="P43" s="346">
        <v>0</v>
      </c>
      <c r="Q43" s="346">
        <v>0</v>
      </c>
      <c r="R43" s="346">
        <v>0</v>
      </c>
      <c r="S43" s="346">
        <v>0</v>
      </c>
      <c r="T43" s="347">
        <f t="shared" si="14"/>
        <v>0</v>
      </c>
      <c r="U43" s="350"/>
      <c r="V43" s="351"/>
      <c r="W43" s="106"/>
    </row>
    <row r="44" spans="1:24" ht="20.100000000000001" customHeight="1" thickTop="1" thickBot="1">
      <c r="A44" s="165"/>
      <c r="B44" s="158"/>
      <c r="C44" s="158"/>
      <c r="D44" s="163"/>
      <c r="E44" s="163"/>
      <c r="F44" s="163"/>
      <c r="G44" s="163"/>
      <c r="H44" s="163"/>
      <c r="I44" s="292"/>
      <c r="J44" s="164"/>
      <c r="K44" s="164"/>
      <c r="L44" s="235"/>
      <c r="M44" s="344"/>
      <c r="N44" s="186"/>
      <c r="O44" s="181" t="s">
        <v>125</v>
      </c>
      <c r="P44" s="182">
        <f>SUM(P37:P43)</f>
        <v>35</v>
      </c>
      <c r="Q44" s="182">
        <f>SUM(Q37:Q43)</f>
        <v>70</v>
      </c>
      <c r="R44" s="182">
        <f>SUM(R37:R43)</f>
        <v>0</v>
      </c>
      <c r="S44" s="182">
        <f>SUM(S37:S43)</f>
        <v>0</v>
      </c>
      <c r="T44" s="182">
        <f>SUM(T37:T43)</f>
        <v>105</v>
      </c>
      <c r="U44" s="183"/>
      <c r="V44" s="184"/>
      <c r="W44" s="106"/>
    </row>
    <row r="45" spans="1:24" ht="20.100000000000001" customHeight="1">
      <c r="A45" s="198" t="s">
        <v>20</v>
      </c>
      <c r="B45" s="200"/>
      <c r="C45" s="200"/>
      <c r="D45" s="225">
        <f>SUM(D43:D44)</f>
        <v>0</v>
      </c>
      <c r="E45" s="225">
        <f>SUM(E43:E44)</f>
        <v>0</v>
      </c>
      <c r="F45" s="225">
        <f>SUM(F43:F44)</f>
        <v>0</v>
      </c>
      <c r="G45" s="225">
        <f>SUM(G43:G44)</f>
        <v>0</v>
      </c>
      <c r="H45" s="225">
        <f>SUM(H43:H44)</f>
        <v>0</v>
      </c>
      <c r="I45" s="297"/>
      <c r="J45" s="34"/>
      <c r="K45" s="34"/>
      <c r="L45" s="226"/>
      <c r="M45" s="344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</row>
    <row r="46" spans="1:24" ht="20.100000000000001" customHeight="1">
      <c r="A46" s="227" t="s">
        <v>12</v>
      </c>
      <c r="B46" s="115"/>
      <c r="C46" s="115"/>
      <c r="D46" s="229">
        <v>0</v>
      </c>
      <c r="E46" s="229">
        <v>105</v>
      </c>
      <c r="F46" s="229">
        <v>100</v>
      </c>
      <c r="G46" s="229">
        <v>0</v>
      </c>
      <c r="H46" s="229">
        <v>0</v>
      </c>
      <c r="I46" s="304"/>
      <c r="J46" s="133"/>
      <c r="K46" s="133"/>
      <c r="L46" s="230"/>
      <c r="M46" s="344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4" ht="20.100000000000001" customHeight="1" thickBot="1">
      <c r="A47" s="208" t="s">
        <v>13</v>
      </c>
      <c r="B47" s="210"/>
      <c r="C47" s="210"/>
      <c r="D47" s="231">
        <f>SUM(D45:D46)</f>
        <v>0</v>
      </c>
      <c r="E47" s="231">
        <f>SUM(E45:E46)</f>
        <v>105</v>
      </c>
      <c r="F47" s="231">
        <f>SUM(F45:F46)</f>
        <v>100</v>
      </c>
      <c r="G47" s="231">
        <f>SUM(G45:G46)</f>
        <v>0</v>
      </c>
      <c r="H47" s="231">
        <f>SUM(H45:H46)</f>
        <v>0</v>
      </c>
      <c r="I47" s="299"/>
      <c r="J47" s="129"/>
      <c r="K47" s="129"/>
      <c r="L47" s="236"/>
      <c r="M47" s="344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4" ht="20.100000000000001" customHeight="1" thickBot="1">
      <c r="A48" s="213"/>
      <c r="B48" s="214"/>
      <c r="C48" s="215"/>
      <c r="D48" s="151"/>
      <c r="E48" s="151"/>
      <c r="F48" s="151"/>
      <c r="G48" s="151"/>
      <c r="H48" s="151"/>
      <c r="I48" s="300"/>
      <c r="J48" s="130"/>
      <c r="K48" s="130"/>
      <c r="L48" s="130"/>
      <c r="M48" s="344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216" t="s">
        <v>31</v>
      </c>
      <c r="B49" s="217"/>
      <c r="C49" s="217"/>
      <c r="D49" s="131"/>
      <c r="E49" s="131"/>
      <c r="F49" s="131"/>
      <c r="G49" s="131"/>
      <c r="H49" s="131"/>
      <c r="I49" s="301"/>
      <c r="J49" s="131"/>
      <c r="K49" s="131"/>
      <c r="L49" s="131"/>
      <c r="M49" s="344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216" t="s">
        <v>32</v>
      </c>
      <c r="B50" s="217"/>
      <c r="C50" s="217"/>
      <c r="D50" s="131"/>
      <c r="E50" s="131"/>
      <c r="F50" s="131"/>
      <c r="G50" s="131"/>
      <c r="H50" s="131"/>
      <c r="I50" s="301"/>
      <c r="J50" s="131"/>
      <c r="K50" s="131"/>
      <c r="L50" s="131"/>
      <c r="M50" s="344"/>
      <c r="N50" s="186"/>
      <c r="O50" s="94" t="s">
        <v>89</v>
      </c>
      <c r="P50" s="96">
        <f>P44+P49</f>
        <v>35</v>
      </c>
      <c r="Q50" s="95">
        <f>Q44+Q49</f>
        <v>70</v>
      </c>
      <c r="R50" s="96">
        <f>R44+R49</f>
        <v>0</v>
      </c>
      <c r="S50" s="95">
        <f>S44+S49</f>
        <v>0</v>
      </c>
      <c r="T50" s="96">
        <f>T44+T49</f>
        <v>105</v>
      </c>
      <c r="U50" s="97">
        <f>SUM(U44:U45)</f>
        <v>0</v>
      </c>
      <c r="V50" s="98"/>
    </row>
    <row r="51" spans="1:22" ht="20.100000000000001" customHeight="1" thickBot="1">
      <c r="A51" s="219"/>
      <c r="B51" s="217"/>
      <c r="C51" s="220"/>
      <c r="D51" s="131"/>
      <c r="E51" s="131"/>
      <c r="F51" s="131"/>
      <c r="G51" s="131"/>
      <c r="H51" s="131"/>
      <c r="I51" s="302"/>
      <c r="J51" s="132"/>
      <c r="K51" s="132"/>
      <c r="L51" s="131"/>
      <c r="M51" s="344"/>
      <c r="N51" s="106"/>
      <c r="O51" s="169" t="s">
        <v>1310</v>
      </c>
      <c r="P51" s="99">
        <v>-5</v>
      </c>
      <c r="Q51" s="152"/>
      <c r="R51" s="152"/>
      <c r="S51" s="152"/>
      <c r="T51" s="152"/>
      <c r="U51" s="151"/>
      <c r="V51" s="151"/>
    </row>
    <row r="52" spans="1:22" ht="20.100000000000001" customHeight="1" thickBot="1">
      <c r="A52" s="174" t="s">
        <v>0</v>
      </c>
      <c r="B52" s="175" t="s">
        <v>1</v>
      </c>
      <c r="C52" s="175" t="s">
        <v>2</v>
      </c>
      <c r="D52" s="433" t="s">
        <v>33</v>
      </c>
      <c r="E52" s="433" t="s">
        <v>34</v>
      </c>
      <c r="F52" s="433" t="s">
        <v>35</v>
      </c>
      <c r="G52" s="433" t="s">
        <v>36</v>
      </c>
      <c r="H52" s="433" t="s">
        <v>133</v>
      </c>
      <c r="I52" s="303" t="s">
        <v>8</v>
      </c>
      <c r="J52" s="433" t="s">
        <v>9</v>
      </c>
      <c r="K52" s="433"/>
      <c r="L52" s="434" t="s">
        <v>10</v>
      </c>
      <c r="M52" s="344"/>
      <c r="N52" s="106"/>
      <c r="O52" s="156" t="s">
        <v>2250</v>
      </c>
      <c r="P52" s="188">
        <v>-15</v>
      </c>
      <c r="Q52" s="188">
        <v>-11</v>
      </c>
      <c r="R52" s="152"/>
      <c r="S52" s="152"/>
      <c r="T52" s="152"/>
      <c r="U52" s="151"/>
      <c r="V52" s="151"/>
    </row>
    <row r="53" spans="1:22" ht="20.100000000000001" customHeight="1">
      <c r="A53" s="171"/>
      <c r="B53" s="161"/>
      <c r="C53" s="161"/>
      <c r="D53" s="162"/>
      <c r="E53" s="162"/>
      <c r="F53" s="162"/>
      <c r="G53" s="162"/>
      <c r="H53" s="162"/>
      <c r="I53" s="306"/>
      <c r="J53" s="169"/>
      <c r="K53" s="194"/>
      <c r="L53" s="237"/>
      <c r="M53" s="344"/>
      <c r="N53" s="106"/>
      <c r="O53" s="156"/>
      <c r="P53" s="188"/>
      <c r="Q53" s="188"/>
      <c r="R53" s="152"/>
      <c r="S53" s="152"/>
      <c r="T53" s="152"/>
      <c r="U53" s="151"/>
      <c r="V53" s="151"/>
    </row>
    <row r="54" spans="1:22" ht="20.100000000000001" customHeight="1" thickBot="1">
      <c r="A54" s="171"/>
      <c r="B54" s="161"/>
      <c r="C54" s="161"/>
      <c r="D54" s="162"/>
      <c r="E54" s="162"/>
      <c r="F54" s="162"/>
      <c r="G54" s="162"/>
      <c r="H54" s="162"/>
      <c r="I54" s="306"/>
      <c r="J54" s="169"/>
      <c r="K54" s="194"/>
      <c r="L54" s="237"/>
      <c r="M54" s="344"/>
      <c r="N54" s="272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>
      <c r="A55" s="238" t="s">
        <v>20</v>
      </c>
      <c r="B55" s="239"/>
      <c r="C55" s="239"/>
      <c r="D55" s="240">
        <f>SUM(D53:D54)</f>
        <v>0</v>
      </c>
      <c r="E55" s="240">
        <f>SUM(E53:E54)</f>
        <v>0</v>
      </c>
      <c r="F55" s="240">
        <f>SUM(F53:F54)</f>
        <v>0</v>
      </c>
      <c r="G55" s="240">
        <f>SUM(G53:G54)</f>
        <v>0</v>
      </c>
      <c r="H55" s="240">
        <f>SUM(H53:H54)</f>
        <v>0</v>
      </c>
      <c r="I55" s="307"/>
      <c r="J55" s="35"/>
      <c r="K55" s="35"/>
      <c r="L55" s="241"/>
      <c r="M55" s="187"/>
      <c r="N55" s="272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>
      <c r="A56" s="242" t="s">
        <v>12</v>
      </c>
      <c r="B56" s="243"/>
      <c r="C56" s="243"/>
      <c r="D56" s="244">
        <v>0</v>
      </c>
      <c r="E56" s="244">
        <v>51</v>
      </c>
      <c r="F56" s="244">
        <v>0</v>
      </c>
      <c r="G56" s="244">
        <v>114</v>
      </c>
      <c r="H56" s="244">
        <v>1</v>
      </c>
      <c r="I56" s="308"/>
      <c r="J56" s="135"/>
      <c r="K56" s="135"/>
      <c r="L56" s="245"/>
      <c r="M56" s="187"/>
      <c r="N56" s="272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 thickBot="1">
      <c r="A57" s="246" t="s">
        <v>13</v>
      </c>
      <c r="B57" s="247"/>
      <c r="C57" s="247"/>
      <c r="D57" s="248">
        <f>D55+D56</f>
        <v>0</v>
      </c>
      <c r="E57" s="248">
        <f>E55+E56</f>
        <v>51</v>
      </c>
      <c r="F57" s="248">
        <f>F55+F56</f>
        <v>0</v>
      </c>
      <c r="G57" s="248">
        <f>G55+G56</f>
        <v>114</v>
      </c>
      <c r="H57" s="248">
        <f>H55+H56</f>
        <v>1</v>
      </c>
      <c r="I57" s="309"/>
      <c r="J57" s="136"/>
      <c r="K57" s="136"/>
      <c r="L57" s="249"/>
      <c r="M57" s="187"/>
      <c r="N57" s="272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250"/>
      <c r="B58" s="42"/>
      <c r="C58" s="124"/>
      <c r="D58" s="1"/>
      <c r="E58" s="1"/>
      <c r="F58" s="1"/>
      <c r="G58" s="1"/>
      <c r="H58" s="1"/>
      <c r="I58" s="310"/>
      <c r="J58" s="43"/>
      <c r="K58" s="43"/>
      <c r="L58" s="43"/>
      <c r="M58" s="187"/>
      <c r="N58" s="272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>
      <c r="A59" s="216" t="s">
        <v>37</v>
      </c>
      <c r="B59" s="217"/>
      <c r="C59" s="217"/>
      <c r="D59" s="131"/>
      <c r="E59" s="131"/>
      <c r="F59" s="131"/>
      <c r="G59" s="131"/>
      <c r="H59" s="131"/>
      <c r="I59" s="301"/>
      <c r="J59" s="131"/>
      <c r="K59" s="131"/>
      <c r="L59" s="131"/>
      <c r="M59" s="187"/>
      <c r="N59" s="272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216" t="s">
        <v>116</v>
      </c>
      <c r="B60" s="217"/>
      <c r="C60" s="217"/>
      <c r="D60" s="131"/>
      <c r="E60" s="131"/>
      <c r="F60" s="131"/>
      <c r="G60" s="131"/>
      <c r="H60" s="131"/>
      <c r="I60" s="301"/>
      <c r="J60" s="131"/>
      <c r="K60" s="131"/>
      <c r="L60" s="131"/>
      <c r="M60" s="187"/>
      <c r="N60" s="272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 thickBot="1">
      <c r="A61" s="219"/>
      <c r="B61" s="217"/>
      <c r="C61" s="220"/>
      <c r="D61" s="131"/>
      <c r="E61" s="131"/>
      <c r="F61" s="131"/>
      <c r="G61" s="131"/>
      <c r="H61" s="131"/>
      <c r="I61" s="302"/>
      <c r="J61" s="132"/>
      <c r="K61" s="132"/>
      <c r="L61" s="131"/>
      <c r="M61" s="187"/>
      <c r="N61" s="272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174" t="s">
        <v>0</v>
      </c>
      <c r="B62" s="175" t="s">
        <v>1</v>
      </c>
      <c r="C62" s="175" t="s">
        <v>2</v>
      </c>
      <c r="D62" s="433" t="s">
        <v>33</v>
      </c>
      <c r="E62" s="433" t="s">
        <v>27</v>
      </c>
      <c r="F62" s="433" t="s">
        <v>24</v>
      </c>
      <c r="G62" s="433" t="s">
        <v>25</v>
      </c>
      <c r="H62" s="433" t="s">
        <v>7</v>
      </c>
      <c r="I62" s="303" t="s">
        <v>8</v>
      </c>
      <c r="J62" s="433" t="s">
        <v>9</v>
      </c>
      <c r="K62" s="433"/>
      <c r="L62" s="434" t="s">
        <v>10</v>
      </c>
      <c r="M62" s="187"/>
      <c r="N62" s="272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170"/>
      <c r="B63" s="159"/>
      <c r="C63" s="159"/>
      <c r="D63" s="160"/>
      <c r="E63" s="160"/>
      <c r="F63" s="160"/>
      <c r="G63" s="160"/>
      <c r="H63" s="160"/>
      <c r="I63" s="290"/>
      <c r="J63" s="168"/>
      <c r="K63" s="168"/>
      <c r="L63" s="223"/>
      <c r="M63" s="187"/>
      <c r="N63" s="272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171"/>
      <c r="B64" s="161"/>
      <c r="C64" s="161"/>
      <c r="D64" s="162"/>
      <c r="E64" s="162"/>
      <c r="F64" s="162"/>
      <c r="G64" s="162"/>
      <c r="H64" s="162"/>
      <c r="I64" s="291"/>
      <c r="J64" s="169"/>
      <c r="K64" s="169"/>
      <c r="L64" s="224"/>
      <c r="M64" s="187"/>
      <c r="N64" s="272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>
      <c r="A65" s="238" t="s">
        <v>20</v>
      </c>
      <c r="B65" s="239"/>
      <c r="C65" s="239"/>
      <c r="D65" s="240">
        <f>SUM(D63:D64)</f>
        <v>0</v>
      </c>
      <c r="E65" s="240">
        <f>SUM(E63:E64)</f>
        <v>0</v>
      </c>
      <c r="F65" s="240">
        <f>SUM(F63:F64)</f>
        <v>0</v>
      </c>
      <c r="G65" s="240">
        <f>SUM(G63:G64)</f>
        <v>0</v>
      </c>
      <c r="H65" s="240">
        <f>SUM(H63:H64)</f>
        <v>0</v>
      </c>
      <c r="I65" s="307"/>
      <c r="J65" s="35"/>
      <c r="K65" s="35"/>
      <c r="L65" s="241"/>
      <c r="M65" s="187"/>
      <c r="N65" s="272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242" t="s">
        <v>12</v>
      </c>
      <c r="B66" s="243"/>
      <c r="C66" s="243"/>
      <c r="D66" s="244">
        <v>0</v>
      </c>
      <c r="E66" s="244">
        <v>5</v>
      </c>
      <c r="F66" s="244">
        <v>0</v>
      </c>
      <c r="G66" s="244">
        <v>3</v>
      </c>
      <c r="H66" s="244">
        <v>0</v>
      </c>
      <c r="I66" s="308"/>
      <c r="J66" s="135"/>
      <c r="K66" s="135"/>
      <c r="L66" s="245"/>
      <c r="M66" s="187"/>
      <c r="N66" s="272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246" t="s">
        <v>13</v>
      </c>
      <c r="B67" s="247"/>
      <c r="C67" s="247"/>
      <c r="D67" s="248">
        <f>D65+D66</f>
        <v>0</v>
      </c>
      <c r="E67" s="248">
        <f>E65+E66</f>
        <v>5</v>
      </c>
      <c r="F67" s="248">
        <f>F65+F66</f>
        <v>0</v>
      </c>
      <c r="G67" s="248">
        <f>G65+G66</f>
        <v>3</v>
      </c>
      <c r="H67" s="248">
        <f>H65+H66</f>
        <v>0</v>
      </c>
      <c r="I67" s="309"/>
      <c r="J67" s="136"/>
      <c r="K67" s="136"/>
      <c r="L67" s="249"/>
      <c r="M67" s="187"/>
      <c r="N67" s="272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250"/>
      <c r="B68" s="42"/>
      <c r="C68" s="124"/>
      <c r="D68" s="1"/>
      <c r="E68" s="1"/>
      <c r="F68" s="1"/>
      <c r="G68" s="1"/>
      <c r="H68" s="1"/>
      <c r="I68" s="310"/>
      <c r="J68" s="43"/>
      <c r="K68" s="43"/>
      <c r="L68" s="43"/>
      <c r="M68" s="187"/>
      <c r="N68" s="272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>
      <c r="A69" s="216" t="s">
        <v>121</v>
      </c>
      <c r="B69" s="217"/>
      <c r="C69" s="217"/>
      <c r="D69" s="131"/>
      <c r="E69" s="131"/>
      <c r="F69" s="131"/>
      <c r="G69" s="131"/>
      <c r="H69" s="131"/>
      <c r="I69" s="301"/>
      <c r="J69" s="131"/>
      <c r="K69" s="131"/>
      <c r="L69" s="131"/>
      <c r="M69" s="187"/>
      <c r="N69" s="272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216" t="s">
        <v>123</v>
      </c>
      <c r="B70" s="217"/>
      <c r="C70" s="217"/>
      <c r="D70" s="131"/>
      <c r="E70" s="131"/>
      <c r="F70" s="131"/>
      <c r="G70" s="131"/>
      <c r="H70" s="131"/>
      <c r="I70" s="301"/>
      <c r="J70" s="131"/>
      <c r="K70" s="131"/>
      <c r="L70" s="131"/>
      <c r="M70" s="187"/>
      <c r="N70" s="272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 thickBot="1">
      <c r="A71" s="219"/>
      <c r="B71" s="217"/>
      <c r="C71" s="220"/>
      <c r="D71" s="131"/>
      <c r="E71" s="131"/>
      <c r="F71" s="131"/>
      <c r="G71" s="131"/>
      <c r="H71" s="131"/>
      <c r="I71" s="302"/>
      <c r="J71" s="132"/>
      <c r="K71" s="132"/>
      <c r="L71" s="131"/>
      <c r="M71" s="187"/>
      <c r="N71" s="272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174" t="s">
        <v>0</v>
      </c>
      <c r="B72" s="175" t="s">
        <v>1</v>
      </c>
      <c r="C72" s="175" t="s">
        <v>2</v>
      </c>
      <c r="D72" s="433" t="s">
        <v>22</v>
      </c>
      <c r="E72" s="433" t="s">
        <v>27</v>
      </c>
      <c r="F72" s="433" t="s">
        <v>24</v>
      </c>
      <c r="G72" s="433" t="s">
        <v>25</v>
      </c>
      <c r="H72" s="433" t="s">
        <v>7</v>
      </c>
      <c r="I72" s="303" t="s">
        <v>8</v>
      </c>
      <c r="J72" s="433" t="s">
        <v>9</v>
      </c>
      <c r="K72" s="433"/>
      <c r="L72" s="434" t="s">
        <v>10</v>
      </c>
      <c r="M72" s="187"/>
      <c r="N72" s="272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170">
        <v>44519</v>
      </c>
      <c r="B73" s="159" t="s">
        <v>2217</v>
      </c>
      <c r="C73" s="159" t="s">
        <v>489</v>
      </c>
      <c r="D73" s="430">
        <v>1</v>
      </c>
      <c r="E73" s="160">
        <v>0</v>
      </c>
      <c r="F73" s="430">
        <v>0</v>
      </c>
      <c r="G73" s="430">
        <v>5</v>
      </c>
      <c r="H73" s="430">
        <v>0</v>
      </c>
      <c r="I73" s="290" t="s">
        <v>2232</v>
      </c>
      <c r="J73" s="168" t="s">
        <v>2221</v>
      </c>
      <c r="K73" s="168"/>
      <c r="L73" s="223"/>
      <c r="M73" s="187"/>
      <c r="N73" s="272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171">
        <v>44519</v>
      </c>
      <c r="B74" s="161" t="s">
        <v>2219</v>
      </c>
      <c r="C74" s="161" t="s">
        <v>367</v>
      </c>
      <c r="D74" s="251">
        <v>5</v>
      </c>
      <c r="E74" s="162">
        <v>0</v>
      </c>
      <c r="F74" s="251">
        <v>0</v>
      </c>
      <c r="G74" s="251">
        <v>5</v>
      </c>
      <c r="H74" s="251">
        <v>0</v>
      </c>
      <c r="I74" s="291" t="s">
        <v>2233</v>
      </c>
      <c r="J74" s="169" t="s">
        <v>2222</v>
      </c>
      <c r="K74" s="169"/>
      <c r="L74" s="224"/>
      <c r="M74" s="187"/>
      <c r="N74" s="272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171">
        <v>44519</v>
      </c>
      <c r="B75" s="161" t="s">
        <v>2219</v>
      </c>
      <c r="C75" s="161" t="s">
        <v>354</v>
      </c>
      <c r="D75" s="251">
        <v>4</v>
      </c>
      <c r="E75" s="162">
        <v>0</v>
      </c>
      <c r="F75" s="251">
        <v>0</v>
      </c>
      <c r="G75" s="251">
        <v>4</v>
      </c>
      <c r="H75" s="251">
        <v>0</v>
      </c>
      <c r="I75" s="291" t="s">
        <v>2233</v>
      </c>
      <c r="J75" s="169" t="s">
        <v>2222</v>
      </c>
      <c r="K75" s="169"/>
      <c r="L75" s="224"/>
      <c r="M75" s="187"/>
      <c r="N75" s="272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 thickBot="1">
      <c r="A76" s="165">
        <v>44519</v>
      </c>
      <c r="B76" s="158" t="s">
        <v>2217</v>
      </c>
      <c r="C76" s="158" t="s">
        <v>333</v>
      </c>
      <c r="D76" s="431">
        <v>1</v>
      </c>
      <c r="E76" s="163">
        <v>0</v>
      </c>
      <c r="F76" s="431">
        <v>0</v>
      </c>
      <c r="G76" s="431">
        <v>1</v>
      </c>
      <c r="H76" s="431">
        <v>0</v>
      </c>
      <c r="I76" s="292" t="s">
        <v>2234</v>
      </c>
      <c r="J76" s="164" t="s">
        <v>2222</v>
      </c>
      <c r="K76" s="164"/>
      <c r="L76" s="432"/>
      <c r="M76" s="187"/>
      <c r="N76" s="272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>
      <c r="A77" s="171"/>
      <c r="B77" s="161"/>
      <c r="C77" s="161"/>
      <c r="D77" s="251">
        <v>0</v>
      </c>
      <c r="E77" s="162">
        <v>0</v>
      </c>
      <c r="F77" s="251">
        <v>0</v>
      </c>
      <c r="G77" s="251">
        <v>0</v>
      </c>
      <c r="H77" s="251">
        <v>0</v>
      </c>
      <c r="I77" s="291"/>
      <c r="J77" s="169"/>
      <c r="K77" s="169"/>
      <c r="L77" s="224"/>
      <c r="M77" s="187"/>
      <c r="N77" s="272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171"/>
      <c r="B78" s="161"/>
      <c r="C78" s="161"/>
      <c r="D78" s="251">
        <v>0</v>
      </c>
      <c r="E78" s="162">
        <v>0</v>
      </c>
      <c r="F78" s="251">
        <v>0</v>
      </c>
      <c r="G78" s="251">
        <v>0</v>
      </c>
      <c r="H78" s="251">
        <v>0</v>
      </c>
      <c r="I78" s="291"/>
      <c r="J78" s="169"/>
      <c r="K78" s="169"/>
      <c r="L78" s="224"/>
      <c r="M78" s="187"/>
      <c r="N78" s="272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>
      <c r="A79" s="171"/>
      <c r="B79" s="161"/>
      <c r="C79" s="161"/>
      <c r="D79" s="251">
        <v>0</v>
      </c>
      <c r="E79" s="162">
        <v>0</v>
      </c>
      <c r="F79" s="251">
        <v>0</v>
      </c>
      <c r="G79" s="251">
        <v>0</v>
      </c>
      <c r="H79" s="251">
        <v>0</v>
      </c>
      <c r="I79" s="291"/>
      <c r="J79" s="169"/>
      <c r="K79" s="169"/>
      <c r="L79" s="224"/>
      <c r="M79" s="187"/>
      <c r="N79" s="272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 thickBot="1">
      <c r="A80" s="171"/>
      <c r="B80" s="161"/>
      <c r="C80" s="161"/>
      <c r="D80" s="251">
        <v>0</v>
      </c>
      <c r="E80" s="162">
        <v>0</v>
      </c>
      <c r="F80" s="251">
        <v>0</v>
      </c>
      <c r="G80" s="251">
        <v>0</v>
      </c>
      <c r="H80" s="251">
        <v>0</v>
      </c>
      <c r="I80" s="291"/>
      <c r="J80" s="169"/>
      <c r="K80" s="169"/>
      <c r="L80" s="224"/>
      <c r="M80" s="187"/>
      <c r="N80" s="272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>
      <c r="A81" s="238" t="s">
        <v>20</v>
      </c>
      <c r="B81" s="239"/>
      <c r="C81" s="239"/>
      <c r="D81" s="240">
        <f>SUM(D73:D80)</f>
        <v>11</v>
      </c>
      <c r="E81" s="240">
        <f>SUM(E73:E80)</f>
        <v>0</v>
      </c>
      <c r="F81" s="240">
        <f>SUM(F73:F80)</f>
        <v>0</v>
      </c>
      <c r="G81" s="240">
        <f>SUM(G73:G80)</f>
        <v>15</v>
      </c>
      <c r="H81" s="240">
        <f>SUM(H73:H80)</f>
        <v>0</v>
      </c>
      <c r="I81" s="307"/>
      <c r="J81" s="35"/>
      <c r="K81" s="35"/>
      <c r="L81" s="241"/>
      <c r="M81" s="187"/>
      <c r="N81" s="272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>
      <c r="A82" s="242" t="s">
        <v>12</v>
      </c>
      <c r="B82" s="243"/>
      <c r="C82" s="243"/>
      <c r="D82" s="244">
        <v>0</v>
      </c>
      <c r="E82" s="244">
        <v>0</v>
      </c>
      <c r="F82" s="244">
        <v>0</v>
      </c>
      <c r="G82" s="244">
        <v>0</v>
      </c>
      <c r="H82" s="244">
        <v>0</v>
      </c>
      <c r="I82" s="308"/>
      <c r="J82" s="135"/>
      <c r="K82" s="135"/>
      <c r="L82" s="245"/>
      <c r="M82" s="187"/>
      <c r="N82" s="272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 thickBot="1">
      <c r="A83" s="246" t="s">
        <v>13</v>
      </c>
      <c r="B83" s="247"/>
      <c r="C83" s="247"/>
      <c r="D83" s="248">
        <f>D81+D82</f>
        <v>11</v>
      </c>
      <c r="E83" s="248">
        <f>E81+E82</f>
        <v>0</v>
      </c>
      <c r="F83" s="248">
        <f>F81+F82</f>
        <v>0</v>
      </c>
      <c r="G83" s="248">
        <f>G81+G82</f>
        <v>15</v>
      </c>
      <c r="H83" s="248">
        <f>H81+H82</f>
        <v>0</v>
      </c>
      <c r="I83" s="309"/>
      <c r="J83" s="136"/>
      <c r="K83" s="136"/>
      <c r="L83" s="249"/>
      <c r="M83" s="187"/>
      <c r="N83" s="272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>
      <c r="A84" s="252"/>
      <c r="B84" s="42"/>
      <c r="C84" s="42"/>
      <c r="D84" s="1"/>
      <c r="E84" s="1"/>
      <c r="F84" s="1"/>
      <c r="G84" s="1"/>
      <c r="H84" s="1"/>
      <c r="I84" s="310"/>
      <c r="J84" s="43"/>
      <c r="K84" s="43"/>
      <c r="L84" s="43"/>
      <c r="M84" s="187"/>
      <c r="N84" s="272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>
      <c r="A85" s="216" t="s">
        <v>38</v>
      </c>
      <c r="B85" s="44"/>
      <c r="C85" s="44"/>
      <c r="D85" s="45"/>
      <c r="E85" s="45"/>
      <c r="F85" s="45"/>
      <c r="G85" s="45"/>
      <c r="H85" s="45"/>
      <c r="I85" s="311"/>
      <c r="J85" s="45"/>
      <c r="K85" s="45"/>
      <c r="L85" s="45"/>
      <c r="M85" s="187"/>
      <c r="N85" s="272"/>
      <c r="O85" s="156"/>
      <c r="P85" s="188"/>
      <c r="Q85" s="188"/>
      <c r="R85" s="152"/>
      <c r="S85" s="152"/>
      <c r="T85" s="152"/>
      <c r="U85" s="151"/>
      <c r="V85" s="151"/>
    </row>
    <row r="86" spans="1:22" ht="19.5" customHeight="1" thickBot="1">
      <c r="A86" s="213"/>
      <c r="B86" s="214"/>
      <c r="C86" s="215"/>
      <c r="D86" s="151"/>
      <c r="E86" s="151"/>
      <c r="F86" s="151"/>
      <c r="G86" s="151"/>
      <c r="H86" s="151"/>
      <c r="I86" s="300"/>
      <c r="J86" s="130"/>
      <c r="K86" s="130"/>
      <c r="L86" s="130"/>
      <c r="M86" s="187"/>
      <c r="N86" s="272"/>
      <c r="O86" s="156"/>
      <c r="P86" s="188"/>
      <c r="Q86" s="188"/>
      <c r="R86" s="152"/>
      <c r="S86" s="152"/>
      <c r="T86" s="152"/>
      <c r="U86" s="151"/>
      <c r="V86" s="151"/>
    </row>
    <row r="87" spans="1:22" ht="19.5" customHeight="1" thickBot="1">
      <c r="A87" s="253" t="s">
        <v>0</v>
      </c>
      <c r="B87" s="254" t="s">
        <v>1</v>
      </c>
      <c r="C87" s="254" t="s">
        <v>2</v>
      </c>
      <c r="D87" s="137" t="s">
        <v>3</v>
      </c>
      <c r="E87" s="137" t="s">
        <v>4</v>
      </c>
      <c r="F87" s="137" t="s">
        <v>5</v>
      </c>
      <c r="G87" s="137" t="s">
        <v>6</v>
      </c>
      <c r="H87" s="137" t="s">
        <v>7</v>
      </c>
      <c r="I87" s="312" t="s">
        <v>8</v>
      </c>
      <c r="J87" s="137" t="s">
        <v>9</v>
      </c>
      <c r="K87" s="137"/>
      <c r="L87" s="255" t="s">
        <v>10</v>
      </c>
      <c r="M87" s="187"/>
      <c r="N87" s="272"/>
      <c r="O87" s="156"/>
      <c r="P87" s="188"/>
      <c r="Q87" s="188"/>
      <c r="R87" s="152"/>
      <c r="S87" s="152"/>
      <c r="T87" s="152"/>
      <c r="U87" s="151"/>
      <c r="V87" s="151"/>
    </row>
    <row r="88" spans="1:22" ht="19.5" customHeight="1">
      <c r="A88" s="256" t="s">
        <v>20</v>
      </c>
      <c r="B88" s="257"/>
      <c r="C88" s="257"/>
      <c r="D88" s="258">
        <f t="shared" ref="D88:H90" si="15">SUM(D6,D17,D36,D45)</f>
        <v>70</v>
      </c>
      <c r="E88" s="258">
        <f t="shared" si="15"/>
        <v>0</v>
      </c>
      <c r="F88" s="258">
        <f t="shared" si="15"/>
        <v>0</v>
      </c>
      <c r="G88" s="258">
        <f t="shared" si="15"/>
        <v>35</v>
      </c>
      <c r="H88" s="258">
        <f t="shared" si="15"/>
        <v>0</v>
      </c>
      <c r="I88" s="313"/>
      <c r="J88" s="36"/>
      <c r="K88" s="36"/>
      <c r="L88" s="259"/>
      <c r="M88" s="187"/>
      <c r="N88" s="272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>
      <c r="A89" s="260" t="s">
        <v>12</v>
      </c>
      <c r="B89" s="261"/>
      <c r="C89" s="261"/>
      <c r="D89" s="262">
        <f t="shared" si="15"/>
        <v>4144</v>
      </c>
      <c r="E89" s="262">
        <f t="shared" si="15"/>
        <v>716</v>
      </c>
      <c r="F89" s="262">
        <f t="shared" si="15"/>
        <v>715</v>
      </c>
      <c r="G89" s="262">
        <f t="shared" si="15"/>
        <v>4077</v>
      </c>
      <c r="H89" s="262">
        <f t="shared" si="15"/>
        <v>0</v>
      </c>
      <c r="I89" s="314"/>
      <c r="J89" s="138"/>
      <c r="K89" s="138"/>
      <c r="L89" s="263"/>
      <c r="M89" s="187"/>
      <c r="N89" s="272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 thickBot="1">
      <c r="A90" s="264" t="s">
        <v>13</v>
      </c>
      <c r="B90" s="265"/>
      <c r="C90" s="265"/>
      <c r="D90" s="266">
        <f t="shared" si="15"/>
        <v>4214</v>
      </c>
      <c r="E90" s="266">
        <f t="shared" si="15"/>
        <v>716</v>
      </c>
      <c r="F90" s="266">
        <f t="shared" si="15"/>
        <v>715</v>
      </c>
      <c r="G90" s="266">
        <f t="shared" si="15"/>
        <v>4112</v>
      </c>
      <c r="H90" s="266">
        <f t="shared" si="15"/>
        <v>0</v>
      </c>
      <c r="I90" s="315"/>
      <c r="J90" s="139"/>
      <c r="K90" s="139"/>
      <c r="L90" s="267"/>
      <c r="M90" s="187"/>
      <c r="N90" s="272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>
      <c r="M91" s="187"/>
      <c r="N91" s="272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>
      <c r="M92" s="187"/>
      <c r="N92" s="272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>
      <c r="M93" s="187"/>
      <c r="N93" s="272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>
      <c r="M94" s="187"/>
      <c r="N94" s="272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>
      <c r="M95" s="187"/>
      <c r="N95" s="272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M96" s="187"/>
      <c r="N96" s="272"/>
      <c r="O96" s="156"/>
      <c r="P96" s="188"/>
      <c r="Q96" s="188"/>
      <c r="R96" s="152"/>
      <c r="S96" s="152"/>
      <c r="T96" s="152"/>
      <c r="U96" s="151"/>
      <c r="V96" s="151"/>
    </row>
    <row r="97" spans="13:22" ht="19.5" customHeight="1">
      <c r="M97" s="187"/>
      <c r="N97" s="272"/>
      <c r="O97" s="156"/>
      <c r="P97" s="188"/>
      <c r="Q97" s="188"/>
      <c r="R97" s="152"/>
      <c r="S97" s="152"/>
      <c r="T97" s="152"/>
      <c r="U97" s="151"/>
      <c r="V97" s="151"/>
    </row>
    <row r="98" spans="13:22" ht="19.5" customHeight="1">
      <c r="M98" s="187"/>
      <c r="N98" s="272"/>
      <c r="O98" s="156"/>
      <c r="P98" s="188"/>
      <c r="Q98" s="188"/>
      <c r="R98" s="152"/>
      <c r="S98" s="152"/>
      <c r="T98" s="152"/>
      <c r="U98" s="151"/>
      <c r="V98" s="151"/>
    </row>
    <row r="99" spans="13:22" ht="19.5" customHeight="1">
      <c r="M99" s="187"/>
      <c r="N99" s="272"/>
      <c r="O99" s="156"/>
      <c r="P99" s="188"/>
      <c r="Q99" s="188"/>
      <c r="R99" s="152"/>
      <c r="S99" s="152"/>
      <c r="T99" s="152"/>
      <c r="U99" s="151"/>
      <c r="V99" s="151"/>
    </row>
    <row r="100" spans="13:22" ht="19.5" customHeight="1">
      <c r="M100" s="187"/>
      <c r="N100" s="272"/>
      <c r="O100" s="156"/>
      <c r="P100" s="188"/>
      <c r="Q100" s="188"/>
      <c r="R100" s="152"/>
      <c r="S100" s="152"/>
      <c r="T100" s="152"/>
      <c r="U100" s="151"/>
      <c r="V100" s="151"/>
    </row>
    <row r="101" spans="13:22" ht="19.5" customHeight="1">
      <c r="M101" s="187"/>
      <c r="N101" s="272"/>
      <c r="O101" s="156"/>
      <c r="P101" s="188"/>
      <c r="Q101" s="188"/>
      <c r="R101" s="152"/>
      <c r="S101" s="152"/>
      <c r="T101" s="152"/>
      <c r="U101" s="151"/>
      <c r="V101" s="151"/>
    </row>
    <row r="102" spans="13:22" ht="19.5" customHeight="1">
      <c r="M102" s="187"/>
      <c r="N102" s="272"/>
      <c r="O102" s="156"/>
      <c r="P102" s="188"/>
      <c r="Q102" s="188"/>
      <c r="R102" s="152"/>
      <c r="S102" s="152"/>
      <c r="T102" s="152"/>
      <c r="U102" s="151"/>
      <c r="V102" s="151"/>
    </row>
    <row r="103" spans="13:22" ht="19.5" customHeight="1">
      <c r="M103" s="187"/>
      <c r="N103" s="272"/>
      <c r="O103" s="156"/>
      <c r="P103" s="188"/>
      <c r="Q103" s="188"/>
      <c r="R103" s="152"/>
      <c r="S103" s="152"/>
      <c r="T103" s="152"/>
      <c r="U103" s="151"/>
      <c r="V103" s="151"/>
    </row>
    <row r="104" spans="13:22" ht="19.5" customHeight="1">
      <c r="M104" s="187"/>
      <c r="N104" s="272"/>
      <c r="O104" s="156"/>
      <c r="P104" s="188"/>
      <c r="Q104" s="188"/>
      <c r="R104" s="152"/>
      <c r="S104" s="152"/>
      <c r="T104" s="152"/>
      <c r="U104" s="151"/>
      <c r="V104" s="151"/>
    </row>
    <row r="105" spans="13:22" ht="19.5" customHeight="1">
      <c r="M105" s="187"/>
      <c r="N105" s="272"/>
      <c r="O105" s="156"/>
      <c r="P105" s="188"/>
      <c r="Q105" s="188"/>
      <c r="R105" s="152"/>
      <c r="S105" s="152"/>
      <c r="T105" s="152"/>
      <c r="U105" s="151"/>
      <c r="V105" s="151"/>
    </row>
    <row r="106" spans="13:22" ht="19.5" customHeight="1">
      <c r="M106" s="187"/>
      <c r="N106" s="272"/>
      <c r="O106" s="156"/>
      <c r="P106" s="188"/>
      <c r="Q106" s="188"/>
      <c r="R106" s="152"/>
      <c r="S106" s="152"/>
      <c r="T106" s="152"/>
      <c r="U106" s="151"/>
      <c r="V106" s="151"/>
    </row>
    <row r="107" spans="13:22" ht="19.5" customHeight="1">
      <c r="M107" s="187"/>
      <c r="N107" s="272"/>
      <c r="O107" s="156"/>
      <c r="P107" s="188"/>
      <c r="Q107" s="188"/>
      <c r="R107" s="152"/>
      <c r="S107" s="152"/>
      <c r="T107" s="152"/>
      <c r="U107" s="151"/>
      <c r="V107" s="151"/>
    </row>
    <row r="108" spans="13:22" ht="19.5" customHeight="1">
      <c r="M108" s="187"/>
      <c r="N108" s="272"/>
      <c r="O108" s="156"/>
      <c r="P108" s="188"/>
      <c r="Q108" s="188"/>
      <c r="R108" s="152"/>
      <c r="S108" s="152"/>
      <c r="T108" s="152"/>
      <c r="U108" s="151"/>
      <c r="V108" s="151"/>
    </row>
    <row r="109" spans="13:22" ht="19.5" customHeight="1">
      <c r="M109" s="187"/>
      <c r="N109" s="272"/>
      <c r="O109" s="156"/>
      <c r="P109" s="188"/>
      <c r="Q109" s="188"/>
      <c r="R109" s="152"/>
      <c r="S109" s="152"/>
      <c r="T109" s="152"/>
      <c r="U109" s="151"/>
      <c r="V109" s="151"/>
    </row>
    <row r="110" spans="13:22" ht="19.5" customHeight="1">
      <c r="M110" s="187"/>
      <c r="N110" s="272"/>
      <c r="O110" s="156"/>
      <c r="P110" s="188"/>
      <c r="Q110" s="188"/>
      <c r="R110" s="152"/>
      <c r="S110" s="152"/>
      <c r="T110" s="152"/>
      <c r="U110" s="151"/>
      <c r="V110" s="151"/>
    </row>
    <row r="111" spans="13:22" ht="19.5" customHeight="1">
      <c r="M111" s="187"/>
      <c r="N111" s="272"/>
      <c r="O111" s="156"/>
      <c r="P111" s="188"/>
      <c r="Q111" s="188"/>
      <c r="R111" s="152"/>
      <c r="S111" s="152"/>
      <c r="T111" s="152"/>
      <c r="U111" s="151"/>
      <c r="V111" s="151"/>
    </row>
    <row r="112" spans="13:22" ht="19.5" customHeight="1">
      <c r="M112" s="187"/>
      <c r="N112" s="272"/>
      <c r="O112" s="156"/>
      <c r="P112" s="188"/>
      <c r="Q112" s="188"/>
      <c r="R112" s="152"/>
      <c r="S112" s="152"/>
      <c r="T112" s="152"/>
      <c r="U112" s="151"/>
      <c r="V112" s="151"/>
    </row>
    <row r="113" spans="13:22" ht="19.5" customHeight="1">
      <c r="M113" s="187"/>
      <c r="N113" s="272"/>
      <c r="O113" s="156"/>
      <c r="P113" s="188"/>
      <c r="Q113" s="188"/>
      <c r="R113" s="152"/>
      <c r="S113" s="152"/>
      <c r="T113" s="152"/>
      <c r="U113" s="151"/>
      <c r="V113" s="151"/>
    </row>
    <row r="114" spans="13:22" ht="19.5" customHeight="1">
      <c r="M114" s="187"/>
      <c r="N114" s="272"/>
      <c r="O114" s="156"/>
      <c r="P114" s="188"/>
      <c r="Q114" s="188"/>
      <c r="R114" s="152"/>
      <c r="S114" s="152"/>
      <c r="T114" s="152"/>
      <c r="U114" s="151"/>
      <c r="V114" s="151"/>
    </row>
    <row r="115" spans="13:22" ht="19.5" customHeight="1">
      <c r="M115" s="187"/>
      <c r="N115" s="272"/>
      <c r="O115" s="156"/>
      <c r="P115" s="188"/>
      <c r="Q115" s="188"/>
      <c r="R115" s="152"/>
      <c r="S115" s="152"/>
      <c r="T115" s="152"/>
      <c r="U115" s="151"/>
      <c r="V115" s="151"/>
    </row>
    <row r="116" spans="13:22" ht="19.5" customHeight="1">
      <c r="M116" s="187"/>
      <c r="N116" s="272"/>
      <c r="O116" s="156"/>
      <c r="P116" s="188"/>
      <c r="Q116" s="188"/>
      <c r="R116" s="152"/>
      <c r="S116" s="152"/>
      <c r="T116" s="152"/>
      <c r="U116" s="151"/>
      <c r="V116" s="151"/>
    </row>
    <row r="117" spans="13:22" ht="19.5" customHeight="1">
      <c r="M117" s="187"/>
      <c r="N117" s="272"/>
      <c r="O117" s="156"/>
      <c r="P117" s="188"/>
      <c r="Q117" s="188"/>
      <c r="R117" s="152"/>
      <c r="S117" s="152"/>
      <c r="T117" s="152"/>
      <c r="U117" s="151"/>
      <c r="V117" s="151"/>
    </row>
    <row r="118" spans="13:22" ht="19.5" customHeight="1">
      <c r="M118" s="187"/>
      <c r="N118" s="272"/>
      <c r="O118" s="156"/>
      <c r="P118" s="188"/>
      <c r="Q118" s="188"/>
      <c r="R118" s="152"/>
      <c r="S118" s="152"/>
      <c r="T118" s="152"/>
      <c r="U118" s="151"/>
      <c r="V118" s="151"/>
    </row>
    <row r="119" spans="13:22" ht="19.5" customHeight="1">
      <c r="M119" s="187"/>
      <c r="N119" s="272"/>
      <c r="O119" s="156"/>
      <c r="P119" s="188"/>
      <c r="Q119" s="188"/>
      <c r="R119" s="152"/>
      <c r="S119" s="152"/>
      <c r="T119" s="152"/>
      <c r="U119" s="151"/>
      <c r="V119" s="151"/>
    </row>
    <row r="120" spans="13:22" ht="19.5" customHeight="1">
      <c r="M120" s="187"/>
      <c r="N120" s="272"/>
      <c r="O120" s="156"/>
      <c r="P120" s="188"/>
      <c r="Q120" s="188"/>
      <c r="R120" s="152"/>
      <c r="S120" s="152"/>
      <c r="T120" s="152"/>
      <c r="U120" s="151"/>
      <c r="V120" s="151"/>
    </row>
    <row r="121" spans="13:22" ht="19.5" customHeight="1">
      <c r="M121" s="187"/>
      <c r="N121" s="272"/>
      <c r="O121" s="156"/>
      <c r="P121" s="188"/>
      <c r="Q121" s="188"/>
      <c r="R121" s="152"/>
      <c r="S121" s="152"/>
      <c r="T121" s="152"/>
      <c r="U121" s="151"/>
      <c r="V121" s="151"/>
    </row>
    <row r="122" spans="13:22" ht="19.5" customHeight="1">
      <c r="M122" s="187"/>
      <c r="N122" s="272"/>
      <c r="O122" s="156"/>
      <c r="P122" s="188"/>
      <c r="Q122" s="188"/>
      <c r="R122" s="152"/>
      <c r="S122" s="152"/>
      <c r="T122" s="152"/>
      <c r="U122" s="151"/>
      <c r="V122" s="151"/>
    </row>
    <row r="123" spans="13:22" ht="19.5" customHeight="1">
      <c r="M123" s="187"/>
      <c r="N123" s="272"/>
      <c r="O123" s="156"/>
      <c r="P123" s="188"/>
      <c r="Q123" s="188"/>
      <c r="R123" s="152"/>
      <c r="S123" s="152"/>
      <c r="T123" s="152"/>
      <c r="U123" s="151"/>
      <c r="V123" s="151"/>
    </row>
    <row r="124" spans="13:22" ht="19.5" customHeight="1">
      <c r="M124" s="187"/>
      <c r="N124" s="272"/>
      <c r="O124" s="156"/>
      <c r="P124" s="188"/>
      <c r="Q124" s="188"/>
      <c r="R124" s="152"/>
      <c r="S124" s="152"/>
      <c r="T124" s="152"/>
      <c r="U124" s="151"/>
      <c r="V124" s="151"/>
    </row>
    <row r="125" spans="13:22" ht="19.5" customHeight="1">
      <c r="M125" s="187"/>
      <c r="N125" s="272"/>
      <c r="O125" s="156"/>
      <c r="P125" s="188"/>
      <c r="Q125" s="188"/>
      <c r="R125" s="152"/>
      <c r="S125" s="152"/>
      <c r="T125" s="152"/>
      <c r="U125" s="151"/>
      <c r="V125" s="151"/>
    </row>
    <row r="126" spans="13:22" ht="19.5" customHeight="1">
      <c r="M126" s="187"/>
      <c r="N126" s="272"/>
      <c r="O126" s="156"/>
      <c r="P126" s="188"/>
      <c r="Q126" s="188"/>
      <c r="R126" s="152"/>
      <c r="S126" s="152"/>
      <c r="T126" s="152"/>
      <c r="U126" s="151"/>
      <c r="V126" s="151"/>
    </row>
    <row r="127" spans="13:22" ht="19.5" customHeight="1">
      <c r="M127" s="187"/>
      <c r="N127" s="272"/>
      <c r="O127" s="156"/>
      <c r="P127" s="188"/>
      <c r="Q127" s="188"/>
      <c r="R127" s="152"/>
      <c r="S127" s="152"/>
      <c r="T127" s="152"/>
      <c r="U127" s="151"/>
      <c r="V127" s="151"/>
    </row>
    <row r="128" spans="13:22" ht="19.5" customHeight="1">
      <c r="M128" s="187"/>
      <c r="N128" s="272"/>
      <c r="O128" s="156"/>
      <c r="P128" s="188"/>
      <c r="Q128" s="188"/>
      <c r="R128" s="152"/>
      <c r="S128" s="152"/>
      <c r="T128" s="152"/>
      <c r="U128" s="151"/>
      <c r="V128" s="151"/>
    </row>
    <row r="129" spans="13:22" ht="19.5" customHeight="1">
      <c r="M129" s="187"/>
      <c r="N129" s="272"/>
      <c r="O129" s="156"/>
      <c r="P129" s="188"/>
      <c r="Q129" s="188"/>
      <c r="R129" s="152"/>
      <c r="S129" s="152"/>
      <c r="T129" s="152"/>
      <c r="U129" s="151"/>
      <c r="V129" s="151"/>
    </row>
    <row r="130" spans="13:22" ht="19.5" customHeight="1">
      <c r="M130" s="187"/>
      <c r="N130" s="272"/>
      <c r="O130" s="156"/>
      <c r="P130" s="188"/>
      <c r="Q130" s="188"/>
      <c r="R130" s="152"/>
      <c r="S130" s="152"/>
      <c r="T130" s="152"/>
      <c r="U130" s="151"/>
      <c r="V130" s="151"/>
    </row>
    <row r="131" spans="13:22" ht="19.5" customHeight="1">
      <c r="M131" s="187"/>
      <c r="N131" s="272"/>
      <c r="O131" s="156"/>
      <c r="P131" s="188"/>
      <c r="Q131" s="188"/>
      <c r="R131" s="152"/>
      <c r="S131" s="152"/>
      <c r="T131" s="152"/>
      <c r="U131" s="151"/>
      <c r="V131" s="151"/>
    </row>
    <row r="132" spans="13:22" ht="19.5" customHeight="1">
      <c r="M132" s="187"/>
      <c r="N132" s="272"/>
      <c r="O132" s="156"/>
      <c r="P132" s="188"/>
      <c r="Q132" s="188"/>
      <c r="R132" s="152"/>
      <c r="S132" s="152"/>
      <c r="T132" s="152"/>
      <c r="U132" s="151"/>
      <c r="V132" s="151"/>
    </row>
    <row r="133" spans="13:22" ht="20.100000000000001" customHeight="1">
      <c r="M133" s="187"/>
      <c r="N133" s="272"/>
      <c r="O133" s="156"/>
      <c r="P133" s="188"/>
      <c r="Q133" s="188"/>
      <c r="R133" s="152"/>
      <c r="S133" s="152"/>
      <c r="T133" s="152"/>
      <c r="U133" s="151"/>
      <c r="V133" s="151"/>
    </row>
    <row r="134" spans="13:22" ht="20.100000000000001" customHeight="1">
      <c r="M134" s="187"/>
      <c r="N134" s="272"/>
      <c r="O134" s="156"/>
      <c r="P134" s="188"/>
      <c r="Q134" s="188"/>
      <c r="R134" s="152"/>
      <c r="S134" s="152"/>
      <c r="T134" s="152"/>
      <c r="U134" s="151"/>
      <c r="V134" s="151"/>
    </row>
    <row r="135" spans="13:22" ht="20.100000000000001" customHeight="1">
      <c r="M135" s="187"/>
      <c r="N135" s="272"/>
      <c r="O135" s="156"/>
      <c r="P135" s="188"/>
      <c r="Q135" s="188"/>
      <c r="R135" s="152"/>
      <c r="S135" s="152"/>
      <c r="T135" s="152"/>
      <c r="U135" s="151"/>
      <c r="V135" s="151"/>
    </row>
    <row r="136" spans="13:22" ht="20.100000000000001" customHeight="1">
      <c r="M136" s="187"/>
      <c r="O136" s="156"/>
      <c r="P136" s="188"/>
      <c r="Q136" s="188"/>
      <c r="R136" s="152"/>
      <c r="S136" s="152"/>
      <c r="T136" s="152"/>
      <c r="U136" s="151"/>
      <c r="V136" s="151"/>
    </row>
    <row r="137" spans="13:22" ht="20.100000000000001" customHeight="1">
      <c r="M137" s="187"/>
      <c r="O137" s="156"/>
      <c r="P137" s="188"/>
      <c r="Q137" s="188"/>
      <c r="R137" s="152"/>
      <c r="S137" s="152"/>
      <c r="T137" s="152"/>
      <c r="U137" s="151"/>
      <c r="V137" s="151"/>
    </row>
    <row r="138" spans="13:22" ht="20.100000000000001" customHeight="1">
      <c r="M138" s="187"/>
      <c r="O138" s="156"/>
      <c r="P138" s="188"/>
      <c r="Q138" s="188"/>
      <c r="R138" s="152"/>
      <c r="S138" s="152"/>
      <c r="T138" s="152"/>
      <c r="U138" s="151"/>
      <c r="V138" s="151"/>
    </row>
    <row r="139" spans="13:22" ht="20.100000000000001" customHeight="1">
      <c r="M139" s="187"/>
      <c r="O139" s="156"/>
      <c r="P139" s="188"/>
      <c r="Q139" s="188"/>
      <c r="R139" s="152"/>
      <c r="S139" s="152"/>
      <c r="T139" s="152"/>
      <c r="U139" s="151"/>
      <c r="V139" s="151"/>
    </row>
    <row r="140" spans="13:22" ht="20.100000000000001" customHeight="1">
      <c r="M140" s="187"/>
      <c r="O140" s="156"/>
      <c r="P140" s="188"/>
      <c r="Q140" s="188"/>
      <c r="R140" s="152"/>
      <c r="S140" s="152"/>
      <c r="T140" s="152"/>
      <c r="U140" s="151"/>
      <c r="V140" s="151"/>
    </row>
    <row r="141" spans="13:22" ht="20.100000000000001" customHeight="1">
      <c r="M141" s="187"/>
      <c r="O141" s="156"/>
      <c r="P141" s="188"/>
      <c r="Q141" s="188"/>
      <c r="R141" s="152"/>
      <c r="S141" s="152"/>
      <c r="T141" s="152"/>
      <c r="U141" s="151"/>
      <c r="V141" s="151"/>
    </row>
    <row r="142" spans="13:22" ht="20.100000000000001" customHeight="1">
      <c r="M142" s="187"/>
      <c r="O142" s="156"/>
      <c r="P142" s="188"/>
      <c r="Q142" s="188"/>
      <c r="R142" s="152"/>
      <c r="S142" s="152"/>
      <c r="T142" s="152"/>
      <c r="U142" s="151"/>
      <c r="V142" s="151"/>
    </row>
    <row r="143" spans="13:22" ht="20.100000000000001" customHeight="1">
      <c r="M143" s="187"/>
      <c r="O143" s="156"/>
      <c r="P143" s="188"/>
      <c r="Q143" s="188"/>
      <c r="R143" s="152"/>
      <c r="S143" s="152"/>
      <c r="T143" s="152"/>
      <c r="U143" s="151"/>
      <c r="V143" s="151"/>
    </row>
    <row r="144" spans="13:22" ht="20.100000000000001" customHeight="1"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3:22" ht="20.100000000000001" customHeight="1"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3:22" ht="20.100000000000001" customHeight="1"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3:22" ht="20.100000000000001" customHeight="1"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3:22" ht="20.100000000000001" customHeight="1"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3:22" ht="20.100000000000001" customHeight="1"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3:22" ht="20.100000000000001" customHeight="1"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3:22" ht="20.100000000000001" customHeight="1"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3:22" ht="20.100000000000001" customHeight="1"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3:22" ht="20.100000000000001" customHeight="1"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3:22" ht="20.100000000000001" customHeight="1"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3:22" ht="20.100000000000001" customHeight="1"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3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3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3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3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3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:26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:26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:26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:26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:26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:26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:26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:26" ht="20.100000000000001" customHeight="1">
      <c r="M328" s="187"/>
      <c r="O328" s="156"/>
      <c r="P328" s="269"/>
      <c r="Q328" s="269"/>
      <c r="R328" s="154"/>
      <c r="S328" s="154"/>
      <c r="T328" s="152"/>
      <c r="U328" s="151"/>
      <c r="V328" s="151"/>
    </row>
    <row r="329" spans="1:26" ht="20.100000000000001" customHeight="1">
      <c r="M329" s="187"/>
      <c r="O329" s="156"/>
      <c r="P329" s="269"/>
      <c r="Q329" s="269"/>
      <c r="R329" s="154"/>
      <c r="S329" s="154"/>
      <c r="T329" s="152"/>
      <c r="U329" s="151"/>
      <c r="V329" s="151"/>
    </row>
    <row r="330" spans="1:26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:26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:26" ht="20.100000000000001" customHeight="1">
      <c r="M332" s="187"/>
      <c r="N332" s="145"/>
      <c r="O332" s="156"/>
      <c r="P332" s="188"/>
      <c r="Q332" s="188"/>
      <c r="R332" s="152"/>
      <c r="S332" s="152"/>
      <c r="T332" s="152"/>
      <c r="U332" s="151"/>
      <c r="V332" s="151"/>
    </row>
    <row r="333" spans="1:26" ht="20.100000000000001" customHeight="1">
      <c r="M333" s="187"/>
      <c r="N333" s="145"/>
      <c r="O333" s="156"/>
      <c r="P333" s="188"/>
      <c r="Q333" s="188"/>
      <c r="R333" s="152"/>
      <c r="S333" s="152"/>
      <c r="T333" s="152"/>
      <c r="U333" s="151"/>
      <c r="V333" s="151"/>
    </row>
    <row r="334" spans="1:26" s="145" customFormat="1" ht="20.100000000000001" customHeight="1">
      <c r="A334" s="268"/>
      <c r="B334" s="123"/>
      <c r="C334" s="123"/>
      <c r="D334" s="123"/>
      <c r="E334" s="123"/>
      <c r="F334" s="123"/>
      <c r="G334" s="123"/>
      <c r="H334" s="123"/>
      <c r="I334" s="316"/>
      <c r="J334" s="123"/>
      <c r="K334" s="123"/>
      <c r="L334" s="123"/>
      <c r="M334" s="187"/>
      <c r="N334" s="150"/>
      <c r="O334" s="156"/>
      <c r="P334" s="188"/>
      <c r="Q334" s="188"/>
      <c r="R334" s="152"/>
      <c r="S334" s="152"/>
      <c r="T334" s="154"/>
      <c r="U334" s="55"/>
      <c r="V334" s="55"/>
      <c r="W334" s="150"/>
      <c r="X334" s="150"/>
      <c r="Y334" s="150"/>
      <c r="Z334" s="150"/>
    </row>
    <row r="335" spans="1:26" s="145" customFormat="1" ht="20.100000000000001" customHeight="1">
      <c r="A335" s="268"/>
      <c r="B335" s="123"/>
      <c r="C335" s="123"/>
      <c r="D335" s="123"/>
      <c r="E335" s="123"/>
      <c r="F335" s="123"/>
      <c r="G335" s="123"/>
      <c r="H335" s="123"/>
      <c r="I335" s="316"/>
      <c r="J335" s="123"/>
      <c r="K335" s="123"/>
      <c r="L335" s="123"/>
      <c r="M335" s="187"/>
      <c r="N335" s="150"/>
      <c r="O335" s="156"/>
      <c r="P335" s="188"/>
      <c r="Q335" s="188"/>
      <c r="R335" s="152"/>
      <c r="S335" s="152"/>
      <c r="T335" s="154"/>
      <c r="U335" s="55"/>
      <c r="V335" s="55"/>
      <c r="W335" s="150"/>
      <c r="Y335" s="150"/>
      <c r="Z335" s="150"/>
    </row>
    <row r="336" spans="1:26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  <c r="W336" s="145"/>
      <c r="X336" s="145"/>
    </row>
    <row r="337" spans="13:26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  <c r="W337" s="145"/>
      <c r="X337" s="145"/>
      <c r="Y337" s="145"/>
      <c r="Z337" s="145"/>
    </row>
    <row r="338" spans="13:26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  <c r="X338" s="145"/>
      <c r="Y338" s="145"/>
      <c r="Z338" s="145"/>
    </row>
    <row r="339" spans="13:26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  <c r="X339" s="145"/>
      <c r="Y339" s="145"/>
    </row>
    <row r="340" spans="13:26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  <c r="X340" s="145"/>
      <c r="Y340" s="145"/>
    </row>
    <row r="341" spans="13:26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  <c r="X341" s="145"/>
      <c r="Y341" s="145"/>
    </row>
    <row r="342" spans="13:26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  <c r="X342" s="145"/>
      <c r="Y342" s="145"/>
    </row>
    <row r="343" spans="13:26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  <c r="X343" s="145"/>
      <c r="Y343" s="145"/>
    </row>
    <row r="344" spans="13:26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  <c r="Y344" s="145"/>
    </row>
    <row r="345" spans="13:26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  <c r="Y345" s="145"/>
    </row>
    <row r="346" spans="13:26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6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6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6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6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2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2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2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2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2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P379" s="38"/>
      <c r="Q379" s="38"/>
      <c r="R379" s="38"/>
      <c r="S379" s="38"/>
      <c r="T379" s="152"/>
      <c r="U379" s="151"/>
      <c r="V379" s="151"/>
    </row>
    <row r="380" spans="13:22" ht="20.100000000000001" customHeight="1">
      <c r="M380" s="187"/>
      <c r="P380" s="38"/>
      <c r="Q380" s="38"/>
      <c r="R380" s="38"/>
      <c r="S380" s="38"/>
      <c r="T380" s="152"/>
      <c r="U380" s="151"/>
      <c r="V380" s="151"/>
    </row>
    <row r="381" spans="13:22" ht="20.100000000000001" customHeight="1">
      <c r="M381" s="187"/>
      <c r="P381" s="38"/>
      <c r="Q381" s="38"/>
      <c r="R381" s="38"/>
      <c r="S381" s="38"/>
      <c r="T381" s="152"/>
      <c r="U381" s="151"/>
      <c r="V381" s="151"/>
    </row>
    <row r="382" spans="13:22" ht="20.100000000000001" customHeight="1">
      <c r="M382" s="187"/>
      <c r="P382" s="38"/>
      <c r="Q382" s="38"/>
      <c r="R382" s="38"/>
      <c r="S382" s="38"/>
      <c r="T382" s="152"/>
      <c r="U382" s="151"/>
      <c r="V382" s="151"/>
    </row>
    <row r="383" spans="13:22" ht="20.100000000000001" customHeight="1">
      <c r="M383" s="187"/>
      <c r="P383" s="38"/>
      <c r="Q383" s="38"/>
      <c r="R383" s="38"/>
      <c r="S383" s="38"/>
      <c r="T383" s="152"/>
      <c r="U383" s="151"/>
      <c r="V383" s="151"/>
    </row>
    <row r="384" spans="13:22" ht="20.100000000000001" customHeight="1">
      <c r="M384" s="187"/>
      <c r="P384" s="38"/>
      <c r="Q384" s="38"/>
      <c r="R384" s="38"/>
      <c r="S384" s="38"/>
      <c r="T384" s="152"/>
      <c r="U384" s="151"/>
      <c r="V384" s="151"/>
    </row>
    <row r="385" spans="13:20" ht="20.100000000000001" customHeight="1">
      <c r="M385" s="187"/>
      <c r="P385" s="38"/>
      <c r="Q385" s="38"/>
      <c r="R385" s="38"/>
      <c r="S385" s="38"/>
      <c r="T385" s="38"/>
    </row>
    <row r="386" spans="13:20" ht="20.100000000000001" customHeight="1">
      <c r="M386" s="187"/>
      <c r="P386" s="38"/>
      <c r="Q386" s="38"/>
      <c r="R386" s="38"/>
      <c r="S386" s="38"/>
      <c r="T386" s="38"/>
    </row>
    <row r="387" spans="13:20" ht="20.100000000000001" customHeight="1">
      <c r="M387" s="187"/>
      <c r="P387" s="38"/>
      <c r="Q387" s="38"/>
      <c r="R387" s="38"/>
      <c r="S387" s="38"/>
      <c r="T387" s="38"/>
    </row>
    <row r="388" spans="13:20" ht="20.100000000000001" customHeight="1">
      <c r="M388" s="187"/>
      <c r="P388" s="38"/>
      <c r="Q388" s="38"/>
      <c r="R388" s="38"/>
      <c r="S388" s="38"/>
      <c r="T388" s="38"/>
    </row>
    <row r="389" spans="13:20" ht="20.100000000000001" customHeight="1">
      <c r="M389" s="187"/>
      <c r="P389" s="38"/>
      <c r="Q389" s="38"/>
      <c r="R389" s="38"/>
      <c r="S389" s="38"/>
      <c r="T389" s="38"/>
    </row>
    <row r="390" spans="13:20" ht="20.100000000000001" customHeight="1">
      <c r="M390" s="187"/>
      <c r="P390" s="38"/>
      <c r="Q390" s="38"/>
      <c r="R390" s="38"/>
      <c r="S390" s="38"/>
      <c r="T390" s="38"/>
    </row>
    <row r="391" spans="13:20" ht="20.100000000000001" customHeight="1">
      <c r="M391" s="187"/>
      <c r="P391" s="38"/>
      <c r="Q391" s="38"/>
      <c r="R391" s="38"/>
      <c r="S391" s="38"/>
      <c r="T391" s="38"/>
    </row>
    <row r="392" spans="13:20" ht="20.100000000000001" customHeight="1">
      <c r="M392" s="187"/>
      <c r="P392" s="38"/>
      <c r="Q392" s="38"/>
      <c r="R392" s="38"/>
      <c r="S392" s="38"/>
      <c r="T392" s="38"/>
    </row>
    <row r="393" spans="13:20" ht="20.100000000000001" customHeight="1">
      <c r="M393" s="187"/>
      <c r="P393" s="38"/>
      <c r="Q393" s="38"/>
      <c r="R393" s="38"/>
      <c r="S393" s="38"/>
      <c r="T393" s="38"/>
    </row>
    <row r="394" spans="13:20" ht="20.100000000000001" customHeight="1">
      <c r="M394" s="187"/>
      <c r="P394" s="38"/>
      <c r="Q394" s="38"/>
      <c r="R394" s="38"/>
      <c r="S394" s="38"/>
      <c r="T394" s="38"/>
    </row>
    <row r="395" spans="13:20" ht="20.100000000000001" customHeight="1">
      <c r="M395" s="187"/>
      <c r="P395" s="38"/>
      <c r="Q395" s="38"/>
      <c r="R395" s="38"/>
      <c r="S395" s="38"/>
      <c r="T395" s="38"/>
    </row>
    <row r="396" spans="13:20" ht="20.100000000000001" customHeight="1">
      <c r="M396" s="187"/>
      <c r="P396" s="38"/>
      <c r="Q396" s="38"/>
      <c r="R396" s="38"/>
      <c r="S396" s="38"/>
      <c r="T396" s="38"/>
    </row>
    <row r="397" spans="13:20" ht="20.100000000000001" customHeight="1">
      <c r="M397" s="187"/>
      <c r="P397" s="38"/>
      <c r="Q397" s="38"/>
      <c r="R397" s="38"/>
      <c r="S397" s="38"/>
      <c r="T397" s="38"/>
    </row>
    <row r="398" spans="13:20" ht="20.100000000000001" customHeight="1">
      <c r="M398" s="187"/>
      <c r="P398" s="38"/>
      <c r="Q398" s="38"/>
      <c r="R398" s="38"/>
      <c r="S398" s="38"/>
      <c r="T398" s="38"/>
    </row>
    <row r="399" spans="13:20" ht="20.100000000000001" customHeight="1">
      <c r="M399" s="187"/>
      <c r="P399" s="38"/>
      <c r="Q399" s="38"/>
      <c r="R399" s="38"/>
      <c r="S399" s="38"/>
      <c r="T399" s="38"/>
    </row>
    <row r="400" spans="13:20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T512" s="38"/>
    </row>
    <row r="513" spans="13:22" ht="20.100000000000001" customHeight="1">
      <c r="M513" s="150"/>
      <c r="T513" s="38"/>
    </row>
    <row r="514" spans="13:22" ht="20.100000000000001" customHeight="1">
      <c r="M514" s="150"/>
      <c r="T514" s="38"/>
    </row>
    <row r="515" spans="13:22" ht="20.100000000000001" customHeight="1">
      <c r="M515" s="150"/>
      <c r="T515" s="38"/>
    </row>
    <row r="516" spans="13:22" ht="20.100000000000001" customHeight="1">
      <c r="M516" s="150"/>
      <c r="T516" s="38"/>
    </row>
    <row r="517" spans="13:22" ht="20.100000000000001" customHeight="1">
      <c r="M517" s="150"/>
      <c r="T517" s="38"/>
    </row>
    <row r="518" spans="13:22" ht="20.100000000000001" customHeight="1">
      <c r="M518" s="150"/>
      <c r="U518" s="151"/>
      <c r="V518" s="151"/>
    </row>
    <row r="519" spans="13:22" ht="20.100000000000001" customHeight="1">
      <c r="M519" s="150"/>
      <c r="U519" s="151"/>
      <c r="V519" s="151"/>
    </row>
    <row r="520" spans="13:22" ht="20.100000000000001" customHeight="1">
      <c r="M520" s="150"/>
      <c r="U520" s="151"/>
      <c r="V520" s="151"/>
    </row>
    <row r="521" spans="13:22" ht="20.100000000000001" customHeight="1">
      <c r="M521" s="150"/>
      <c r="U521" s="151"/>
      <c r="V521" s="151"/>
    </row>
    <row r="522" spans="13:22" ht="20.100000000000001" customHeight="1">
      <c r="M522" s="150"/>
      <c r="U522" s="151"/>
      <c r="V522" s="151"/>
    </row>
    <row r="523" spans="13:22" ht="20.100000000000001" customHeight="1">
      <c r="M523" s="150"/>
      <c r="U523" s="151"/>
      <c r="V523" s="151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4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4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4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8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8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8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8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8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8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8" ht="20.100000000000001" customHeight="1">
      <c r="M759" s="156"/>
      <c r="S759" s="152"/>
      <c r="T759" s="153"/>
      <c r="U759" s="151"/>
      <c r="V759" s="151"/>
    </row>
    <row r="760" spans="13:28" ht="20.100000000000001" customHeight="1">
      <c r="M760" s="156"/>
      <c r="T760" s="153"/>
      <c r="U760" s="151"/>
      <c r="V760" s="151"/>
    </row>
    <row r="761" spans="13:28" ht="20.100000000000001" customHeight="1">
      <c r="M761" s="156"/>
      <c r="T761" s="153"/>
      <c r="U761" s="151"/>
      <c r="V761" s="151"/>
    </row>
    <row r="762" spans="13:28" ht="20.100000000000001" customHeight="1">
      <c r="M762" s="156"/>
      <c r="T762" s="153"/>
      <c r="U762" s="151"/>
      <c r="V762" s="151"/>
    </row>
    <row r="763" spans="13:28" ht="20.100000000000001" customHeight="1">
      <c r="M763" s="156"/>
      <c r="T763" s="153"/>
      <c r="U763" s="151"/>
      <c r="V763" s="151"/>
    </row>
    <row r="764" spans="13:28" ht="20.100000000000001" customHeight="1">
      <c r="M764" s="156"/>
      <c r="T764" s="153"/>
      <c r="V764" s="151"/>
    </row>
    <row r="765" spans="13:28" ht="20.100000000000001" customHeight="1">
      <c r="M765" s="156"/>
      <c r="O765" s="145"/>
      <c r="P765" s="145"/>
      <c r="Q765" s="145"/>
      <c r="R765" s="145"/>
      <c r="T765" s="153"/>
      <c r="V765" s="151"/>
    </row>
    <row r="766" spans="13:28" ht="20.100000000000001" customHeight="1">
      <c r="M766" s="156"/>
      <c r="O766" s="145"/>
      <c r="P766" s="145"/>
      <c r="Q766" s="145"/>
      <c r="R766" s="145"/>
      <c r="V766" s="151"/>
    </row>
    <row r="767" spans="13:28" ht="20.100000000000001" customHeight="1">
      <c r="M767" s="156"/>
      <c r="O767" s="172"/>
      <c r="P767" s="173"/>
      <c r="Q767" s="173"/>
      <c r="R767" s="145"/>
      <c r="V767" s="151"/>
    </row>
    <row r="768" spans="13:28" ht="20.100000000000001" customHeight="1">
      <c r="M768" s="156"/>
      <c r="O768" s="172"/>
      <c r="P768" s="173"/>
      <c r="Q768" s="173"/>
      <c r="R768" s="145"/>
      <c r="V768" s="151"/>
      <c r="AA768" s="102"/>
      <c r="AB768" s="102"/>
    </row>
    <row r="769" spans="1:28" s="102" customFormat="1" ht="20.100000000000001" customHeight="1">
      <c r="A769" s="268"/>
      <c r="B769" s="123"/>
      <c r="C769" s="123"/>
      <c r="D769" s="123"/>
      <c r="E769" s="123"/>
      <c r="F769" s="123"/>
      <c r="G769" s="123"/>
      <c r="H769" s="123"/>
      <c r="I769" s="316"/>
      <c r="J769" s="123"/>
      <c r="K769" s="123"/>
      <c r="L769" s="123"/>
      <c r="M769" s="156"/>
      <c r="N769" s="150"/>
      <c r="O769" s="172"/>
      <c r="P769" s="173"/>
      <c r="Q769" s="173"/>
      <c r="R769" s="145"/>
      <c r="S769" s="150"/>
      <c r="T769" s="150"/>
      <c r="U769" s="150"/>
      <c r="V769" s="151"/>
      <c r="W769" s="150"/>
      <c r="X769" s="150"/>
      <c r="Y769" s="150"/>
      <c r="Z769" s="150"/>
    </row>
    <row r="770" spans="1:28" s="102" customFormat="1" ht="20.100000000000001" customHeight="1">
      <c r="A770" s="268"/>
      <c r="B770" s="123"/>
      <c r="C770" s="123"/>
      <c r="D770" s="123"/>
      <c r="E770" s="123"/>
      <c r="F770" s="123"/>
      <c r="G770" s="123"/>
      <c r="H770" s="123"/>
      <c r="I770" s="316"/>
      <c r="J770" s="123"/>
      <c r="K770" s="123"/>
      <c r="L770" s="123"/>
      <c r="M770" s="156"/>
      <c r="N770" s="150"/>
      <c r="O770" s="172"/>
      <c r="P770" s="173"/>
      <c r="Q770" s="173"/>
      <c r="R770" s="145"/>
      <c r="S770" s="150"/>
      <c r="T770" s="150"/>
      <c r="U770" s="150"/>
      <c r="V770" s="151"/>
      <c r="W770" s="150"/>
      <c r="X770" s="150"/>
      <c r="Y770" s="150"/>
      <c r="Z770" s="150"/>
    </row>
    <row r="771" spans="1:28" s="102" customFormat="1" ht="20.100000000000001" customHeight="1">
      <c r="A771" s="268"/>
      <c r="B771" s="123"/>
      <c r="C771" s="123"/>
      <c r="D771" s="123"/>
      <c r="E771" s="123"/>
      <c r="F771" s="123"/>
      <c r="G771" s="123"/>
      <c r="H771" s="123"/>
      <c r="I771" s="316"/>
      <c r="J771" s="123"/>
      <c r="K771" s="123"/>
      <c r="L771" s="123"/>
      <c r="M771" s="156"/>
      <c r="N771" s="150"/>
      <c r="O771" s="172"/>
      <c r="P771" s="173"/>
      <c r="Q771" s="173"/>
      <c r="R771" s="145"/>
      <c r="S771" s="150"/>
      <c r="T771" s="150"/>
      <c r="U771" s="150"/>
      <c r="V771" s="150"/>
      <c r="W771" s="150"/>
      <c r="X771" s="150"/>
      <c r="Y771" s="150"/>
      <c r="Z771" s="150"/>
    </row>
    <row r="772" spans="1:28" s="102" customFormat="1" ht="20.100000000000001" customHeight="1">
      <c r="A772" s="268"/>
      <c r="B772" s="123"/>
      <c r="C772" s="123"/>
      <c r="D772" s="123"/>
      <c r="E772" s="123"/>
      <c r="F772" s="123"/>
      <c r="G772" s="123"/>
      <c r="H772" s="123"/>
      <c r="I772" s="316"/>
      <c r="J772" s="123"/>
      <c r="K772" s="123"/>
      <c r="L772" s="123"/>
      <c r="M772" s="156"/>
      <c r="N772" s="150"/>
      <c r="O772" s="172"/>
      <c r="P772" s="173"/>
      <c r="Q772" s="173"/>
      <c r="R772" s="145"/>
      <c r="S772" s="150"/>
      <c r="T772" s="150"/>
      <c r="U772" s="150"/>
      <c r="V772" s="150"/>
      <c r="W772" s="150"/>
      <c r="X772" s="150"/>
      <c r="Y772" s="150"/>
      <c r="Z772" s="150"/>
    </row>
    <row r="773" spans="1:28" s="102" customFormat="1" ht="20.100000000000001" customHeight="1">
      <c r="A773" s="268"/>
      <c r="B773" s="123"/>
      <c r="C773" s="123"/>
      <c r="D773" s="123"/>
      <c r="E773" s="123"/>
      <c r="F773" s="123"/>
      <c r="G773" s="123"/>
      <c r="H773" s="123"/>
      <c r="I773" s="316"/>
      <c r="J773" s="123"/>
      <c r="K773" s="123"/>
      <c r="L773" s="123"/>
      <c r="M773" s="156"/>
      <c r="N773" s="145"/>
      <c r="O773" s="172"/>
      <c r="P773" s="173"/>
      <c r="Q773" s="173"/>
      <c r="R773" s="145"/>
      <c r="S773" s="150"/>
      <c r="T773" s="150"/>
      <c r="U773" s="150"/>
      <c r="V773" s="150"/>
      <c r="W773" s="150"/>
      <c r="X773" s="150"/>
      <c r="Y773" s="150"/>
      <c r="Z773" s="150"/>
    </row>
    <row r="774" spans="1:28" s="102" customFormat="1" ht="20.100000000000001" customHeight="1">
      <c r="A774" s="268"/>
      <c r="B774" s="123"/>
      <c r="C774" s="123"/>
      <c r="D774" s="123"/>
      <c r="E774" s="123"/>
      <c r="F774" s="123"/>
      <c r="G774" s="123"/>
      <c r="H774" s="123"/>
      <c r="I774" s="316"/>
      <c r="J774" s="123"/>
      <c r="K774" s="123"/>
      <c r="L774" s="123"/>
      <c r="M774" s="156"/>
      <c r="N774" s="145"/>
      <c r="O774" s="145"/>
      <c r="P774" s="145"/>
      <c r="Q774" s="145"/>
      <c r="R774" s="145"/>
      <c r="S774" s="150"/>
      <c r="T774" s="150"/>
      <c r="U774" s="150"/>
      <c r="V774" s="150"/>
      <c r="W774" s="150"/>
      <c r="X774" s="150"/>
      <c r="Y774" s="150"/>
      <c r="Z774" s="150"/>
    </row>
    <row r="775" spans="1:28" s="102" customFormat="1" ht="20.100000000000001" customHeight="1">
      <c r="A775" s="268"/>
      <c r="B775" s="123"/>
      <c r="C775" s="123"/>
      <c r="D775" s="123"/>
      <c r="E775" s="123"/>
      <c r="F775" s="123"/>
      <c r="G775" s="123"/>
      <c r="H775" s="123"/>
      <c r="I775" s="316"/>
      <c r="J775" s="123"/>
      <c r="K775" s="123"/>
      <c r="L775" s="123"/>
      <c r="M775" s="156"/>
      <c r="N775" s="172"/>
      <c r="O775" s="145"/>
      <c r="P775" s="145"/>
      <c r="Q775" s="145"/>
      <c r="R775" s="145"/>
      <c r="S775" s="150"/>
      <c r="T775" s="150"/>
      <c r="U775" s="150"/>
      <c r="V775" s="150"/>
      <c r="W775" s="150"/>
      <c r="X775" s="150"/>
      <c r="Y775" s="150"/>
      <c r="Z775" s="150"/>
    </row>
    <row r="776" spans="1:28" s="102" customFormat="1" ht="20.100000000000001" customHeight="1">
      <c r="A776" s="268"/>
      <c r="B776" s="123"/>
      <c r="C776" s="123"/>
      <c r="D776" s="123"/>
      <c r="E776" s="123"/>
      <c r="F776" s="123"/>
      <c r="G776" s="123"/>
      <c r="H776" s="123"/>
      <c r="I776" s="316"/>
      <c r="J776" s="123"/>
      <c r="K776" s="123"/>
      <c r="L776" s="123"/>
      <c r="M776" s="156"/>
      <c r="N776" s="172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68"/>
      <c r="B777" s="123"/>
      <c r="C777" s="123"/>
      <c r="D777" s="123"/>
      <c r="E777" s="123"/>
      <c r="F777" s="123"/>
      <c r="G777" s="123"/>
      <c r="H777" s="123"/>
      <c r="I777" s="316"/>
      <c r="J777" s="123"/>
      <c r="K777" s="123"/>
      <c r="L777" s="123"/>
      <c r="M777" s="156"/>
      <c r="N777" s="172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8"/>
      <c r="B778" s="123"/>
      <c r="C778" s="123"/>
      <c r="D778" s="123"/>
      <c r="E778" s="123"/>
      <c r="F778" s="123"/>
      <c r="G778" s="123"/>
      <c r="H778" s="123"/>
      <c r="I778" s="316"/>
      <c r="J778" s="123"/>
      <c r="K778" s="123"/>
      <c r="L778" s="123"/>
      <c r="M778" s="156"/>
      <c r="N778" s="172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8"/>
      <c r="B779" s="123"/>
      <c r="C779" s="123"/>
      <c r="D779" s="123"/>
      <c r="E779" s="123"/>
      <c r="F779" s="123"/>
      <c r="G779" s="123"/>
      <c r="H779" s="123"/>
      <c r="I779" s="316"/>
      <c r="J779" s="123"/>
      <c r="K779" s="123"/>
      <c r="L779" s="123"/>
      <c r="M779" s="156"/>
      <c r="N779" s="172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  <c r="AA779" s="150"/>
      <c r="AB779" s="150"/>
    </row>
    <row r="780" spans="1:28" ht="20.100000000000001" customHeight="1">
      <c r="M780" s="156"/>
      <c r="N780" s="172"/>
      <c r="AA780" s="102"/>
      <c r="AB780" s="102"/>
    </row>
    <row r="781" spans="1:28" s="102" customFormat="1" ht="20.100000000000001" customHeight="1">
      <c r="A781" s="268"/>
      <c r="B781" s="123"/>
      <c r="C781" s="123"/>
      <c r="D781" s="123"/>
      <c r="E781" s="123"/>
      <c r="F781" s="123"/>
      <c r="G781" s="123"/>
      <c r="H781" s="123"/>
      <c r="I781" s="316"/>
      <c r="J781" s="123"/>
      <c r="K781" s="123"/>
      <c r="L781" s="123"/>
      <c r="M781" s="156"/>
      <c r="N781" s="172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8"/>
      <c r="B782" s="123"/>
      <c r="C782" s="123"/>
      <c r="D782" s="123"/>
      <c r="E782" s="123"/>
      <c r="F782" s="123"/>
      <c r="G782" s="123"/>
      <c r="H782" s="123"/>
      <c r="I782" s="316"/>
      <c r="J782" s="123"/>
      <c r="K782" s="123"/>
      <c r="L782" s="123"/>
      <c r="M782" s="156"/>
      <c r="N782" s="145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8"/>
      <c r="B783" s="123"/>
      <c r="C783" s="123"/>
      <c r="D783" s="123"/>
      <c r="E783" s="123"/>
      <c r="F783" s="123"/>
      <c r="G783" s="123"/>
      <c r="H783" s="123"/>
      <c r="I783" s="316"/>
      <c r="J783" s="123"/>
      <c r="K783" s="123"/>
      <c r="L783" s="123"/>
      <c r="M783" s="156"/>
      <c r="N783" s="145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8"/>
      <c r="B784" s="123"/>
      <c r="C784" s="123"/>
      <c r="D784" s="123"/>
      <c r="E784" s="123"/>
      <c r="F784" s="123"/>
      <c r="G784" s="123"/>
      <c r="H784" s="123"/>
      <c r="I784" s="316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8"/>
      <c r="B785" s="123"/>
      <c r="C785" s="123"/>
      <c r="D785" s="123"/>
      <c r="E785" s="123"/>
      <c r="F785" s="123"/>
      <c r="G785" s="123"/>
      <c r="H785" s="123"/>
      <c r="I785" s="316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8"/>
      <c r="B786" s="123"/>
      <c r="C786" s="123"/>
      <c r="D786" s="123"/>
      <c r="E786" s="123"/>
      <c r="F786" s="123"/>
      <c r="G786" s="123"/>
      <c r="H786" s="123"/>
      <c r="I786" s="316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8"/>
      <c r="B787" s="123"/>
      <c r="C787" s="123"/>
      <c r="D787" s="123"/>
      <c r="E787" s="123"/>
      <c r="F787" s="123"/>
      <c r="G787" s="123"/>
      <c r="H787" s="123"/>
      <c r="I787" s="316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8"/>
      <c r="B788" s="123"/>
      <c r="C788" s="123"/>
      <c r="D788" s="123"/>
      <c r="E788" s="123"/>
      <c r="F788" s="123"/>
      <c r="G788" s="123"/>
      <c r="H788" s="123"/>
      <c r="I788" s="316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8"/>
      <c r="B789" s="123"/>
      <c r="C789" s="123"/>
      <c r="D789" s="123"/>
      <c r="E789" s="123"/>
      <c r="F789" s="123"/>
      <c r="G789" s="123"/>
      <c r="H789" s="123"/>
      <c r="I789" s="316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8"/>
      <c r="B790" s="123"/>
      <c r="C790" s="123"/>
      <c r="D790" s="123"/>
      <c r="E790" s="123"/>
      <c r="F790" s="123"/>
      <c r="G790" s="123"/>
      <c r="H790" s="123"/>
      <c r="I790" s="316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8"/>
      <c r="B791" s="123"/>
      <c r="C791" s="123"/>
      <c r="D791" s="123"/>
      <c r="E791" s="123"/>
      <c r="F791" s="123"/>
      <c r="G791" s="123"/>
      <c r="H791" s="123"/>
      <c r="I791" s="316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8"/>
      <c r="B792" s="123"/>
      <c r="C792" s="123"/>
      <c r="D792" s="123"/>
      <c r="E792" s="123"/>
      <c r="F792" s="123"/>
      <c r="G792" s="123"/>
      <c r="H792" s="123"/>
      <c r="I792" s="316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8"/>
      <c r="B793" s="123"/>
      <c r="C793" s="123"/>
      <c r="D793" s="123"/>
      <c r="E793" s="123"/>
      <c r="F793" s="123"/>
      <c r="G793" s="123"/>
      <c r="H793" s="123"/>
      <c r="I793" s="316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8"/>
      <c r="B794" s="123"/>
      <c r="C794" s="123"/>
      <c r="D794" s="123"/>
      <c r="E794" s="123"/>
      <c r="F794" s="123"/>
      <c r="G794" s="123"/>
      <c r="H794" s="123"/>
      <c r="I794" s="316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8"/>
      <c r="B795" s="123"/>
      <c r="C795" s="123"/>
      <c r="D795" s="123"/>
      <c r="E795" s="123"/>
      <c r="F795" s="123"/>
      <c r="G795" s="123"/>
      <c r="H795" s="123"/>
      <c r="I795" s="316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8"/>
      <c r="B796" s="123"/>
      <c r="C796" s="123"/>
      <c r="D796" s="123"/>
      <c r="E796" s="123"/>
      <c r="F796" s="123"/>
      <c r="G796" s="123"/>
      <c r="H796" s="123"/>
      <c r="I796" s="316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8"/>
      <c r="B797" s="123"/>
      <c r="C797" s="123"/>
      <c r="D797" s="123"/>
      <c r="E797" s="123"/>
      <c r="F797" s="123"/>
      <c r="G797" s="123"/>
      <c r="H797" s="123"/>
      <c r="I797" s="316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8"/>
      <c r="B798" s="123"/>
      <c r="C798" s="123"/>
      <c r="D798" s="123"/>
      <c r="E798" s="123"/>
      <c r="F798" s="123"/>
      <c r="G798" s="123"/>
      <c r="H798" s="123"/>
      <c r="I798" s="316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8"/>
      <c r="B799" s="123"/>
      <c r="C799" s="123"/>
      <c r="D799" s="123"/>
      <c r="E799" s="123"/>
      <c r="F799" s="123"/>
      <c r="G799" s="123"/>
      <c r="H799" s="123"/>
      <c r="I799" s="316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8"/>
      <c r="B800" s="123"/>
      <c r="C800" s="123"/>
      <c r="D800" s="123"/>
      <c r="E800" s="123"/>
      <c r="F800" s="123"/>
      <c r="G800" s="123"/>
      <c r="H800" s="123"/>
      <c r="I800" s="316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8"/>
      <c r="B801" s="123"/>
      <c r="C801" s="123"/>
      <c r="D801" s="123"/>
      <c r="E801" s="123"/>
      <c r="F801" s="123"/>
      <c r="G801" s="123"/>
      <c r="H801" s="123"/>
      <c r="I801" s="316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8"/>
      <c r="B802" s="123"/>
      <c r="C802" s="123"/>
      <c r="D802" s="123"/>
      <c r="E802" s="123"/>
      <c r="F802" s="123"/>
      <c r="G802" s="123"/>
      <c r="H802" s="123"/>
      <c r="I802" s="316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8"/>
      <c r="B803" s="123"/>
      <c r="C803" s="123"/>
      <c r="D803" s="123"/>
      <c r="E803" s="123"/>
      <c r="F803" s="123"/>
      <c r="G803" s="123"/>
      <c r="H803" s="123"/>
      <c r="I803" s="316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8"/>
      <c r="B804" s="123"/>
      <c r="C804" s="123"/>
      <c r="D804" s="123"/>
      <c r="E804" s="123"/>
      <c r="F804" s="123"/>
      <c r="G804" s="123"/>
      <c r="H804" s="123"/>
      <c r="I804" s="316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8"/>
      <c r="B805" s="123"/>
      <c r="C805" s="123"/>
      <c r="D805" s="123"/>
      <c r="E805" s="123"/>
      <c r="F805" s="123"/>
      <c r="G805" s="123"/>
      <c r="H805" s="123"/>
      <c r="I805" s="316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8"/>
      <c r="B806" s="123"/>
      <c r="C806" s="123"/>
      <c r="D806" s="123"/>
      <c r="E806" s="123"/>
      <c r="F806" s="123"/>
      <c r="G806" s="123"/>
      <c r="H806" s="123"/>
      <c r="I806" s="316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8"/>
      <c r="B807" s="123"/>
      <c r="C807" s="123"/>
      <c r="D807" s="123"/>
      <c r="E807" s="123"/>
      <c r="F807" s="123"/>
      <c r="G807" s="123"/>
      <c r="H807" s="123"/>
      <c r="I807" s="316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8"/>
      <c r="B808" s="123"/>
      <c r="C808" s="123"/>
      <c r="D808" s="123"/>
      <c r="E808" s="123"/>
      <c r="F808" s="123"/>
      <c r="G808" s="123"/>
      <c r="H808" s="123"/>
      <c r="I808" s="316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8"/>
      <c r="B809" s="123"/>
      <c r="C809" s="123"/>
      <c r="D809" s="123"/>
      <c r="E809" s="123"/>
      <c r="F809" s="123"/>
      <c r="G809" s="123"/>
      <c r="H809" s="123"/>
      <c r="I809" s="316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8"/>
      <c r="B810" s="123"/>
      <c r="C810" s="123"/>
      <c r="D810" s="123"/>
      <c r="E810" s="123"/>
      <c r="F810" s="123"/>
      <c r="G810" s="123"/>
      <c r="H810" s="123"/>
      <c r="I810" s="316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8"/>
      <c r="B811" s="123"/>
      <c r="C811" s="123"/>
      <c r="D811" s="123"/>
      <c r="E811" s="123"/>
      <c r="F811" s="123"/>
      <c r="G811" s="123"/>
      <c r="H811" s="123"/>
      <c r="I811" s="31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8"/>
      <c r="B812" s="123"/>
      <c r="C812" s="123"/>
      <c r="D812" s="123"/>
      <c r="E812" s="123"/>
      <c r="F812" s="123"/>
      <c r="G812" s="123"/>
      <c r="H812" s="123"/>
      <c r="I812" s="31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8"/>
      <c r="B813" s="123"/>
      <c r="C813" s="123"/>
      <c r="D813" s="123"/>
      <c r="E813" s="123"/>
      <c r="F813" s="123"/>
      <c r="G813" s="123"/>
      <c r="H813" s="123"/>
      <c r="I813" s="31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8"/>
      <c r="B814" s="123"/>
      <c r="C814" s="123"/>
      <c r="D814" s="123"/>
      <c r="E814" s="123"/>
      <c r="F814" s="123"/>
      <c r="G814" s="123"/>
      <c r="H814" s="123"/>
      <c r="I814" s="316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8"/>
      <c r="B815" s="123"/>
      <c r="C815" s="123"/>
      <c r="D815" s="123"/>
      <c r="E815" s="123"/>
      <c r="F815" s="123"/>
      <c r="G815" s="123"/>
      <c r="H815" s="123"/>
      <c r="I815" s="316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8"/>
      <c r="B816" s="123"/>
      <c r="C816" s="123"/>
      <c r="D816" s="123"/>
      <c r="E816" s="123"/>
      <c r="F816" s="123"/>
      <c r="G816" s="123"/>
      <c r="H816" s="123"/>
      <c r="I816" s="316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8"/>
      <c r="B817" s="123"/>
      <c r="C817" s="123"/>
      <c r="D817" s="123"/>
      <c r="E817" s="123"/>
      <c r="F817" s="123"/>
      <c r="G817" s="123"/>
      <c r="H817" s="123"/>
      <c r="I817" s="316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8"/>
      <c r="B818" s="123"/>
      <c r="C818" s="123"/>
      <c r="D818" s="123"/>
      <c r="E818" s="123"/>
      <c r="F818" s="123"/>
      <c r="G818" s="123"/>
      <c r="H818" s="123"/>
      <c r="I818" s="316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8"/>
      <c r="B819" s="123"/>
      <c r="C819" s="123"/>
      <c r="D819" s="123"/>
      <c r="E819" s="123"/>
      <c r="F819" s="123"/>
      <c r="G819" s="123"/>
      <c r="H819" s="123"/>
      <c r="I819" s="316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8"/>
      <c r="B820" s="123"/>
      <c r="C820" s="123"/>
      <c r="D820" s="123"/>
      <c r="E820" s="123"/>
      <c r="F820" s="123"/>
      <c r="G820" s="123"/>
      <c r="H820" s="123"/>
      <c r="I820" s="316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  <c r="AA820" s="150"/>
      <c r="AB820" s="150"/>
    </row>
    <row r="823" spans="1:28" ht="20.100000000000001" customHeight="1">
      <c r="AA823" s="102"/>
      <c r="AB823" s="102"/>
    </row>
    <row r="824" spans="1:28" s="102" customFormat="1" ht="20.100000000000001" customHeight="1">
      <c r="A824" s="268"/>
      <c r="B824" s="123"/>
      <c r="C824" s="123"/>
      <c r="D824" s="123"/>
      <c r="E824" s="123"/>
      <c r="F824" s="123"/>
      <c r="G824" s="123"/>
      <c r="H824" s="123"/>
      <c r="I824" s="316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8"/>
      <c r="B825" s="123"/>
      <c r="C825" s="123"/>
      <c r="D825" s="123"/>
      <c r="E825" s="123"/>
      <c r="F825" s="123"/>
      <c r="G825" s="123"/>
      <c r="H825" s="123"/>
      <c r="I825" s="316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8"/>
      <c r="B826" s="123"/>
      <c r="C826" s="123"/>
      <c r="D826" s="123"/>
      <c r="E826" s="123"/>
      <c r="F826" s="123"/>
      <c r="G826" s="123"/>
      <c r="H826" s="123"/>
      <c r="I826" s="316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8"/>
      <c r="B827" s="123"/>
      <c r="C827" s="123"/>
      <c r="D827" s="123"/>
      <c r="E827" s="123"/>
      <c r="F827" s="123"/>
      <c r="G827" s="123"/>
      <c r="H827" s="123"/>
      <c r="I827" s="316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8"/>
      <c r="B828" s="123"/>
      <c r="C828" s="123"/>
      <c r="D828" s="123"/>
      <c r="E828" s="123"/>
      <c r="F828" s="123"/>
      <c r="G828" s="123"/>
      <c r="H828" s="123"/>
      <c r="I828" s="316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8"/>
      <c r="B829" s="123"/>
      <c r="C829" s="123"/>
      <c r="D829" s="123"/>
      <c r="E829" s="123"/>
      <c r="F829" s="123"/>
      <c r="G829" s="123"/>
      <c r="H829" s="123"/>
      <c r="I829" s="316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8"/>
      <c r="B830" s="123"/>
      <c r="C830" s="123"/>
      <c r="D830" s="123"/>
      <c r="E830" s="123"/>
      <c r="F830" s="123"/>
      <c r="G830" s="123"/>
      <c r="H830" s="123"/>
      <c r="I830" s="316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8"/>
      <c r="B831" s="123"/>
      <c r="C831" s="123"/>
      <c r="D831" s="123"/>
      <c r="E831" s="123"/>
      <c r="F831" s="123"/>
      <c r="G831" s="123"/>
      <c r="H831" s="123"/>
      <c r="I831" s="316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68"/>
      <c r="B832" s="123"/>
      <c r="C832" s="123"/>
      <c r="D832" s="123"/>
      <c r="E832" s="123"/>
      <c r="F832" s="123"/>
      <c r="G832" s="123"/>
      <c r="H832" s="123"/>
      <c r="I832" s="316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  <c r="AA832" s="150"/>
      <c r="AB832" s="150"/>
    </row>
  </sheetData>
  <autoFilter ref="A3:V710"/>
  <mergeCells count="10">
    <mergeCell ref="V35:V36"/>
    <mergeCell ref="K14:L14"/>
    <mergeCell ref="K24:L24"/>
    <mergeCell ref="K33:L33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43:H44 D63:H64 E34:H35 D73:H80 D15:H16 D25:H26 D4:H5">
    <cfRule type="cellIs" dxfId="242" priority="13" operator="greaterThan">
      <formula>0</formula>
    </cfRule>
  </conditionalFormatting>
  <conditionalFormatting sqref="D43:H44 D63:H64 D73:H80 D25:H26">
    <cfRule type="cellIs" dxfId="241" priority="11" operator="greaterThan">
      <formula>0</formula>
    </cfRule>
    <cfRule type="expression" dxfId="240" priority="12">
      <formula>"&gt;0"</formula>
    </cfRule>
  </conditionalFormatting>
  <conditionalFormatting sqref="D53:H54">
    <cfRule type="cellIs" dxfId="239" priority="3" operator="greaterThan">
      <formula>0</formula>
    </cfRule>
    <cfRule type="cellIs" dxfId="238" priority="4" operator="greaterThan">
      <formula>0</formula>
    </cfRule>
    <cfRule type="expression" dxfId="237" priority="8">
      <formula>"&gt;=1"</formula>
    </cfRule>
    <cfRule type="cellIs" dxfId="236" priority="9" operator="greaterThan">
      <formula>1</formula>
    </cfRule>
    <cfRule type="cellIs" dxfId="235" priority="10" operator="greaterThan">
      <formula>1</formula>
    </cfRule>
  </conditionalFormatting>
  <conditionalFormatting sqref="P767:Q773">
    <cfRule type="expression" dxfId="234" priority="5">
      <formula>"&gt;=1"</formula>
    </cfRule>
    <cfRule type="cellIs" dxfId="233" priority="6" operator="greaterThan">
      <formula>1</formula>
    </cfRule>
    <cfRule type="cellIs" dxfId="232" priority="7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S24"/>
  <sheetViews>
    <sheetView workbookViewId="0">
      <selection activeCell="S23" sqref="L6:S23"/>
    </sheetView>
  </sheetViews>
  <sheetFormatPr defaultRowHeight="20.100000000000001" customHeight="1"/>
  <cols>
    <col min="1" max="16384" width="9" style="150"/>
  </cols>
  <sheetData>
    <row r="2" spans="2:19" ht="20.100000000000001" customHeight="1">
      <c r="B2" s="6" t="s">
        <v>95</v>
      </c>
      <c r="C2" s="7"/>
      <c r="D2" s="8"/>
      <c r="E2" s="8"/>
      <c r="F2" s="8"/>
      <c r="G2" s="8"/>
      <c r="H2" s="8"/>
      <c r="I2" s="8"/>
      <c r="J2" s="9"/>
      <c r="K2" s="9"/>
      <c r="L2" s="6" t="s">
        <v>96</v>
      </c>
      <c r="M2" s="7"/>
      <c r="N2" s="8"/>
      <c r="O2" s="8"/>
      <c r="P2" s="8"/>
      <c r="Q2" s="8"/>
      <c r="R2" s="8"/>
      <c r="S2" s="8"/>
    </row>
    <row r="3" spans="2:19" ht="20.100000000000001" customHeight="1">
      <c r="B3" s="8" t="s">
        <v>1573</v>
      </c>
      <c r="C3" s="7"/>
      <c r="D3" s="8"/>
      <c r="E3" s="8"/>
      <c r="F3" s="8"/>
      <c r="G3" s="8"/>
      <c r="H3" s="8"/>
      <c r="I3" s="8"/>
      <c r="J3" s="9" t="s">
        <v>126</v>
      </c>
      <c r="K3" s="9"/>
      <c r="L3" s="8" t="s">
        <v>150</v>
      </c>
      <c r="M3" s="7"/>
      <c r="N3" s="8"/>
      <c r="O3" s="8"/>
      <c r="P3" s="8"/>
      <c r="Q3" s="8"/>
      <c r="R3" s="8"/>
      <c r="S3" s="8"/>
    </row>
    <row r="4" spans="2:19" ht="20.100000000000001" customHeight="1" thickBot="1">
      <c r="B4" s="100"/>
      <c r="C4" s="41"/>
      <c r="D4" s="8"/>
      <c r="E4" s="8"/>
      <c r="F4" s="8"/>
      <c r="G4" s="8"/>
      <c r="H4" s="8"/>
      <c r="I4" s="8"/>
      <c r="J4" s="9"/>
      <c r="K4" s="8"/>
      <c r="L4" s="100" t="s">
        <v>139</v>
      </c>
      <c r="M4" s="41"/>
      <c r="N4" s="8"/>
      <c r="O4" s="8"/>
      <c r="P4" s="8"/>
      <c r="Q4" s="8"/>
      <c r="R4" s="8"/>
      <c r="S4" s="8"/>
    </row>
    <row r="5" spans="2:19" ht="20.100000000000001" customHeight="1" thickBot="1">
      <c r="B5" s="10" t="s">
        <v>48</v>
      </c>
      <c r="C5" s="11">
        <f>G5+I5</f>
        <v>1420</v>
      </c>
      <c r="D5" s="12"/>
      <c r="E5" s="13"/>
      <c r="F5" s="14" t="s">
        <v>39</v>
      </c>
      <c r="G5" s="15">
        <f>SUM(C7:I7,C10:I10,C13:I13,C16:I16,C19,E19:I19,I22,H22,D19,G22)</f>
        <v>1316</v>
      </c>
      <c r="H5" s="60" t="s">
        <v>40</v>
      </c>
      <c r="I5" s="16">
        <f>SUM(C22:F22)</f>
        <v>104</v>
      </c>
      <c r="J5" s="17"/>
      <c r="K5" s="43"/>
      <c r="L5" s="10" t="s">
        <v>48</v>
      </c>
      <c r="M5" s="191">
        <f>SUM(Q5,S5)</f>
        <v>4214</v>
      </c>
      <c r="N5" s="12"/>
      <c r="O5" s="13"/>
      <c r="P5" s="14" t="s">
        <v>39</v>
      </c>
      <c r="Q5" s="192">
        <f>SUM(M7:S7,M10:S10,M13:S13,M16:S16,M19,O19:S19,S22,R22,N19,Q22)</f>
        <v>3921</v>
      </c>
      <c r="R5" s="60" t="s">
        <v>40</v>
      </c>
      <c r="S5" s="193">
        <f>SUM(M22:P22)</f>
        <v>293</v>
      </c>
    </row>
    <row r="6" spans="2:19" ht="20.100000000000001" customHeight="1">
      <c r="B6" s="62" t="s">
        <v>54</v>
      </c>
      <c r="C6" s="63" t="s">
        <v>55</v>
      </c>
      <c r="D6" s="63" t="s">
        <v>56</v>
      </c>
      <c r="E6" s="63" t="s">
        <v>57</v>
      </c>
      <c r="F6" s="63" t="s">
        <v>58</v>
      </c>
      <c r="G6" s="63" t="s">
        <v>59</v>
      </c>
      <c r="H6" s="63" t="s">
        <v>60</v>
      </c>
      <c r="I6" s="64" t="s">
        <v>61</v>
      </c>
      <c r="J6" s="76"/>
      <c r="K6" s="76"/>
      <c r="L6" s="62" t="s">
        <v>54</v>
      </c>
      <c r="M6" s="63" t="s">
        <v>55</v>
      </c>
      <c r="N6" s="63" t="s">
        <v>56</v>
      </c>
      <c r="O6" s="63" t="s">
        <v>57</v>
      </c>
      <c r="P6" s="63" t="s">
        <v>58</v>
      </c>
      <c r="Q6" s="63" t="s">
        <v>59</v>
      </c>
      <c r="R6" s="63" t="s">
        <v>60</v>
      </c>
      <c r="S6" s="64" t="s">
        <v>61</v>
      </c>
    </row>
    <row r="7" spans="2:19" ht="20.100000000000001" customHeight="1">
      <c r="B7" s="118" t="s">
        <v>22</v>
      </c>
      <c r="C7" s="119">
        <f>SUM('11.15'!P14,'11.16'!P14,'11.17'!P14,'11.18'!P14,'11.19'!P14,'11.20'!P14)</f>
        <v>121</v>
      </c>
      <c r="D7" s="119">
        <f>SUM('11.15'!Q14,'11.16'!Q14,'11.17'!Q14,'11.18'!Q14,'11.19'!Q14,'11.20'!Q14)</f>
        <v>15</v>
      </c>
      <c r="E7" s="119">
        <f>SUM('11.15'!R14,'11.16'!R14,'11.17'!R14,'11.18'!R14,'11.19'!R14,'11.20'!R14)</f>
        <v>130</v>
      </c>
      <c r="F7" s="119">
        <f>SUM('11.15'!S14,'11.16'!S14,'11.17'!S14,'11.18'!S14,'11.19'!S14,'11.20'!S14)</f>
        <v>5</v>
      </c>
      <c r="G7" s="119">
        <f>SUM('11.15'!T14,'11.16'!T14,'11.17'!T14,'11.18'!T14,'11.19'!T14,'11.20'!T14)</f>
        <v>275</v>
      </c>
      <c r="H7" s="119">
        <f>SUM('11.15'!U14,'11.16'!U14,'11.17'!U14,'11.18'!U14,'11.19'!U14,'11.20'!U14)</f>
        <v>0</v>
      </c>
      <c r="I7" s="120">
        <f>SUM('11.15'!V14,'11.16'!V14,'11.17'!V14,'11.18'!V14,'11.19'!V14,'11.20'!V14)</f>
        <v>10</v>
      </c>
      <c r="J7" s="18"/>
      <c r="K7" s="19"/>
      <c r="L7" s="118" t="s">
        <v>22</v>
      </c>
      <c r="M7" s="119">
        <f>SUM('11.01'!P14,'11.02'!P14,'11.03'!P14,'11.04'!P14,'11.05'!P14,'11.06'!P14,'11.08'!P14,'11.09'!P14,'11.10'!P14,'11.11'!P14,'11.12'!P14,'11.13'!P14,'11.15'!P14,'11.16'!P14,'11.17'!P14,'11.18'!P14,'11.19'!P14,'11.20'!P14)</f>
        <v>362</v>
      </c>
      <c r="N7" s="119">
        <f>SUM('11.01'!Q14,'11.02'!Q14,'11.03'!Q14,'11.04'!Q14,'11.05'!Q14,'11.06'!Q14,'11.08'!Q14,'11.09'!Q14,'11.10'!Q14,'11.11'!Q14,'11.12'!Q14,'11.13'!Q14,'11.15'!Q14,'11.16'!Q14,'11.17'!Q14,'11.18'!Q14,'11.19'!Q14,'11.20'!Q14)</f>
        <v>48</v>
      </c>
      <c r="O7" s="119">
        <f>SUM('11.01'!R14,'11.02'!R14,'11.03'!R14,'11.04'!R14,'11.05'!R14,'11.06'!R14,'11.08'!R14,'11.09'!R14,'11.10'!R14,'11.11'!R14,'11.12'!R14,'11.13'!R14,'11.15'!R14,'11.16'!R14,'11.17'!R14,'11.18'!R14,'11.19'!R14,'11.20'!R14)</f>
        <v>387</v>
      </c>
      <c r="P7" s="119">
        <f>SUM('11.01'!S14,'11.02'!S14,'11.03'!S14,'11.04'!S14,'11.05'!S14,'11.06'!S14,'11.08'!S14,'11.09'!S14,'11.10'!S14,'11.11'!S14,'11.12'!S14,'11.13'!S14,'11.15'!S14,'11.16'!S14,'11.17'!S14,'11.18'!S14,'11.19'!S14,'11.20'!S14)</f>
        <v>13</v>
      </c>
      <c r="Q7" s="119">
        <f>SUM('11.01'!T14,'11.02'!T14,'11.03'!T14,'11.04'!T14,'11.05'!T14,'11.06'!T14,'11.08'!T14,'11.09'!T14,'11.10'!T14,'11.11'!T14,'11.12'!T14,'11.13'!T14,'11.15'!T14,'11.16'!T14,'11.17'!T14,'11.18'!T14,'11.19'!T14,'11.20'!T14)</f>
        <v>800</v>
      </c>
      <c r="R7" s="119">
        <f>SUM('11.01'!U14,'11.02'!U14,'11.03'!U14,'11.04'!U14,'11.05'!U14,'11.06'!U14,'11.08'!U14,'11.09'!U14,'11.10'!U14,'11.11'!U14,'11.12'!U14,'11.13'!U14,'11.15'!U14,'11.16'!U14,'11.17'!U14,'11.18'!U14,'11.19'!U14,'11.20'!U14)</f>
        <v>10</v>
      </c>
      <c r="S7" s="120">
        <f>SUM('11.01'!V14,'11.02'!V14,'11.03'!V14,'11.04'!V14,'11.05'!V14,'11.06'!V14,'11.08'!V14,'11.09'!V14,'11.10'!V14,'11.11'!V14,'11.12'!V14,'11.13'!V14,'11.15'!V14,'11.16'!V14,'11.17'!V14,'11.18'!V14,'11.19'!V14,'11.20'!V14)</f>
        <v>33</v>
      </c>
    </row>
    <row r="8" spans="2:19" ht="20.100000000000001" customHeight="1">
      <c r="B8" s="65" t="s">
        <v>25</v>
      </c>
      <c r="C8" s="1">
        <f>SUM('11.15'!P15,'11.16'!P15,'11.17'!P15,'11.18'!P15,'11.19'!P15,'11.20'!P15)</f>
        <v>117</v>
      </c>
      <c r="D8" s="1">
        <f>SUM('11.15'!Q15,'11.16'!Q15,'11.17'!Q15,'11.18'!Q15,'11.19'!Q15,'11.20'!Q15)</f>
        <v>11</v>
      </c>
      <c r="E8" s="1">
        <f>SUM('11.15'!R15,'11.16'!R15,'11.17'!R15,'11.18'!R15,'11.19'!R15,'11.20'!R15)</f>
        <v>132</v>
      </c>
      <c r="F8" s="1">
        <f>SUM('11.15'!S15,'11.16'!S15,'11.17'!S15,'11.18'!S15,'11.19'!S15,'11.20'!S15)</f>
        <v>10</v>
      </c>
      <c r="G8" s="1">
        <f>SUM('11.15'!T15,'11.16'!T15,'11.17'!T15,'11.18'!T15,'11.19'!T15,'11.20'!T15)</f>
        <v>275</v>
      </c>
      <c r="H8" s="1">
        <f>SUM('11.15'!U15,'11.16'!U15,'11.17'!U15,'11.18'!U15,'11.19'!U15,'11.20'!U15)</f>
        <v>10</v>
      </c>
      <c r="I8" s="20">
        <f>SUM('11.15'!V15,'11.16'!V15,'11.17'!V15,'11.18'!V15,'11.19'!V15,'11.20'!V15)</f>
        <v>13</v>
      </c>
      <c r="J8" s="21"/>
      <c r="K8" s="19"/>
      <c r="L8" s="65" t="s">
        <v>25</v>
      </c>
      <c r="M8" s="1">
        <f>SUM('11.01'!P15,'11.02'!P15,'11.03'!P15,'11.04'!P15,'11.05'!P15,'11.06'!P15,'11.08'!P15,'11.09'!P15,'11.10'!P15,'11.11'!P15,'11.12'!P15,'11.13'!P15,'11.15'!P15,'11.16'!P15,'11.17'!P15,'11.18'!P15,'11.19'!P15,'11.20'!P15)</f>
        <v>358</v>
      </c>
      <c r="N8" s="1">
        <f>SUM('11.01'!Q15,'11.02'!Q15,'11.03'!Q15,'11.04'!Q15,'11.05'!Q15,'11.06'!Q15,'11.08'!Q15,'11.09'!Q15,'11.10'!Q15,'11.11'!Q15,'11.12'!Q15,'11.13'!Q15,'11.15'!Q15,'11.16'!Q15,'11.17'!Q15,'11.18'!Q15,'11.19'!Q15,'11.20'!Q15)</f>
        <v>42</v>
      </c>
      <c r="O8" s="1">
        <f>SUM('11.01'!R15,'11.02'!R15,'11.03'!R15,'11.04'!R15,'11.05'!R15,'11.06'!R15,'11.08'!R15,'11.09'!R15,'11.10'!R15,'11.11'!R15,'11.12'!R15,'11.13'!R15,'11.15'!R15,'11.16'!R15,'11.17'!R15,'11.18'!R15,'11.19'!R15,'11.20'!R15)</f>
        <v>391</v>
      </c>
      <c r="P8" s="1">
        <f>SUM('11.01'!S15,'11.02'!S15,'11.03'!S15,'11.04'!S15,'11.05'!S15,'11.06'!S15,'11.08'!S15,'11.09'!S15,'11.10'!S15,'11.11'!S15,'11.12'!S15,'11.13'!S15,'11.15'!S15,'11.16'!S15,'11.17'!S15,'11.18'!S15,'11.19'!S15,'11.20'!S15)</f>
        <v>12</v>
      </c>
      <c r="Q8" s="1">
        <f>SUM('11.01'!T15,'11.02'!T15,'11.03'!T15,'11.04'!T15,'11.05'!T15,'11.06'!T15,'11.08'!T15,'11.09'!T15,'11.10'!T15,'11.11'!T15,'11.12'!T15,'11.13'!T15,'11.15'!T15,'11.16'!T15,'11.17'!T15,'11.18'!T15,'11.19'!T15,'11.20'!T15)</f>
        <v>725</v>
      </c>
      <c r="R8" s="1">
        <f>SUM('11.01'!U15,'11.02'!U15,'11.03'!U15,'11.04'!U15,'11.05'!U15,'11.06'!U15,'11.08'!U15,'11.09'!U15,'11.10'!U15,'11.11'!U15,'11.12'!U15,'11.13'!U15,'11.15'!U15,'11.16'!U15,'11.17'!U15,'11.18'!U15,'11.19'!U15,'11.20'!U15)</f>
        <v>20</v>
      </c>
      <c r="S8" s="20">
        <f>SUM('11.01'!V15,'11.02'!V15,'11.03'!V15,'11.04'!V15,'11.05'!V15,'11.06'!V15,'11.08'!V15,'11.09'!V15,'11.10'!V15,'11.11'!V15,'11.12'!V15,'11.13'!V15,'11.15'!V15,'11.16'!V15,'11.17'!V15,'11.18'!V15,'11.19'!V15,'11.20'!V15)</f>
        <v>30</v>
      </c>
    </row>
    <row r="9" spans="2:19" ht="20.100000000000001" customHeight="1">
      <c r="B9" s="68"/>
      <c r="C9" s="69" t="s">
        <v>62</v>
      </c>
      <c r="D9" s="69" t="s">
        <v>63</v>
      </c>
      <c r="E9" s="69" t="s">
        <v>64</v>
      </c>
      <c r="F9" s="69" t="s">
        <v>97</v>
      </c>
      <c r="G9" s="69" t="s">
        <v>98</v>
      </c>
      <c r="H9" s="70" t="s">
        <v>66</v>
      </c>
      <c r="I9" s="71" t="s">
        <v>67</v>
      </c>
      <c r="J9" s="76"/>
      <c r="K9" s="76"/>
      <c r="L9" s="68"/>
      <c r="M9" s="69" t="s">
        <v>62</v>
      </c>
      <c r="N9" s="69" t="s">
        <v>63</v>
      </c>
      <c r="O9" s="69" t="s">
        <v>64</v>
      </c>
      <c r="P9" s="69" t="s">
        <v>97</v>
      </c>
      <c r="Q9" s="69" t="s">
        <v>98</v>
      </c>
      <c r="R9" s="70" t="s">
        <v>66</v>
      </c>
      <c r="S9" s="71" t="s">
        <v>67</v>
      </c>
    </row>
    <row r="10" spans="2:19" ht="20.100000000000001" customHeight="1">
      <c r="B10" s="121" t="s">
        <v>22</v>
      </c>
      <c r="C10" s="119">
        <f>SUM('11.15'!P17,'11.16'!P17,'11.17'!P17,'11.18'!P17,'11.19'!P17,'11.20'!P17)</f>
        <v>517</v>
      </c>
      <c r="D10" s="119">
        <f>SUM('11.15'!Q17,'11.16'!Q17,'11.17'!Q17,'11.18'!Q17,'11.19'!Q17,'11.20'!Q17)</f>
        <v>21</v>
      </c>
      <c r="E10" s="119">
        <f>SUM('11.15'!R17,'11.16'!R17,'11.17'!R17,'11.18'!R17,'11.19'!R17,'11.20'!R17)</f>
        <v>12</v>
      </c>
      <c r="F10" s="119">
        <f>SUM('11.15'!S17,'11.16'!S17,'11.17'!S17,'11.18'!S17,'11.19'!S17,'11.20'!S17)</f>
        <v>0</v>
      </c>
      <c r="G10" s="119">
        <f>SUM('11.15'!T17,'11.16'!T17,'11.17'!T17,'11.18'!T17,'11.19'!T17,'11.20'!T17)</f>
        <v>0</v>
      </c>
      <c r="H10" s="119">
        <f>SUM('11.15'!U17,'11.16'!U17,'11.17'!U17,'11.18'!U17,'11.19'!U17,'11.20'!U17)</f>
        <v>12</v>
      </c>
      <c r="I10" s="120">
        <f>SUM('11.15'!V17,'11.16'!V17,'11.17'!V17,'11.18'!V17,'11.19'!V17,'11.20'!V17)</f>
        <v>0</v>
      </c>
      <c r="J10" s="18"/>
      <c r="K10" s="19"/>
      <c r="L10" s="121" t="s">
        <v>22</v>
      </c>
      <c r="M10" s="119">
        <f>SUM('11.01'!P17,'11.02'!P17,'11.03'!P17,'11.04'!P17,'11.05'!P17,'11.06'!P17,'11.08'!P17,'11.09'!P17,'11.10'!P17,'11.11'!P17,'11.12'!P17,'11.13'!P17,'11.15'!P17,'11.16'!P17,'11.17'!P17,'11.18'!P17,'11.19'!P17,'11.20'!P17)</f>
        <v>1601</v>
      </c>
      <c r="N10" s="119">
        <f>SUM('11.01'!Q17,'11.02'!Q17,'11.03'!Q17,'11.04'!Q17,'11.05'!Q17,'11.06'!Q17,'11.08'!Q17,'11.09'!Q17,'11.10'!Q17,'11.11'!Q17,'11.12'!Q17,'11.13'!Q17,'11.15'!Q17,'11.16'!Q17,'11.17'!Q17,'11.18'!Q17,'11.19'!Q17,'11.20'!Q17)</f>
        <v>54</v>
      </c>
      <c r="O10" s="119">
        <f>SUM('11.01'!R17,'11.02'!R17,'11.03'!R17,'11.04'!R17,'11.05'!R17,'11.06'!R17,'11.08'!R17,'11.09'!R17,'11.10'!R17,'11.11'!R17,'11.12'!R17,'11.13'!R17,'11.15'!R17,'11.16'!R17,'11.17'!R17,'11.18'!R17,'11.19'!R17,'11.20'!R17)</f>
        <v>35</v>
      </c>
      <c r="P10" s="119">
        <f>SUM('11.01'!S17,'11.02'!S17,'11.03'!S17,'11.04'!S17,'11.05'!S17,'11.06'!S17,'11.08'!S17,'11.09'!S17,'11.10'!S17,'11.11'!S17,'11.12'!S17,'11.13'!S17,'11.15'!S17,'11.16'!S17,'11.17'!S17,'11.18'!S17,'11.19'!S17,'11.20'!S17)</f>
        <v>0</v>
      </c>
      <c r="Q10" s="119">
        <f>SUM('11.01'!T17,'11.02'!T17,'11.03'!T17,'11.04'!T17,'11.05'!T17,'11.06'!T17,'11.08'!T17,'11.09'!T17,'11.10'!T17,'11.11'!T17,'11.12'!T17,'11.13'!T17,'11.15'!T17,'11.16'!T17,'11.17'!T17,'11.18'!T17,'11.19'!T17,'11.20'!T17)</f>
        <v>0</v>
      </c>
      <c r="R10" s="119">
        <f>SUM('11.01'!U17,'11.02'!U17,'11.03'!U17,'11.04'!U17,'11.05'!U17,'11.06'!U17,'11.08'!U17,'11.09'!U17,'11.10'!U17,'11.11'!U17,'11.12'!U17,'11.13'!U17,'11.15'!U17,'11.16'!U17,'11.17'!U17,'11.18'!U17,'11.19'!U17,'11.20'!U17)</f>
        <v>28</v>
      </c>
      <c r="S10" s="120">
        <f>SUM('11.01'!V17,'11.02'!V17,'11.03'!V17,'11.04'!V17,'11.05'!V17,'11.06'!V17,'11.08'!V17,'11.09'!V17,'11.10'!V17,'11.11'!V17,'11.12'!V17,'11.13'!V17,'11.15'!V17,'11.16'!V17,'11.17'!V17,'11.18'!V17,'11.19'!V17,'11.20'!V17)</f>
        <v>0</v>
      </c>
    </row>
    <row r="11" spans="2:19" ht="20.100000000000001" customHeight="1">
      <c r="B11" s="72" t="s">
        <v>25</v>
      </c>
      <c r="C11" s="22">
        <f>SUM('11.15'!P18,'11.16'!P18,'11.17'!P18,'11.18'!P18,'11.19'!P18,'11.20'!P18)</f>
        <v>506</v>
      </c>
      <c r="D11" s="22">
        <f>SUM('11.15'!Q18,'11.16'!Q18,'11.17'!Q18,'11.18'!Q18,'11.19'!Q18,'11.20'!Q18)</f>
        <v>19</v>
      </c>
      <c r="E11" s="22">
        <f>SUM('11.15'!R18,'11.16'!R18,'11.17'!R18,'11.18'!R18,'11.19'!R18,'11.20'!R18)</f>
        <v>11</v>
      </c>
      <c r="F11" s="22">
        <f>SUM('11.15'!S18,'11.16'!S18,'11.17'!S18,'11.18'!S18,'11.19'!S18,'11.20'!S18)</f>
        <v>0</v>
      </c>
      <c r="G11" s="22">
        <f>SUM('11.15'!T18,'11.16'!T18,'11.17'!T18,'11.18'!T18,'11.19'!T18,'11.20'!T18)</f>
        <v>0</v>
      </c>
      <c r="H11" s="22">
        <f>SUM('11.15'!U18,'11.16'!U18,'11.17'!U18,'11.18'!U18,'11.19'!U18,'11.20'!U18)</f>
        <v>8</v>
      </c>
      <c r="I11" s="23">
        <f>SUM('11.15'!V18,'11.16'!V18,'11.17'!V18,'11.18'!V18,'11.19'!V18,'11.20'!V18)</f>
        <v>0</v>
      </c>
      <c r="J11" s="21"/>
      <c r="K11" s="19"/>
      <c r="L11" s="78" t="s">
        <v>25</v>
      </c>
      <c r="M11" s="1">
        <f>SUM('11.01'!P18,'11.02'!P18,'11.03'!P18,'11.04'!P18,'11.05'!P18,'11.06'!P18,'11.08'!P18,'11.09'!P18,'11.10'!P18,'11.11'!P18,'11.12'!P18,'11.13'!P18,'11.15'!P18,'11.16'!P18,'11.17'!P18,'11.18'!P18,'11.19'!P18,'11.20'!P18)</f>
        <v>1573</v>
      </c>
      <c r="N11" s="1">
        <f>SUM('11.01'!Q18,'11.02'!Q18,'11.03'!Q18,'11.04'!Q18,'11.05'!Q18,'11.06'!Q18,'11.08'!Q18,'11.09'!Q18,'11.10'!Q18,'11.11'!Q18,'11.12'!Q18,'11.13'!Q18,'11.15'!Q18,'11.16'!Q18,'11.17'!Q18,'11.18'!Q18,'11.19'!Q18,'11.20'!Q18)</f>
        <v>70</v>
      </c>
      <c r="O11" s="1">
        <f>SUM('11.01'!R18,'11.02'!R18,'11.03'!R18,'11.04'!R18,'11.05'!R18,'11.06'!R18,'11.08'!R18,'11.09'!R18,'11.10'!R18,'11.11'!R18,'11.12'!R18,'11.13'!R18,'11.15'!R18,'11.16'!R18,'11.17'!R18,'11.18'!R18,'11.19'!R18,'11.20'!R18)</f>
        <v>32</v>
      </c>
      <c r="P11" s="1">
        <f>SUM('11.01'!S18,'11.02'!S18,'11.03'!S18,'11.04'!S18,'11.05'!S18,'11.06'!S18,'11.08'!S18,'11.09'!S18,'11.10'!S18,'11.11'!S18,'11.12'!S18,'11.13'!S18,'11.15'!S18,'11.16'!S18,'11.17'!S18,'11.18'!S18,'11.19'!S18,'11.20'!S18)</f>
        <v>0</v>
      </c>
      <c r="Q11" s="1">
        <f>SUM('11.01'!T18,'11.02'!T18,'11.03'!T18,'11.04'!T18,'11.05'!T18,'11.06'!T18,'11.08'!T18,'11.09'!T18,'11.10'!T18,'11.11'!T18,'11.12'!T18,'11.13'!T18,'11.15'!T18,'11.16'!T18,'11.17'!T18,'11.18'!T18,'11.19'!T18,'11.20'!T18)</f>
        <v>0</v>
      </c>
      <c r="R11" s="1">
        <f>SUM('11.01'!U18,'11.02'!U18,'11.03'!U18,'11.04'!U18,'11.05'!U18,'11.06'!U18,'11.08'!U18,'11.09'!U18,'11.10'!U18,'11.11'!U18,'11.12'!U18,'11.13'!U18,'11.15'!U18,'11.16'!U18,'11.17'!U18,'11.18'!U18,'11.19'!U18,'11.20'!U18)</f>
        <v>24</v>
      </c>
      <c r="S11" s="20">
        <f>SUM('11.01'!V18,'11.02'!V18,'11.03'!V18,'11.04'!V18,'11.05'!V18,'11.06'!V18,'11.08'!V18,'11.09'!V18,'11.10'!V18,'11.11'!V18,'11.12'!V18,'11.13'!V18,'11.15'!V18,'11.16'!V18,'11.17'!V18,'11.18'!V18,'11.19'!V18,'11.20'!V18)</f>
        <v>0</v>
      </c>
    </row>
    <row r="12" spans="2:19" ht="20.100000000000001" customHeight="1">
      <c r="B12" s="178"/>
      <c r="C12" s="76" t="s">
        <v>99</v>
      </c>
      <c r="D12" s="76" t="s">
        <v>598</v>
      </c>
      <c r="E12" s="76" t="s">
        <v>100</v>
      </c>
      <c r="F12" s="76" t="s">
        <v>135</v>
      </c>
      <c r="G12" s="43" t="s">
        <v>101</v>
      </c>
      <c r="H12" s="76" t="s">
        <v>109</v>
      </c>
      <c r="I12" s="77" t="s">
        <v>136</v>
      </c>
      <c r="J12" s="43"/>
      <c r="K12" s="43"/>
      <c r="L12" s="81"/>
      <c r="M12" s="69" t="s">
        <v>99</v>
      </c>
      <c r="N12" s="69" t="s">
        <v>598</v>
      </c>
      <c r="O12" s="69" t="s">
        <v>100</v>
      </c>
      <c r="P12" s="69" t="s">
        <v>135</v>
      </c>
      <c r="Q12" s="70" t="s">
        <v>101</v>
      </c>
      <c r="R12" s="69" t="s">
        <v>109</v>
      </c>
      <c r="S12" s="71" t="s">
        <v>136</v>
      </c>
    </row>
    <row r="13" spans="2:19" ht="20.100000000000001" customHeight="1">
      <c r="B13" s="121" t="s">
        <v>22</v>
      </c>
      <c r="C13" s="119">
        <f>SUM('11.15'!P20,'11.16'!P20,'11.17'!P20,'11.18'!P20,'11.19'!P20,'11.20'!P20)</f>
        <v>35</v>
      </c>
      <c r="D13" s="119">
        <f>SUM('11.15'!Q20,'11.16'!Q20,'11.17'!Q20,'11.18'!Q20,'11.19'!Q20,'11.20'!Q20)</f>
        <v>0</v>
      </c>
      <c r="E13" s="119">
        <f>SUM('11.15'!R20,'11.16'!R20,'11.17'!R20,'11.18'!R20,'11.19'!R20,'11.20'!R20)</f>
        <v>107</v>
      </c>
      <c r="F13" s="119">
        <f>SUM('11.15'!S20,'11.16'!S20,'11.17'!S20,'11.18'!S20,'11.19'!S20,'11.20'!S20)</f>
        <v>0</v>
      </c>
      <c r="G13" s="119">
        <f>SUM('11.15'!T20,'11.16'!T20,'11.17'!T20,'11.18'!T20,'11.19'!T20,'11.20'!T20)</f>
        <v>6</v>
      </c>
      <c r="H13" s="119">
        <f>SUM('11.15'!U20,'11.16'!U20,'11.17'!U20,'11.18'!U20,'11.19'!U20,'11.20'!U20)</f>
        <v>0</v>
      </c>
      <c r="I13" s="120">
        <f>SUM('11.15'!V20,'11.16'!V20,'11.17'!V20,'11.18'!V20,'11.19'!V20,'11.20'!V20)</f>
        <v>0</v>
      </c>
      <c r="J13" s="18"/>
      <c r="K13" s="19"/>
      <c r="L13" s="121" t="s">
        <v>22</v>
      </c>
      <c r="M13" s="119">
        <f>SUM('11.01'!P20,'11.02'!P20,'11.03'!P20,'11.04'!P20,'11.05'!P20,'11.06'!P20,'11.08'!P20,'11.09'!P20,'11.10'!P20,'11.11'!P20,'11.12'!P20,'11.13'!P20,'11.15'!P20,'11.16'!P20,'11.17'!P20,'11.18'!P20,'11.19'!P20,'11.20'!P20)</f>
        <v>99</v>
      </c>
      <c r="N13" s="119">
        <f>SUM('11.01'!Q20,'11.02'!Q20,'11.03'!Q20,'11.04'!Q20,'11.05'!Q20,'11.06'!Q20,'11.08'!Q20,'11.09'!Q20,'11.10'!Q20,'11.11'!Q20,'11.12'!Q20,'11.13'!Q20,'11.15'!Q20,'11.16'!Q20,'11.17'!Q20,'11.18'!Q20,'11.19'!Q20,'11.20'!Q20)</f>
        <v>0</v>
      </c>
      <c r="O13" s="119">
        <f>SUM('11.01'!R20,'11.02'!R20,'11.03'!R20,'11.04'!R20,'11.05'!R20,'11.06'!R20,'11.08'!R20,'11.09'!R20,'11.10'!R20,'11.11'!R20,'11.12'!R20,'11.13'!R20,'11.15'!R20,'11.16'!R20,'11.17'!R20,'11.18'!R20,'11.19'!R20,'11.20'!R20)</f>
        <v>301</v>
      </c>
      <c r="P13" s="119">
        <f>SUM('11.01'!S20,'11.02'!S20,'11.03'!S20,'11.04'!S20,'11.05'!S20,'11.06'!S20,'11.08'!S20,'11.09'!S20,'11.10'!S20,'11.11'!S20,'11.12'!S20,'11.13'!S20,'11.15'!S20,'11.16'!S20,'11.17'!S20,'11.18'!S20,'11.19'!S20,'11.20'!S20)</f>
        <v>0</v>
      </c>
      <c r="Q13" s="119">
        <f>SUM('11.01'!T20,'11.02'!T20,'11.03'!T20,'11.04'!T20,'11.05'!T20,'11.06'!T20,'11.08'!T20,'11.09'!T20,'11.10'!T20,'11.11'!T20,'11.12'!T20,'11.13'!T20,'11.15'!T20,'11.16'!T20,'11.17'!T20,'11.18'!T20,'11.19'!T20,'11.20'!T20)</f>
        <v>13</v>
      </c>
      <c r="R13" s="119">
        <f>SUM('11.01'!U20,'11.02'!U20,'11.03'!U20,'11.04'!U20,'11.05'!U20,'11.06'!U20,'11.08'!U20,'11.09'!U20,'11.10'!U20,'11.11'!U20,'11.12'!U20,'11.13'!U20,'11.15'!U20,'11.16'!U20,'11.17'!U20,'11.18'!U20,'11.19'!U20,'11.20'!U20)</f>
        <v>0</v>
      </c>
      <c r="S13" s="120">
        <f>SUM('11.01'!V20,'11.02'!V20,'11.03'!V20,'11.04'!V20,'11.05'!V20,'11.06'!V20,'11.08'!V20,'11.09'!V20,'11.10'!V20,'11.11'!V20,'11.12'!V20,'11.13'!V20,'11.15'!V20,'11.16'!V20,'11.17'!V20,'11.18'!V20,'11.19'!V20,'11.20'!V20)</f>
        <v>0</v>
      </c>
    </row>
    <row r="14" spans="2:19" ht="20.100000000000001" customHeight="1">
      <c r="B14" s="78" t="s">
        <v>25</v>
      </c>
      <c r="C14" s="1">
        <f>SUM('11.15'!P21,'11.16'!P21,'11.17'!P21,'11.18'!P21,'11.19'!P21,'11.20'!P21)</f>
        <v>37</v>
      </c>
      <c r="D14" s="1">
        <f>SUM('11.15'!Q21,'11.16'!Q21,'11.17'!Q21,'11.18'!Q21,'11.19'!Q21,'11.20'!Q21)</f>
        <v>0</v>
      </c>
      <c r="E14" s="1">
        <f>SUM('11.15'!R21,'11.16'!R21,'11.17'!R21,'11.18'!R21,'11.19'!R21,'11.20'!R21)</f>
        <v>108</v>
      </c>
      <c r="F14" s="1">
        <f>SUM('11.15'!S21,'11.16'!S21,'11.17'!S21,'11.18'!S21,'11.19'!S21,'11.20'!S21)</f>
        <v>0</v>
      </c>
      <c r="G14" s="1">
        <f>SUM('11.15'!T21,'11.16'!T21,'11.17'!T21,'11.18'!T21,'11.19'!T21,'11.20'!T21)</f>
        <v>6</v>
      </c>
      <c r="H14" s="1">
        <f>SUM('11.15'!U21,'11.16'!U21,'11.17'!U21,'11.18'!U21,'11.19'!U21,'11.20'!U21)</f>
        <v>0</v>
      </c>
      <c r="I14" s="20">
        <f>SUM('11.15'!V21,'11.16'!V21,'11.17'!V21,'11.18'!V21,'11.19'!V21,'11.20'!V21)</f>
        <v>0</v>
      </c>
      <c r="J14" s="21"/>
      <c r="K14" s="19"/>
      <c r="L14" s="78" t="s">
        <v>25</v>
      </c>
      <c r="M14" s="1">
        <f>SUM('11.01'!P21,'11.02'!P21,'11.03'!P21,'11.04'!P21,'11.05'!P21,'11.06'!P21,'11.08'!P21,'11.09'!P21,'11.10'!P21,'11.11'!P21,'11.12'!P21,'11.13'!P21,'11.15'!P21,'11.16'!P21,'11.17'!P21,'11.18'!P21,'11.19'!P21,'11.20'!P21)</f>
        <v>93</v>
      </c>
      <c r="N14" s="1">
        <f>SUM('11.01'!Q21,'11.02'!Q21,'11.03'!Q21,'11.04'!Q21,'11.05'!Q21,'11.06'!Q21,'11.08'!Q21,'11.09'!Q21,'11.10'!Q21,'11.11'!Q21,'11.12'!Q21,'11.13'!Q21,'11.15'!Q21,'11.16'!Q21,'11.17'!Q21,'11.18'!Q21,'11.19'!Q21,'11.20'!Q21)</f>
        <v>1</v>
      </c>
      <c r="O14" s="1">
        <f>SUM('11.01'!R21,'11.02'!R21,'11.03'!R21,'11.04'!R21,'11.05'!R21,'11.06'!R21,'11.08'!R21,'11.09'!R21,'11.10'!R21,'11.11'!R21,'11.12'!R21,'11.13'!R21,'11.15'!R21,'11.16'!R21,'11.17'!R21,'11.18'!R21,'11.19'!R21,'11.20'!R21)</f>
        <v>306</v>
      </c>
      <c r="P14" s="1">
        <f>SUM('11.01'!S21,'11.02'!S21,'11.03'!S21,'11.04'!S21,'11.05'!S21,'11.06'!S21,'11.08'!S21,'11.09'!S21,'11.10'!S21,'11.11'!S21,'11.12'!S21,'11.13'!S21,'11.15'!S21,'11.16'!S21,'11.17'!S21,'11.18'!S21,'11.19'!S21,'11.20'!S21)</f>
        <v>0</v>
      </c>
      <c r="Q14" s="1">
        <f>SUM('11.01'!T21,'11.02'!T21,'11.03'!T21,'11.04'!T21,'11.05'!T21,'11.06'!T21,'11.08'!T21,'11.09'!T21,'11.10'!T21,'11.11'!T21,'11.12'!T21,'11.13'!T21,'11.15'!T21,'11.16'!T21,'11.17'!T21,'11.18'!T21,'11.19'!T21,'11.20'!T21)</f>
        <v>12</v>
      </c>
      <c r="R14" s="1">
        <f>SUM('11.01'!U21,'11.02'!U21,'11.03'!U21,'11.04'!U21,'11.05'!U21,'11.06'!U21,'11.08'!U21,'11.09'!U21,'11.10'!U21,'11.11'!U21,'11.12'!U21,'11.13'!U21,'11.15'!U21,'11.16'!U21,'11.17'!U21,'11.18'!U21,'11.19'!U21,'11.20'!U21)</f>
        <v>0</v>
      </c>
      <c r="S14" s="20">
        <f>SUM('11.01'!V21,'11.02'!V21,'11.03'!V21,'11.04'!V21,'11.05'!V21,'11.06'!V21,'11.08'!V21,'11.09'!V21,'11.10'!V21,'11.11'!V21,'11.12'!V21,'11.13'!V21,'11.15'!V21,'11.16'!V21,'11.17'!V21,'11.18'!V21,'11.19'!V21,'11.20'!V21)</f>
        <v>0</v>
      </c>
    </row>
    <row r="15" spans="2:19" ht="20.100000000000001" customHeight="1">
      <c r="B15" s="81"/>
      <c r="C15" s="69" t="s">
        <v>68</v>
      </c>
      <c r="D15" s="69" t="s">
        <v>69</v>
      </c>
      <c r="E15" s="69" t="s">
        <v>70</v>
      </c>
      <c r="F15" s="69" t="s">
        <v>71</v>
      </c>
      <c r="G15" s="69" t="s">
        <v>102</v>
      </c>
      <c r="H15" s="69" t="s">
        <v>73</v>
      </c>
      <c r="I15" s="71" t="s">
        <v>74</v>
      </c>
      <c r="J15" s="24"/>
      <c r="K15" s="76"/>
      <c r="L15" s="81"/>
      <c r="M15" s="69" t="s">
        <v>68</v>
      </c>
      <c r="N15" s="69" t="s">
        <v>69</v>
      </c>
      <c r="O15" s="69" t="s">
        <v>70</v>
      </c>
      <c r="P15" s="69" t="s">
        <v>71</v>
      </c>
      <c r="Q15" s="69" t="s">
        <v>102</v>
      </c>
      <c r="R15" s="69" t="s">
        <v>73</v>
      </c>
      <c r="S15" s="71" t="s">
        <v>74</v>
      </c>
    </row>
    <row r="16" spans="2:19" ht="20.100000000000001" customHeight="1">
      <c r="B16" s="121" t="s">
        <v>22</v>
      </c>
      <c r="C16" s="119">
        <f>SUM('11.15'!P23,'11.16'!P23,'11.17'!P23,'11.18'!P23,'11.19'!P23,'11.20'!P23)</f>
        <v>1</v>
      </c>
      <c r="D16" s="119">
        <f>SUM('11.15'!Q23,'11.16'!Q23,'11.17'!Q23,'11.18'!Q23,'11.19'!Q23,'11.20'!Q23)</f>
        <v>7</v>
      </c>
      <c r="E16" s="119">
        <f>SUM('11.15'!R23,'11.16'!R23,'11.17'!R23,'11.18'!R23,'11.19'!R23,'11.20'!R23)</f>
        <v>16</v>
      </c>
      <c r="F16" s="119">
        <f>SUM('11.15'!S23,'11.16'!S23,'11.17'!S23,'11.18'!S23,'11.19'!S23,'11.20'!S23)</f>
        <v>0</v>
      </c>
      <c r="G16" s="119">
        <f>SUM('11.15'!T23,'11.16'!T23,'11.17'!T23,'11.18'!T23,'11.19'!T23,'11.20'!T23)</f>
        <v>0</v>
      </c>
      <c r="H16" s="119">
        <f>SUM('11.15'!U23,'11.16'!U23,'11.17'!U23,'11.18'!U23,'11.19'!U23,'11.20'!U23)</f>
        <v>17</v>
      </c>
      <c r="I16" s="120">
        <f>SUM('11.15'!V23,'11.16'!V23,'11.17'!V23,'11.18'!V23,'11.19'!V23,'11.20'!V23)</f>
        <v>0</v>
      </c>
      <c r="J16" s="18"/>
      <c r="K16" s="19"/>
      <c r="L16" s="121" t="s">
        <v>22</v>
      </c>
      <c r="M16" s="119">
        <f>SUM('11.01'!P23,'11.02'!P23,'11.03'!P23,'11.04'!P23,'11.05'!P23,'11.06'!P23,'11.08'!P23,'11.09'!P23,'11.10'!P23,'11.11'!P23,'11.12'!P23,'11.13'!P23,'11.15'!P23,'11.16'!P23,'11.17'!P23,'11.18'!P23,'11.19'!P23,'11.20'!P23)</f>
        <v>1</v>
      </c>
      <c r="N16" s="119">
        <f>SUM('11.01'!Q23,'11.02'!Q23,'11.03'!Q23,'11.04'!Q23,'11.05'!Q23,'11.06'!Q23,'11.08'!Q23,'11.09'!Q23,'11.10'!Q23,'11.11'!Q23,'11.12'!Q23,'11.13'!Q23,'11.15'!Q23,'11.16'!Q23,'11.17'!Q23,'11.18'!Q23,'11.19'!Q23,'11.20'!Q23)</f>
        <v>25</v>
      </c>
      <c r="O16" s="119">
        <f>SUM('11.01'!R23,'11.02'!R23,'11.03'!R23,'11.04'!R23,'11.05'!R23,'11.06'!R23,'11.08'!R23,'11.09'!R23,'11.10'!R23,'11.11'!R23,'11.12'!R23,'11.13'!R23,'11.15'!R23,'11.16'!R23,'11.17'!R23,'11.18'!R23,'11.19'!R23,'11.20'!R23)</f>
        <v>49</v>
      </c>
      <c r="P16" s="119">
        <f>SUM('11.01'!S23,'11.02'!S23,'11.03'!S23,'11.04'!S23,'11.05'!S23,'11.06'!S23,'11.08'!S23,'11.09'!S23,'11.10'!S23,'11.11'!S23,'11.12'!S23,'11.13'!S23,'11.15'!S23,'11.16'!S23,'11.17'!S23,'11.18'!S23,'11.19'!S23,'11.20'!S23)</f>
        <v>0</v>
      </c>
      <c r="Q16" s="119">
        <f>SUM('11.01'!T23,'11.02'!T23,'11.03'!T23,'11.04'!T23,'11.05'!T23,'11.06'!T23,'11.08'!T23,'11.09'!T23,'11.10'!T23,'11.11'!T23,'11.12'!T23,'11.13'!T23,'11.15'!T23,'11.16'!T23,'11.17'!T23,'11.18'!T23,'11.19'!T23,'11.20'!T23)</f>
        <v>3</v>
      </c>
      <c r="R16" s="119">
        <f>SUM('11.01'!U23,'11.02'!U23,'11.03'!U23,'11.04'!U23,'11.05'!U23,'11.06'!U23,'11.08'!U23,'11.09'!U23,'11.10'!U23,'11.11'!U23,'11.12'!U23,'11.13'!U23,'11.15'!U23,'11.16'!U23,'11.17'!U23,'11.18'!U23,'11.19'!U23,'11.20'!U23)</f>
        <v>29</v>
      </c>
      <c r="S16" s="120">
        <f>SUM('11.01'!V23,'11.02'!V23,'11.03'!V23,'11.04'!V23,'11.05'!V23,'11.06'!V23,'11.08'!V23,'11.09'!V23,'11.10'!V23,'11.11'!V23,'11.12'!V23,'11.13'!V23,'11.15'!V23,'11.16'!V23,'11.17'!V23,'11.18'!V23,'11.19'!V23,'11.20'!V23)</f>
        <v>0</v>
      </c>
    </row>
    <row r="17" spans="2:19" ht="20.100000000000001" customHeight="1">
      <c r="B17" s="78" t="s">
        <v>25</v>
      </c>
      <c r="C17" s="1">
        <f>SUM('11.15'!P24,'11.16'!P24,'11.17'!P24,'11.18'!P24,'11.19'!P24,'11.20'!P24)</f>
        <v>1</v>
      </c>
      <c r="D17" s="1">
        <f>SUM('11.15'!Q24,'11.16'!Q24,'11.17'!Q24,'11.18'!Q24,'11.19'!Q24,'11.20'!Q24)</f>
        <v>10</v>
      </c>
      <c r="E17" s="1">
        <f>SUM('11.15'!R24,'11.16'!R24,'11.17'!R24,'11.18'!R24,'11.19'!R24,'11.20'!R24)</f>
        <v>21</v>
      </c>
      <c r="F17" s="1">
        <f>SUM('11.15'!S24,'11.16'!S24,'11.17'!S24,'11.18'!S24,'11.19'!S24,'11.20'!S24)</f>
        <v>0</v>
      </c>
      <c r="G17" s="1">
        <f>SUM('11.15'!T24,'11.16'!T24,'11.17'!T24,'11.18'!T24,'11.19'!T24,'11.20'!T24)</f>
        <v>0</v>
      </c>
      <c r="H17" s="1">
        <f>SUM('11.15'!U24,'11.16'!U24,'11.17'!U24,'11.18'!U24,'11.19'!U24,'11.20'!U24)</f>
        <v>6</v>
      </c>
      <c r="I17" s="20">
        <f>SUM('11.15'!V24,'11.16'!V24,'11.17'!V24,'11.18'!V24,'11.19'!V24,'11.20'!V24)</f>
        <v>0</v>
      </c>
      <c r="J17" s="21"/>
      <c r="K17" s="19"/>
      <c r="L17" s="72" t="s">
        <v>25</v>
      </c>
      <c r="M17" s="22">
        <f>SUM('11.01'!P24,'11.02'!P24,'11.03'!P24,'11.04'!P24,'11.05'!P24,'11.06'!P24,'11.08'!P24,'11.09'!P24,'11.10'!P24,'11.11'!P24,'11.12'!P24,'11.13'!P24,'11.15'!P24,'11.16'!P24,'11.17'!P24,'11.18'!P24,'11.19'!P24,'11.20'!P24)</f>
        <v>1</v>
      </c>
      <c r="N17" s="22">
        <f>SUM('11.01'!Q24,'11.02'!Q24,'11.03'!Q24,'11.04'!Q24,'11.05'!Q24,'11.06'!Q24,'11.08'!Q24,'11.09'!Q24,'11.10'!Q24,'11.11'!Q24,'11.12'!Q24,'11.13'!Q24,'11.15'!Q24,'11.16'!Q24,'11.17'!Q24,'11.18'!Q24,'11.19'!Q24,'11.20'!Q24)</f>
        <v>28</v>
      </c>
      <c r="O17" s="22">
        <f>SUM('11.01'!R24,'11.02'!R24,'11.03'!R24,'11.04'!R24,'11.05'!R24,'11.06'!R24,'11.08'!R24,'11.09'!R24,'11.10'!R24,'11.11'!R24,'11.12'!R24,'11.13'!R24,'11.15'!R24,'11.16'!R24,'11.17'!R24,'11.18'!R24,'11.19'!R24,'11.20'!R24)</f>
        <v>59</v>
      </c>
      <c r="P17" s="22">
        <f>SUM('11.01'!S24,'11.02'!S24,'11.03'!S24,'11.04'!S24,'11.05'!S24,'11.06'!S24,'11.08'!S24,'11.09'!S24,'11.10'!S24,'11.11'!S24,'11.12'!S24,'11.13'!S24,'11.15'!S24,'11.16'!S24,'11.17'!S24,'11.18'!S24,'11.19'!S24,'11.20'!S24)</f>
        <v>0</v>
      </c>
      <c r="Q17" s="22">
        <f>SUM('11.01'!T24,'11.02'!T24,'11.03'!T24,'11.04'!T24,'11.05'!T24,'11.06'!T24,'11.08'!T24,'11.09'!T24,'11.10'!T24,'11.11'!T24,'11.12'!T24,'11.13'!T24,'11.15'!T24,'11.16'!T24,'11.17'!T24,'11.18'!T24,'11.19'!T24,'11.20'!T24)</f>
        <v>2</v>
      </c>
      <c r="R17" s="22">
        <f>SUM('11.01'!U24,'11.02'!U24,'11.03'!U24,'11.04'!U24,'11.05'!U24,'11.06'!U24,'11.08'!U24,'11.09'!U24,'11.10'!U24,'11.11'!U24,'11.12'!U24,'11.13'!U24,'11.15'!U24,'11.16'!U24,'11.17'!U24,'11.18'!U24,'11.19'!U24,'11.20'!U24)</f>
        <v>22</v>
      </c>
      <c r="S17" s="23">
        <f>SUM('11.01'!V24,'11.02'!V24,'11.03'!V24,'11.04'!V24,'11.05'!V24,'11.06'!V24,'11.08'!V24,'11.09'!V24,'11.10'!V24,'11.11'!V24,'11.12'!V24,'11.13'!V24,'11.15'!V24,'11.16'!V24,'11.17'!V24,'11.18'!V24,'11.19'!V24,'11.20'!V24)</f>
        <v>0</v>
      </c>
    </row>
    <row r="18" spans="2:19" ht="20.100000000000001" customHeight="1">
      <c r="B18" s="81"/>
      <c r="C18" s="69" t="s">
        <v>103</v>
      </c>
      <c r="D18" s="69" t="s">
        <v>45</v>
      </c>
      <c r="E18" s="69" t="s">
        <v>77</v>
      </c>
      <c r="F18" s="69" t="s">
        <v>78</v>
      </c>
      <c r="G18" s="69" t="s">
        <v>128</v>
      </c>
      <c r="H18" s="69" t="s">
        <v>129</v>
      </c>
      <c r="I18" s="71" t="s">
        <v>46</v>
      </c>
      <c r="J18" s="76"/>
      <c r="K18" s="25"/>
      <c r="L18" s="178"/>
      <c r="M18" s="76" t="s">
        <v>104</v>
      </c>
      <c r="N18" s="76" t="s">
        <v>45</v>
      </c>
      <c r="O18" s="76" t="s">
        <v>77</v>
      </c>
      <c r="P18" s="76" t="s">
        <v>78</v>
      </c>
      <c r="Q18" s="76" t="s">
        <v>128</v>
      </c>
      <c r="R18" s="76" t="s">
        <v>129</v>
      </c>
      <c r="S18" s="77" t="s">
        <v>46</v>
      </c>
    </row>
    <row r="19" spans="2:19" ht="20.100000000000001" customHeight="1">
      <c r="B19" s="121" t="s">
        <v>22</v>
      </c>
      <c r="C19" s="119">
        <f>SUM('11.15'!P26,'11.16'!P26,'11.17'!P26,'11.18'!P26,'11.19'!P26,'11.20'!P26)</f>
        <v>9</v>
      </c>
      <c r="D19" s="119">
        <f>SUM('11.15'!Q26,'11.16'!Q26,'11.17'!Q26,'11.18'!Q26,'11.19'!Q26,'11.20'!Q26)</f>
        <v>0</v>
      </c>
      <c r="E19" s="119">
        <f>SUM('11.15'!R26,'11.16'!R26,'11.17'!R26,'11.18'!R26,'11.19'!R26,'11.20'!R26)</f>
        <v>0</v>
      </c>
      <c r="F19" s="119">
        <f>SUM('11.15'!S26,'11.16'!S26,'11.17'!S26,'11.18'!S26,'11.19'!S26,'11.20'!S26)</f>
        <v>0</v>
      </c>
      <c r="G19" s="119">
        <f>SUM('11.15'!T26,'11.16'!T26,'11.17'!T26,'11.18'!T26,'11.19'!T26,'11.20'!T26)</f>
        <v>0</v>
      </c>
      <c r="H19" s="119">
        <f>SUM('11.15'!U26,'11.16'!U26,'11.17'!U26,'11.18'!U26,'11.19'!U26,'11.20'!U26)</f>
        <v>0</v>
      </c>
      <c r="I19" s="120">
        <f>SUM('11.15'!V26,'11.16'!V26,'11.17'!V26,'11.18'!V26,'11.19'!V26,'11.20'!V26)</f>
        <v>0</v>
      </c>
      <c r="J19" s="26"/>
      <c r="K19" s="25"/>
      <c r="L19" s="121" t="s">
        <v>22</v>
      </c>
      <c r="M19" s="119">
        <f>SUM('11.01'!P26,'11.02'!P26,'11.03'!P26,'11.04'!P26,'11.05'!P26,'11.06'!P26,'11.08'!P26,'11.09'!P26,'11.10'!P26,'11.11'!P26,'11.12'!P26,'11.13'!P26,'11.15'!P26,'11.16'!P26,'11.17'!P26,'11.18'!P26,'11.19'!P26,'11.20'!P26)</f>
        <v>29</v>
      </c>
      <c r="N19" s="119">
        <f>SUM('11.01'!Q26,'11.02'!Q26,'11.03'!Q26,'11.04'!Q26,'11.05'!Q26,'11.06'!Q26,'11.08'!Q26,'11.09'!Q26,'11.10'!Q26,'11.11'!Q26,'11.12'!Q26,'11.13'!Q26,'11.15'!Q26,'11.16'!Q26,'11.17'!Q26,'11.18'!Q26,'11.19'!Q26,'11.20'!Q26)</f>
        <v>0</v>
      </c>
      <c r="O19" s="119">
        <f>SUM('11.01'!R26,'11.02'!R26,'11.03'!R26,'11.04'!R26,'11.05'!R26,'11.06'!R26,'11.08'!R26,'11.09'!R26,'11.10'!R26,'11.11'!R26,'11.12'!R26,'11.13'!R26,'11.15'!R26,'11.16'!R26,'11.17'!R26,'11.18'!R26,'11.19'!R26,'11.20'!R26)</f>
        <v>0</v>
      </c>
      <c r="P19" s="119">
        <f>SUM('11.01'!S26,'11.02'!S26,'11.03'!S26,'11.04'!S26,'11.05'!S26,'11.06'!S26,'11.08'!S26,'11.09'!S26,'11.10'!S26,'11.11'!S26,'11.12'!S26,'11.13'!S26,'11.15'!S26,'11.16'!S26,'11.17'!S26,'11.18'!S26,'11.19'!S26,'11.20'!S26)</f>
        <v>0</v>
      </c>
      <c r="Q19" s="119">
        <f>SUM('11.01'!T26,'11.02'!T26,'11.03'!T26,'11.04'!T26,'11.05'!T26,'11.06'!T26,'11.08'!T26,'11.09'!T26,'11.10'!T26,'11.11'!T26,'11.12'!T26,'11.13'!T26,'11.15'!T26,'11.16'!T26,'11.17'!T26,'11.18'!T26,'11.19'!T26,'11.20'!T26)</f>
        <v>0</v>
      </c>
      <c r="R19" s="119">
        <f>SUM('11.01'!U26,'11.02'!U26,'11.03'!U26,'11.04'!U26,'11.05'!U26,'11.06'!U26,'11.08'!U26,'11.09'!U26,'11.10'!U26,'11.11'!U26,'11.12'!U26,'11.13'!U26,'11.15'!U26,'11.16'!U26,'11.17'!U26,'11.18'!U26,'11.19'!U26,'11.20'!U26)</f>
        <v>1</v>
      </c>
      <c r="S19" s="120">
        <f>SUM('11.01'!V26,'11.02'!V26,'11.03'!V26,'11.04'!V26,'11.05'!V26,'11.06'!V26,'11.08'!V26,'11.09'!V26,'11.10'!V26,'11.11'!V26,'11.12'!V26,'11.13'!V26,'11.15'!V26,'11.16'!V26,'11.17'!V26,'11.18'!V26,'11.19'!V26,'11.20'!V26)</f>
        <v>0</v>
      </c>
    </row>
    <row r="20" spans="2:19" ht="20.100000000000001" customHeight="1">
      <c r="B20" s="72" t="s">
        <v>25</v>
      </c>
      <c r="C20" s="22">
        <f>SUM('11.15'!P27,'11.16'!P27,'11.17'!P27,'11.18'!P27,'11.19'!P27,'11.20'!P27)</f>
        <v>9</v>
      </c>
      <c r="D20" s="22">
        <f>SUM('11.15'!Q27,'11.16'!Q27,'11.17'!Q27,'11.18'!Q27,'11.19'!Q27,'11.20'!Q27)</f>
        <v>0</v>
      </c>
      <c r="E20" s="22">
        <f>SUM('11.15'!R27,'11.16'!R27,'11.17'!R27,'11.18'!R27,'11.19'!R27,'11.20'!R27)</f>
        <v>0</v>
      </c>
      <c r="F20" s="22">
        <f>SUM('11.15'!S27,'11.16'!S27,'11.17'!S27,'11.18'!S27,'11.19'!S27,'11.20'!S27)</f>
        <v>0</v>
      </c>
      <c r="G20" s="22">
        <f>SUM('11.15'!T27,'11.16'!T27,'11.17'!T27,'11.18'!T27,'11.19'!T27,'11.20'!T27)</f>
        <v>0</v>
      </c>
      <c r="H20" s="22">
        <f>SUM('11.15'!U27,'11.16'!U27,'11.17'!U27,'11.18'!U27,'11.19'!U27,'11.20'!U27)</f>
        <v>0</v>
      </c>
      <c r="I20" s="23">
        <f>SUM('11.15'!V27,'11.16'!V27,'11.17'!V27,'11.18'!V27,'11.19'!V27,'11.20'!V27)</f>
        <v>0</v>
      </c>
      <c r="J20" s="27"/>
      <c r="K20" s="25"/>
      <c r="L20" s="78" t="s">
        <v>25</v>
      </c>
      <c r="M20" s="1">
        <f>SUM('11.01'!P27,'11.02'!P27,'11.03'!P27,'11.04'!P27,'11.05'!P27,'11.06'!P27,'11.08'!P27,'11.09'!P27,'11.10'!P27,'11.11'!P27,'11.12'!P27,'11.13'!P27,'11.15'!P27,'11.16'!P27,'11.17'!P27,'11.18'!P27,'11.19'!P27,'11.20'!P27)</f>
        <v>30</v>
      </c>
      <c r="N20" s="1">
        <f>SUM('11.01'!Q27,'11.02'!Q27,'11.03'!Q27,'11.04'!Q27,'11.05'!Q27,'11.06'!Q27,'11.08'!Q27,'11.09'!Q27,'11.10'!Q27,'11.11'!Q27,'11.12'!Q27,'11.13'!Q27,'11.15'!Q27,'11.16'!Q27,'11.17'!Q27,'11.18'!Q27,'11.19'!Q27,'11.20'!Q27)</f>
        <v>0</v>
      </c>
      <c r="O20" s="1">
        <f>SUM('11.01'!R27,'11.02'!R27,'11.03'!R27,'11.04'!R27,'11.05'!R27,'11.06'!R27,'11.08'!R27,'11.09'!R27,'11.10'!R27,'11.11'!R27,'11.12'!R27,'11.13'!R27,'11.15'!R27,'11.16'!R27,'11.17'!R27,'11.18'!R27,'11.19'!R27,'11.20'!R27)</f>
        <v>0</v>
      </c>
      <c r="P20" s="1">
        <f>SUM('11.01'!S27,'11.02'!S27,'11.03'!S27,'11.04'!S27,'11.05'!S27,'11.06'!S27,'11.08'!S27,'11.09'!S27,'11.10'!S27,'11.11'!S27,'11.12'!S27,'11.13'!S27,'11.15'!S27,'11.16'!S27,'11.17'!S27,'11.18'!S27,'11.19'!S27,'11.20'!S27)</f>
        <v>0</v>
      </c>
      <c r="Q20" s="1">
        <f>SUM('11.01'!T27,'11.02'!T27,'11.03'!T27,'11.04'!T27,'11.05'!T27,'11.06'!T27,'11.08'!T27,'11.09'!T27,'11.10'!T27,'11.11'!T27,'11.12'!T27,'11.13'!T27,'11.15'!T27,'11.16'!T27,'11.17'!T27,'11.18'!T27,'11.19'!T27,'11.20'!T27)</f>
        <v>0</v>
      </c>
      <c r="R20" s="1">
        <f>SUM('11.01'!U27,'11.02'!U27,'11.03'!U27,'11.04'!U27,'11.05'!U27,'11.06'!U27,'11.08'!U27,'11.09'!U27,'11.10'!U27,'11.11'!U27,'11.12'!U27,'11.13'!U27,'11.15'!U27,'11.16'!U27,'11.17'!U27,'11.18'!U27,'11.19'!U27,'11.20'!U27)</f>
        <v>2</v>
      </c>
      <c r="S20" s="20">
        <f>SUM('11.01'!V27,'11.02'!V27,'11.03'!V27,'11.04'!V27,'11.05'!V27,'11.06'!V27,'11.08'!V27,'11.09'!V27,'11.10'!V27,'11.11'!V27,'11.12'!V27,'11.13'!V27,'11.15'!V27,'11.16'!V27,'11.17'!V27,'11.18'!V27,'11.19'!V27,'11.20'!V27)</f>
        <v>0</v>
      </c>
    </row>
    <row r="21" spans="2:19" ht="20.100000000000001" customHeight="1">
      <c r="B21" s="81"/>
      <c r="C21" s="69" t="s">
        <v>105</v>
      </c>
      <c r="D21" s="69" t="s">
        <v>106</v>
      </c>
      <c r="E21" s="69" t="s">
        <v>107</v>
      </c>
      <c r="F21" s="69" t="s">
        <v>47</v>
      </c>
      <c r="G21" s="69" t="s">
        <v>110</v>
      </c>
      <c r="H21" s="69" t="s">
        <v>111</v>
      </c>
      <c r="I21" s="71" t="s">
        <v>122</v>
      </c>
      <c r="J21" s="28"/>
      <c r="K21" s="29"/>
      <c r="L21" s="81"/>
      <c r="M21" s="69" t="s">
        <v>105</v>
      </c>
      <c r="N21" s="69" t="s">
        <v>106</v>
      </c>
      <c r="O21" s="69" t="s">
        <v>107</v>
      </c>
      <c r="P21" s="69" t="s">
        <v>47</v>
      </c>
      <c r="Q21" s="69" t="s">
        <v>110</v>
      </c>
      <c r="R21" s="69" t="s">
        <v>111</v>
      </c>
      <c r="S21" s="71" t="s">
        <v>122</v>
      </c>
    </row>
    <row r="22" spans="2:19" ht="20.100000000000001" customHeight="1">
      <c r="B22" s="121" t="s">
        <v>22</v>
      </c>
      <c r="C22" s="119">
        <f>SUM('11.15'!P29,'11.16'!P29,'11.17'!P29,'11.18'!P29,'11.19'!P29,'11.20'!P29)</f>
        <v>67</v>
      </c>
      <c r="D22" s="119">
        <f>SUM('11.15'!Q29,'11.16'!Q29,'11.17'!Q29,'11.18'!Q29,'11.19'!Q29,'11.20'!Q29)</f>
        <v>28</v>
      </c>
      <c r="E22" s="119">
        <f>SUM('11.15'!R29,'11.16'!R29,'11.17'!R29,'11.18'!R29,'11.19'!R29,'11.20'!R29)</f>
        <v>9</v>
      </c>
      <c r="F22" s="119">
        <f>SUM('11.15'!S29,'11.16'!S29,'11.17'!S29,'11.18'!S29,'11.19'!S29,'11.20'!S29)</f>
        <v>0</v>
      </c>
      <c r="G22" s="119">
        <f>SUM('11.15'!T29,'11.16'!T29,'11.17'!T29,'11.18'!T29,'11.19'!T29,'11.20'!T29)</f>
        <v>0</v>
      </c>
      <c r="H22" s="119">
        <f>SUM('11.15'!U29,'11.16'!U29,'11.17'!U29,'11.18'!U29,'11.19'!U29,'11.20'!U29)</f>
        <v>0</v>
      </c>
      <c r="I22" s="120">
        <f>SUM('11.15'!V29,'11.16'!V29,'11.17'!V29,'11.18'!V29,'11.19'!V29,'11.20'!V29)</f>
        <v>0</v>
      </c>
      <c r="J22" s="29"/>
      <c r="K22" s="29"/>
      <c r="L22" s="121" t="s">
        <v>22</v>
      </c>
      <c r="M22" s="119">
        <f>SUM('11.01'!P29,'11.02'!P29,'11.03'!P29,'11.04'!P29,'11.05'!P29,'11.06'!P29,'11.08'!P29,'11.09'!P29,'11.10'!P29,'11.11'!P29,'11.12'!P29,'11.13'!P29,'11.15'!P29,'11.16'!P29,'11.17'!P29,'11.18'!P29,'11.19'!P29,'11.20'!P29)</f>
        <v>184</v>
      </c>
      <c r="N22" s="119">
        <f>SUM('11.01'!Q29,'11.02'!Q29,'11.03'!Q29,'11.04'!Q29,'11.05'!Q29,'11.06'!Q29,'11.08'!Q29,'11.09'!Q29,'11.10'!Q29,'11.11'!Q29,'11.12'!Q29,'11.13'!Q29,'11.15'!Q29,'11.16'!Q29,'11.17'!Q29,'11.18'!Q29,'11.19'!Q29,'11.20'!Q29)</f>
        <v>81</v>
      </c>
      <c r="O22" s="119">
        <f>SUM('11.01'!R29,'11.02'!R29,'11.03'!R29,'11.04'!R29,'11.05'!R29,'11.06'!R29,'11.08'!R29,'11.09'!R29,'11.10'!R29,'11.11'!R29,'11.12'!R29,'11.13'!R29,'11.15'!R29,'11.16'!R29,'11.17'!R29,'11.18'!R29,'11.19'!R29,'11.20'!R29)</f>
        <v>25</v>
      </c>
      <c r="P22" s="119">
        <f>SUM('11.01'!S29,'11.02'!S29,'11.03'!S29,'11.04'!S29,'11.05'!S29,'11.06'!S29,'11.08'!S29,'11.09'!S29,'11.10'!S29,'11.11'!S29,'11.12'!S29,'11.13'!S29,'11.15'!S29,'11.16'!S29,'11.17'!S29,'11.18'!S29,'11.19'!S29,'11.20'!S29)</f>
        <v>3</v>
      </c>
      <c r="Q22" s="119">
        <f>SUM('11.01'!T29,'11.02'!T29,'11.03'!T29,'11.04'!T29,'11.05'!T29,'11.06'!T29,'11.08'!T29,'11.09'!T29,'11.10'!T29,'11.11'!T29,'11.12'!T29,'11.13'!T29,'11.15'!T29,'11.16'!T29,'11.17'!T29,'11.18'!T29,'11.19'!T29,'11.20'!T29)</f>
        <v>0</v>
      </c>
      <c r="R22" s="119">
        <f>SUM('11.01'!U29,'11.02'!U29,'11.03'!U29,'11.04'!U29,'11.05'!U29,'11.06'!U29,'11.08'!U29,'11.09'!U29,'11.10'!U29,'11.11'!U29,'11.12'!U29,'11.13'!U29,'11.15'!U29,'11.16'!U29,'11.17'!U29,'11.18'!U29,'11.19'!U29,'11.20'!U29)</f>
        <v>0</v>
      </c>
      <c r="S22" s="120">
        <f>SUM('11.01'!V29,'11.02'!V29,'11.03'!V29,'11.04'!V29,'11.05'!V29,'11.06'!V29,'11.08'!V29,'11.09'!V29,'11.10'!V29,'11.11'!V29,'11.12'!V29,'11.13'!V29,'11.15'!V29,'11.16'!V29,'11.17'!V29,'11.18'!V29,'11.19'!V29,'11.20'!V29)</f>
        <v>0</v>
      </c>
    </row>
    <row r="23" spans="2:19" ht="20.100000000000001" customHeight="1" thickBot="1">
      <c r="B23" s="85" t="s">
        <v>25</v>
      </c>
      <c r="C23" s="30">
        <f>SUM('11.15'!P30,'11.16'!P30,'11.17'!P30,'11.18'!P30,'11.19'!P30,'11.20'!P30)</f>
        <v>65</v>
      </c>
      <c r="D23" s="30">
        <f>SUM('11.15'!Q30,'11.16'!Q30,'11.17'!Q30,'11.18'!Q30,'11.19'!Q30,'11.20'!Q30)</f>
        <v>29</v>
      </c>
      <c r="E23" s="30">
        <f>SUM('11.15'!R30,'11.16'!R30,'11.17'!R30,'11.18'!R30,'11.19'!R30,'11.20'!R30)</f>
        <v>9</v>
      </c>
      <c r="F23" s="30">
        <f>SUM('11.15'!S30,'11.16'!S30,'11.17'!S30,'11.18'!S30,'11.19'!S30,'11.20'!S30)</f>
        <v>0</v>
      </c>
      <c r="G23" s="30">
        <f>SUM('11.15'!T30,'11.16'!T30,'11.17'!T30,'11.18'!T30,'11.19'!T30,'11.20'!T30)</f>
        <v>0</v>
      </c>
      <c r="H23" s="30">
        <f>SUM('11.15'!U30,'11.16'!U30,'11.17'!U30,'11.18'!U30,'11.19'!U30,'11.20'!U30)</f>
        <v>0</v>
      </c>
      <c r="I23" s="31">
        <f>SUM('11.15'!V30,'11.16'!V30,'11.17'!V30,'11.18'!V30,'11.19'!V30,'11.20'!V30)</f>
        <v>0</v>
      </c>
      <c r="J23" s="29"/>
      <c r="K23" s="29"/>
      <c r="L23" s="85" t="s">
        <v>25</v>
      </c>
      <c r="M23" s="30">
        <f>SUM('11.01'!P30,'11.02'!P30,'11.03'!P30,'11.04'!P30,'11.05'!P30,'11.06'!P30,'11.08'!P30,'11.09'!P30,'11.10'!P30,'11.11'!P30,'11.12'!P30,'11.13'!P30,'11.15'!P30,'11.16'!P30,'11.17'!P30,'11.18'!P30,'11.19'!P30,'11.20'!P30)</f>
        <v>177</v>
      </c>
      <c r="N23" s="30">
        <f>SUM('11.01'!Q30,'11.02'!Q30,'11.03'!Q30,'11.04'!Q30,'11.05'!Q30,'11.06'!Q30,'11.08'!Q30,'11.09'!Q30,'11.10'!Q30,'11.11'!Q30,'11.12'!Q30,'11.13'!Q30,'11.15'!Q30,'11.16'!Q30,'11.17'!Q30,'11.18'!Q30,'11.19'!Q30,'11.20'!Q30)</f>
        <v>87</v>
      </c>
      <c r="O23" s="30">
        <f>SUM('11.01'!R30,'11.02'!R30,'11.03'!R30,'11.04'!R30,'11.05'!R30,'11.06'!R30,'11.08'!R30,'11.09'!R30,'11.10'!R30,'11.11'!R30,'11.12'!R30,'11.13'!R30,'11.15'!R30,'11.16'!R30,'11.17'!R30,'11.18'!R30,'11.19'!R30,'11.20'!R30)</f>
        <v>24</v>
      </c>
      <c r="P23" s="30">
        <f>SUM('11.01'!S30,'11.02'!S30,'11.03'!S30,'11.04'!S30,'11.05'!S30,'11.06'!S30,'11.08'!S30,'11.09'!S30,'11.10'!S30,'11.11'!S30,'11.12'!S30,'11.13'!S30,'11.15'!S30,'11.16'!S30,'11.17'!S30,'11.18'!S30,'11.19'!S30,'11.20'!S30)</f>
        <v>3</v>
      </c>
      <c r="Q23" s="30">
        <f>SUM('11.01'!T30,'11.02'!T30,'11.03'!T30,'11.04'!T30,'11.05'!T30,'11.06'!T30,'11.08'!T30,'11.09'!T30,'11.10'!T30,'11.11'!T30,'11.12'!T30,'11.13'!T30,'11.15'!T30,'11.16'!T30,'11.17'!T30,'11.18'!T30,'11.19'!T30,'11.20'!T30)</f>
        <v>0</v>
      </c>
      <c r="R23" s="30">
        <f>SUM('11.01'!U30,'11.02'!U30,'11.03'!U30,'11.04'!U30,'11.05'!U30,'11.06'!U30,'11.08'!U30,'11.09'!U30,'11.10'!U30,'11.11'!U30,'11.12'!U30,'11.13'!U30,'11.15'!U30,'11.16'!U30,'11.17'!U30,'11.18'!U30,'11.19'!U30,'11.20'!U30)</f>
        <v>0</v>
      </c>
      <c r="S23" s="31">
        <f>SUM('11.01'!V30,'11.02'!V30,'11.03'!V30,'11.04'!V30,'11.05'!V30,'11.06'!V30,'11.08'!V30,'11.09'!V30,'11.10'!V30,'11.11'!V30,'11.12'!V30,'11.13'!V30,'11.15'!V30,'11.16'!V30,'11.17'!V30,'11.18'!V30,'11.19'!V30,'11.20'!V30)</f>
        <v>0</v>
      </c>
    </row>
    <row r="24" spans="2:19" ht="20.100000000000001" customHeight="1" thickBot="1">
      <c r="B24" s="100"/>
      <c r="C24" s="100"/>
      <c r="D24" s="100"/>
      <c r="E24" s="100"/>
      <c r="F24" s="100"/>
      <c r="G24" s="477" t="s">
        <v>79</v>
      </c>
      <c r="H24" s="478"/>
      <c r="I24" s="317">
        <f>SUM(C8:I8,C11:I11,C14:I14,C17:I17,C20:I20,C23:I23)</f>
        <v>1413</v>
      </c>
      <c r="J24" s="29"/>
      <c r="K24" s="29"/>
      <c r="L24" s="100"/>
      <c r="M24" s="100"/>
      <c r="N24" s="100"/>
      <c r="O24" s="100"/>
      <c r="P24" s="100"/>
      <c r="Q24" s="479" t="s">
        <v>79</v>
      </c>
      <c r="R24" s="480"/>
      <c r="S24" s="271">
        <f>SUM(M8:S8,M11:S11,M14:S14,M17:S17,M20:S20,M23:S23)</f>
        <v>4124</v>
      </c>
    </row>
  </sheetData>
  <mergeCells count="2">
    <mergeCell ref="G24:H24"/>
    <mergeCell ref="Q24:R24"/>
  </mergeCells>
  <phoneticPr fontId="3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43"/>
  <sheetViews>
    <sheetView zoomScaleNormal="100" workbookViewId="0">
      <pane ySplit="3" topLeftCell="A70" activePane="bottomLeft" state="frozen"/>
      <selection activeCell="A4" sqref="A4:J71"/>
      <selection pane="bottomLeft" activeCell="A88" sqref="A88:XFD91"/>
    </sheetView>
  </sheetViews>
  <sheetFormatPr defaultRowHeight="20.100000000000001" customHeight="1"/>
  <cols>
    <col min="1" max="1" width="10.125" style="268" customWidth="1"/>
    <col min="2" max="2" width="18.625" style="123" customWidth="1"/>
    <col min="3" max="3" width="11.625" style="123" customWidth="1"/>
    <col min="4" max="8" width="8.125" style="123" customWidth="1"/>
    <col min="9" max="9" width="8.875" style="31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3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38" t="s">
        <v>3</v>
      </c>
      <c r="E3" s="438" t="s">
        <v>4</v>
      </c>
      <c r="F3" s="438" t="s">
        <v>5</v>
      </c>
      <c r="G3" s="438" t="s">
        <v>6</v>
      </c>
      <c r="H3" s="438" t="s">
        <v>119</v>
      </c>
      <c r="I3" s="295" t="s">
        <v>8</v>
      </c>
      <c r="J3" s="438" t="s">
        <v>9</v>
      </c>
      <c r="K3" s="466" t="s">
        <v>10</v>
      </c>
      <c r="L3" s="467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8">
        <v>44522</v>
      </c>
      <c r="B4" s="326" t="s">
        <v>2267</v>
      </c>
      <c r="C4" s="327" t="s">
        <v>41</v>
      </c>
      <c r="D4" s="328">
        <v>11</v>
      </c>
      <c r="E4" s="328">
        <v>0</v>
      </c>
      <c r="F4" s="328">
        <v>0</v>
      </c>
      <c r="G4" s="328">
        <v>11</v>
      </c>
      <c r="H4" s="328">
        <v>0</v>
      </c>
      <c r="I4" s="329" t="s">
        <v>2280</v>
      </c>
      <c r="J4" s="330" t="s">
        <v>2281</v>
      </c>
      <c r="K4" s="330" t="s">
        <v>2282</v>
      </c>
      <c r="L4" s="331"/>
      <c r="M4" s="101"/>
      <c r="O4" s="111" t="s">
        <v>93</v>
      </c>
      <c r="P4" s="112"/>
      <c r="Q4" s="32">
        <f>D169</f>
        <v>249</v>
      </c>
      <c r="R4" s="32">
        <f>E169</f>
        <v>22</v>
      </c>
      <c r="S4" s="32">
        <f>F169</f>
        <v>21</v>
      </c>
      <c r="T4" s="32">
        <f>G169</f>
        <v>288</v>
      </c>
      <c r="U4" s="32">
        <f>H169</f>
        <v>0</v>
      </c>
      <c r="V4" s="113"/>
    </row>
    <row r="5" spans="1:22" ht="20.100000000000001" customHeight="1" thickBot="1">
      <c r="A5" s="324">
        <v>44522</v>
      </c>
      <c r="B5" s="338" t="s">
        <v>2269</v>
      </c>
      <c r="C5" s="339" t="s">
        <v>2268</v>
      </c>
      <c r="D5" s="340">
        <v>1</v>
      </c>
      <c r="E5" s="340">
        <v>0</v>
      </c>
      <c r="F5" s="340">
        <v>0</v>
      </c>
      <c r="G5" s="340">
        <v>1</v>
      </c>
      <c r="H5" s="340">
        <v>0</v>
      </c>
      <c r="I5" s="341" t="s">
        <v>2280</v>
      </c>
      <c r="J5" s="342" t="s">
        <v>2281</v>
      </c>
      <c r="K5" s="342" t="s">
        <v>2283</v>
      </c>
      <c r="L5" s="343"/>
      <c r="M5" s="156"/>
      <c r="O5" s="114" t="s">
        <v>49</v>
      </c>
      <c r="P5" s="115"/>
      <c r="Q5" s="33">
        <f>D170</f>
        <v>4214</v>
      </c>
      <c r="R5" s="33">
        <f>E170</f>
        <v>716</v>
      </c>
      <c r="S5" s="33">
        <f>F170</f>
        <v>715</v>
      </c>
      <c r="T5" s="33">
        <f>G170</f>
        <v>4112</v>
      </c>
      <c r="U5" s="33">
        <f>H170</f>
        <v>0</v>
      </c>
      <c r="V5" s="116"/>
    </row>
    <row r="6" spans="1:22" ht="20.100000000000001" customHeight="1" thickBot="1">
      <c r="A6" s="359">
        <v>44522</v>
      </c>
      <c r="B6" s="360" t="s">
        <v>2269</v>
      </c>
      <c r="C6" s="361" t="s">
        <v>41</v>
      </c>
      <c r="D6" s="362">
        <v>4</v>
      </c>
      <c r="E6" s="362">
        <v>0</v>
      </c>
      <c r="F6" s="362">
        <v>0</v>
      </c>
      <c r="G6" s="362">
        <v>4</v>
      </c>
      <c r="H6" s="362">
        <v>0</v>
      </c>
      <c r="I6" s="363" t="s">
        <v>2280</v>
      </c>
      <c r="J6" s="364" t="s">
        <v>2281</v>
      </c>
      <c r="K6" s="364" t="s">
        <v>2282</v>
      </c>
      <c r="L6" s="365"/>
      <c r="M6" s="156"/>
      <c r="O6" s="46" t="s">
        <v>50</v>
      </c>
      <c r="P6" s="47"/>
      <c r="Q6" s="2">
        <f>D171</f>
        <v>4463</v>
      </c>
      <c r="R6" s="2">
        <f>E171</f>
        <v>738</v>
      </c>
      <c r="S6" s="2">
        <f>F171</f>
        <v>736</v>
      </c>
      <c r="T6" s="2">
        <f>G171</f>
        <v>4400</v>
      </c>
      <c r="U6" s="2">
        <f>H171</f>
        <v>0</v>
      </c>
      <c r="V6" s="48"/>
    </row>
    <row r="7" spans="1:22" ht="20.100000000000001" customHeight="1" thickTop="1">
      <c r="A7" s="318">
        <v>44522</v>
      </c>
      <c r="B7" s="326" t="s">
        <v>2270</v>
      </c>
      <c r="C7" s="327" t="s">
        <v>2271</v>
      </c>
      <c r="D7" s="328">
        <v>1</v>
      </c>
      <c r="E7" s="328">
        <v>0</v>
      </c>
      <c r="F7" s="328">
        <v>0</v>
      </c>
      <c r="G7" s="328">
        <v>1</v>
      </c>
      <c r="H7" s="328">
        <v>0</v>
      </c>
      <c r="I7" s="329" t="s">
        <v>2280</v>
      </c>
      <c r="J7" s="330" t="s">
        <v>2281</v>
      </c>
      <c r="K7" s="330" t="s">
        <v>2282</v>
      </c>
      <c r="L7" s="331"/>
      <c r="M7" s="156"/>
      <c r="O7" s="49" t="s">
        <v>51</v>
      </c>
      <c r="P7" s="50"/>
      <c r="Q7" s="3">
        <f>D110</f>
        <v>172</v>
      </c>
      <c r="R7" s="3">
        <f>E110</f>
        <v>0</v>
      </c>
      <c r="S7" s="3">
        <f>F110</f>
        <v>0</v>
      </c>
      <c r="T7" s="3">
        <f>G110</f>
        <v>157</v>
      </c>
      <c r="U7" s="3">
        <f>H110</f>
        <v>0</v>
      </c>
      <c r="V7" s="51"/>
    </row>
    <row r="8" spans="1:22" ht="20.100000000000001" customHeight="1" thickBot="1">
      <c r="A8" s="324">
        <v>44522</v>
      </c>
      <c r="B8" s="338" t="s">
        <v>2270</v>
      </c>
      <c r="C8" s="339" t="s">
        <v>2272</v>
      </c>
      <c r="D8" s="340">
        <v>3</v>
      </c>
      <c r="E8" s="340">
        <v>0</v>
      </c>
      <c r="F8" s="340">
        <v>0</v>
      </c>
      <c r="G8" s="340">
        <v>3</v>
      </c>
      <c r="H8" s="340">
        <v>0</v>
      </c>
      <c r="I8" s="341" t="s">
        <v>2280</v>
      </c>
      <c r="J8" s="342" t="s">
        <v>2281</v>
      </c>
      <c r="K8" s="342" t="s">
        <v>2282</v>
      </c>
      <c r="L8" s="343"/>
      <c r="M8" s="156"/>
      <c r="O8" s="52" t="s">
        <v>94</v>
      </c>
      <c r="P8" s="53"/>
      <c r="Q8" s="4">
        <f>SUM(Q6:Q7)</f>
        <v>4635</v>
      </c>
      <c r="R8" s="4">
        <f>SUM(R6:R7)</f>
        <v>738</v>
      </c>
      <c r="S8" s="4">
        <f>SUM(S6:S7)</f>
        <v>736</v>
      </c>
      <c r="T8" s="4">
        <f>SUM(T6:T7)</f>
        <v>4557</v>
      </c>
      <c r="U8" s="4">
        <f>SUM(U6:U7)</f>
        <v>0</v>
      </c>
      <c r="V8" s="54"/>
    </row>
    <row r="9" spans="1:22" ht="20.100000000000001" customHeight="1" thickBot="1">
      <c r="A9" s="359">
        <v>44522</v>
      </c>
      <c r="B9" s="360" t="s">
        <v>2273</v>
      </c>
      <c r="C9" s="361" t="s">
        <v>2274</v>
      </c>
      <c r="D9" s="362">
        <v>6</v>
      </c>
      <c r="E9" s="362">
        <v>0</v>
      </c>
      <c r="F9" s="362">
        <v>0</v>
      </c>
      <c r="G9" s="362">
        <v>6</v>
      </c>
      <c r="H9" s="362">
        <v>0</v>
      </c>
      <c r="I9" s="363" t="s">
        <v>2280</v>
      </c>
      <c r="J9" s="364" t="s">
        <v>2281</v>
      </c>
      <c r="K9" s="364" t="s">
        <v>2282</v>
      </c>
      <c r="L9" s="365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318">
        <v>44522</v>
      </c>
      <c r="B10" s="326" t="s">
        <v>2275</v>
      </c>
      <c r="C10" s="327" t="s">
        <v>2276</v>
      </c>
      <c r="D10" s="328">
        <v>1</v>
      </c>
      <c r="E10" s="328">
        <v>0</v>
      </c>
      <c r="F10" s="328">
        <v>0</v>
      </c>
      <c r="G10" s="328">
        <v>1</v>
      </c>
      <c r="H10" s="328">
        <v>0</v>
      </c>
      <c r="I10" s="329" t="s">
        <v>2280</v>
      </c>
      <c r="J10" s="330" t="s">
        <v>2281</v>
      </c>
      <c r="K10" s="330" t="s">
        <v>2282</v>
      </c>
      <c r="L10" s="331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24">
        <v>44522</v>
      </c>
      <c r="B11" s="338" t="s">
        <v>2275</v>
      </c>
      <c r="C11" s="339" t="s">
        <v>2277</v>
      </c>
      <c r="D11" s="340">
        <v>1</v>
      </c>
      <c r="E11" s="340">
        <v>0</v>
      </c>
      <c r="F11" s="340">
        <v>0</v>
      </c>
      <c r="G11" s="340">
        <v>1</v>
      </c>
      <c r="H11" s="340">
        <v>0</v>
      </c>
      <c r="I11" s="341" t="s">
        <v>2280</v>
      </c>
      <c r="J11" s="342" t="s">
        <v>2281</v>
      </c>
      <c r="K11" s="342" t="s">
        <v>2282</v>
      </c>
      <c r="L11" s="343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18">
        <v>44522</v>
      </c>
      <c r="B12" s="326" t="s">
        <v>2285</v>
      </c>
      <c r="C12" s="327" t="s">
        <v>2271</v>
      </c>
      <c r="D12" s="328">
        <v>1</v>
      </c>
      <c r="E12" s="328">
        <v>0</v>
      </c>
      <c r="F12" s="328">
        <v>0</v>
      </c>
      <c r="G12" s="328">
        <v>1</v>
      </c>
      <c r="H12" s="328">
        <v>0</v>
      </c>
      <c r="I12" s="329" t="s">
        <v>2299</v>
      </c>
      <c r="J12" s="330" t="s">
        <v>2303</v>
      </c>
      <c r="K12" s="368" t="s">
        <v>2307</v>
      </c>
      <c r="L12" s="331"/>
      <c r="M12" s="156"/>
      <c r="O12" s="468" t="s">
        <v>53</v>
      </c>
      <c r="P12" s="466"/>
      <c r="Q12" s="117">
        <f>T12+V12</f>
        <v>249</v>
      </c>
      <c r="R12" s="57"/>
      <c r="S12" s="58" t="s">
        <v>39</v>
      </c>
      <c r="T12" s="59">
        <f>SUM(P14:V14,P17:V17,P20:V20,P23:V23,P26:V26,V29,U29,T29)</f>
        <v>229</v>
      </c>
      <c r="U12" s="60" t="s">
        <v>40</v>
      </c>
      <c r="V12" s="61">
        <f>SUM(P29:S29)</f>
        <v>20</v>
      </c>
    </row>
    <row r="13" spans="1:22" ht="20.100000000000001" customHeight="1" thickBot="1">
      <c r="A13" s="324">
        <v>44522</v>
      </c>
      <c r="B13" s="338" t="s">
        <v>2285</v>
      </c>
      <c r="C13" s="339" t="s">
        <v>2286</v>
      </c>
      <c r="D13" s="340">
        <v>1</v>
      </c>
      <c r="E13" s="340">
        <v>0</v>
      </c>
      <c r="F13" s="340">
        <v>0</v>
      </c>
      <c r="G13" s="340">
        <v>1</v>
      </c>
      <c r="H13" s="340">
        <v>0</v>
      </c>
      <c r="I13" s="341" t="s">
        <v>2300</v>
      </c>
      <c r="J13" s="342" t="s">
        <v>2304</v>
      </c>
      <c r="K13" s="369" t="s">
        <v>2307</v>
      </c>
      <c r="L13" s="343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18">
        <v>44522</v>
      </c>
      <c r="B14" s="326" t="s">
        <v>2287</v>
      </c>
      <c r="C14" s="327" t="s">
        <v>2271</v>
      </c>
      <c r="D14" s="328">
        <v>0</v>
      </c>
      <c r="E14" s="328">
        <v>0</v>
      </c>
      <c r="F14" s="328">
        <v>2</v>
      </c>
      <c r="G14" s="328">
        <v>0</v>
      </c>
      <c r="H14" s="328">
        <v>0</v>
      </c>
      <c r="I14" s="329" t="s">
        <v>2299</v>
      </c>
      <c r="J14" s="330" t="s">
        <v>2305</v>
      </c>
      <c r="K14" s="368" t="s">
        <v>2308</v>
      </c>
      <c r="L14" s="331" t="s">
        <v>2290</v>
      </c>
      <c r="M14" s="156"/>
      <c r="O14" s="118" t="s">
        <v>22</v>
      </c>
      <c r="P14" s="119">
        <f>SUMIF($C$4:$C$78,P13,$D$4:$D$78)+SUMIF($C$88:$C$91,P13,$D$88:$D$91)+SUMIF($C$115:$C$116,P13,$D$115:$D$116)</f>
        <v>33</v>
      </c>
      <c r="Q14" s="119">
        <f>SUMIF($C$4:$C$78,Q13,$D$4:$D$78)+SUMIF($C$88:$C$91,Q13,$D$88:$D$91)+SUMIF($C$115:$C$116,Q13,$D$115:$D$116)</f>
        <v>0</v>
      </c>
      <c r="R14" s="119">
        <f>SUMIF($C$4:$C$78,R13,$D$4:$D$78)+SUMIF($C$88:$C$91,R13,$D$88:$D$91)+SUMIF($C$115:$C$116,R13,$D$115:$D$116)</f>
        <v>31</v>
      </c>
      <c r="S14" s="119">
        <f>SUMIF($C$4:$C$78,S13,$D$4:$D$78)+SUMIF($C$88:$C$91,S13,$D$88:$D$91)+SUMIF($C$115:$C$116,S13,$D$115:$D$116)</f>
        <v>0</v>
      </c>
      <c r="T14" s="119">
        <f>SUMIF($C$4:$C$78,T13,$D$4:$D$78)+SUMIF($C$88:$C$91,T13,$D$88:$D$91)+SUMIF($C$115:$C$116,T13,$D$115:$D$116)</f>
        <v>48</v>
      </c>
      <c r="U14" s="119">
        <f>SUMIF($C$4:$C$78,U13,$D$4:$D$78)+SUMIF($C$88:$C$91,U13,$D$88:$D$91)+SUMIF($C$115:$C$116,U13,$D$115:$D$116)</f>
        <v>0</v>
      </c>
      <c r="V14" s="120">
        <f>SUMIF($C$4:$C$78,V13,$D$4:$D$78)+SUMIF($C$88:$C$91,V13,$D$88:$D$91)+SUMIF($C$115:$C$116,V13,$D$115:$D$116)</f>
        <v>0</v>
      </c>
    </row>
    <row r="15" spans="1:22" ht="20.100000000000001" customHeight="1">
      <c r="A15" s="325">
        <v>44522</v>
      </c>
      <c r="B15" s="332" t="s">
        <v>2287</v>
      </c>
      <c r="C15" s="333" t="s">
        <v>2288</v>
      </c>
      <c r="D15" s="334">
        <v>0</v>
      </c>
      <c r="E15" s="334">
        <v>0</v>
      </c>
      <c r="F15" s="334">
        <v>1</v>
      </c>
      <c r="G15" s="334">
        <v>1</v>
      </c>
      <c r="H15" s="334">
        <v>0</v>
      </c>
      <c r="I15" s="335" t="s">
        <v>2300</v>
      </c>
      <c r="J15" s="336" t="s">
        <v>2304</v>
      </c>
      <c r="K15" s="370" t="s">
        <v>2308</v>
      </c>
      <c r="L15" s="337"/>
      <c r="M15" s="156"/>
      <c r="O15" s="65" t="s">
        <v>25</v>
      </c>
      <c r="P15" s="66">
        <f>SUMIF($C$4:$C$78,P13,$G$4:$G$78)+SUMIF($C$88:$C$91,P13,$G$88:$G$91)+SUMIF($C$115:$C$116,P13,$G$115:$G$116)+2</f>
        <v>36</v>
      </c>
      <c r="Q15" s="66">
        <f>SUMIF($C$4:$C$78,Q13,$G$4:$G$78)+SUMIF($C$88:$C$91,Q13,$G$88:$G$91)+SUMIF($C$115:$C$116,Q13,$G$115:$G$116)+1</f>
        <v>2</v>
      </c>
      <c r="R15" s="66">
        <f>SUMIF($C$4:$C$78,R13,$G$4:$G$78)+SUMIF($C$88:$C$91,R13,$G$88:$G$91)+SUMIF($C$115:$C$116,R13,$G$115:$G$116)</f>
        <v>25</v>
      </c>
      <c r="S15" s="66">
        <f>SUMIF($C$4:$C$78,S13,$G$4:$G$78)+SUMIF($C$88:$C$91,S13,$G$88:$G$91)+SUMIF($C$115:$C$116,S13,$G$115:$G$116)</f>
        <v>0</v>
      </c>
      <c r="T15" s="66">
        <f>SUMIF($C$4:$C$78,T13,$G$4:$G$78)+SUMIF($C$88:$C$91,T13,$G$88:$G$91)+SUMIF($C$115:$C$116,T13,$G$115:$G$116)</f>
        <v>84</v>
      </c>
      <c r="U15" s="66">
        <f>SUMIF($C$4:$C$78,U13,$G$4:$G$78)+SUMIF($C$88:$C$91,U13,$G$88:$G$91)+SUMIF($C$115:$C$116,U13,$G$115:$G$116)</f>
        <v>0</v>
      </c>
      <c r="V15" s="67">
        <f>SUMIF($C$4:$C$78,V13,$G$4:$G$78)+SUMIF($C$88:$C$91,V13,$G$88:$G$91)+SUMIF($C$115:$C$116,V13,$G$115:$G$116)</f>
        <v>0</v>
      </c>
    </row>
    <row r="16" spans="1:22" ht="20.100000000000001" customHeight="1" thickBot="1">
      <c r="A16" s="324">
        <v>44522</v>
      </c>
      <c r="B16" s="338" t="s">
        <v>2287</v>
      </c>
      <c r="C16" s="339" t="s">
        <v>2289</v>
      </c>
      <c r="D16" s="340">
        <v>0</v>
      </c>
      <c r="E16" s="340">
        <v>0</v>
      </c>
      <c r="F16" s="340">
        <v>0</v>
      </c>
      <c r="G16" s="340">
        <v>1</v>
      </c>
      <c r="H16" s="340">
        <v>0</v>
      </c>
      <c r="I16" s="341" t="s">
        <v>2301</v>
      </c>
      <c r="J16" s="342" t="s">
        <v>2304</v>
      </c>
      <c r="K16" s="369" t="s">
        <v>2308</v>
      </c>
      <c r="L16" s="343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18">
        <v>44522</v>
      </c>
      <c r="B17" s="326" t="s">
        <v>2291</v>
      </c>
      <c r="C17" s="327" t="s">
        <v>2292</v>
      </c>
      <c r="D17" s="328">
        <v>1</v>
      </c>
      <c r="E17" s="328">
        <v>0</v>
      </c>
      <c r="F17" s="328">
        <v>0</v>
      </c>
      <c r="G17" s="328">
        <v>1</v>
      </c>
      <c r="H17" s="328">
        <v>0</v>
      </c>
      <c r="I17" s="329" t="s">
        <v>2301</v>
      </c>
      <c r="J17" s="330" t="s">
        <v>2305</v>
      </c>
      <c r="K17" s="368" t="s">
        <v>2307</v>
      </c>
      <c r="L17" s="331"/>
      <c r="M17" s="156"/>
      <c r="O17" s="121" t="s">
        <v>22</v>
      </c>
      <c r="P17" s="119">
        <f>SUMIF($C$4:$C$78,P16,$D$4:$D$78)+SUMIF($C$88:$C$91,P16,$D$88:$D$91)+SUMIF($C$115:$C$116,P16,$D$115:$D$116)</f>
        <v>73</v>
      </c>
      <c r="Q17" s="119">
        <f>SUMIF($C$4:$C$78,Q16,$D$4:$D$78)+SUMIF($C$88:$C$91,Q16,$D$88:$D$91)+SUMIF($C$115:$C$116,Q16,$D$115:$D$116)</f>
        <v>1</v>
      </c>
      <c r="R17" s="119">
        <f>SUMIF($C$4:$C$78,R16,$D$4:$D$78)+SUMIF($C$88:$C$91,R16,$D$88:$D$91)+SUMIF($C$115:$C$116,R16,$D$115:$D$116)</f>
        <v>0</v>
      </c>
      <c r="S17" s="119">
        <f>SUMIF($C$4:$C$78,S16,$D$4:$D$78)+SUMIF($C$88:$C$91,S16,$D$88:$D$91)+SUMIF($C$115:$C$116,S16,$D$115:$D$116)</f>
        <v>0</v>
      </c>
      <c r="T17" s="119">
        <f>SUMIF($C$4:$C$78,T16,$D$4:$D$78)+SUMIF($C$88:$C$91,T16,$D$88:$D$91)+SUMIF($C$115:$C$116,T16,$D$115:$D$116)</f>
        <v>0</v>
      </c>
      <c r="U17" s="119">
        <f>SUMIF($C$4:$C$78,U16,$D$4:$D$78)+SUMIF($C$88:$C$91,U16,$D$88:$D$91)+SUMIF($C$115:$C$116,U16,$D$115:$D$116)</f>
        <v>0</v>
      </c>
      <c r="V17" s="120">
        <f>SUMIF($C$4:$C$78,V16,$D$4:$D$78)+SUMIF($C$88:$C$91,V16,$D$88:$D$91)+SUMIF($C$115:$C$116,V16,$D$115:$D$116)</f>
        <v>0</v>
      </c>
    </row>
    <row r="18" spans="1:22" ht="20.100000000000001" customHeight="1">
      <c r="A18" s="325">
        <v>44522</v>
      </c>
      <c r="B18" s="332" t="s">
        <v>2291</v>
      </c>
      <c r="C18" s="333" t="s">
        <v>2286</v>
      </c>
      <c r="D18" s="334">
        <v>2</v>
      </c>
      <c r="E18" s="334">
        <v>0</v>
      </c>
      <c r="F18" s="334">
        <v>0</v>
      </c>
      <c r="G18" s="334">
        <v>2</v>
      </c>
      <c r="H18" s="334">
        <v>0</v>
      </c>
      <c r="I18" s="335" t="s">
        <v>2301</v>
      </c>
      <c r="J18" s="336" t="s">
        <v>2305</v>
      </c>
      <c r="K18" s="370" t="s">
        <v>2307</v>
      </c>
      <c r="L18" s="337"/>
      <c r="M18" s="156"/>
      <c r="O18" s="72" t="s">
        <v>25</v>
      </c>
      <c r="P18" s="73">
        <f>SUMIF($C$4:$C$78,P16,$G$4:$G$78)+SUMIF($C$88:$C$91,P16,$G$88:$G$91)+SUMIF($C$115:$C$116,P16,$G$115:$G$116)</f>
        <v>73</v>
      </c>
      <c r="Q18" s="73">
        <f>SUMIF($C$4:$C$78,Q16,$G$4:$G$78)+SUMIF($C$88:$C$91,Q16,$G$88:$G$91)+SUMIF($C$115:$C$116,Q16,$G$115:$G$116)</f>
        <v>2</v>
      </c>
      <c r="R18" s="73">
        <f>SUMIF($C$4:$C$78,R16,$G$4:$G$78)+SUMIF($C$88:$C$91,R16,$G$88:$G$91)+SUMIF($C$115:$C$116,R16,$G$115:$G$116)</f>
        <v>0</v>
      </c>
      <c r="S18" s="73">
        <f>SUMIF($C$4:$C$78,S16,$G$4:$G$78)+SUMIF($C$88:$C$91,S16,$G$88:$G$91)+SUMIF($C$115:$C$116,S16,$G$115:$G$116)</f>
        <v>0</v>
      </c>
      <c r="T18" s="73">
        <f>SUMIF($C$4:$C$78,T16,$G$4:$G$78)+SUMIF($C$88:$C$91,T16,$G$88:$G$91)+SUMIF($C$115:$C$116,T16,$G$115:$G$116)</f>
        <v>0</v>
      </c>
      <c r="U18" s="73">
        <f>SUMIF($C$4:$C$78,U16,$G$4:$G$78)+SUMIF($C$88:$C$91,U16,$G$88:$G$91)+SUMIF($C$115:$C$116,U16,$G$115:$G$116)</f>
        <v>0</v>
      </c>
      <c r="V18" s="74">
        <f>SUMIF($C$4:$C$78,V16,$G$4:$G$78)+SUMIF($C$88:$C$91,V16,$G$88:$G$91)+SUMIF($C$115:$C$116,V16,$G$115:$G$116)</f>
        <v>0</v>
      </c>
    </row>
    <row r="19" spans="1:22" ht="20.100000000000001" customHeight="1" thickBot="1">
      <c r="A19" s="324">
        <v>44522</v>
      </c>
      <c r="B19" s="338" t="s">
        <v>2291</v>
      </c>
      <c r="C19" s="339" t="s">
        <v>2293</v>
      </c>
      <c r="D19" s="340">
        <v>1</v>
      </c>
      <c r="E19" s="340">
        <v>0</v>
      </c>
      <c r="F19" s="340">
        <v>0</v>
      </c>
      <c r="G19" s="340">
        <v>1</v>
      </c>
      <c r="H19" s="340">
        <v>0</v>
      </c>
      <c r="I19" s="341" t="s">
        <v>2299</v>
      </c>
      <c r="J19" s="342" t="s">
        <v>2304</v>
      </c>
      <c r="K19" s="369" t="s">
        <v>2308</v>
      </c>
      <c r="L19" s="343"/>
      <c r="M19" s="156"/>
      <c r="O19" s="75"/>
      <c r="P19" s="124" t="s">
        <v>41</v>
      </c>
      <c r="Q19" s="76" t="s">
        <v>554</v>
      </c>
      <c r="R19" s="76" t="s">
        <v>42</v>
      </c>
      <c r="S19" s="76" t="s">
        <v>134</v>
      </c>
      <c r="T19" s="43" t="s">
        <v>43</v>
      </c>
      <c r="U19" s="76" t="s">
        <v>109</v>
      </c>
      <c r="V19" s="77" t="s">
        <v>136</v>
      </c>
    </row>
    <row r="20" spans="1:22" ht="20.100000000000001" customHeight="1">
      <c r="A20" s="318">
        <v>44522</v>
      </c>
      <c r="B20" s="326" t="s">
        <v>2294</v>
      </c>
      <c r="C20" s="327" t="s">
        <v>2271</v>
      </c>
      <c r="D20" s="328">
        <v>3</v>
      </c>
      <c r="E20" s="328">
        <v>0</v>
      </c>
      <c r="F20" s="328">
        <v>0</v>
      </c>
      <c r="G20" s="328">
        <v>3</v>
      </c>
      <c r="H20" s="328">
        <v>0</v>
      </c>
      <c r="I20" s="329" t="s">
        <v>2302</v>
      </c>
      <c r="J20" s="330" t="s">
        <v>2305</v>
      </c>
      <c r="K20" s="368" t="s">
        <v>2308</v>
      </c>
      <c r="L20" s="331"/>
      <c r="M20" s="156" t="s">
        <v>126</v>
      </c>
      <c r="O20" s="121" t="s">
        <v>22</v>
      </c>
      <c r="P20" s="119">
        <f>SUMIF($C$4:$C$78,P19,$D$4:$D$78)+SUMIF($C$88:$C$91,P19,$D$88:$D$91)+SUMIF($C$115:$C$116,P19,$D$115:$D$116)</f>
        <v>15</v>
      </c>
      <c r="Q20" s="119">
        <f>SUMIF($C$4:$C$78,Q19,$D$4:$D$78)+SUMIF($C$88:$C$91,Q19,$D$88:$D$91)+SUMIF($C$115:$C$116,Q19,$D$115:$D$116)</f>
        <v>0</v>
      </c>
      <c r="R20" s="119">
        <f>SUMIF($C$4:$C$78,R19,$D$4:$D$78)+SUMIF($C$88:$C$91,R19,$D$88:$D$91)+SUMIF($C$115:$C$116,R19,$D$115:$D$116)</f>
        <v>19</v>
      </c>
      <c r="S20" s="119">
        <f>SUMIF($C$4:$C$78,S19,$D$4:$D$78)+SUMIF($C$88:$C$91,S19,$D$88:$D$91)+SUMIF($C$115:$C$116,S19,$D$115:$D$116)</f>
        <v>0</v>
      </c>
      <c r="T20" s="119">
        <f>SUMIF($C$4:$C$78,T19,$D$4:$D$78)+SUMIF($C$88:$C$91,T19,$D$88:$D$91)+SUMIF($C$115:$C$116,T19,$D$115:$D$116)</f>
        <v>2</v>
      </c>
      <c r="U20" s="119">
        <f>SUMIF($C$4:$C$78,U19,$D$4:$D$78)+SUMIF($C$88:$C$91,U19,$D$88:$D$91)+SUMIF($C$115:$C$116,U19,$D$115:$D$116)</f>
        <v>0</v>
      </c>
      <c r="V20" s="120">
        <f>SUMIF($C$4:$C$78,V19,$D$4:$D$78)+SUMIF($C$88:$C$91,V19,$D$88:$D$91)+SUMIF($C$115:$C$116,V19,$D$115:$D$116)</f>
        <v>0</v>
      </c>
    </row>
    <row r="21" spans="1:22" ht="20.100000000000001" customHeight="1" thickBot="1">
      <c r="A21" s="324">
        <v>44522</v>
      </c>
      <c r="B21" s="338" t="s">
        <v>2294</v>
      </c>
      <c r="C21" s="339" t="s">
        <v>2295</v>
      </c>
      <c r="D21" s="340">
        <v>1</v>
      </c>
      <c r="E21" s="340">
        <v>0</v>
      </c>
      <c r="F21" s="340">
        <v>0</v>
      </c>
      <c r="G21" s="340">
        <v>1</v>
      </c>
      <c r="H21" s="340">
        <v>0</v>
      </c>
      <c r="I21" s="341" t="s">
        <v>2302</v>
      </c>
      <c r="J21" s="342" t="s">
        <v>2305</v>
      </c>
      <c r="K21" s="369" t="s">
        <v>2308</v>
      </c>
      <c r="L21" s="343"/>
      <c r="M21" s="156"/>
      <c r="O21" s="78" t="s">
        <v>25</v>
      </c>
      <c r="P21" s="79">
        <f>SUMIF($C$4:$C$78,P19,$G$4:$G$78)+SUMIF($C$88:$C$91,P19,$G$88:$G$91)+SUMIF($C$115:$C$116,P19,$G$115:$G$116)</f>
        <v>15</v>
      </c>
      <c r="Q21" s="79">
        <f>SUMIF($C$4:$C$78,Q19,$G$4:$G$78)+SUMIF($C$88:$C$91,Q19,$G$88:$G$91)+SUMIF($C$115:$C$116,Q19,$G$115:$G$116)</f>
        <v>0</v>
      </c>
      <c r="R21" s="79">
        <f>SUMIF($C$4:$C$78,R19,$G$4:$G$78)+SUMIF($C$88:$C$91,R19,$G$88:$G$91)+SUMIF($C$115:$C$116,R19,$G$115:$G$116)</f>
        <v>24</v>
      </c>
      <c r="S21" s="79">
        <f>SUMIF($C$4:$C$78,S19,$G$4:$G$78)+SUMIF($C$88:$C$91,S19,$G$88:$G$91)+SUMIF($C$115:$C$116,S19,$G$115:$G$116)</f>
        <v>0</v>
      </c>
      <c r="T21" s="79">
        <f>SUMIF($C$4:$C$78,T19,$G$4:$G$78)+SUMIF($C$88:$C$91,T19,$G$88:$G$91)+SUMIF($C$115:$C$116,T19,$G$115:$G$116)</f>
        <v>3</v>
      </c>
      <c r="U21" s="79">
        <f>SUMIF($C$4:$C$78,U19,$G$4:$G$78)+SUMIF($C$88:$C$91,U19,$G$88:$G$91)+SUMIF($C$115:$C$116,U19,$G$115:$G$116)</f>
        <v>0</v>
      </c>
      <c r="V21" s="80">
        <f>SUMIF($C$4:$C$78,V19,$G$4:$G$78)+SUMIF($C$88:$C$91,V19,$G$88:$G$91)+SUMIF($C$115:$C$116,V19,$G$115:$G$116)</f>
        <v>0</v>
      </c>
    </row>
    <row r="22" spans="1:22" ht="20.100000000000001" customHeight="1">
      <c r="A22" s="318">
        <v>44522</v>
      </c>
      <c r="B22" s="326" t="s">
        <v>2296</v>
      </c>
      <c r="C22" s="327" t="s">
        <v>2271</v>
      </c>
      <c r="D22" s="328">
        <v>2</v>
      </c>
      <c r="E22" s="328">
        <v>0</v>
      </c>
      <c r="F22" s="328">
        <v>0</v>
      </c>
      <c r="G22" s="328">
        <v>2</v>
      </c>
      <c r="H22" s="328">
        <v>0</v>
      </c>
      <c r="I22" s="329" t="s">
        <v>2300</v>
      </c>
      <c r="J22" s="330" t="s">
        <v>2304</v>
      </c>
      <c r="K22" s="368" t="s">
        <v>2308</v>
      </c>
      <c r="L22" s="331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24">
        <v>44522</v>
      </c>
      <c r="B23" s="338" t="s">
        <v>2296</v>
      </c>
      <c r="C23" s="339" t="s">
        <v>2286</v>
      </c>
      <c r="D23" s="340">
        <v>5</v>
      </c>
      <c r="E23" s="340">
        <v>0</v>
      </c>
      <c r="F23" s="340">
        <v>0</v>
      </c>
      <c r="G23" s="340">
        <v>5</v>
      </c>
      <c r="H23" s="340">
        <v>0</v>
      </c>
      <c r="I23" s="341" t="s">
        <v>2302</v>
      </c>
      <c r="J23" s="342" t="s">
        <v>2305</v>
      </c>
      <c r="K23" s="369" t="s">
        <v>2308</v>
      </c>
      <c r="L23" s="343"/>
      <c r="M23" s="156"/>
      <c r="O23" s="121" t="s">
        <v>22</v>
      </c>
      <c r="P23" s="119">
        <f>SUMIF($C$4:$C$78,P22,$D$4:$D$78)+SUMIF($C$88:$C$91,P22,$D$88:$D$91)+SUMIF($C$115:$C$116,P22,$D$115:$D$116)</f>
        <v>0</v>
      </c>
      <c r="Q23" s="119">
        <f>SUMIF($C$4:$C$78,Q22,$D$4:$D$78)+SUMIF($C$88:$C$91,Q22,$D$88:$D$91)+SUMIF($C$115:$C$116,Q22,$D$115:$D$116)</f>
        <v>1</v>
      </c>
      <c r="R23" s="119">
        <f>SUMIF($C$4:$C$78,R22,$D$4:$D$78)+SUMIF($C$88:$C$91,R22,$D$88:$D$91)+SUMIF($C$115:$C$116,R22,$D$115:$D$116)</f>
        <v>0</v>
      </c>
      <c r="S23" s="119">
        <f>SUMIF($C$4:$C$78,S22,$D$4:$D$78)+SUMIF($C$88:$C$91,S22,$D$88:$D$91)+SUMIF($C$115:$C$116,S22,$D$115:$D$116)</f>
        <v>0</v>
      </c>
      <c r="T23" s="119">
        <f>SUMIF($C$4:$C$78,T22,$D$4:$D$78)+SUMIF($C$88:$C$91,T22,$D$88:$D$91)+SUMIF($C$115:$C$116,T22,$D$115:$D$116)</f>
        <v>1</v>
      </c>
      <c r="U23" s="119">
        <f>SUMIF($C$4:$C$78,U22,$D$4:$D$78)+SUMIF($C$88:$C$91,U22,$D$88:$D$91)+SUMIF($C$115:$C$116,U22,$D$115:$D$116)</f>
        <v>4</v>
      </c>
      <c r="V23" s="120">
        <f>SUMIF($C$4:$C$78,V22,$D$4:$D$78)+SUMIF($C$88:$C$91,V22,$D$88:$D$91)+SUMIF($C$115:$C$116,V22,$D$115:$D$116)</f>
        <v>0</v>
      </c>
    </row>
    <row r="24" spans="1:22" ht="20.100000000000001" customHeight="1">
      <c r="A24" s="318">
        <v>44522</v>
      </c>
      <c r="B24" s="326" t="s">
        <v>2297</v>
      </c>
      <c r="C24" s="327" t="s">
        <v>2271</v>
      </c>
      <c r="D24" s="328">
        <v>1</v>
      </c>
      <c r="E24" s="328">
        <v>0</v>
      </c>
      <c r="F24" s="328">
        <v>0</v>
      </c>
      <c r="G24" s="328">
        <v>1</v>
      </c>
      <c r="H24" s="328">
        <v>0</v>
      </c>
      <c r="I24" s="329" t="s">
        <v>2300</v>
      </c>
      <c r="J24" s="330" t="s">
        <v>2306</v>
      </c>
      <c r="K24" s="368" t="s">
        <v>2308</v>
      </c>
      <c r="L24" s="331"/>
      <c r="M24" s="156"/>
      <c r="O24" s="72" t="s">
        <v>25</v>
      </c>
      <c r="P24" s="73">
        <f>SUMIF($C$4:$C$78,P22,$G$4:$G$78)+SUMIF($C$88:$C$91,P22,$G$88:$G$91)+SUMIF($C$115:$C$116,P22,$G$115:$G$116)</f>
        <v>0</v>
      </c>
      <c r="Q24" s="73">
        <f>SUMIF($C$4:$C$78,Q22,$G$4:$G$78)+SUMIF($C$88:$C$91,Q22,$G$88:$G$91)+SUMIF($C$115:$C$116,Q22,$G$115:$G$116)</f>
        <v>1</v>
      </c>
      <c r="R24" s="73">
        <f>SUMIF($C$4:$C$78,R22,$G$4:$G$78)+SUMIF($C$88:$C$91,R22,$G$88:$G$91)+SUMIF($C$115:$C$116,R22,$G$115:$G$116)</f>
        <v>0</v>
      </c>
      <c r="S24" s="73">
        <f>SUMIF($C$4:$C$78,S22,$G$4:$G$78)+SUMIF($C$88:$C$91,S22,$G$88:$G$91)+SUMIF($C$115:$C$116,S22,$G$115:$G$116)</f>
        <v>0</v>
      </c>
      <c r="T24" s="73">
        <f>SUMIF($C$4:$C$78,T22,$G$4:$G$78)+SUMIF($C$88:$C$91,T22,$G$88:$G$91)+SUMIF($C$115:$C$116,T22,$G$115:$G$116)</f>
        <v>0</v>
      </c>
      <c r="U24" s="73">
        <f>SUMIF($C$4:$C$78,U22,$G$4:$G$78)+SUMIF($C$88:$C$91,U22,$G$88:$G$91)+SUMIF($C$115:$C$116,U22,$G$115:$G$116)</f>
        <v>4</v>
      </c>
      <c r="V24" s="74">
        <f>SUMIF($C$4:$C$78,V22,$G$4:$G$78)+SUMIF($C$88:$C$91,V22,$G$88:$G$91)+SUMIF($C$115:$C$116,V22,$G$115:$G$116)</f>
        <v>0</v>
      </c>
    </row>
    <row r="25" spans="1:22" ht="20.100000000000001" customHeight="1" thickBot="1">
      <c r="A25" s="324">
        <v>44522</v>
      </c>
      <c r="B25" s="338" t="s">
        <v>2297</v>
      </c>
      <c r="C25" s="339" t="s">
        <v>2295</v>
      </c>
      <c r="D25" s="340">
        <v>1</v>
      </c>
      <c r="E25" s="340">
        <v>0</v>
      </c>
      <c r="F25" s="340">
        <v>0</v>
      </c>
      <c r="G25" s="340">
        <v>1</v>
      </c>
      <c r="H25" s="340">
        <v>0</v>
      </c>
      <c r="I25" s="341" t="s">
        <v>2299</v>
      </c>
      <c r="J25" s="342" t="s">
        <v>2304</v>
      </c>
      <c r="K25" s="369" t="s">
        <v>2308</v>
      </c>
      <c r="L25" s="343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128</v>
      </c>
      <c r="U25" s="76" t="s">
        <v>129</v>
      </c>
      <c r="V25" s="77" t="s">
        <v>46</v>
      </c>
    </row>
    <row r="26" spans="1:22" ht="20.100000000000001" customHeight="1" thickBot="1">
      <c r="A26" s="359">
        <v>44522</v>
      </c>
      <c r="B26" s="360" t="s">
        <v>2298</v>
      </c>
      <c r="C26" s="361" t="s">
        <v>2292</v>
      </c>
      <c r="D26" s="362">
        <v>2</v>
      </c>
      <c r="E26" s="362">
        <v>0</v>
      </c>
      <c r="F26" s="362">
        <v>0</v>
      </c>
      <c r="G26" s="362">
        <v>2</v>
      </c>
      <c r="H26" s="362">
        <v>0</v>
      </c>
      <c r="I26" s="363" t="s">
        <v>2301</v>
      </c>
      <c r="J26" s="364" t="s">
        <v>2304</v>
      </c>
      <c r="K26" s="367" t="s">
        <v>2308</v>
      </c>
      <c r="L26" s="365"/>
      <c r="M26" s="156"/>
      <c r="O26" s="121" t="s">
        <v>22</v>
      </c>
      <c r="P26" s="119">
        <f>SUMIF($C$4:$C$78,P25,$D$4:$D$78)+SUMIF($C$88:$C$91,P25,$D$88:$D$91)+SUMIF($C$115:$C$116,P25,$D$115:$D$116)</f>
        <v>1</v>
      </c>
      <c r="Q26" s="119">
        <f>SUMIF($C$4:$C$78,Q25,$D$4:$D$78)+SUMIF($C$88:$C$91,Q25,$D$88:$D$91)+SUMIF($C$115:$C$116,Q25,$D$115:$D$116)</f>
        <v>0</v>
      </c>
      <c r="R26" s="119">
        <f>SUMIF($C$4:$C$78,R25,$D$4:$D$78)+SUMIF($C$88:$C$91,R25,$D$88:$D$91)+SUMIF($C$115:$C$116,R25,$D$115:$D$116)</f>
        <v>0</v>
      </c>
      <c r="S26" s="119">
        <f>SUMIF($C$4:$C$78,S25,$D$4:$D$78)+SUMIF($C$88:$C$91,S25,$D$88:$D$91)+SUMIF($C$115:$C$116,S25,$D$115:$D$116)</f>
        <v>0</v>
      </c>
      <c r="T26" s="119">
        <f>SUMIF($C$4:$C$78,T25,$D$4:$D$78)+SUMIF($C$88:$C$91,T25,$D$88:$D$91)+SUMIF($C$115:$C$116,T25,$D$115:$D$116)</f>
        <v>0</v>
      </c>
      <c r="U26" s="119">
        <f>SUMIF($C$4:$C$78,U25,$D$4:$D$78)+SUMIF($C$88:$C$91,U25,$D$88:$D$91)+SUMIF($C$115:$C$116,U25,$D$115:$D$116)</f>
        <v>0</v>
      </c>
      <c r="V26" s="120">
        <f>SUMIF($C$4:$C$78,V25,$D$4:$D$78)+SUMIF($C$88:$C$91,V25,$D$88:$D$91)+SUMIF($C$115:$C$116,V25,$D$115:$D$116)</f>
        <v>0</v>
      </c>
    </row>
    <row r="27" spans="1:22" ht="20.100000000000001" customHeight="1">
      <c r="A27" s="318">
        <v>44522</v>
      </c>
      <c r="B27" s="326" t="s">
        <v>2309</v>
      </c>
      <c r="C27" s="327" t="s">
        <v>2271</v>
      </c>
      <c r="D27" s="328">
        <v>3</v>
      </c>
      <c r="E27" s="328">
        <v>0</v>
      </c>
      <c r="F27" s="328">
        <v>0</v>
      </c>
      <c r="G27" s="328">
        <v>5</v>
      </c>
      <c r="H27" s="328">
        <v>0</v>
      </c>
      <c r="I27" s="329" t="s">
        <v>2328</v>
      </c>
      <c r="J27" s="330" t="s">
        <v>2332</v>
      </c>
      <c r="K27" s="330" t="s">
        <v>2335</v>
      </c>
      <c r="L27" s="331"/>
      <c r="M27" s="156"/>
      <c r="O27" s="78" t="s">
        <v>25</v>
      </c>
      <c r="P27" s="83">
        <f>SUMIF($C$4:$C$78,P25,$G$4:$G$78)+SUMIF($C$88:$C$91,P25,$G$88:$G$91)+SUMIF($C$115:$C$116,P25,$G$115:$G$116)</f>
        <v>1</v>
      </c>
      <c r="Q27" s="83">
        <f>SUMIF($C$4:$C$78,Q25,$G$4:$G$78)+SUMIF($C$88:$C$91,Q25,$G$88:$G$91)+SUMIF($C$115:$C$116,Q25,$G$115:$G$116)</f>
        <v>0</v>
      </c>
      <c r="R27" s="83">
        <f>SUMIF($C$4:$C$78,R25,$G$4:$G$78)+SUMIF($C$88:$C$91,R25,$G$88:$G$91)+SUMIF($C$115:$C$116,R25,$G$115:$G$116)</f>
        <v>0</v>
      </c>
      <c r="S27" s="83">
        <f>SUMIF($C$4:$C$78,S25,$G$4:$G$78)+SUMIF($C$88:$C$91,S25,$G$88:$G$91)+SUMIF($C$115:$C$116,S25,$G$115:$G$116)</f>
        <v>0</v>
      </c>
      <c r="T27" s="83">
        <f>SUMIF($C$4:$C$78,T25,$G$4:$G$78)+SUMIF($C$88:$C$91,T25,$G$88:$G$91)+SUMIF($C$115:$C$116,T25,$G$115:$G$116)</f>
        <v>0</v>
      </c>
      <c r="U27" s="83">
        <f>SUMIF($C$4:$C$78,U25,$G$4:$G$78)+SUMIF($C$88:$C$91,U25,$G$88:$G$91)+SUMIF($C$115:$C$116,U25,$G$115:$G$116)</f>
        <v>0</v>
      </c>
      <c r="V27" s="84">
        <f>SUMIF($C$4:$C$78,V25,$G$4:$G$78)+SUMIF($C$88:$C$91,V25,$G$88:$G$91)+SUMIF($C$115:$C$116,V25,$G$115:$G$116)</f>
        <v>0</v>
      </c>
    </row>
    <row r="28" spans="1:22" ht="20.100000000000001" customHeight="1">
      <c r="A28" s="325">
        <v>44522</v>
      </c>
      <c r="B28" s="332" t="s">
        <v>2311</v>
      </c>
      <c r="C28" s="333" t="s">
        <v>2274</v>
      </c>
      <c r="D28" s="334">
        <v>2</v>
      </c>
      <c r="E28" s="334">
        <v>0</v>
      </c>
      <c r="F28" s="334">
        <v>0</v>
      </c>
      <c r="G28" s="334">
        <v>2</v>
      </c>
      <c r="H28" s="334">
        <v>0</v>
      </c>
      <c r="I28" s="335" t="s">
        <v>2329</v>
      </c>
      <c r="J28" s="336" t="s">
        <v>2332</v>
      </c>
      <c r="K28" s="336" t="s">
        <v>2336</v>
      </c>
      <c r="L28" s="337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>
      <c r="A29" s="325">
        <v>44522</v>
      </c>
      <c r="B29" s="332" t="s">
        <v>2312</v>
      </c>
      <c r="C29" s="333" t="s">
        <v>2286</v>
      </c>
      <c r="D29" s="334">
        <v>4</v>
      </c>
      <c r="E29" s="334">
        <v>0</v>
      </c>
      <c r="F29" s="334">
        <v>0</v>
      </c>
      <c r="G29" s="334">
        <v>4</v>
      </c>
      <c r="H29" s="334">
        <v>0</v>
      </c>
      <c r="I29" s="335" t="s">
        <v>2330</v>
      </c>
      <c r="J29" s="336" t="s">
        <v>2333</v>
      </c>
      <c r="K29" s="336" t="s">
        <v>2336</v>
      </c>
      <c r="L29" s="337"/>
      <c r="M29" s="156"/>
      <c r="O29" s="121" t="s">
        <v>22</v>
      </c>
      <c r="P29" s="119">
        <f>SUMIF($C$4:$C$78,P28,$D$4:$D$78)+SUMIF($C$88:$C$91,P28,$D$88:$D$91)+SUMIF($C$115:$C$116,P28,$D$115:$D$116)</f>
        <v>14</v>
      </c>
      <c r="Q29" s="119">
        <f>SUMIF($C$4:$C$78,Q28,$D$4:$D$78)+SUMIF($C$88:$C$91,Q28,$D$88:$D$91)+SUMIF($C$115:$C$116,Q28,$D$115:$D$116)</f>
        <v>5</v>
      </c>
      <c r="R29" s="119">
        <f>SUMIF($C$4:$C$78,R28,$D$4:$D$78)+SUMIF($C$88:$C$91,R28,$D$88:$D$91)+SUMIF($C$115:$C$116,R28,$D$115:$D$116)</f>
        <v>1</v>
      </c>
      <c r="S29" s="119">
        <f>SUMIF($C$4:$C$78,S28,$D$4:$D$78)+SUMIF($C$88:$C$91,S28,$D$88:$D$91)+SUMIF($C$115:$C$116,S28,$D$115:$D$116)</f>
        <v>0</v>
      </c>
      <c r="T29" s="119">
        <f>SUMIF($C$4:$C$78,T28,$D$4:$D$78)+SUMIF($C$88:$C$91,T28,$D$88:$D$91)+SUMIF($C$115:$C$116,T28,$D$115:$D$116)</f>
        <v>0</v>
      </c>
      <c r="U29" s="119">
        <f>SUMIF($C$4:$C$78,U28,$D$4:$D$78)+SUMIF($C$88:$C$91,U28,$D$88:$D$91)+SUMIF($C$115:$C$116,U28,$D$115:$D$116)</f>
        <v>0</v>
      </c>
      <c r="V29" s="120">
        <f>SUMIF($C$4:$C$78,V28,$D$4:$D$78)+SUMIF($C$88:$C$91,V28,$D$88:$D$91)+SUMIF($C$115:$C$116,V28,$D$115:$D$116)</f>
        <v>0</v>
      </c>
    </row>
    <row r="30" spans="1:22" ht="20.100000000000001" customHeight="1" thickBot="1">
      <c r="A30" s="324">
        <v>44522</v>
      </c>
      <c r="B30" s="338" t="s">
        <v>2311</v>
      </c>
      <c r="C30" s="339" t="s">
        <v>2310</v>
      </c>
      <c r="D30" s="340">
        <v>0</v>
      </c>
      <c r="E30" s="340">
        <v>0</v>
      </c>
      <c r="F30" s="340">
        <v>0</v>
      </c>
      <c r="G30" s="340">
        <v>1</v>
      </c>
      <c r="H30" s="340">
        <v>0</v>
      </c>
      <c r="I30" s="341" t="s">
        <v>2328</v>
      </c>
      <c r="J30" s="342" t="s">
        <v>2332</v>
      </c>
      <c r="K30" s="342" t="s">
        <v>2336</v>
      </c>
      <c r="L30" s="343"/>
      <c r="M30" s="156"/>
      <c r="O30" s="85" t="s">
        <v>25</v>
      </c>
      <c r="P30" s="86">
        <f>SUMIF($C$4:$C$78,P28,$G$4:$G$78)+SUMIF($C$88:$C$91,P28,$G$88:$G$91)+SUMIF($C$115:$C$116,P28,$G$115:$G$116)</f>
        <v>14</v>
      </c>
      <c r="Q30" s="86">
        <f>SUMIF($C$4:$C$78,Q28,$G$4:$G$78)+SUMIF($C$88:$C$91,Q28,$G$88:$G$91)+SUMIF($C$115:$C$116,Q28,$G$115:$G$116)</f>
        <v>6</v>
      </c>
      <c r="R30" s="86">
        <f>SUMIF($C$4:$C$78,R28,$G$4:$G$78)+SUMIF($C$88:$C$91,R28,$G$88:$G$91)+SUMIF($C$115:$C$116,R28,$G$115:$G$116)</f>
        <v>1</v>
      </c>
      <c r="S30" s="86">
        <f>SUMIF($C$4:$C$78,S28,$G$4:$G$78)+SUMIF($C$88:$C$91,S28,$G$88:$G$91)+SUMIF($C$115:$C$116,S28,$G$115:$G$116)</f>
        <v>0</v>
      </c>
      <c r="T30" s="86">
        <f>SUMIF($C$4:$C$78,T28,$G$4:$G$78)+SUMIF($C$88:$C$91,T28,$G$88:$G$91)+SUMIF($C$115:$C$116,T28,$G$115:$G$116)</f>
        <v>0</v>
      </c>
      <c r="U30" s="86">
        <f>SUMIF($C$4:$C$78,U28,$G$4:$G$78)+SUMIF($C$88:$C$91,U28,$G$88:$G$91)+SUMIF($C$115:$C$116,U28,$G$115:$G$116)</f>
        <v>0</v>
      </c>
      <c r="V30" s="87">
        <f>SUMIF($C$4:$C$78,V28,$G$4:$G$78)+SUMIF($C$88:$C$91,V28,$G$88:$G$91)+SUMIF($C$115:$C$116,V28,$G$115:$G$116)</f>
        <v>0</v>
      </c>
    </row>
    <row r="31" spans="1:22" ht="20.100000000000001" customHeight="1" thickBot="1">
      <c r="A31" s="318">
        <v>44522</v>
      </c>
      <c r="B31" s="326" t="s">
        <v>2313</v>
      </c>
      <c r="C31" s="327" t="s">
        <v>2314</v>
      </c>
      <c r="D31" s="328">
        <v>2</v>
      </c>
      <c r="E31" s="328">
        <v>0</v>
      </c>
      <c r="F31" s="328">
        <v>0</v>
      </c>
      <c r="G31" s="328">
        <v>2</v>
      </c>
      <c r="H31" s="328">
        <v>0</v>
      </c>
      <c r="I31" s="329" t="s">
        <v>2329</v>
      </c>
      <c r="J31" s="330" t="s">
        <v>2332</v>
      </c>
      <c r="K31" s="330" t="s">
        <v>2336</v>
      </c>
      <c r="L31" s="331"/>
      <c r="M31" s="156"/>
      <c r="O31" s="151"/>
      <c r="P31" s="151"/>
      <c r="Q31" s="151"/>
      <c r="R31" s="151"/>
      <c r="S31" s="151"/>
      <c r="T31" s="469" t="s">
        <v>79</v>
      </c>
      <c r="U31" s="470"/>
      <c r="V31" s="122">
        <f>SUM(P15:V15,P18:V18,P21:V21,P24:V24,P27:V27,P30:V30)</f>
        <v>291</v>
      </c>
    </row>
    <row r="32" spans="1:22" ht="20.100000000000001" customHeight="1" thickTop="1" thickBot="1">
      <c r="A32" s="324">
        <v>44522</v>
      </c>
      <c r="B32" s="338" t="s">
        <v>2313</v>
      </c>
      <c r="C32" s="339" t="s">
        <v>2315</v>
      </c>
      <c r="D32" s="340">
        <v>1</v>
      </c>
      <c r="E32" s="340">
        <v>0</v>
      </c>
      <c r="F32" s="340">
        <v>0</v>
      </c>
      <c r="G32" s="340">
        <v>1</v>
      </c>
      <c r="H32" s="340">
        <v>0</v>
      </c>
      <c r="I32" s="341" t="s">
        <v>2328</v>
      </c>
      <c r="J32" s="342" t="s">
        <v>2332</v>
      </c>
      <c r="K32" s="342" t="s">
        <v>2336</v>
      </c>
      <c r="L32" s="343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 thickBot="1">
      <c r="A33" s="359">
        <v>44522</v>
      </c>
      <c r="B33" s="360" t="s">
        <v>2316</v>
      </c>
      <c r="C33" s="361" t="s">
        <v>2286</v>
      </c>
      <c r="D33" s="362">
        <v>5</v>
      </c>
      <c r="E33" s="362">
        <v>0</v>
      </c>
      <c r="F33" s="362">
        <v>0</v>
      </c>
      <c r="G33" s="362">
        <v>5</v>
      </c>
      <c r="H33" s="362">
        <v>0</v>
      </c>
      <c r="I33" s="363" t="s">
        <v>2328</v>
      </c>
      <c r="J33" s="364" t="s">
        <v>2334</v>
      </c>
      <c r="K33" s="364" t="s">
        <v>2336</v>
      </c>
      <c r="L33" s="365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59">
        <v>44522</v>
      </c>
      <c r="B34" s="360" t="s">
        <v>2317</v>
      </c>
      <c r="C34" s="361" t="s">
        <v>2315</v>
      </c>
      <c r="D34" s="362">
        <v>1</v>
      </c>
      <c r="E34" s="362">
        <v>0</v>
      </c>
      <c r="F34" s="362">
        <v>0</v>
      </c>
      <c r="G34" s="362">
        <v>1</v>
      </c>
      <c r="H34" s="362">
        <v>0</v>
      </c>
      <c r="I34" s="363" t="s">
        <v>2330</v>
      </c>
      <c r="J34" s="364" t="s">
        <v>2334</v>
      </c>
      <c r="K34" s="364" t="s">
        <v>2336</v>
      </c>
      <c r="L34" s="365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359">
        <v>44522</v>
      </c>
      <c r="B35" s="360" t="s">
        <v>2318</v>
      </c>
      <c r="C35" s="361" t="s">
        <v>2286</v>
      </c>
      <c r="D35" s="362">
        <v>5</v>
      </c>
      <c r="E35" s="362">
        <v>0</v>
      </c>
      <c r="F35" s="362">
        <v>0</v>
      </c>
      <c r="G35" s="362">
        <v>5</v>
      </c>
      <c r="H35" s="362">
        <v>0</v>
      </c>
      <c r="I35" s="363" t="s">
        <v>2328</v>
      </c>
      <c r="J35" s="364" t="s">
        <v>2332</v>
      </c>
      <c r="K35" s="364" t="s">
        <v>2336</v>
      </c>
      <c r="L35" s="365"/>
      <c r="M35" s="156"/>
      <c r="N35" s="270"/>
      <c r="O35" s="471"/>
      <c r="P35" s="89" t="s">
        <v>81</v>
      </c>
      <c r="Q35" s="89"/>
      <c r="R35" s="89" t="s">
        <v>82</v>
      </c>
      <c r="S35" s="89"/>
      <c r="T35" s="473" t="s">
        <v>83</v>
      </c>
      <c r="U35" s="475" t="s">
        <v>84</v>
      </c>
      <c r="V35" s="462" t="s">
        <v>85</v>
      </c>
    </row>
    <row r="36" spans="1:24" ht="20.100000000000001" customHeight="1">
      <c r="A36" s="318">
        <v>44522</v>
      </c>
      <c r="B36" s="326" t="s">
        <v>2319</v>
      </c>
      <c r="C36" s="327" t="s">
        <v>2320</v>
      </c>
      <c r="D36" s="328">
        <v>2</v>
      </c>
      <c r="E36" s="328">
        <v>0</v>
      </c>
      <c r="F36" s="328">
        <v>0</v>
      </c>
      <c r="G36" s="328">
        <v>0</v>
      </c>
      <c r="H36" s="328">
        <v>0</v>
      </c>
      <c r="I36" s="329" t="s">
        <v>2328</v>
      </c>
      <c r="J36" s="330" t="s">
        <v>2334</v>
      </c>
      <c r="K36" s="330" t="s">
        <v>2336</v>
      </c>
      <c r="L36" s="331"/>
      <c r="M36" s="104"/>
      <c r="N36" s="105"/>
      <c r="O36" s="472"/>
      <c r="P36" s="90" t="s">
        <v>86</v>
      </c>
      <c r="Q36" s="90" t="s">
        <v>87</v>
      </c>
      <c r="R36" s="90" t="s">
        <v>86</v>
      </c>
      <c r="S36" s="90" t="s">
        <v>87</v>
      </c>
      <c r="T36" s="474"/>
      <c r="U36" s="476"/>
      <c r="V36" s="463"/>
    </row>
    <row r="37" spans="1:24" ht="20.100000000000001" customHeight="1" thickBot="1">
      <c r="A37" s="324">
        <v>44522</v>
      </c>
      <c r="B37" s="338" t="s">
        <v>2319</v>
      </c>
      <c r="C37" s="339" t="s">
        <v>2321</v>
      </c>
      <c r="D37" s="340">
        <v>1</v>
      </c>
      <c r="E37" s="340">
        <v>0</v>
      </c>
      <c r="F37" s="340">
        <v>0</v>
      </c>
      <c r="G37" s="340">
        <v>0</v>
      </c>
      <c r="H37" s="340">
        <v>0</v>
      </c>
      <c r="I37" s="341" t="s">
        <v>2329</v>
      </c>
      <c r="J37" s="342" t="s">
        <v>2332</v>
      </c>
      <c r="K37" s="342" t="s">
        <v>2336</v>
      </c>
      <c r="L37" s="343"/>
      <c r="M37" s="344" t="s">
        <v>2334</v>
      </c>
      <c r="N37" s="186">
        <v>0.56666666666666665</v>
      </c>
      <c r="O37" s="345">
        <v>6396</v>
      </c>
      <c r="P37" s="346">
        <v>45</v>
      </c>
      <c r="Q37" s="346">
        <v>45</v>
      </c>
      <c r="R37" s="346">
        <v>6</v>
      </c>
      <c r="S37" s="346">
        <v>6</v>
      </c>
      <c r="T37" s="347">
        <f>SUM(P37:S37)</f>
        <v>102</v>
      </c>
      <c r="U37" s="348"/>
      <c r="V37" s="349">
        <v>9</v>
      </c>
    </row>
    <row r="38" spans="1:24" s="123" customFormat="1" ht="20.100000000000001" customHeight="1">
      <c r="A38" s="318">
        <v>44522</v>
      </c>
      <c r="B38" s="326" t="s">
        <v>2322</v>
      </c>
      <c r="C38" s="327" t="s">
        <v>2323</v>
      </c>
      <c r="D38" s="328">
        <v>3</v>
      </c>
      <c r="E38" s="328">
        <v>0</v>
      </c>
      <c r="F38" s="328">
        <v>0</v>
      </c>
      <c r="G38" s="328">
        <v>4</v>
      </c>
      <c r="H38" s="328">
        <v>0</v>
      </c>
      <c r="I38" s="329" t="s">
        <v>2328</v>
      </c>
      <c r="J38" s="330" t="s">
        <v>2334</v>
      </c>
      <c r="K38" s="330" t="s">
        <v>2336</v>
      </c>
      <c r="L38" s="331"/>
      <c r="M38" s="344" t="s">
        <v>2305</v>
      </c>
      <c r="N38" s="186">
        <v>0.55347222222222225</v>
      </c>
      <c r="O38" s="345" t="s">
        <v>145</v>
      </c>
      <c r="P38" s="346">
        <v>25</v>
      </c>
      <c r="Q38" s="346">
        <v>20</v>
      </c>
      <c r="R38" s="346">
        <v>1</v>
      </c>
      <c r="S38" s="346">
        <v>1</v>
      </c>
      <c r="T38" s="347">
        <f t="shared" ref="T38:T43" si="0">SUM(P38:S38)</f>
        <v>47</v>
      </c>
      <c r="U38" s="350"/>
      <c r="V38" s="351">
        <v>7</v>
      </c>
      <c r="W38" s="270"/>
      <c r="X38" s="106"/>
    </row>
    <row r="39" spans="1:24" ht="20.100000000000001" customHeight="1">
      <c r="A39" s="325">
        <v>44522</v>
      </c>
      <c r="B39" s="332" t="s">
        <v>2322</v>
      </c>
      <c r="C39" s="333" t="s">
        <v>2274</v>
      </c>
      <c r="D39" s="334">
        <v>3</v>
      </c>
      <c r="E39" s="334">
        <v>0</v>
      </c>
      <c r="F39" s="334">
        <v>0</v>
      </c>
      <c r="G39" s="334">
        <v>5</v>
      </c>
      <c r="H39" s="334">
        <v>0</v>
      </c>
      <c r="I39" s="335" t="s">
        <v>2328</v>
      </c>
      <c r="J39" s="336" t="s">
        <v>2332</v>
      </c>
      <c r="K39" s="336" t="s">
        <v>2336</v>
      </c>
      <c r="L39" s="337"/>
      <c r="M39" s="344" t="s">
        <v>2377</v>
      </c>
      <c r="N39" s="186">
        <v>0.59027777777777779</v>
      </c>
      <c r="O39" s="345" t="s">
        <v>144</v>
      </c>
      <c r="P39" s="346">
        <v>104</v>
      </c>
      <c r="Q39" s="346">
        <v>69</v>
      </c>
      <c r="R39" s="346">
        <v>3</v>
      </c>
      <c r="S39" s="346">
        <v>2</v>
      </c>
      <c r="T39" s="347">
        <f t="shared" si="0"/>
        <v>178</v>
      </c>
      <c r="U39" s="350"/>
      <c r="V39" s="351">
        <v>4</v>
      </c>
      <c r="X39" s="106"/>
    </row>
    <row r="40" spans="1:24" ht="20.100000000000001" customHeight="1" thickBot="1">
      <c r="A40" s="324">
        <v>44522</v>
      </c>
      <c r="B40" s="338" t="s">
        <v>2322</v>
      </c>
      <c r="C40" s="339" t="s">
        <v>2324</v>
      </c>
      <c r="D40" s="340">
        <v>1</v>
      </c>
      <c r="E40" s="340">
        <v>0</v>
      </c>
      <c r="F40" s="340">
        <v>0</v>
      </c>
      <c r="G40" s="340">
        <v>2</v>
      </c>
      <c r="H40" s="340">
        <v>0</v>
      </c>
      <c r="I40" s="341" t="s">
        <v>2329</v>
      </c>
      <c r="J40" s="342" t="s">
        <v>2333</v>
      </c>
      <c r="K40" s="342" t="s">
        <v>2336</v>
      </c>
      <c r="L40" s="343"/>
      <c r="M40" s="344" t="s">
        <v>2361</v>
      </c>
      <c r="N40" s="186">
        <v>0.58611111111111114</v>
      </c>
      <c r="O40" s="345" t="s">
        <v>142</v>
      </c>
      <c r="P40" s="346">
        <v>58</v>
      </c>
      <c r="Q40" s="346">
        <v>63</v>
      </c>
      <c r="R40" s="346">
        <v>3</v>
      </c>
      <c r="S40" s="346">
        <v>3</v>
      </c>
      <c r="T40" s="347">
        <f t="shared" si="0"/>
        <v>127</v>
      </c>
      <c r="U40" s="352"/>
      <c r="V40" s="351">
        <v>9</v>
      </c>
      <c r="W40" s="106"/>
    </row>
    <row r="41" spans="1:24" ht="20.100000000000001" customHeight="1">
      <c r="A41" s="318">
        <v>44522</v>
      </c>
      <c r="B41" s="326" t="s">
        <v>2325</v>
      </c>
      <c r="C41" s="327" t="s">
        <v>2274</v>
      </c>
      <c r="D41" s="328">
        <v>3</v>
      </c>
      <c r="E41" s="328">
        <v>0</v>
      </c>
      <c r="F41" s="328">
        <v>0</v>
      </c>
      <c r="G41" s="328">
        <v>3</v>
      </c>
      <c r="H41" s="328">
        <v>0</v>
      </c>
      <c r="I41" s="329" t="s">
        <v>2331</v>
      </c>
      <c r="J41" s="330" t="s">
        <v>2334</v>
      </c>
      <c r="K41" s="330" t="s">
        <v>2336</v>
      </c>
      <c r="L41" s="331"/>
      <c r="M41" s="344" t="s">
        <v>2284</v>
      </c>
      <c r="N41" s="186">
        <v>0.52222222222222225</v>
      </c>
      <c r="O41" s="345" t="s">
        <v>146</v>
      </c>
      <c r="P41" s="346">
        <v>28</v>
      </c>
      <c r="Q41" s="346">
        <v>28</v>
      </c>
      <c r="R41" s="346">
        <v>3</v>
      </c>
      <c r="S41" s="346">
        <v>3</v>
      </c>
      <c r="T41" s="347">
        <f t="shared" si="0"/>
        <v>62</v>
      </c>
      <c r="U41" s="352"/>
      <c r="V41" s="351">
        <v>5</v>
      </c>
      <c r="W41" s="106"/>
    </row>
    <row r="42" spans="1:24" ht="20.100000000000001" customHeight="1">
      <c r="A42" s="325">
        <v>44522</v>
      </c>
      <c r="B42" s="332" t="s">
        <v>2325</v>
      </c>
      <c r="C42" s="333" t="s">
        <v>2326</v>
      </c>
      <c r="D42" s="334">
        <v>4</v>
      </c>
      <c r="E42" s="334">
        <v>0</v>
      </c>
      <c r="F42" s="334">
        <v>0</v>
      </c>
      <c r="G42" s="334">
        <v>4</v>
      </c>
      <c r="H42" s="334">
        <v>0</v>
      </c>
      <c r="I42" s="335" t="s">
        <v>2328</v>
      </c>
      <c r="J42" s="336" t="s">
        <v>2334</v>
      </c>
      <c r="K42" s="336" t="s">
        <v>2336</v>
      </c>
      <c r="L42" s="337"/>
      <c r="M42" s="344" t="s">
        <v>2386</v>
      </c>
      <c r="N42" s="186">
        <v>0.59722222222222221</v>
      </c>
      <c r="O42" s="345" t="s">
        <v>2241</v>
      </c>
      <c r="P42" s="346">
        <v>10</v>
      </c>
      <c r="Q42" s="346">
        <v>5</v>
      </c>
      <c r="R42" s="346">
        <v>4</v>
      </c>
      <c r="S42" s="346">
        <v>4</v>
      </c>
      <c r="T42" s="347">
        <f t="shared" si="0"/>
        <v>23</v>
      </c>
      <c r="U42" s="352"/>
      <c r="V42" s="351">
        <v>2</v>
      </c>
      <c r="W42" s="106"/>
    </row>
    <row r="43" spans="1:24" ht="20.100000000000001" customHeight="1" thickBot="1">
      <c r="A43" s="324">
        <v>44522</v>
      </c>
      <c r="B43" s="338" t="s">
        <v>2325</v>
      </c>
      <c r="C43" s="339" t="s">
        <v>2268</v>
      </c>
      <c r="D43" s="340">
        <v>1</v>
      </c>
      <c r="E43" s="340">
        <v>0</v>
      </c>
      <c r="F43" s="340">
        <v>0</v>
      </c>
      <c r="G43" s="340">
        <v>1</v>
      </c>
      <c r="H43" s="340">
        <v>0</v>
      </c>
      <c r="I43" s="341" t="s">
        <v>2329</v>
      </c>
      <c r="J43" s="342" t="s">
        <v>2332</v>
      </c>
      <c r="K43" s="342" t="s">
        <v>2336</v>
      </c>
      <c r="L43" s="343"/>
      <c r="M43" s="344" t="s">
        <v>2281</v>
      </c>
      <c r="N43" s="186"/>
      <c r="O43" s="345" t="s">
        <v>147</v>
      </c>
      <c r="P43" s="346">
        <v>3</v>
      </c>
      <c r="Q43" s="346">
        <v>2</v>
      </c>
      <c r="R43" s="346">
        <v>1</v>
      </c>
      <c r="S43" s="346">
        <v>1</v>
      </c>
      <c r="T43" s="347">
        <f t="shared" si="0"/>
        <v>7</v>
      </c>
      <c r="U43" s="350"/>
      <c r="V43" s="351">
        <v>1</v>
      </c>
      <c r="W43" s="106"/>
    </row>
    <row r="44" spans="1:24" ht="20.100000000000001" customHeight="1" thickTop="1">
      <c r="A44" s="318">
        <v>44522</v>
      </c>
      <c r="B44" s="326" t="s">
        <v>2327</v>
      </c>
      <c r="C44" s="327" t="s">
        <v>2274</v>
      </c>
      <c r="D44" s="328">
        <v>4</v>
      </c>
      <c r="E44" s="328">
        <v>0</v>
      </c>
      <c r="F44" s="328">
        <v>0</v>
      </c>
      <c r="G44" s="328">
        <v>0</v>
      </c>
      <c r="H44" s="328">
        <v>0</v>
      </c>
      <c r="I44" s="329" t="s">
        <v>2328</v>
      </c>
      <c r="J44" s="330" t="s">
        <v>2332</v>
      </c>
      <c r="K44" s="330" t="s">
        <v>2336</v>
      </c>
      <c r="L44" s="331"/>
      <c r="M44" s="344"/>
      <c r="N44" s="186"/>
      <c r="O44" s="181" t="s">
        <v>125</v>
      </c>
      <c r="P44" s="182">
        <f>SUM(P37:P43)</f>
        <v>273</v>
      </c>
      <c r="Q44" s="182">
        <f>SUM(Q37:Q43)</f>
        <v>232</v>
      </c>
      <c r="R44" s="182">
        <f>SUM(R37:R43)</f>
        <v>21</v>
      </c>
      <c r="S44" s="182">
        <f>SUM(S37:S43)</f>
        <v>20</v>
      </c>
      <c r="T44" s="182">
        <f>SUM(T37:T43)</f>
        <v>546</v>
      </c>
      <c r="U44" s="183"/>
      <c r="V44" s="184"/>
      <c r="W44" s="106"/>
    </row>
    <row r="45" spans="1:24" ht="20.100000000000001" customHeight="1">
      <c r="A45" s="325">
        <v>44522</v>
      </c>
      <c r="B45" s="332" t="s">
        <v>2327</v>
      </c>
      <c r="C45" s="333" t="s">
        <v>2326</v>
      </c>
      <c r="D45" s="334">
        <v>5</v>
      </c>
      <c r="E45" s="334">
        <v>0</v>
      </c>
      <c r="F45" s="334">
        <v>0</v>
      </c>
      <c r="G45" s="334">
        <v>5</v>
      </c>
      <c r="H45" s="334">
        <v>0</v>
      </c>
      <c r="I45" s="335" t="s">
        <v>2328</v>
      </c>
      <c r="J45" s="336" t="s">
        <v>2334</v>
      </c>
      <c r="K45" s="336" t="s">
        <v>2336</v>
      </c>
      <c r="L45" s="337"/>
      <c r="M45" s="344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</row>
    <row r="46" spans="1:24" ht="20.100000000000001" customHeight="1" thickBot="1">
      <c r="A46" s="324">
        <v>44522</v>
      </c>
      <c r="B46" s="338" t="s">
        <v>2327</v>
      </c>
      <c r="C46" s="339" t="s">
        <v>2314</v>
      </c>
      <c r="D46" s="340">
        <v>1</v>
      </c>
      <c r="E46" s="340">
        <v>0</v>
      </c>
      <c r="F46" s="340">
        <v>0</v>
      </c>
      <c r="G46" s="340">
        <v>1</v>
      </c>
      <c r="H46" s="340">
        <v>0</v>
      </c>
      <c r="I46" s="341" t="s">
        <v>2329</v>
      </c>
      <c r="J46" s="342" t="s">
        <v>2332</v>
      </c>
      <c r="K46" s="342" t="s">
        <v>2337</v>
      </c>
      <c r="L46" s="343"/>
      <c r="M46" s="344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4" ht="20.100000000000001" customHeight="1" thickBot="1">
      <c r="A47" s="359">
        <v>44522</v>
      </c>
      <c r="B47" s="360" t="s">
        <v>2338</v>
      </c>
      <c r="C47" s="361" t="s">
        <v>2339</v>
      </c>
      <c r="D47" s="362">
        <v>5</v>
      </c>
      <c r="E47" s="362">
        <v>0</v>
      </c>
      <c r="F47" s="362">
        <v>0</v>
      </c>
      <c r="G47" s="362">
        <v>5</v>
      </c>
      <c r="H47" s="362">
        <v>0</v>
      </c>
      <c r="I47" s="363" t="s">
        <v>2353</v>
      </c>
      <c r="J47" s="364" t="s">
        <v>2356</v>
      </c>
      <c r="K47" s="367" t="s">
        <v>2358</v>
      </c>
      <c r="L47" s="365"/>
      <c r="M47" s="344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4" ht="20.100000000000001" customHeight="1" thickBot="1">
      <c r="A48" s="318">
        <v>44522</v>
      </c>
      <c r="B48" s="326" t="s">
        <v>2340</v>
      </c>
      <c r="C48" s="327" t="s">
        <v>2286</v>
      </c>
      <c r="D48" s="328">
        <v>3</v>
      </c>
      <c r="E48" s="328">
        <v>0</v>
      </c>
      <c r="F48" s="328">
        <v>0</v>
      </c>
      <c r="G48" s="328">
        <v>3</v>
      </c>
      <c r="H48" s="328">
        <v>0</v>
      </c>
      <c r="I48" s="329" t="s">
        <v>2354</v>
      </c>
      <c r="J48" s="330" t="s">
        <v>2356</v>
      </c>
      <c r="K48" s="368" t="s">
        <v>2359</v>
      </c>
      <c r="L48" s="331"/>
      <c r="M48" s="344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24">
        <v>44522</v>
      </c>
      <c r="B49" s="338" t="s">
        <v>2340</v>
      </c>
      <c r="C49" s="339" t="s">
        <v>2341</v>
      </c>
      <c r="D49" s="340">
        <v>4</v>
      </c>
      <c r="E49" s="340">
        <v>0</v>
      </c>
      <c r="F49" s="340">
        <v>0</v>
      </c>
      <c r="G49" s="340">
        <v>4</v>
      </c>
      <c r="H49" s="340">
        <v>0</v>
      </c>
      <c r="I49" s="341" t="s">
        <v>2354</v>
      </c>
      <c r="J49" s="342" t="s">
        <v>2356</v>
      </c>
      <c r="K49" s="369" t="s">
        <v>2359</v>
      </c>
      <c r="L49" s="343"/>
      <c r="M49" s="344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18">
        <v>44522</v>
      </c>
      <c r="B50" s="326" t="s">
        <v>2342</v>
      </c>
      <c r="C50" s="327" t="s">
        <v>2286</v>
      </c>
      <c r="D50" s="328">
        <v>5</v>
      </c>
      <c r="E50" s="328">
        <v>0</v>
      </c>
      <c r="F50" s="328">
        <v>0</v>
      </c>
      <c r="G50" s="328">
        <v>5</v>
      </c>
      <c r="H50" s="328">
        <v>0</v>
      </c>
      <c r="I50" s="329" t="s">
        <v>2354</v>
      </c>
      <c r="J50" s="330" t="s">
        <v>2356</v>
      </c>
      <c r="K50" s="368" t="s">
        <v>2358</v>
      </c>
      <c r="L50" s="331"/>
      <c r="M50" s="344"/>
      <c r="N50" s="186"/>
      <c r="O50" s="94" t="s">
        <v>89</v>
      </c>
      <c r="P50" s="96">
        <f>P44+P49</f>
        <v>273</v>
      </c>
      <c r="Q50" s="95">
        <f>Q44+Q49</f>
        <v>232</v>
      </c>
      <c r="R50" s="96">
        <f>R44+R49</f>
        <v>21</v>
      </c>
      <c r="S50" s="95">
        <f>S44+S49</f>
        <v>20</v>
      </c>
      <c r="T50" s="96">
        <f>T44+T49</f>
        <v>546</v>
      </c>
      <c r="U50" s="97">
        <f>SUM(U44:U45)</f>
        <v>0</v>
      </c>
      <c r="V50" s="98"/>
    </row>
    <row r="51" spans="1:22" ht="20.100000000000001" customHeight="1" thickBot="1">
      <c r="A51" s="324">
        <v>44522</v>
      </c>
      <c r="B51" s="338" t="s">
        <v>2342</v>
      </c>
      <c r="C51" s="339" t="s">
        <v>2314</v>
      </c>
      <c r="D51" s="340">
        <v>3</v>
      </c>
      <c r="E51" s="340">
        <v>0</v>
      </c>
      <c r="F51" s="340">
        <v>0</v>
      </c>
      <c r="G51" s="340">
        <v>3</v>
      </c>
      <c r="H51" s="340">
        <v>0</v>
      </c>
      <c r="I51" s="341" t="s">
        <v>2355</v>
      </c>
      <c r="J51" s="342" t="s">
        <v>2356</v>
      </c>
      <c r="K51" s="369" t="s">
        <v>2360</v>
      </c>
      <c r="L51" s="343"/>
      <c r="M51" s="344"/>
      <c r="N51" s="106"/>
      <c r="O51" s="169" t="s">
        <v>1310</v>
      </c>
      <c r="P51" s="99">
        <v>-3</v>
      </c>
      <c r="Q51" s="152">
        <v>-3</v>
      </c>
      <c r="R51" s="152"/>
      <c r="S51" s="152"/>
      <c r="T51" s="152"/>
      <c r="U51" s="151"/>
      <c r="V51" s="151"/>
    </row>
    <row r="52" spans="1:22" ht="20.100000000000001" customHeight="1" thickBot="1">
      <c r="A52" s="359">
        <v>44522</v>
      </c>
      <c r="B52" s="360" t="s">
        <v>2343</v>
      </c>
      <c r="C52" s="361" t="s">
        <v>2326</v>
      </c>
      <c r="D52" s="362">
        <v>1</v>
      </c>
      <c r="E52" s="362">
        <v>0</v>
      </c>
      <c r="F52" s="362">
        <v>0</v>
      </c>
      <c r="G52" s="362">
        <v>1</v>
      </c>
      <c r="H52" s="362">
        <v>0</v>
      </c>
      <c r="I52" s="363" t="s">
        <v>2353</v>
      </c>
      <c r="J52" s="364" t="s">
        <v>2356</v>
      </c>
      <c r="K52" s="367" t="s">
        <v>2360</v>
      </c>
      <c r="L52" s="365"/>
      <c r="M52" s="344"/>
      <c r="N52" s="106"/>
      <c r="O52" s="156" t="s">
        <v>2250</v>
      </c>
      <c r="P52" s="188"/>
      <c r="Q52" s="188"/>
      <c r="R52" s="152"/>
      <c r="S52" s="152"/>
      <c r="T52" s="152"/>
      <c r="U52" s="151"/>
      <c r="V52" s="151"/>
    </row>
    <row r="53" spans="1:22" ht="20.100000000000001" customHeight="1">
      <c r="A53" s="318">
        <v>44522</v>
      </c>
      <c r="B53" s="326" t="s">
        <v>2344</v>
      </c>
      <c r="C53" s="327" t="s">
        <v>2271</v>
      </c>
      <c r="D53" s="328">
        <v>1</v>
      </c>
      <c r="E53" s="328">
        <v>0</v>
      </c>
      <c r="F53" s="328">
        <v>0</v>
      </c>
      <c r="G53" s="328">
        <v>1</v>
      </c>
      <c r="H53" s="328">
        <v>0</v>
      </c>
      <c r="I53" s="329" t="s">
        <v>2355</v>
      </c>
      <c r="J53" s="330" t="s">
        <v>2356</v>
      </c>
      <c r="K53" s="368" t="s">
        <v>2359</v>
      </c>
      <c r="L53" s="331"/>
      <c r="M53" s="344"/>
      <c r="N53" s="106"/>
      <c r="O53" s="156"/>
      <c r="P53" s="188"/>
      <c r="Q53" s="188"/>
      <c r="R53" s="152"/>
      <c r="S53" s="152"/>
      <c r="T53" s="152"/>
      <c r="U53" s="151"/>
      <c r="V53" s="151"/>
    </row>
    <row r="54" spans="1:22" ht="20.100000000000001" customHeight="1" thickBot="1">
      <c r="A54" s="324">
        <v>44522</v>
      </c>
      <c r="B54" s="338" t="s">
        <v>2344</v>
      </c>
      <c r="C54" s="339" t="s">
        <v>2286</v>
      </c>
      <c r="D54" s="340">
        <v>5</v>
      </c>
      <c r="E54" s="340">
        <v>0</v>
      </c>
      <c r="F54" s="340">
        <v>0</v>
      </c>
      <c r="G54" s="340">
        <v>5</v>
      </c>
      <c r="H54" s="340">
        <v>0</v>
      </c>
      <c r="I54" s="341" t="s">
        <v>2354</v>
      </c>
      <c r="J54" s="342" t="s">
        <v>2356</v>
      </c>
      <c r="K54" s="369" t="s">
        <v>2358</v>
      </c>
      <c r="L54" s="343"/>
      <c r="M54" s="344"/>
      <c r="N54" s="272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 thickBot="1">
      <c r="A55" s="359">
        <v>44522</v>
      </c>
      <c r="B55" s="360" t="s">
        <v>2345</v>
      </c>
      <c r="C55" s="361" t="s">
        <v>2274</v>
      </c>
      <c r="D55" s="362">
        <v>5</v>
      </c>
      <c r="E55" s="362">
        <v>0</v>
      </c>
      <c r="F55" s="362">
        <v>0</v>
      </c>
      <c r="G55" s="362">
        <v>0</v>
      </c>
      <c r="H55" s="362">
        <v>0</v>
      </c>
      <c r="I55" s="363" t="s">
        <v>2355</v>
      </c>
      <c r="J55" s="364" t="s">
        <v>2356</v>
      </c>
      <c r="K55" s="367" t="s">
        <v>2358</v>
      </c>
      <c r="L55" s="365"/>
      <c r="M55" s="344"/>
      <c r="N55" s="272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>
      <c r="A56" s="318">
        <v>44522</v>
      </c>
      <c r="B56" s="326" t="s">
        <v>2346</v>
      </c>
      <c r="C56" s="327" t="s">
        <v>2347</v>
      </c>
      <c r="D56" s="328">
        <v>1</v>
      </c>
      <c r="E56" s="328">
        <v>0</v>
      </c>
      <c r="F56" s="328">
        <v>0</v>
      </c>
      <c r="G56" s="328">
        <v>1</v>
      </c>
      <c r="H56" s="328">
        <v>0</v>
      </c>
      <c r="I56" s="329" t="s">
        <v>2353</v>
      </c>
      <c r="J56" s="330" t="s">
        <v>2357</v>
      </c>
      <c r="K56" s="368" t="s">
        <v>2358</v>
      </c>
      <c r="L56" s="331"/>
      <c r="M56" s="187"/>
      <c r="N56" s="272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 thickBot="1">
      <c r="A57" s="324">
        <v>44522</v>
      </c>
      <c r="B57" s="338" t="s">
        <v>2346</v>
      </c>
      <c r="C57" s="339" t="s">
        <v>2321</v>
      </c>
      <c r="D57" s="340">
        <v>1</v>
      </c>
      <c r="E57" s="340">
        <v>0</v>
      </c>
      <c r="F57" s="340">
        <v>0</v>
      </c>
      <c r="G57" s="340">
        <v>1</v>
      </c>
      <c r="H57" s="340">
        <v>0</v>
      </c>
      <c r="I57" s="341" t="s">
        <v>2354</v>
      </c>
      <c r="J57" s="342" t="s">
        <v>2356</v>
      </c>
      <c r="K57" s="369" t="s">
        <v>2358</v>
      </c>
      <c r="L57" s="343"/>
      <c r="M57" s="187"/>
      <c r="N57" s="272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318">
        <v>44522</v>
      </c>
      <c r="B58" s="326" t="s">
        <v>2348</v>
      </c>
      <c r="C58" s="327" t="s">
        <v>2320</v>
      </c>
      <c r="D58" s="328">
        <v>4</v>
      </c>
      <c r="E58" s="328">
        <v>0</v>
      </c>
      <c r="F58" s="328">
        <v>0</v>
      </c>
      <c r="G58" s="328">
        <v>4</v>
      </c>
      <c r="H58" s="328">
        <v>0</v>
      </c>
      <c r="I58" s="329" t="s">
        <v>2354</v>
      </c>
      <c r="J58" s="330" t="s">
        <v>2356</v>
      </c>
      <c r="K58" s="368" t="s">
        <v>2358</v>
      </c>
      <c r="L58" s="331"/>
      <c r="M58" s="187"/>
      <c r="N58" s="272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24">
        <v>44522</v>
      </c>
      <c r="B59" s="338" t="s">
        <v>2348</v>
      </c>
      <c r="C59" s="339" t="s">
        <v>2349</v>
      </c>
      <c r="D59" s="340">
        <v>4</v>
      </c>
      <c r="E59" s="340">
        <v>0</v>
      </c>
      <c r="F59" s="340">
        <v>0</v>
      </c>
      <c r="G59" s="340">
        <v>4</v>
      </c>
      <c r="H59" s="340">
        <v>0</v>
      </c>
      <c r="I59" s="341" t="s">
        <v>2355</v>
      </c>
      <c r="J59" s="342" t="s">
        <v>2356</v>
      </c>
      <c r="K59" s="369" t="s">
        <v>2358</v>
      </c>
      <c r="L59" s="343"/>
      <c r="M59" s="187"/>
      <c r="N59" s="272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318">
        <v>44522</v>
      </c>
      <c r="B60" s="326" t="s">
        <v>2350</v>
      </c>
      <c r="C60" s="327" t="s">
        <v>2351</v>
      </c>
      <c r="D60" s="328">
        <v>14</v>
      </c>
      <c r="E60" s="328">
        <v>0</v>
      </c>
      <c r="F60" s="328">
        <v>0</v>
      </c>
      <c r="G60" s="328">
        <v>14</v>
      </c>
      <c r="H60" s="328">
        <v>0</v>
      </c>
      <c r="I60" s="329" t="s">
        <v>2355</v>
      </c>
      <c r="J60" s="330" t="s">
        <v>2356</v>
      </c>
      <c r="K60" s="368" t="s">
        <v>2358</v>
      </c>
      <c r="L60" s="331"/>
      <c r="M60" s="187"/>
      <c r="N60" s="272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 thickBot="1">
      <c r="A61" s="324">
        <v>44522</v>
      </c>
      <c r="B61" s="338" t="s">
        <v>2350</v>
      </c>
      <c r="C61" s="339" t="s">
        <v>2352</v>
      </c>
      <c r="D61" s="340">
        <v>10</v>
      </c>
      <c r="E61" s="340">
        <v>0</v>
      </c>
      <c r="F61" s="340">
        <v>0</v>
      </c>
      <c r="G61" s="340">
        <v>10</v>
      </c>
      <c r="H61" s="340">
        <v>0</v>
      </c>
      <c r="I61" s="341" t="s">
        <v>2354</v>
      </c>
      <c r="J61" s="342" t="s">
        <v>2356</v>
      </c>
      <c r="K61" s="369" t="s">
        <v>2358</v>
      </c>
      <c r="L61" s="343"/>
      <c r="M61" s="187"/>
      <c r="N61" s="272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359">
        <v>44522</v>
      </c>
      <c r="B62" s="360" t="s">
        <v>2362</v>
      </c>
      <c r="C62" s="361" t="s">
        <v>2363</v>
      </c>
      <c r="D62" s="362">
        <v>15</v>
      </c>
      <c r="E62" s="362">
        <v>0</v>
      </c>
      <c r="F62" s="362">
        <v>0</v>
      </c>
      <c r="G62" s="362">
        <v>15</v>
      </c>
      <c r="H62" s="362">
        <v>0</v>
      </c>
      <c r="I62" s="363" t="s">
        <v>2370</v>
      </c>
      <c r="J62" s="364" t="s">
        <v>2373</v>
      </c>
      <c r="K62" s="364" t="s">
        <v>2375</v>
      </c>
      <c r="L62" s="365"/>
      <c r="M62" s="187"/>
      <c r="N62" s="272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18">
        <v>44522</v>
      </c>
      <c r="B63" s="326" t="s">
        <v>2364</v>
      </c>
      <c r="C63" s="327" t="s">
        <v>2321</v>
      </c>
      <c r="D63" s="328">
        <v>1</v>
      </c>
      <c r="E63" s="328">
        <v>0</v>
      </c>
      <c r="F63" s="328">
        <v>0</v>
      </c>
      <c r="G63" s="328">
        <v>1</v>
      </c>
      <c r="H63" s="328">
        <v>0</v>
      </c>
      <c r="I63" s="329" t="s">
        <v>2371</v>
      </c>
      <c r="J63" s="330" t="s">
        <v>2374</v>
      </c>
      <c r="K63" s="330" t="s">
        <v>2375</v>
      </c>
      <c r="L63" s="331"/>
      <c r="M63" s="187"/>
      <c r="N63" s="272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>
      <c r="A64" s="325">
        <v>44522</v>
      </c>
      <c r="B64" s="332" t="s">
        <v>2364</v>
      </c>
      <c r="C64" s="333" t="s">
        <v>2365</v>
      </c>
      <c r="D64" s="334">
        <v>33</v>
      </c>
      <c r="E64" s="334">
        <v>0</v>
      </c>
      <c r="F64" s="334">
        <v>0</v>
      </c>
      <c r="G64" s="334">
        <v>69</v>
      </c>
      <c r="H64" s="334">
        <v>0</v>
      </c>
      <c r="I64" s="335" t="s">
        <v>2372</v>
      </c>
      <c r="J64" s="336" t="s">
        <v>2373</v>
      </c>
      <c r="K64" s="336" t="s">
        <v>2375</v>
      </c>
      <c r="L64" s="337"/>
      <c r="M64" s="187"/>
      <c r="N64" s="272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>
      <c r="A65" s="325">
        <v>44522</v>
      </c>
      <c r="B65" s="332" t="s">
        <v>2364</v>
      </c>
      <c r="C65" s="333" t="s">
        <v>2366</v>
      </c>
      <c r="D65" s="334">
        <v>1</v>
      </c>
      <c r="E65" s="334">
        <v>0</v>
      </c>
      <c r="F65" s="334">
        <v>0</v>
      </c>
      <c r="G65" s="334">
        <v>1</v>
      </c>
      <c r="H65" s="334">
        <v>0</v>
      </c>
      <c r="I65" s="335" t="s">
        <v>2371</v>
      </c>
      <c r="J65" s="336" t="s">
        <v>2373</v>
      </c>
      <c r="K65" s="336" t="s">
        <v>2375</v>
      </c>
      <c r="L65" s="337"/>
      <c r="M65" s="187"/>
      <c r="N65" s="272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325">
        <v>44522</v>
      </c>
      <c r="B66" s="332" t="s">
        <v>2364</v>
      </c>
      <c r="C66" s="333" t="s">
        <v>2367</v>
      </c>
      <c r="D66" s="334">
        <v>1</v>
      </c>
      <c r="E66" s="334">
        <v>0</v>
      </c>
      <c r="F66" s="334">
        <v>0</v>
      </c>
      <c r="G66" s="334">
        <v>0</v>
      </c>
      <c r="H66" s="334">
        <v>0</v>
      </c>
      <c r="I66" s="335" t="s">
        <v>2371</v>
      </c>
      <c r="J66" s="336" t="s">
        <v>2373</v>
      </c>
      <c r="K66" s="336" t="s">
        <v>2376</v>
      </c>
      <c r="L66" s="337"/>
      <c r="M66" s="187"/>
      <c r="N66" s="272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324">
        <v>44522</v>
      </c>
      <c r="B67" s="338" t="s">
        <v>2364</v>
      </c>
      <c r="C67" s="339" t="s">
        <v>2315</v>
      </c>
      <c r="D67" s="340">
        <v>2</v>
      </c>
      <c r="E67" s="340">
        <v>0</v>
      </c>
      <c r="F67" s="340">
        <v>0</v>
      </c>
      <c r="G67" s="340">
        <v>3</v>
      </c>
      <c r="H67" s="340">
        <v>0</v>
      </c>
      <c r="I67" s="341" t="s">
        <v>2372</v>
      </c>
      <c r="J67" s="342" t="s">
        <v>2373</v>
      </c>
      <c r="K67" s="342" t="s">
        <v>2376</v>
      </c>
      <c r="L67" s="343"/>
      <c r="M67" s="187"/>
      <c r="N67" s="272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318">
        <v>44522</v>
      </c>
      <c r="B68" s="326" t="s">
        <v>2368</v>
      </c>
      <c r="C68" s="327" t="s">
        <v>2271</v>
      </c>
      <c r="D68" s="328">
        <v>1</v>
      </c>
      <c r="E68" s="328">
        <v>0</v>
      </c>
      <c r="F68" s="328">
        <v>0</v>
      </c>
      <c r="G68" s="328">
        <v>1</v>
      </c>
      <c r="H68" s="328">
        <v>0</v>
      </c>
      <c r="I68" s="329" t="s">
        <v>2371</v>
      </c>
      <c r="J68" s="330" t="s">
        <v>2373</v>
      </c>
      <c r="K68" s="330" t="s">
        <v>2376</v>
      </c>
      <c r="L68" s="331"/>
      <c r="M68" s="187"/>
      <c r="N68" s="272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 thickBot="1">
      <c r="A69" s="324">
        <v>44522</v>
      </c>
      <c r="B69" s="338" t="s">
        <v>2368</v>
      </c>
      <c r="C69" s="339" t="s">
        <v>2286</v>
      </c>
      <c r="D69" s="340">
        <v>8</v>
      </c>
      <c r="E69" s="340">
        <v>0</v>
      </c>
      <c r="F69" s="340">
        <v>0</v>
      </c>
      <c r="G69" s="340">
        <v>8</v>
      </c>
      <c r="H69" s="340">
        <v>0</v>
      </c>
      <c r="I69" s="341" t="s">
        <v>2372</v>
      </c>
      <c r="J69" s="342" t="s">
        <v>2373</v>
      </c>
      <c r="K69" s="342" t="s">
        <v>2375</v>
      </c>
      <c r="L69" s="343"/>
      <c r="M69" s="187"/>
      <c r="N69" s="272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318">
        <v>44522</v>
      </c>
      <c r="B70" s="326" t="s">
        <v>2369</v>
      </c>
      <c r="C70" s="327" t="s">
        <v>2292</v>
      </c>
      <c r="D70" s="328">
        <v>8</v>
      </c>
      <c r="E70" s="328">
        <v>0</v>
      </c>
      <c r="F70" s="328">
        <v>0</v>
      </c>
      <c r="G70" s="328">
        <v>8</v>
      </c>
      <c r="H70" s="328">
        <v>0</v>
      </c>
      <c r="I70" s="329" t="s">
        <v>2371</v>
      </c>
      <c r="J70" s="330" t="s">
        <v>2373</v>
      </c>
      <c r="K70" s="330" t="s">
        <v>2376</v>
      </c>
      <c r="L70" s="331"/>
      <c r="M70" s="187"/>
      <c r="N70" s="272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 thickBot="1">
      <c r="A71" s="324">
        <v>44522</v>
      </c>
      <c r="B71" s="338" t="s">
        <v>2369</v>
      </c>
      <c r="C71" s="339" t="s">
        <v>2310</v>
      </c>
      <c r="D71" s="340">
        <v>1</v>
      </c>
      <c r="E71" s="340">
        <v>0</v>
      </c>
      <c r="F71" s="340">
        <v>0</v>
      </c>
      <c r="G71" s="340">
        <v>1</v>
      </c>
      <c r="H71" s="340">
        <v>0</v>
      </c>
      <c r="I71" s="341" t="s">
        <v>2371</v>
      </c>
      <c r="J71" s="342" t="s">
        <v>2373</v>
      </c>
      <c r="K71" s="342" t="s">
        <v>2376</v>
      </c>
      <c r="L71" s="343"/>
      <c r="M71" s="187"/>
      <c r="N71" s="272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359">
        <v>44522</v>
      </c>
      <c r="B72" s="360" t="s">
        <v>2399</v>
      </c>
      <c r="C72" s="361" t="s">
        <v>2378</v>
      </c>
      <c r="D72" s="362">
        <v>4</v>
      </c>
      <c r="E72" s="362">
        <v>0</v>
      </c>
      <c r="F72" s="362">
        <v>0</v>
      </c>
      <c r="G72" s="362">
        <v>4</v>
      </c>
      <c r="H72" s="362">
        <v>0</v>
      </c>
      <c r="I72" s="363" t="s">
        <v>2381</v>
      </c>
      <c r="J72" s="364" t="s">
        <v>2383</v>
      </c>
      <c r="K72" s="367" t="s">
        <v>2385</v>
      </c>
      <c r="L72" s="365"/>
      <c r="M72" s="187"/>
      <c r="N72" s="272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 thickBot="1">
      <c r="A73" s="359">
        <v>44522</v>
      </c>
      <c r="B73" s="360" t="s">
        <v>2379</v>
      </c>
      <c r="C73" s="361" t="s">
        <v>2380</v>
      </c>
      <c r="D73" s="362">
        <v>5</v>
      </c>
      <c r="E73" s="362">
        <v>0</v>
      </c>
      <c r="F73" s="362">
        <v>0</v>
      </c>
      <c r="G73" s="362">
        <v>10</v>
      </c>
      <c r="H73" s="362">
        <v>0</v>
      </c>
      <c r="I73" s="363" t="s">
        <v>2382</v>
      </c>
      <c r="J73" s="364" t="s">
        <v>2384</v>
      </c>
      <c r="K73" s="367" t="s">
        <v>2385</v>
      </c>
      <c r="L73" s="365"/>
      <c r="M73" s="187"/>
      <c r="N73" s="272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484">
        <v>44522</v>
      </c>
      <c r="B74" s="485" t="s">
        <v>2264</v>
      </c>
      <c r="C74" s="486" t="s">
        <v>2262</v>
      </c>
      <c r="D74" s="487">
        <v>0</v>
      </c>
      <c r="E74" s="487">
        <v>9</v>
      </c>
      <c r="F74" s="487">
        <v>5</v>
      </c>
      <c r="G74" s="487">
        <v>0</v>
      </c>
      <c r="H74" s="487">
        <v>0</v>
      </c>
      <c r="I74" s="460" t="s">
        <v>2266</v>
      </c>
      <c r="J74" s="488"/>
      <c r="K74" s="488"/>
      <c r="L74" s="489"/>
      <c r="M74" s="187"/>
      <c r="N74" s="272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 thickBot="1">
      <c r="A75" s="490">
        <v>44522</v>
      </c>
      <c r="B75" s="491" t="s">
        <v>2265</v>
      </c>
      <c r="C75" s="492" t="s">
        <v>2263</v>
      </c>
      <c r="D75" s="493">
        <v>0</v>
      </c>
      <c r="E75" s="493">
        <v>10</v>
      </c>
      <c r="F75" s="493">
        <v>10</v>
      </c>
      <c r="G75" s="493">
        <v>0</v>
      </c>
      <c r="H75" s="493">
        <v>0</v>
      </c>
      <c r="I75" s="461" t="s">
        <v>2266</v>
      </c>
      <c r="J75" s="494"/>
      <c r="K75" s="494"/>
      <c r="L75" s="495"/>
      <c r="M75" s="187"/>
      <c r="N75" s="272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 thickBot="1">
      <c r="A76" s="496">
        <v>44522</v>
      </c>
      <c r="B76" s="497" t="s">
        <v>2278</v>
      </c>
      <c r="C76" s="498" t="s">
        <v>2279</v>
      </c>
      <c r="D76" s="499">
        <v>0</v>
      </c>
      <c r="E76" s="499">
        <v>3</v>
      </c>
      <c r="F76" s="499">
        <v>3</v>
      </c>
      <c r="G76" s="499">
        <v>0</v>
      </c>
      <c r="H76" s="499">
        <v>0</v>
      </c>
      <c r="I76" s="459" t="s">
        <v>2280</v>
      </c>
      <c r="J76" s="500" t="s">
        <v>2281</v>
      </c>
      <c r="K76" s="500"/>
      <c r="L76" s="501"/>
      <c r="M76" s="187"/>
      <c r="N76" s="272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>
      <c r="A77" s="318">
        <v>44522</v>
      </c>
      <c r="B77" s="326" t="s">
        <v>2267</v>
      </c>
      <c r="C77" s="327" t="s">
        <v>2395</v>
      </c>
      <c r="D77" s="328">
        <v>2</v>
      </c>
      <c r="E77" s="328">
        <v>0</v>
      </c>
      <c r="F77" s="328">
        <v>0</v>
      </c>
      <c r="G77" s="328">
        <v>3</v>
      </c>
      <c r="H77" s="328">
        <v>0</v>
      </c>
      <c r="I77" s="329" t="s">
        <v>2396</v>
      </c>
      <c r="J77" s="330" t="s">
        <v>2284</v>
      </c>
      <c r="K77" s="330" t="s">
        <v>2398</v>
      </c>
      <c r="L77" s="331"/>
      <c r="M77" s="187"/>
      <c r="N77" s="272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 thickBot="1">
      <c r="A78" s="324">
        <v>44522</v>
      </c>
      <c r="B78" s="338" t="s">
        <v>2267</v>
      </c>
      <c r="C78" s="339" t="s">
        <v>2314</v>
      </c>
      <c r="D78" s="340">
        <v>1</v>
      </c>
      <c r="E78" s="340">
        <v>0</v>
      </c>
      <c r="F78" s="340">
        <v>0</v>
      </c>
      <c r="G78" s="340">
        <v>1</v>
      </c>
      <c r="H78" s="340">
        <v>0</v>
      </c>
      <c r="I78" s="341" t="s">
        <v>2397</v>
      </c>
      <c r="J78" s="342" t="s">
        <v>2284</v>
      </c>
      <c r="K78" s="342" t="s">
        <v>2398</v>
      </c>
      <c r="L78" s="343"/>
      <c r="M78" s="187"/>
      <c r="N78" s="272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>
      <c r="A79" s="198" t="s">
        <v>11</v>
      </c>
      <c r="B79" s="199"/>
      <c r="C79" s="200"/>
      <c r="D79" s="201">
        <f>SUM(D4:D78)</f>
        <v>249</v>
      </c>
      <c r="E79" s="201">
        <f>SUM(E4:E78)</f>
        <v>22</v>
      </c>
      <c r="F79" s="201">
        <f>SUM(F4:F78)</f>
        <v>21</v>
      </c>
      <c r="G79" s="201">
        <f>SUM(G4:G78)</f>
        <v>288</v>
      </c>
      <c r="H79" s="201">
        <f>SUM(H4:H78)</f>
        <v>0</v>
      </c>
      <c r="I79" s="297"/>
      <c r="J79" s="149"/>
      <c r="K79" s="149"/>
      <c r="L79" s="202"/>
      <c r="M79" s="187"/>
      <c r="N79" s="272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>
      <c r="A80" s="203" t="s">
        <v>12</v>
      </c>
      <c r="B80" s="204"/>
      <c r="C80" s="205"/>
      <c r="D80" s="206">
        <v>4187</v>
      </c>
      <c r="E80" s="206">
        <v>0</v>
      </c>
      <c r="F80" s="206">
        <v>11</v>
      </c>
      <c r="G80" s="206">
        <v>4087</v>
      </c>
      <c r="H80" s="206">
        <v>0</v>
      </c>
      <c r="I80" s="298"/>
      <c r="J80" s="128"/>
      <c r="K80" s="128"/>
      <c r="L80" s="207"/>
      <c r="M80" s="187"/>
      <c r="N80" s="272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 thickBot="1">
      <c r="A81" s="208" t="s">
        <v>13</v>
      </c>
      <c r="B81" s="209"/>
      <c r="C81" s="210"/>
      <c r="D81" s="211">
        <f>D79+D80</f>
        <v>4436</v>
      </c>
      <c r="E81" s="211">
        <f>E79+E80</f>
        <v>22</v>
      </c>
      <c r="F81" s="211">
        <f>F79+F80</f>
        <v>32</v>
      </c>
      <c r="G81" s="211">
        <f>G79+G80</f>
        <v>4375</v>
      </c>
      <c r="H81" s="211">
        <f>H79+H80</f>
        <v>0</v>
      </c>
      <c r="I81" s="299"/>
      <c r="J81" s="129"/>
      <c r="K81" s="129"/>
      <c r="L81" s="212"/>
      <c r="M81" s="187"/>
      <c r="N81" s="272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>
      <c r="A82" s="213" t="s">
        <v>14</v>
      </c>
      <c r="B82" s="214">
        <f t="array" ref="B82">SUM(1/COUNTIF(B4:B78,B4:B78))</f>
        <v>36.999999999999986</v>
      </c>
      <c r="C82" s="215"/>
      <c r="D82" s="151"/>
      <c r="E82" s="151"/>
      <c r="F82" s="151"/>
      <c r="G82" s="151"/>
      <c r="H82" s="151"/>
      <c r="I82" s="300"/>
      <c r="J82" s="130"/>
      <c r="K82" s="130"/>
      <c r="L82" s="134"/>
      <c r="M82" s="187"/>
      <c r="N82" s="272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>
      <c r="A83" s="213"/>
      <c r="B83" s="214"/>
      <c r="C83" s="215"/>
      <c r="D83" s="151"/>
      <c r="E83" s="151"/>
      <c r="F83" s="151"/>
      <c r="G83" s="151"/>
      <c r="H83" s="151"/>
      <c r="I83" s="300"/>
      <c r="J83" s="130"/>
      <c r="K83" s="39"/>
      <c r="L83" s="39"/>
      <c r="M83" s="187"/>
      <c r="N83" s="272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>
      <c r="A84" s="216" t="s">
        <v>15</v>
      </c>
      <c r="B84" s="217"/>
      <c r="C84" s="217"/>
      <c r="D84" s="131"/>
      <c r="E84" s="131"/>
      <c r="F84" s="131"/>
      <c r="G84" s="131"/>
      <c r="H84" s="131"/>
      <c r="I84" s="301"/>
      <c r="J84" s="131"/>
      <c r="K84" s="148"/>
      <c r="L84" s="148"/>
      <c r="M84" s="187"/>
      <c r="N84" s="272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>
      <c r="A85" s="218" t="s">
        <v>1676</v>
      </c>
      <c r="B85" s="217"/>
      <c r="C85" s="217"/>
      <c r="D85" s="131"/>
      <c r="E85" s="131"/>
      <c r="F85" s="131"/>
      <c r="G85" s="131"/>
      <c r="H85" s="131"/>
      <c r="I85" s="301"/>
      <c r="J85" s="131"/>
      <c r="K85" s="131"/>
      <c r="L85" s="148"/>
      <c r="M85" s="187"/>
      <c r="N85" s="272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 thickBot="1">
      <c r="A86" s="219"/>
      <c r="B86" s="217"/>
      <c r="C86" s="220"/>
      <c r="D86" s="131"/>
      <c r="E86" s="131"/>
      <c r="F86" s="131"/>
      <c r="G86" s="131"/>
      <c r="H86" s="131"/>
      <c r="I86" s="302"/>
      <c r="J86" s="132"/>
      <c r="K86" s="132"/>
      <c r="L86" s="221"/>
      <c r="M86" s="187"/>
      <c r="N86" s="272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 thickBot="1">
      <c r="A87" s="174" t="s">
        <v>0</v>
      </c>
      <c r="B87" s="175" t="s">
        <v>1</v>
      </c>
      <c r="C87" s="175" t="s">
        <v>2</v>
      </c>
      <c r="D87" s="436" t="s">
        <v>16</v>
      </c>
      <c r="E87" s="222" t="s">
        <v>27</v>
      </c>
      <c r="F87" s="436" t="s">
        <v>18</v>
      </c>
      <c r="G87" s="436" t="s">
        <v>19</v>
      </c>
      <c r="H87" s="436" t="s">
        <v>119</v>
      </c>
      <c r="I87" s="303" t="s">
        <v>8</v>
      </c>
      <c r="J87" s="436" t="s">
        <v>9</v>
      </c>
      <c r="K87" s="464" t="s">
        <v>10</v>
      </c>
      <c r="L87" s="465"/>
      <c r="M87" s="187"/>
      <c r="N87" s="272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>
      <c r="A88" s="318"/>
      <c r="B88" s="326"/>
      <c r="C88" s="327"/>
      <c r="D88" s="328"/>
      <c r="E88" s="328"/>
      <c r="F88" s="328"/>
      <c r="G88" s="328"/>
      <c r="H88" s="328"/>
      <c r="I88" s="329"/>
      <c r="J88" s="330"/>
      <c r="K88" s="330"/>
      <c r="L88" s="331"/>
      <c r="M88" s="187"/>
      <c r="N88" s="272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 thickBot="1">
      <c r="A89" s="324"/>
      <c r="B89" s="338"/>
      <c r="C89" s="339"/>
      <c r="D89" s="340"/>
      <c r="E89" s="340"/>
      <c r="F89" s="340"/>
      <c r="G89" s="340"/>
      <c r="H89" s="340"/>
      <c r="I89" s="341"/>
      <c r="J89" s="342"/>
      <c r="K89" s="342"/>
      <c r="L89" s="343"/>
      <c r="M89" s="187"/>
      <c r="N89" s="272"/>
      <c r="O89" s="156"/>
      <c r="P89" s="188"/>
      <c r="Q89" s="188"/>
      <c r="R89" s="152"/>
      <c r="S89" s="152"/>
      <c r="T89" s="152"/>
      <c r="U89" s="151"/>
      <c r="V89" s="151"/>
    </row>
    <row r="90" spans="1:22" ht="20.100000000000001" customHeight="1">
      <c r="A90" s="325"/>
      <c r="B90" s="332"/>
      <c r="C90" s="333"/>
      <c r="D90" s="334"/>
      <c r="E90" s="334"/>
      <c r="F90" s="334"/>
      <c r="G90" s="334"/>
      <c r="H90" s="334"/>
      <c r="I90" s="335"/>
      <c r="J90" s="336"/>
      <c r="K90" s="336"/>
      <c r="L90" s="337"/>
      <c r="M90" s="187"/>
      <c r="N90" s="272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 thickBot="1">
      <c r="A91" s="325"/>
      <c r="B91" s="332"/>
      <c r="C91" s="333"/>
      <c r="D91" s="334"/>
      <c r="E91" s="334"/>
      <c r="F91" s="334"/>
      <c r="G91" s="334"/>
      <c r="H91" s="334"/>
      <c r="I91" s="335"/>
      <c r="J91" s="336"/>
      <c r="K91" s="336"/>
      <c r="L91" s="337"/>
      <c r="M91" s="187"/>
      <c r="N91" s="272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>
      <c r="A92" s="198" t="s">
        <v>20</v>
      </c>
      <c r="B92" s="199"/>
      <c r="C92" s="200"/>
      <c r="D92" s="225">
        <f>SUM(D88:D91)</f>
        <v>0</v>
      </c>
      <c r="E92" s="225">
        <f>SUM(E88:E91)</f>
        <v>0</v>
      </c>
      <c r="F92" s="225">
        <f>SUM(F88:F91)</f>
        <v>0</v>
      </c>
      <c r="G92" s="225">
        <f>SUM(G88:G91)</f>
        <v>0</v>
      </c>
      <c r="H92" s="225">
        <f>SUM(H88:H91)</f>
        <v>0</v>
      </c>
      <c r="I92" s="297"/>
      <c r="J92" s="34"/>
      <c r="K92" s="34"/>
      <c r="L92" s="226"/>
      <c r="M92" s="187"/>
      <c r="N92" s="272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>
      <c r="A93" s="227" t="s">
        <v>12</v>
      </c>
      <c r="B93" s="228"/>
      <c r="C93" s="115"/>
      <c r="D93" s="229">
        <v>27</v>
      </c>
      <c r="E93" s="229">
        <v>441</v>
      </c>
      <c r="F93" s="229">
        <v>437</v>
      </c>
      <c r="G93" s="229">
        <v>25</v>
      </c>
      <c r="H93" s="229">
        <v>0</v>
      </c>
      <c r="I93" s="304"/>
      <c r="J93" s="133"/>
      <c r="K93" s="133"/>
      <c r="L93" s="230"/>
      <c r="M93" s="187"/>
      <c r="N93" s="272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 thickBot="1">
      <c r="A94" s="208" t="s">
        <v>13</v>
      </c>
      <c r="B94" s="209"/>
      <c r="C94" s="210"/>
      <c r="D94" s="231">
        <f>SUM(D92:D93)</f>
        <v>27</v>
      </c>
      <c r="E94" s="231">
        <f t="shared" ref="E94:H94" si="1">SUM(E92:E93)</f>
        <v>441</v>
      </c>
      <c r="F94" s="231">
        <f t="shared" si="1"/>
        <v>437</v>
      </c>
      <c r="G94" s="231">
        <f t="shared" si="1"/>
        <v>25</v>
      </c>
      <c r="H94" s="231">
        <f t="shared" si="1"/>
        <v>0</v>
      </c>
      <c r="I94" s="299"/>
      <c r="J94" s="129"/>
      <c r="K94" s="129"/>
      <c r="L94" s="212"/>
      <c r="M94" s="187"/>
      <c r="N94" s="272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>
      <c r="A95" s="213"/>
      <c r="B95" s="214"/>
      <c r="C95" s="232"/>
      <c r="D95" s="151"/>
      <c r="E95" s="151"/>
      <c r="F95" s="151"/>
      <c r="G95" s="151"/>
      <c r="H95" s="151"/>
      <c r="I95" s="300"/>
      <c r="J95" s="130"/>
      <c r="K95" s="130"/>
      <c r="L95" s="130"/>
      <c r="M95" s="187"/>
      <c r="N95" s="272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A96" s="216" t="s">
        <v>21</v>
      </c>
      <c r="B96" s="217"/>
      <c r="C96" s="217"/>
      <c r="D96" s="131"/>
      <c r="E96" s="131"/>
      <c r="F96" s="131"/>
      <c r="G96" s="131"/>
      <c r="H96" s="131"/>
      <c r="I96" s="301"/>
      <c r="J96" s="131"/>
      <c r="K96" s="131"/>
      <c r="L96" s="131"/>
      <c r="M96" s="187"/>
      <c r="N96" s="272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>
      <c r="A97" s="216" t="s">
        <v>124</v>
      </c>
      <c r="B97" s="217"/>
      <c r="C97" s="217"/>
      <c r="D97" s="131"/>
      <c r="E97" s="131"/>
      <c r="F97" s="131"/>
      <c r="G97" s="131"/>
      <c r="H97" s="131"/>
      <c r="I97" s="301"/>
      <c r="J97" s="131"/>
      <c r="K97" s="131"/>
      <c r="L97" s="131"/>
      <c r="M97" s="187"/>
      <c r="N97" s="272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 thickBot="1">
      <c r="A98" s="219"/>
      <c r="B98" s="217"/>
      <c r="C98" s="220"/>
      <c r="D98" s="131"/>
      <c r="E98" s="131"/>
      <c r="F98" s="131"/>
      <c r="G98" s="131"/>
      <c r="H98" s="131"/>
      <c r="I98" s="302"/>
      <c r="J98" s="132"/>
      <c r="K98" s="132"/>
      <c r="L98" s="221"/>
      <c r="M98" s="187"/>
      <c r="N98" s="272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 thickBot="1">
      <c r="A99" s="174" t="s">
        <v>0</v>
      </c>
      <c r="B99" s="175" t="s">
        <v>1</v>
      </c>
      <c r="C99" s="175" t="s">
        <v>2</v>
      </c>
      <c r="D99" s="436" t="s">
        <v>22</v>
      </c>
      <c r="E99" s="436" t="s">
        <v>23</v>
      </c>
      <c r="F99" s="436" t="s">
        <v>24</v>
      </c>
      <c r="G99" s="436" t="s">
        <v>25</v>
      </c>
      <c r="H99" s="436" t="s">
        <v>7</v>
      </c>
      <c r="I99" s="303" t="s">
        <v>8</v>
      </c>
      <c r="J99" s="436" t="s">
        <v>9</v>
      </c>
      <c r="K99" s="464" t="s">
        <v>10</v>
      </c>
      <c r="L99" s="465"/>
      <c r="M99" s="187"/>
      <c r="N99" s="272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>
      <c r="A100" s="170">
        <v>44519</v>
      </c>
      <c r="B100" s="141" t="s">
        <v>2387</v>
      </c>
      <c r="C100" s="408" t="s">
        <v>2351</v>
      </c>
      <c r="D100" s="160">
        <v>0</v>
      </c>
      <c r="E100" s="160">
        <v>0</v>
      </c>
      <c r="F100" s="160">
        <v>0</v>
      </c>
      <c r="G100" s="160">
        <v>1</v>
      </c>
      <c r="H100" s="160">
        <v>0</v>
      </c>
      <c r="I100" s="290" t="s">
        <v>2391</v>
      </c>
      <c r="J100" s="168" t="s">
        <v>2393</v>
      </c>
      <c r="K100" s="168"/>
      <c r="L100" s="142"/>
      <c r="M100" s="187"/>
      <c r="N100" s="272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>
      <c r="A101" s="171">
        <v>44519</v>
      </c>
      <c r="B101" s="143" t="s">
        <v>2389</v>
      </c>
      <c r="C101" s="409" t="s">
        <v>2271</v>
      </c>
      <c r="D101" s="162">
        <v>0</v>
      </c>
      <c r="E101" s="162">
        <v>0</v>
      </c>
      <c r="F101" s="162">
        <v>0</v>
      </c>
      <c r="G101" s="162">
        <v>1</v>
      </c>
      <c r="H101" s="162">
        <v>0</v>
      </c>
      <c r="I101" s="291" t="s">
        <v>2391</v>
      </c>
      <c r="J101" s="169" t="s">
        <v>2394</v>
      </c>
      <c r="K101" s="169"/>
      <c r="L101" s="144"/>
      <c r="M101" s="187"/>
      <c r="N101" s="272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>
      <c r="A102" s="171">
        <v>44519</v>
      </c>
      <c r="B102" s="143" t="s">
        <v>2389</v>
      </c>
      <c r="C102" s="409" t="s">
        <v>2388</v>
      </c>
      <c r="D102" s="162">
        <v>2</v>
      </c>
      <c r="E102" s="162">
        <v>0</v>
      </c>
      <c r="F102" s="162">
        <v>0</v>
      </c>
      <c r="G102" s="162">
        <v>2</v>
      </c>
      <c r="H102" s="162">
        <v>0</v>
      </c>
      <c r="I102" s="291" t="s">
        <v>2392</v>
      </c>
      <c r="J102" s="169" t="s">
        <v>2394</v>
      </c>
      <c r="K102" s="169"/>
      <c r="L102" s="144"/>
      <c r="M102" s="187"/>
      <c r="N102" s="272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 thickBot="1">
      <c r="A103" s="165">
        <v>44519</v>
      </c>
      <c r="B103" s="285" t="s">
        <v>2387</v>
      </c>
      <c r="C103" s="410" t="s">
        <v>2378</v>
      </c>
      <c r="D103" s="163">
        <v>2</v>
      </c>
      <c r="E103" s="163">
        <v>0</v>
      </c>
      <c r="F103" s="163">
        <v>0</v>
      </c>
      <c r="G103" s="163">
        <v>1</v>
      </c>
      <c r="H103" s="163">
        <v>0</v>
      </c>
      <c r="I103" s="292" t="s">
        <v>2392</v>
      </c>
      <c r="J103" s="164" t="s">
        <v>2394</v>
      </c>
      <c r="K103" s="164"/>
      <c r="L103" s="286"/>
      <c r="M103" s="187"/>
      <c r="N103" s="272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 thickBot="1">
      <c r="A104" s="174">
        <v>44519</v>
      </c>
      <c r="B104" s="287" t="s">
        <v>2390</v>
      </c>
      <c r="C104" s="411" t="s">
        <v>2315</v>
      </c>
      <c r="D104" s="167">
        <v>1</v>
      </c>
      <c r="E104" s="167">
        <v>0</v>
      </c>
      <c r="F104" s="167">
        <v>0</v>
      </c>
      <c r="G104" s="167">
        <v>1</v>
      </c>
      <c r="H104" s="167">
        <v>0</v>
      </c>
      <c r="I104" s="296" t="s">
        <v>2392</v>
      </c>
      <c r="J104" s="175" t="s">
        <v>2394</v>
      </c>
      <c r="K104" s="175"/>
      <c r="L104" s="288"/>
      <c r="M104" s="187"/>
      <c r="N104" s="272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>
      <c r="A105" s="171"/>
      <c r="B105" s="143"/>
      <c r="C105" s="409"/>
      <c r="D105" s="162">
        <v>0</v>
      </c>
      <c r="E105" s="162">
        <v>0</v>
      </c>
      <c r="F105" s="162">
        <v>0</v>
      </c>
      <c r="G105" s="162">
        <v>0</v>
      </c>
      <c r="H105" s="162">
        <v>0</v>
      </c>
      <c r="I105" s="291"/>
      <c r="J105" s="169"/>
      <c r="K105" s="169"/>
      <c r="L105" s="144"/>
      <c r="M105" s="187"/>
      <c r="N105" s="272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>
      <c r="A106" s="171"/>
      <c r="B106" s="143"/>
      <c r="C106" s="409"/>
      <c r="D106" s="162">
        <v>0</v>
      </c>
      <c r="E106" s="162">
        <v>0</v>
      </c>
      <c r="F106" s="162">
        <v>0</v>
      </c>
      <c r="G106" s="162">
        <v>0</v>
      </c>
      <c r="H106" s="162">
        <v>0</v>
      </c>
      <c r="I106" s="291"/>
      <c r="J106" s="169"/>
      <c r="K106" s="169"/>
      <c r="L106" s="144"/>
      <c r="M106" s="187"/>
      <c r="N106" s="272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 thickBot="1">
      <c r="A107" s="171"/>
      <c r="B107" s="143"/>
      <c r="C107" s="409"/>
      <c r="D107" s="162">
        <v>0</v>
      </c>
      <c r="E107" s="162">
        <v>0</v>
      </c>
      <c r="F107" s="162">
        <v>0</v>
      </c>
      <c r="G107" s="162">
        <v>0</v>
      </c>
      <c r="H107" s="162">
        <v>0</v>
      </c>
      <c r="I107" s="291"/>
      <c r="J107" s="169"/>
      <c r="K107" s="169"/>
      <c r="L107" s="144"/>
      <c r="M107" s="187"/>
      <c r="N107" s="272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198" t="s">
        <v>20</v>
      </c>
      <c r="B108" s="199"/>
      <c r="C108" s="200"/>
      <c r="D108" s="225">
        <f>SUM(D100:D107)</f>
        <v>5</v>
      </c>
      <c r="E108" s="225">
        <f>SUM(E100:E107)</f>
        <v>0</v>
      </c>
      <c r="F108" s="225">
        <f>SUM(F100:F107)</f>
        <v>0</v>
      </c>
      <c r="G108" s="225">
        <f>SUM(G100:G107)</f>
        <v>6</v>
      </c>
      <c r="H108" s="225">
        <f>SUM(H100:H107)</f>
        <v>0</v>
      </c>
      <c r="I108" s="297"/>
      <c r="J108" s="34"/>
      <c r="K108" s="34"/>
      <c r="L108" s="226"/>
      <c r="M108" s="187"/>
      <c r="N108" s="272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227" t="s">
        <v>12</v>
      </c>
      <c r="B109" s="228"/>
      <c r="C109" s="115"/>
      <c r="D109" s="229">
        <v>167</v>
      </c>
      <c r="E109" s="229">
        <v>0</v>
      </c>
      <c r="F109" s="229">
        <v>0</v>
      </c>
      <c r="G109" s="229">
        <v>151</v>
      </c>
      <c r="H109" s="229">
        <v>0</v>
      </c>
      <c r="I109" s="304"/>
      <c r="J109" s="133"/>
      <c r="K109" s="133"/>
      <c r="L109" s="230"/>
      <c r="M109" s="187"/>
      <c r="N109" s="272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 thickBot="1">
      <c r="A110" s="208" t="s">
        <v>13</v>
      </c>
      <c r="B110" s="209"/>
      <c r="C110" s="210"/>
      <c r="D110" s="231">
        <f>SUM(D108:D109)</f>
        <v>172</v>
      </c>
      <c r="E110" s="231">
        <f>SUM(E108:E109)</f>
        <v>0</v>
      </c>
      <c r="F110" s="231">
        <f>SUM(F108:F109)</f>
        <v>0</v>
      </c>
      <c r="G110" s="231">
        <f>SUM(G108:G109)</f>
        <v>157</v>
      </c>
      <c r="H110" s="231">
        <f>SUM(H108:H109)</f>
        <v>0</v>
      </c>
      <c r="I110" s="299"/>
      <c r="J110" s="129"/>
      <c r="K110" s="129"/>
      <c r="L110" s="212"/>
      <c r="M110" s="187"/>
      <c r="N110" s="272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>
      <c r="A111" s="213"/>
      <c r="B111" s="214"/>
      <c r="C111" s="232"/>
      <c r="D111" s="151"/>
      <c r="E111" s="151"/>
      <c r="F111" s="151"/>
      <c r="G111" s="151"/>
      <c r="H111" s="151"/>
      <c r="I111" s="300"/>
      <c r="J111" s="130"/>
      <c r="K111" s="130"/>
      <c r="L111" s="130"/>
      <c r="M111" s="187"/>
      <c r="N111" s="272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216" t="s">
        <v>120</v>
      </c>
      <c r="B112" s="217"/>
      <c r="C112" s="217"/>
      <c r="D112" s="131"/>
      <c r="E112" s="131"/>
      <c r="F112" s="131"/>
      <c r="G112" s="131"/>
      <c r="H112" s="131"/>
      <c r="I112" s="301"/>
      <c r="J112" s="131"/>
      <c r="K112" s="131"/>
      <c r="L112" s="131"/>
      <c r="M112" s="187"/>
      <c r="N112" s="272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 thickBot="1">
      <c r="A113" s="219"/>
      <c r="B113" s="217"/>
      <c r="C113" s="220"/>
      <c r="D113" s="131"/>
      <c r="E113" s="131"/>
      <c r="F113" s="131"/>
      <c r="G113" s="131"/>
      <c r="H113" s="131"/>
      <c r="I113" s="302"/>
      <c r="J113" s="132"/>
      <c r="K113" s="132"/>
      <c r="L113" s="131"/>
      <c r="M113" s="187"/>
      <c r="N113" s="272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 thickBot="1">
      <c r="A114" s="174" t="s">
        <v>0</v>
      </c>
      <c r="B114" s="175" t="s">
        <v>1</v>
      </c>
      <c r="C114" s="175" t="s">
        <v>2</v>
      </c>
      <c r="D114" s="436" t="s">
        <v>26</v>
      </c>
      <c r="E114" s="436" t="s">
        <v>27</v>
      </c>
      <c r="F114" s="436" t="s">
        <v>28</v>
      </c>
      <c r="G114" s="436" t="s">
        <v>25</v>
      </c>
      <c r="H114" s="436" t="s">
        <v>22</v>
      </c>
      <c r="I114" s="303" t="s">
        <v>8</v>
      </c>
      <c r="J114" s="436" t="s">
        <v>9</v>
      </c>
      <c r="K114" s="464" t="s">
        <v>10</v>
      </c>
      <c r="L114" s="465"/>
      <c r="M114" s="187"/>
      <c r="N114" s="272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170"/>
      <c r="B115" s="159"/>
      <c r="C115" s="159"/>
      <c r="D115" s="319"/>
      <c r="E115" s="319"/>
      <c r="F115" s="319"/>
      <c r="G115" s="319"/>
      <c r="H115" s="319"/>
      <c r="I115" s="305"/>
      <c r="J115" s="134"/>
      <c r="K115" s="134"/>
      <c r="L115" s="289"/>
      <c r="M115" s="187"/>
      <c r="N115" s="272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 thickBot="1">
      <c r="A116" s="171"/>
      <c r="B116" s="161"/>
      <c r="C116" s="161"/>
      <c r="D116" s="320"/>
      <c r="E116" s="320"/>
      <c r="F116" s="320"/>
      <c r="G116" s="320"/>
      <c r="H116" s="320"/>
      <c r="I116" s="306"/>
      <c r="J116" s="39"/>
      <c r="K116" s="39"/>
      <c r="L116" s="176"/>
      <c r="M116" s="187"/>
      <c r="N116" s="272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198" t="s">
        <v>20</v>
      </c>
      <c r="B117" s="199"/>
      <c r="C117" s="200"/>
      <c r="D117" s="321">
        <f>SUM(D115:D116)</f>
        <v>0</v>
      </c>
      <c r="E117" s="321">
        <f>SUM(E115:E116)</f>
        <v>0</v>
      </c>
      <c r="F117" s="321">
        <f>SUM(F115:F116)</f>
        <v>0</v>
      </c>
      <c r="G117" s="321">
        <f>SUM(G115:G116)</f>
        <v>0</v>
      </c>
      <c r="H117" s="321">
        <f>SUM(H115:H116)</f>
        <v>0</v>
      </c>
      <c r="I117" s="297"/>
      <c r="J117" s="34"/>
      <c r="K117" s="34"/>
      <c r="L117" s="226"/>
      <c r="M117" s="187"/>
      <c r="N117" s="272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>
      <c r="A118" s="227" t="s">
        <v>12</v>
      </c>
      <c r="B118" s="228"/>
      <c r="C118" s="115"/>
      <c r="D118" s="322">
        <v>0</v>
      </c>
      <c r="E118" s="322">
        <v>170</v>
      </c>
      <c r="F118" s="322">
        <v>167</v>
      </c>
      <c r="G118" s="322">
        <v>0</v>
      </c>
      <c r="H118" s="322">
        <v>0</v>
      </c>
      <c r="I118" s="304"/>
      <c r="J118" s="133"/>
      <c r="K118" s="133"/>
      <c r="L118" s="230"/>
      <c r="M118" s="187"/>
      <c r="N118" s="272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 thickBot="1">
      <c r="A119" s="208" t="s">
        <v>13</v>
      </c>
      <c r="B119" s="209"/>
      <c r="C119" s="210"/>
      <c r="D119" s="323">
        <f>D117+D118</f>
        <v>0</v>
      </c>
      <c r="E119" s="323">
        <f>E117+E118</f>
        <v>170</v>
      </c>
      <c r="F119" s="323">
        <f>F117+F118</f>
        <v>167</v>
      </c>
      <c r="G119" s="323">
        <f>G117+G118</f>
        <v>0</v>
      </c>
      <c r="H119" s="323">
        <f>H117+H118</f>
        <v>0</v>
      </c>
      <c r="I119" s="299"/>
      <c r="J119" s="129"/>
      <c r="K119" s="129"/>
      <c r="L119" s="212"/>
      <c r="M119" s="187"/>
      <c r="N119" s="272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>
      <c r="A120" s="234"/>
      <c r="B120" s="214"/>
      <c r="C120" s="215"/>
      <c r="D120" s="151"/>
      <c r="E120" s="151"/>
      <c r="F120" s="151"/>
      <c r="G120" s="151"/>
      <c r="H120" s="151"/>
      <c r="I120" s="300"/>
      <c r="J120" s="130"/>
      <c r="K120" s="130"/>
      <c r="L120" s="130"/>
      <c r="M120" s="187"/>
      <c r="N120" s="272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>
      <c r="A121" s="216" t="s">
        <v>117</v>
      </c>
      <c r="B121" s="217"/>
      <c r="C121" s="217"/>
      <c r="D121" s="131"/>
      <c r="E121" s="131"/>
      <c r="F121" s="131"/>
      <c r="G121" s="131"/>
      <c r="H121" s="131"/>
      <c r="I121" s="301"/>
      <c r="J121" s="131"/>
      <c r="K121" s="131"/>
      <c r="L121" s="131"/>
      <c r="M121" s="187"/>
      <c r="N121" s="272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 thickBot="1">
      <c r="A122" s="219"/>
      <c r="B122" s="217"/>
      <c r="C122" s="220"/>
      <c r="D122" s="131"/>
      <c r="E122" s="131"/>
      <c r="F122" s="131"/>
      <c r="G122" s="131"/>
      <c r="H122" s="131"/>
      <c r="I122" s="302"/>
      <c r="J122" s="132"/>
      <c r="K122" s="132"/>
      <c r="L122" s="131"/>
      <c r="M122" s="187"/>
      <c r="N122" s="272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 thickBot="1">
      <c r="A123" s="174" t="s">
        <v>0</v>
      </c>
      <c r="B123" s="175" t="s">
        <v>1</v>
      </c>
      <c r="C123" s="175" t="s">
        <v>2</v>
      </c>
      <c r="D123" s="436" t="s">
        <v>29</v>
      </c>
      <c r="E123" s="436" t="s">
        <v>17</v>
      </c>
      <c r="F123" s="436" t="s">
        <v>30</v>
      </c>
      <c r="G123" s="436" t="s">
        <v>19</v>
      </c>
      <c r="H123" s="436" t="s">
        <v>7</v>
      </c>
      <c r="I123" s="303" t="s">
        <v>8</v>
      </c>
      <c r="J123" s="436" t="s">
        <v>9</v>
      </c>
      <c r="K123" s="436"/>
      <c r="L123" s="437" t="s">
        <v>10</v>
      </c>
      <c r="M123" s="187"/>
      <c r="N123" s="272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>
      <c r="A124" s="170"/>
      <c r="B124" s="159"/>
      <c r="C124" s="159"/>
      <c r="D124" s="160"/>
      <c r="E124" s="160"/>
      <c r="F124" s="160"/>
      <c r="G124" s="160"/>
      <c r="H124" s="160"/>
      <c r="I124" s="290"/>
      <c r="J124" s="168"/>
      <c r="K124" s="168"/>
      <c r="L124" s="233"/>
      <c r="M124" s="187"/>
      <c r="N124" s="272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 thickBot="1">
      <c r="A125" s="165"/>
      <c r="B125" s="158"/>
      <c r="C125" s="158"/>
      <c r="D125" s="163"/>
      <c r="E125" s="163"/>
      <c r="F125" s="163"/>
      <c r="G125" s="163"/>
      <c r="H125" s="163"/>
      <c r="I125" s="292"/>
      <c r="J125" s="164"/>
      <c r="K125" s="164"/>
      <c r="L125" s="235"/>
      <c r="M125" s="187"/>
      <c r="N125" s="272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>
      <c r="A126" s="198" t="s">
        <v>20</v>
      </c>
      <c r="B126" s="200"/>
      <c r="C126" s="200"/>
      <c r="D126" s="225">
        <f>SUM(D124:D125)</f>
        <v>0</v>
      </c>
      <c r="E126" s="225">
        <f>SUM(E124:E125)</f>
        <v>0</v>
      </c>
      <c r="F126" s="225">
        <f>SUM(F124:F125)</f>
        <v>0</v>
      </c>
      <c r="G126" s="225">
        <f>SUM(G124:G125)</f>
        <v>0</v>
      </c>
      <c r="H126" s="225">
        <f>SUM(H124:H125)</f>
        <v>0</v>
      </c>
      <c r="I126" s="297"/>
      <c r="J126" s="34"/>
      <c r="K126" s="34"/>
      <c r="L126" s="226"/>
      <c r="M126" s="187"/>
      <c r="N126" s="272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>
      <c r="A127" s="227" t="s">
        <v>12</v>
      </c>
      <c r="B127" s="115"/>
      <c r="C127" s="115"/>
      <c r="D127" s="229">
        <v>0</v>
      </c>
      <c r="E127" s="229">
        <v>105</v>
      </c>
      <c r="F127" s="229">
        <v>100</v>
      </c>
      <c r="G127" s="229">
        <v>0</v>
      </c>
      <c r="H127" s="229">
        <v>0</v>
      </c>
      <c r="I127" s="304"/>
      <c r="J127" s="133"/>
      <c r="K127" s="133"/>
      <c r="L127" s="230"/>
      <c r="M127" s="187"/>
      <c r="N127" s="272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 thickBot="1">
      <c r="A128" s="208" t="s">
        <v>13</v>
      </c>
      <c r="B128" s="210"/>
      <c r="C128" s="210"/>
      <c r="D128" s="231">
        <f>SUM(D126:D127)</f>
        <v>0</v>
      </c>
      <c r="E128" s="231">
        <f>SUM(E126:E127)</f>
        <v>105</v>
      </c>
      <c r="F128" s="231">
        <f>SUM(F126:F127)</f>
        <v>100</v>
      </c>
      <c r="G128" s="231">
        <f>SUM(G126:G127)</f>
        <v>0</v>
      </c>
      <c r="H128" s="231">
        <f>SUM(H126:H127)</f>
        <v>0</v>
      </c>
      <c r="I128" s="299"/>
      <c r="J128" s="129"/>
      <c r="K128" s="129"/>
      <c r="L128" s="236"/>
      <c r="M128" s="187"/>
      <c r="N128" s="272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>
      <c r="A129" s="213"/>
      <c r="B129" s="214"/>
      <c r="C129" s="215"/>
      <c r="D129" s="151"/>
      <c r="E129" s="151"/>
      <c r="F129" s="151"/>
      <c r="G129" s="151"/>
      <c r="H129" s="151"/>
      <c r="I129" s="300"/>
      <c r="J129" s="130"/>
      <c r="K129" s="130"/>
      <c r="L129" s="130"/>
      <c r="M129" s="187"/>
      <c r="N129" s="272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>
      <c r="A130" s="216" t="s">
        <v>31</v>
      </c>
      <c r="B130" s="217"/>
      <c r="C130" s="217"/>
      <c r="D130" s="131"/>
      <c r="E130" s="131"/>
      <c r="F130" s="131"/>
      <c r="G130" s="131"/>
      <c r="H130" s="131"/>
      <c r="I130" s="301"/>
      <c r="J130" s="131"/>
      <c r="K130" s="131"/>
      <c r="L130" s="131"/>
      <c r="M130" s="187"/>
      <c r="N130" s="272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>
      <c r="A131" s="216" t="s">
        <v>32</v>
      </c>
      <c r="B131" s="217"/>
      <c r="C131" s="217"/>
      <c r="D131" s="131"/>
      <c r="E131" s="131"/>
      <c r="F131" s="131"/>
      <c r="G131" s="131"/>
      <c r="H131" s="131"/>
      <c r="I131" s="301"/>
      <c r="J131" s="131"/>
      <c r="K131" s="131"/>
      <c r="L131" s="131"/>
      <c r="M131" s="187"/>
      <c r="N131" s="272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 thickBot="1">
      <c r="A132" s="219"/>
      <c r="B132" s="217"/>
      <c r="C132" s="220"/>
      <c r="D132" s="131"/>
      <c r="E132" s="131"/>
      <c r="F132" s="131"/>
      <c r="G132" s="131"/>
      <c r="H132" s="131"/>
      <c r="I132" s="302"/>
      <c r="J132" s="132"/>
      <c r="K132" s="132"/>
      <c r="L132" s="131"/>
      <c r="M132" s="187"/>
      <c r="N132" s="272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 thickBot="1">
      <c r="A133" s="174" t="s">
        <v>0</v>
      </c>
      <c r="B133" s="175" t="s">
        <v>1</v>
      </c>
      <c r="C133" s="175" t="s">
        <v>2</v>
      </c>
      <c r="D133" s="436" t="s">
        <v>33</v>
      </c>
      <c r="E133" s="436" t="s">
        <v>34</v>
      </c>
      <c r="F133" s="436" t="s">
        <v>35</v>
      </c>
      <c r="G133" s="436" t="s">
        <v>36</v>
      </c>
      <c r="H133" s="436" t="s">
        <v>133</v>
      </c>
      <c r="I133" s="303" t="s">
        <v>8</v>
      </c>
      <c r="J133" s="436" t="s">
        <v>9</v>
      </c>
      <c r="K133" s="436"/>
      <c r="L133" s="437" t="s">
        <v>10</v>
      </c>
      <c r="M133" s="187"/>
      <c r="N133" s="272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>
      <c r="A134" s="171"/>
      <c r="B134" s="161"/>
      <c r="C134" s="161"/>
      <c r="D134" s="162"/>
      <c r="E134" s="162"/>
      <c r="F134" s="162"/>
      <c r="G134" s="162"/>
      <c r="H134" s="162"/>
      <c r="I134" s="306"/>
      <c r="J134" s="169"/>
      <c r="K134" s="194"/>
      <c r="L134" s="237"/>
      <c r="M134" s="187"/>
      <c r="N134" s="272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 thickBot="1">
      <c r="A135" s="171"/>
      <c r="B135" s="161"/>
      <c r="C135" s="161"/>
      <c r="D135" s="162"/>
      <c r="E135" s="162"/>
      <c r="F135" s="162"/>
      <c r="G135" s="162"/>
      <c r="H135" s="162"/>
      <c r="I135" s="306"/>
      <c r="J135" s="169"/>
      <c r="K135" s="194"/>
      <c r="L135" s="237"/>
      <c r="M135" s="187"/>
      <c r="N135" s="272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>
      <c r="A136" s="238" t="s">
        <v>20</v>
      </c>
      <c r="B136" s="239"/>
      <c r="C136" s="239"/>
      <c r="D136" s="240">
        <f>SUM(D134:D135)</f>
        <v>0</v>
      </c>
      <c r="E136" s="240">
        <f>SUM(E134:E135)</f>
        <v>0</v>
      </c>
      <c r="F136" s="240">
        <f>SUM(F134:F135)</f>
        <v>0</v>
      </c>
      <c r="G136" s="240">
        <f>SUM(G134:G135)</f>
        <v>0</v>
      </c>
      <c r="H136" s="240">
        <f>SUM(H134:H135)</f>
        <v>0</v>
      </c>
      <c r="I136" s="307"/>
      <c r="J136" s="35"/>
      <c r="K136" s="35"/>
      <c r="L136" s="241"/>
      <c r="M136" s="187"/>
      <c r="N136" s="272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>
      <c r="A137" s="242" t="s">
        <v>12</v>
      </c>
      <c r="B137" s="243"/>
      <c r="C137" s="243"/>
      <c r="D137" s="244">
        <v>0</v>
      </c>
      <c r="E137" s="244">
        <v>51</v>
      </c>
      <c r="F137" s="244">
        <v>0</v>
      </c>
      <c r="G137" s="244">
        <v>114</v>
      </c>
      <c r="H137" s="244">
        <v>1</v>
      </c>
      <c r="I137" s="308"/>
      <c r="J137" s="135"/>
      <c r="K137" s="135"/>
      <c r="L137" s="245"/>
      <c r="M137" s="187"/>
      <c r="N137" s="272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 thickBot="1">
      <c r="A138" s="246" t="s">
        <v>13</v>
      </c>
      <c r="B138" s="247"/>
      <c r="C138" s="247"/>
      <c r="D138" s="248">
        <f>D136+D137</f>
        <v>0</v>
      </c>
      <c r="E138" s="248">
        <f>E136+E137</f>
        <v>51</v>
      </c>
      <c r="F138" s="248">
        <f>F136+F137</f>
        <v>0</v>
      </c>
      <c r="G138" s="248">
        <f>G136+G137</f>
        <v>114</v>
      </c>
      <c r="H138" s="248">
        <f>H136+H137</f>
        <v>1</v>
      </c>
      <c r="I138" s="309"/>
      <c r="J138" s="136"/>
      <c r="K138" s="136"/>
      <c r="L138" s="249"/>
      <c r="M138" s="187"/>
      <c r="N138" s="272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>
      <c r="A139" s="250"/>
      <c r="B139" s="42"/>
      <c r="C139" s="124"/>
      <c r="D139" s="1"/>
      <c r="E139" s="1"/>
      <c r="F139" s="1"/>
      <c r="G139" s="1"/>
      <c r="H139" s="1"/>
      <c r="I139" s="310"/>
      <c r="J139" s="43"/>
      <c r="K139" s="43"/>
      <c r="L139" s="43"/>
      <c r="M139" s="187"/>
      <c r="N139" s="272"/>
      <c r="O139" s="156"/>
      <c r="P139" s="188"/>
      <c r="Q139" s="188"/>
      <c r="R139" s="152"/>
      <c r="S139" s="152"/>
      <c r="T139" s="152"/>
      <c r="U139" s="151"/>
      <c r="V139" s="151"/>
    </row>
    <row r="140" spans="1:22" ht="19.5" customHeight="1">
      <c r="A140" s="216" t="s">
        <v>37</v>
      </c>
      <c r="B140" s="217"/>
      <c r="C140" s="217"/>
      <c r="D140" s="131"/>
      <c r="E140" s="131"/>
      <c r="F140" s="131"/>
      <c r="G140" s="131"/>
      <c r="H140" s="131"/>
      <c r="I140" s="301"/>
      <c r="J140" s="131"/>
      <c r="K140" s="131"/>
      <c r="L140" s="131"/>
      <c r="M140" s="187"/>
      <c r="N140" s="272"/>
      <c r="O140" s="156"/>
      <c r="P140" s="188"/>
      <c r="Q140" s="188"/>
      <c r="R140" s="152"/>
      <c r="S140" s="152"/>
      <c r="T140" s="152"/>
      <c r="U140" s="151"/>
      <c r="V140" s="151"/>
    </row>
    <row r="141" spans="1:22" ht="19.5" customHeight="1">
      <c r="A141" s="216" t="s">
        <v>116</v>
      </c>
      <c r="B141" s="217"/>
      <c r="C141" s="217"/>
      <c r="D141" s="131"/>
      <c r="E141" s="131"/>
      <c r="F141" s="131"/>
      <c r="G141" s="131"/>
      <c r="H141" s="131"/>
      <c r="I141" s="301"/>
      <c r="J141" s="131"/>
      <c r="K141" s="131"/>
      <c r="L141" s="131"/>
      <c r="M141" s="187"/>
      <c r="N141" s="272"/>
      <c r="O141" s="156"/>
      <c r="P141" s="188"/>
      <c r="Q141" s="188"/>
      <c r="R141" s="152"/>
      <c r="S141" s="152"/>
      <c r="T141" s="152"/>
      <c r="U141" s="151"/>
      <c r="V141" s="151"/>
    </row>
    <row r="142" spans="1:22" ht="19.5" customHeight="1" thickBot="1">
      <c r="A142" s="219"/>
      <c r="B142" s="217"/>
      <c r="C142" s="220"/>
      <c r="D142" s="131"/>
      <c r="E142" s="131"/>
      <c r="F142" s="131"/>
      <c r="G142" s="131"/>
      <c r="H142" s="131"/>
      <c r="I142" s="302"/>
      <c r="J142" s="132"/>
      <c r="K142" s="132"/>
      <c r="L142" s="131"/>
      <c r="M142" s="187"/>
      <c r="N142" s="272"/>
      <c r="O142" s="156"/>
      <c r="P142" s="188"/>
      <c r="Q142" s="188"/>
      <c r="R142" s="152"/>
      <c r="S142" s="152"/>
      <c r="T142" s="152"/>
      <c r="U142" s="151"/>
      <c r="V142" s="151"/>
    </row>
    <row r="143" spans="1:22" ht="19.5" customHeight="1" thickBot="1">
      <c r="A143" s="174" t="s">
        <v>0</v>
      </c>
      <c r="B143" s="175" t="s">
        <v>1</v>
      </c>
      <c r="C143" s="175" t="s">
        <v>2</v>
      </c>
      <c r="D143" s="436" t="s">
        <v>33</v>
      </c>
      <c r="E143" s="436" t="s">
        <v>27</v>
      </c>
      <c r="F143" s="436" t="s">
        <v>24</v>
      </c>
      <c r="G143" s="436" t="s">
        <v>25</v>
      </c>
      <c r="H143" s="436" t="s">
        <v>7</v>
      </c>
      <c r="I143" s="303" t="s">
        <v>8</v>
      </c>
      <c r="J143" s="436" t="s">
        <v>9</v>
      </c>
      <c r="K143" s="436"/>
      <c r="L143" s="437" t="s">
        <v>10</v>
      </c>
      <c r="M143" s="187"/>
      <c r="N143" s="272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>
      <c r="A144" s="170"/>
      <c r="B144" s="159"/>
      <c r="C144" s="159"/>
      <c r="D144" s="160"/>
      <c r="E144" s="160"/>
      <c r="F144" s="160"/>
      <c r="G144" s="160"/>
      <c r="H144" s="160"/>
      <c r="I144" s="290"/>
      <c r="J144" s="168"/>
      <c r="K144" s="168"/>
      <c r="L144" s="223"/>
      <c r="M144" s="187"/>
      <c r="N144" s="272"/>
      <c r="O144" s="156"/>
      <c r="P144" s="188"/>
      <c r="Q144" s="188"/>
      <c r="R144" s="152"/>
      <c r="S144" s="152"/>
      <c r="T144" s="152"/>
      <c r="U144" s="151"/>
      <c r="V144" s="151"/>
    </row>
    <row r="145" spans="1:22" ht="20.100000000000001" customHeight="1" thickBot="1">
      <c r="A145" s="171"/>
      <c r="B145" s="161"/>
      <c r="C145" s="161"/>
      <c r="D145" s="162"/>
      <c r="E145" s="162"/>
      <c r="F145" s="162"/>
      <c r="G145" s="162"/>
      <c r="H145" s="162"/>
      <c r="I145" s="291"/>
      <c r="J145" s="169"/>
      <c r="K145" s="169"/>
      <c r="L145" s="224"/>
      <c r="M145" s="187"/>
      <c r="N145" s="272"/>
      <c r="O145" s="156"/>
      <c r="P145" s="188"/>
      <c r="Q145" s="188"/>
      <c r="R145" s="152"/>
      <c r="S145" s="152"/>
      <c r="T145" s="152"/>
      <c r="U145" s="151"/>
      <c r="V145" s="151"/>
    </row>
    <row r="146" spans="1:22" ht="20.100000000000001" customHeight="1">
      <c r="A146" s="238" t="s">
        <v>20</v>
      </c>
      <c r="B146" s="239"/>
      <c r="C146" s="239"/>
      <c r="D146" s="240">
        <f>SUM(D144:D145)</f>
        <v>0</v>
      </c>
      <c r="E146" s="240">
        <f>SUM(E144:E145)</f>
        <v>0</v>
      </c>
      <c r="F146" s="240">
        <f>SUM(F144:F145)</f>
        <v>0</v>
      </c>
      <c r="G146" s="240">
        <f>SUM(G144:G145)</f>
        <v>0</v>
      </c>
      <c r="H146" s="240">
        <f>SUM(H144:H145)</f>
        <v>0</v>
      </c>
      <c r="I146" s="307"/>
      <c r="J146" s="35"/>
      <c r="K146" s="35"/>
      <c r="L146" s="241"/>
      <c r="M146" s="187"/>
      <c r="N146" s="272"/>
      <c r="O146" s="156"/>
      <c r="P146" s="188"/>
      <c r="Q146" s="188"/>
      <c r="R146" s="152"/>
      <c r="S146" s="152"/>
      <c r="T146" s="152"/>
      <c r="U146" s="151"/>
      <c r="V146" s="151"/>
    </row>
    <row r="147" spans="1:22" ht="20.100000000000001" customHeight="1">
      <c r="A147" s="242" t="s">
        <v>12</v>
      </c>
      <c r="B147" s="243"/>
      <c r="C147" s="243"/>
      <c r="D147" s="244">
        <v>0</v>
      </c>
      <c r="E147" s="244">
        <v>5</v>
      </c>
      <c r="F147" s="244">
        <v>0</v>
      </c>
      <c r="G147" s="244">
        <v>3</v>
      </c>
      <c r="H147" s="244">
        <v>0</v>
      </c>
      <c r="I147" s="308"/>
      <c r="J147" s="135"/>
      <c r="K147" s="135"/>
      <c r="L147" s="245"/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:22" ht="20.100000000000001" customHeight="1" thickBot="1">
      <c r="A148" s="246" t="s">
        <v>13</v>
      </c>
      <c r="B148" s="247"/>
      <c r="C148" s="247"/>
      <c r="D148" s="248">
        <f>D146+D147</f>
        <v>0</v>
      </c>
      <c r="E148" s="248">
        <f>E146+E147</f>
        <v>5</v>
      </c>
      <c r="F148" s="248">
        <f>F146+F147</f>
        <v>0</v>
      </c>
      <c r="G148" s="248">
        <f>G146+G147</f>
        <v>3</v>
      </c>
      <c r="H148" s="248">
        <f>H146+H147</f>
        <v>0</v>
      </c>
      <c r="I148" s="309"/>
      <c r="J148" s="136"/>
      <c r="K148" s="136"/>
      <c r="L148" s="249"/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>
      <c r="A149" s="250"/>
      <c r="B149" s="42"/>
      <c r="C149" s="124"/>
      <c r="D149" s="1"/>
      <c r="E149" s="1"/>
      <c r="F149" s="1"/>
      <c r="G149" s="1"/>
      <c r="H149" s="1"/>
      <c r="I149" s="310"/>
      <c r="J149" s="43"/>
      <c r="K149" s="43"/>
      <c r="L149" s="43"/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>
      <c r="A150" s="216" t="s">
        <v>121</v>
      </c>
      <c r="B150" s="217"/>
      <c r="C150" s="217"/>
      <c r="D150" s="131"/>
      <c r="E150" s="131"/>
      <c r="F150" s="131"/>
      <c r="G150" s="131"/>
      <c r="H150" s="131"/>
      <c r="I150" s="301"/>
      <c r="J150" s="131"/>
      <c r="K150" s="131"/>
      <c r="L150" s="131"/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>
      <c r="A151" s="216" t="s">
        <v>123</v>
      </c>
      <c r="B151" s="217"/>
      <c r="C151" s="217"/>
      <c r="D151" s="131"/>
      <c r="E151" s="131"/>
      <c r="F151" s="131"/>
      <c r="G151" s="131"/>
      <c r="H151" s="131"/>
      <c r="I151" s="301"/>
      <c r="J151" s="131"/>
      <c r="K151" s="131"/>
      <c r="L151" s="131"/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 thickBot="1">
      <c r="A152" s="219"/>
      <c r="B152" s="217"/>
      <c r="C152" s="220"/>
      <c r="D152" s="131"/>
      <c r="E152" s="131"/>
      <c r="F152" s="131"/>
      <c r="G152" s="131"/>
      <c r="H152" s="131"/>
      <c r="I152" s="302"/>
      <c r="J152" s="132"/>
      <c r="K152" s="132"/>
      <c r="L152" s="131"/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 thickBot="1">
      <c r="A153" s="174" t="s">
        <v>0</v>
      </c>
      <c r="B153" s="175" t="s">
        <v>1</v>
      </c>
      <c r="C153" s="175" t="s">
        <v>2</v>
      </c>
      <c r="D153" s="436" t="s">
        <v>22</v>
      </c>
      <c r="E153" s="436" t="s">
        <v>27</v>
      </c>
      <c r="F153" s="436" t="s">
        <v>24</v>
      </c>
      <c r="G153" s="436" t="s">
        <v>25</v>
      </c>
      <c r="H153" s="436" t="s">
        <v>7</v>
      </c>
      <c r="I153" s="303" t="s">
        <v>8</v>
      </c>
      <c r="J153" s="436" t="s">
        <v>9</v>
      </c>
      <c r="K153" s="436"/>
      <c r="L153" s="437" t="s">
        <v>10</v>
      </c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>
      <c r="A154" s="170">
        <v>44519</v>
      </c>
      <c r="B154" s="159" t="s">
        <v>2217</v>
      </c>
      <c r="C154" s="159" t="s">
        <v>489</v>
      </c>
      <c r="D154" s="430">
        <v>1</v>
      </c>
      <c r="E154" s="160">
        <v>0</v>
      </c>
      <c r="F154" s="430">
        <v>0</v>
      </c>
      <c r="G154" s="430">
        <v>5</v>
      </c>
      <c r="H154" s="430">
        <v>0</v>
      </c>
      <c r="I154" s="290" t="s">
        <v>2232</v>
      </c>
      <c r="J154" s="168" t="s">
        <v>2221</v>
      </c>
      <c r="K154" s="168"/>
      <c r="L154" s="223"/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>
      <c r="A155" s="171">
        <v>44519</v>
      </c>
      <c r="B155" s="161" t="s">
        <v>2219</v>
      </c>
      <c r="C155" s="161" t="s">
        <v>367</v>
      </c>
      <c r="D155" s="251">
        <v>5</v>
      </c>
      <c r="E155" s="162">
        <v>0</v>
      </c>
      <c r="F155" s="251">
        <v>0</v>
      </c>
      <c r="G155" s="251">
        <v>5</v>
      </c>
      <c r="H155" s="251">
        <v>0</v>
      </c>
      <c r="I155" s="291" t="s">
        <v>2233</v>
      </c>
      <c r="J155" s="169" t="s">
        <v>2222</v>
      </c>
      <c r="K155" s="169"/>
      <c r="L155" s="224"/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>
      <c r="A156" s="171">
        <v>44519</v>
      </c>
      <c r="B156" s="161" t="s">
        <v>2219</v>
      </c>
      <c r="C156" s="161" t="s">
        <v>354</v>
      </c>
      <c r="D156" s="251">
        <v>4</v>
      </c>
      <c r="E156" s="162">
        <v>0</v>
      </c>
      <c r="F156" s="251">
        <v>0</v>
      </c>
      <c r="G156" s="251">
        <v>4</v>
      </c>
      <c r="H156" s="251">
        <v>0</v>
      </c>
      <c r="I156" s="291" t="s">
        <v>2233</v>
      </c>
      <c r="J156" s="169" t="s">
        <v>2222</v>
      </c>
      <c r="K156" s="169"/>
      <c r="L156" s="224"/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 thickBot="1">
      <c r="A157" s="165">
        <v>44519</v>
      </c>
      <c r="B157" s="158" t="s">
        <v>2217</v>
      </c>
      <c r="C157" s="158" t="s">
        <v>333</v>
      </c>
      <c r="D157" s="431">
        <v>1</v>
      </c>
      <c r="E157" s="163">
        <v>0</v>
      </c>
      <c r="F157" s="431">
        <v>0</v>
      </c>
      <c r="G157" s="431">
        <v>1</v>
      </c>
      <c r="H157" s="431">
        <v>0</v>
      </c>
      <c r="I157" s="292" t="s">
        <v>2234</v>
      </c>
      <c r="J157" s="164" t="s">
        <v>2222</v>
      </c>
      <c r="K157" s="164"/>
      <c r="L157" s="432"/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>
      <c r="A158" s="171"/>
      <c r="B158" s="161"/>
      <c r="C158" s="161"/>
      <c r="D158" s="251">
        <v>0</v>
      </c>
      <c r="E158" s="162">
        <v>0</v>
      </c>
      <c r="F158" s="251">
        <v>0</v>
      </c>
      <c r="G158" s="251">
        <v>0</v>
      </c>
      <c r="H158" s="251">
        <v>0</v>
      </c>
      <c r="I158" s="291"/>
      <c r="J158" s="169"/>
      <c r="K158" s="169"/>
      <c r="L158" s="224"/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>
      <c r="A159" s="171"/>
      <c r="B159" s="161"/>
      <c r="C159" s="161"/>
      <c r="D159" s="251">
        <v>0</v>
      </c>
      <c r="E159" s="162">
        <v>0</v>
      </c>
      <c r="F159" s="251">
        <v>0</v>
      </c>
      <c r="G159" s="251">
        <v>0</v>
      </c>
      <c r="H159" s="251">
        <v>0</v>
      </c>
      <c r="I159" s="291"/>
      <c r="J159" s="169"/>
      <c r="K159" s="169"/>
      <c r="L159" s="224"/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>
      <c r="A160" s="171"/>
      <c r="B160" s="161"/>
      <c r="C160" s="161"/>
      <c r="D160" s="251">
        <v>0</v>
      </c>
      <c r="E160" s="162">
        <v>0</v>
      </c>
      <c r="F160" s="251">
        <v>0</v>
      </c>
      <c r="G160" s="251">
        <v>0</v>
      </c>
      <c r="H160" s="251">
        <v>0</v>
      </c>
      <c r="I160" s="291"/>
      <c r="J160" s="169"/>
      <c r="K160" s="169"/>
      <c r="L160" s="224"/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:22" ht="20.100000000000001" customHeight="1" thickBot="1">
      <c r="A161" s="171"/>
      <c r="B161" s="161"/>
      <c r="C161" s="161"/>
      <c r="D161" s="251">
        <v>0</v>
      </c>
      <c r="E161" s="162">
        <v>0</v>
      </c>
      <c r="F161" s="251">
        <v>0</v>
      </c>
      <c r="G161" s="251">
        <v>0</v>
      </c>
      <c r="H161" s="251">
        <v>0</v>
      </c>
      <c r="I161" s="291"/>
      <c r="J161" s="169"/>
      <c r="K161" s="169"/>
      <c r="L161" s="224"/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:22" ht="20.100000000000001" customHeight="1">
      <c r="A162" s="238" t="s">
        <v>20</v>
      </c>
      <c r="B162" s="239"/>
      <c r="C162" s="239"/>
      <c r="D162" s="240">
        <f>SUM(D154:D161)</f>
        <v>11</v>
      </c>
      <c r="E162" s="240">
        <f>SUM(E154:E161)</f>
        <v>0</v>
      </c>
      <c r="F162" s="240">
        <f>SUM(F154:F161)</f>
        <v>0</v>
      </c>
      <c r="G162" s="240">
        <f>SUM(G154:G161)</f>
        <v>15</v>
      </c>
      <c r="H162" s="240">
        <f>SUM(H154:H161)</f>
        <v>0</v>
      </c>
      <c r="I162" s="307"/>
      <c r="J162" s="35"/>
      <c r="K162" s="35"/>
      <c r="L162" s="241"/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:22" ht="20.100000000000001" customHeight="1">
      <c r="A163" s="242" t="s">
        <v>12</v>
      </c>
      <c r="B163" s="243"/>
      <c r="C163" s="243"/>
      <c r="D163" s="244">
        <v>0</v>
      </c>
      <c r="E163" s="244">
        <v>0</v>
      </c>
      <c r="F163" s="244">
        <v>0</v>
      </c>
      <c r="G163" s="244">
        <v>0</v>
      </c>
      <c r="H163" s="244">
        <v>0</v>
      </c>
      <c r="I163" s="308"/>
      <c r="J163" s="135"/>
      <c r="K163" s="135"/>
      <c r="L163" s="245"/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:22" ht="20.100000000000001" customHeight="1" thickBot="1">
      <c r="A164" s="246" t="s">
        <v>13</v>
      </c>
      <c r="B164" s="247"/>
      <c r="C164" s="247"/>
      <c r="D164" s="248">
        <f>D162+D163</f>
        <v>11</v>
      </c>
      <c r="E164" s="248">
        <f>E162+E163</f>
        <v>0</v>
      </c>
      <c r="F164" s="248">
        <f>F162+F163</f>
        <v>0</v>
      </c>
      <c r="G164" s="248">
        <f>G162+G163</f>
        <v>15</v>
      </c>
      <c r="H164" s="248">
        <f>H162+H163</f>
        <v>0</v>
      </c>
      <c r="I164" s="309"/>
      <c r="J164" s="136"/>
      <c r="K164" s="136"/>
      <c r="L164" s="249"/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:22" ht="20.100000000000001" customHeight="1">
      <c r="A165" s="252"/>
      <c r="B165" s="42"/>
      <c r="C165" s="42"/>
      <c r="D165" s="1"/>
      <c r="E165" s="1"/>
      <c r="F165" s="1"/>
      <c r="G165" s="1"/>
      <c r="H165" s="1"/>
      <c r="I165" s="310"/>
      <c r="J165" s="43"/>
      <c r="K165" s="43"/>
      <c r="L165" s="43"/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:22" ht="20.100000000000001" customHeight="1">
      <c r="A166" s="216" t="s">
        <v>38</v>
      </c>
      <c r="B166" s="44"/>
      <c r="C166" s="44"/>
      <c r="D166" s="45"/>
      <c r="E166" s="45"/>
      <c r="F166" s="45"/>
      <c r="G166" s="45"/>
      <c r="H166" s="45"/>
      <c r="I166" s="311"/>
      <c r="J166" s="45"/>
      <c r="K166" s="45"/>
      <c r="L166" s="45"/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:22" ht="20.100000000000001" customHeight="1" thickBot="1">
      <c r="A167" s="213"/>
      <c r="B167" s="214"/>
      <c r="C167" s="215"/>
      <c r="D167" s="151"/>
      <c r="E167" s="151"/>
      <c r="F167" s="151"/>
      <c r="G167" s="151"/>
      <c r="H167" s="151"/>
      <c r="I167" s="300"/>
      <c r="J167" s="130"/>
      <c r="K167" s="130"/>
      <c r="L167" s="130"/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:22" ht="20.100000000000001" customHeight="1" thickBot="1">
      <c r="A168" s="253" t="s">
        <v>0</v>
      </c>
      <c r="B168" s="254" t="s">
        <v>1</v>
      </c>
      <c r="C168" s="254" t="s">
        <v>2</v>
      </c>
      <c r="D168" s="137" t="s">
        <v>3</v>
      </c>
      <c r="E168" s="137" t="s">
        <v>4</v>
      </c>
      <c r="F168" s="137" t="s">
        <v>5</v>
      </c>
      <c r="G168" s="137" t="s">
        <v>6</v>
      </c>
      <c r="H168" s="137" t="s">
        <v>7</v>
      </c>
      <c r="I168" s="312" t="s">
        <v>8</v>
      </c>
      <c r="J168" s="137" t="s">
        <v>9</v>
      </c>
      <c r="K168" s="137"/>
      <c r="L168" s="255" t="s">
        <v>10</v>
      </c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:22" ht="20.100000000000001" customHeight="1">
      <c r="A169" s="256" t="s">
        <v>20</v>
      </c>
      <c r="B169" s="257"/>
      <c r="C169" s="257"/>
      <c r="D169" s="258">
        <f t="shared" ref="D169:H171" si="2">SUM(D79,D92,D117,D126)</f>
        <v>249</v>
      </c>
      <c r="E169" s="258">
        <f t="shared" si="2"/>
        <v>22</v>
      </c>
      <c r="F169" s="258">
        <f t="shared" si="2"/>
        <v>21</v>
      </c>
      <c r="G169" s="258">
        <f t="shared" si="2"/>
        <v>288</v>
      </c>
      <c r="H169" s="258">
        <f t="shared" si="2"/>
        <v>0</v>
      </c>
      <c r="I169" s="313"/>
      <c r="J169" s="36"/>
      <c r="K169" s="36"/>
      <c r="L169" s="259"/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:22" ht="20.100000000000001" customHeight="1">
      <c r="A170" s="260" t="s">
        <v>12</v>
      </c>
      <c r="B170" s="261"/>
      <c r="C170" s="261"/>
      <c r="D170" s="262">
        <f t="shared" si="2"/>
        <v>4214</v>
      </c>
      <c r="E170" s="262">
        <f t="shared" si="2"/>
        <v>716</v>
      </c>
      <c r="F170" s="262">
        <f t="shared" si="2"/>
        <v>715</v>
      </c>
      <c r="G170" s="262">
        <f t="shared" si="2"/>
        <v>4112</v>
      </c>
      <c r="H170" s="262">
        <f t="shared" si="2"/>
        <v>0</v>
      </c>
      <c r="I170" s="314"/>
      <c r="J170" s="138"/>
      <c r="K170" s="138"/>
      <c r="L170" s="263"/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:22" ht="20.100000000000001" customHeight="1" thickBot="1">
      <c r="A171" s="264" t="s">
        <v>13</v>
      </c>
      <c r="B171" s="265"/>
      <c r="C171" s="265"/>
      <c r="D171" s="266">
        <f t="shared" si="2"/>
        <v>4463</v>
      </c>
      <c r="E171" s="266">
        <f t="shared" si="2"/>
        <v>738</v>
      </c>
      <c r="F171" s="266">
        <f t="shared" si="2"/>
        <v>736</v>
      </c>
      <c r="G171" s="266">
        <f t="shared" si="2"/>
        <v>4400</v>
      </c>
      <c r="H171" s="266">
        <f t="shared" si="2"/>
        <v>0</v>
      </c>
      <c r="I171" s="315"/>
      <c r="J171" s="139"/>
      <c r="K171" s="139"/>
      <c r="L171" s="267"/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:26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:26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:26" ht="20.100000000000001" customHeight="1">
      <c r="M339" s="187"/>
      <c r="O339" s="156"/>
      <c r="P339" s="269"/>
      <c r="Q339" s="269"/>
      <c r="R339" s="154"/>
      <c r="S339" s="154"/>
      <c r="T339" s="152"/>
      <c r="U339" s="151"/>
      <c r="V339" s="151"/>
    </row>
    <row r="340" spans="1:26" ht="20.100000000000001" customHeight="1">
      <c r="M340" s="187"/>
      <c r="O340" s="156"/>
      <c r="P340" s="269"/>
      <c r="Q340" s="269"/>
      <c r="R340" s="154"/>
      <c r="S340" s="154"/>
      <c r="T340" s="152"/>
      <c r="U340" s="151"/>
      <c r="V340" s="151"/>
    </row>
    <row r="341" spans="1:26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:26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:26" ht="20.100000000000001" customHeight="1">
      <c r="M343" s="187"/>
      <c r="N343" s="145"/>
      <c r="O343" s="156"/>
      <c r="P343" s="188"/>
      <c r="Q343" s="188"/>
      <c r="R343" s="152"/>
      <c r="S343" s="152"/>
      <c r="T343" s="152"/>
      <c r="U343" s="151"/>
      <c r="V343" s="151"/>
    </row>
    <row r="344" spans="1:26" ht="20.100000000000001" customHeight="1">
      <c r="M344" s="187"/>
      <c r="N344" s="145"/>
      <c r="O344" s="156"/>
      <c r="P344" s="188"/>
      <c r="Q344" s="188"/>
      <c r="R344" s="152"/>
      <c r="S344" s="152"/>
      <c r="T344" s="152"/>
      <c r="U344" s="151"/>
      <c r="V344" s="151"/>
    </row>
    <row r="345" spans="1:26" s="145" customFormat="1" ht="20.100000000000001" customHeight="1">
      <c r="A345" s="268"/>
      <c r="B345" s="123"/>
      <c r="C345" s="123"/>
      <c r="D345" s="123"/>
      <c r="E345" s="123"/>
      <c r="F345" s="123"/>
      <c r="G345" s="123"/>
      <c r="H345" s="123"/>
      <c r="I345" s="316"/>
      <c r="J345" s="123"/>
      <c r="K345" s="123"/>
      <c r="L345" s="123"/>
      <c r="M345" s="187"/>
      <c r="N345" s="150"/>
      <c r="O345" s="156"/>
      <c r="P345" s="188"/>
      <c r="Q345" s="188"/>
      <c r="R345" s="152"/>
      <c r="S345" s="152"/>
      <c r="T345" s="154"/>
      <c r="U345" s="55"/>
      <c r="V345" s="55"/>
      <c r="W345" s="150"/>
      <c r="X345" s="150"/>
      <c r="Y345" s="150"/>
      <c r="Z345" s="150"/>
    </row>
    <row r="346" spans="1:26" s="145" customFormat="1" ht="20.100000000000001" customHeight="1">
      <c r="A346" s="268"/>
      <c r="B346" s="123"/>
      <c r="C346" s="123"/>
      <c r="D346" s="123"/>
      <c r="E346" s="123"/>
      <c r="F346" s="123"/>
      <c r="G346" s="123"/>
      <c r="H346" s="123"/>
      <c r="I346" s="316"/>
      <c r="J346" s="123"/>
      <c r="K346" s="123"/>
      <c r="L346" s="123"/>
      <c r="M346" s="187"/>
      <c r="N346" s="150"/>
      <c r="O346" s="156"/>
      <c r="P346" s="188"/>
      <c r="Q346" s="188"/>
      <c r="R346" s="152"/>
      <c r="S346" s="152"/>
      <c r="T346" s="154"/>
      <c r="U346" s="55"/>
      <c r="V346" s="55"/>
      <c r="W346" s="150"/>
      <c r="Y346" s="150"/>
      <c r="Z346" s="150"/>
    </row>
    <row r="347" spans="1:26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  <c r="W347" s="145"/>
      <c r="X347" s="145"/>
    </row>
    <row r="348" spans="1:26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  <c r="W348" s="145"/>
      <c r="X348" s="145"/>
      <c r="Y348" s="145"/>
      <c r="Z348" s="145"/>
    </row>
    <row r="349" spans="1:26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  <c r="X349" s="145"/>
      <c r="Y349" s="145"/>
      <c r="Z349" s="145"/>
    </row>
    <row r="350" spans="1:26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  <c r="X350" s="145"/>
      <c r="Y350" s="145"/>
    </row>
    <row r="351" spans="1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  <c r="X351" s="145"/>
      <c r="Y351" s="145"/>
    </row>
    <row r="352" spans="1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  <c r="X352" s="145"/>
      <c r="Y352" s="145"/>
    </row>
    <row r="353" spans="13:25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  <c r="X353" s="145"/>
      <c r="Y353" s="145"/>
    </row>
    <row r="354" spans="13:25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  <c r="X354" s="145"/>
      <c r="Y354" s="145"/>
    </row>
    <row r="355" spans="13:25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  <c r="Y355" s="145"/>
    </row>
    <row r="356" spans="13:25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  <c r="Y356" s="145"/>
    </row>
    <row r="357" spans="13:25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5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5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5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5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5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5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5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5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5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5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5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2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2" ht="20.100000000000001" customHeight="1">
      <c r="M381" s="187"/>
      <c r="O381" s="156"/>
      <c r="P381" s="188"/>
      <c r="Q381" s="188"/>
      <c r="R381" s="152"/>
      <c r="S381" s="152"/>
      <c r="T381" s="152"/>
      <c r="U381" s="151"/>
      <c r="V381" s="151"/>
    </row>
    <row r="382" spans="13:22" ht="20.100000000000001" customHeight="1">
      <c r="M382" s="187"/>
      <c r="O382" s="156"/>
      <c r="P382" s="188"/>
      <c r="Q382" s="188"/>
      <c r="R382" s="152"/>
      <c r="S382" s="152"/>
      <c r="T382" s="152"/>
      <c r="U382" s="151"/>
      <c r="V382" s="151"/>
    </row>
    <row r="383" spans="13:22" ht="20.100000000000001" customHeight="1">
      <c r="M383" s="187"/>
      <c r="O383" s="156"/>
      <c r="P383" s="188"/>
      <c r="Q383" s="188"/>
      <c r="R383" s="152"/>
      <c r="S383" s="152"/>
      <c r="T383" s="152"/>
      <c r="U383" s="151"/>
      <c r="V383" s="151"/>
    </row>
    <row r="384" spans="13:22" ht="20.100000000000001" customHeight="1">
      <c r="M384" s="187"/>
      <c r="O384" s="156"/>
      <c r="P384" s="188"/>
      <c r="Q384" s="188"/>
      <c r="R384" s="152"/>
      <c r="S384" s="152"/>
      <c r="T384" s="152"/>
      <c r="U384" s="151"/>
      <c r="V384" s="151"/>
    </row>
    <row r="385" spans="13:22" ht="20.100000000000001" customHeight="1">
      <c r="M385" s="187"/>
      <c r="O385" s="156"/>
      <c r="P385" s="188"/>
      <c r="Q385" s="188"/>
      <c r="R385" s="152"/>
      <c r="S385" s="152"/>
      <c r="T385" s="152"/>
      <c r="U385" s="151"/>
      <c r="V385" s="151"/>
    </row>
    <row r="386" spans="13:22" ht="20.100000000000001" customHeight="1">
      <c r="M386" s="187"/>
      <c r="O386" s="156"/>
      <c r="P386" s="188"/>
      <c r="Q386" s="188"/>
      <c r="R386" s="152"/>
      <c r="S386" s="152"/>
      <c r="T386" s="152"/>
      <c r="U386" s="151"/>
      <c r="V386" s="151"/>
    </row>
    <row r="387" spans="13:22" ht="20.100000000000001" customHeight="1">
      <c r="M387" s="187"/>
      <c r="O387" s="156"/>
      <c r="P387" s="188"/>
      <c r="Q387" s="188"/>
      <c r="R387" s="152"/>
      <c r="S387" s="152"/>
      <c r="T387" s="152"/>
      <c r="U387" s="151"/>
      <c r="V387" s="151"/>
    </row>
    <row r="388" spans="13:22" ht="20.100000000000001" customHeight="1">
      <c r="M388" s="187"/>
      <c r="O388" s="156"/>
      <c r="P388" s="188"/>
      <c r="Q388" s="188"/>
      <c r="R388" s="152"/>
      <c r="S388" s="152"/>
      <c r="T388" s="152"/>
      <c r="U388" s="151"/>
      <c r="V388" s="151"/>
    </row>
    <row r="389" spans="13:22" ht="20.100000000000001" customHeight="1">
      <c r="M389" s="187"/>
      <c r="O389" s="156"/>
      <c r="P389" s="188"/>
      <c r="Q389" s="188"/>
      <c r="R389" s="152"/>
      <c r="S389" s="152"/>
      <c r="T389" s="152"/>
      <c r="U389" s="151"/>
      <c r="V389" s="151"/>
    </row>
    <row r="390" spans="13:22" ht="20.100000000000001" customHeight="1">
      <c r="M390" s="187"/>
      <c r="P390" s="38"/>
      <c r="Q390" s="38"/>
      <c r="R390" s="38"/>
      <c r="S390" s="38"/>
      <c r="T390" s="152"/>
      <c r="U390" s="151"/>
      <c r="V390" s="151"/>
    </row>
    <row r="391" spans="13:22" ht="20.100000000000001" customHeight="1">
      <c r="M391" s="187"/>
      <c r="P391" s="38"/>
      <c r="Q391" s="38"/>
      <c r="R391" s="38"/>
      <c r="S391" s="38"/>
      <c r="T391" s="152"/>
      <c r="U391" s="151"/>
      <c r="V391" s="151"/>
    </row>
    <row r="392" spans="13:22" ht="20.100000000000001" customHeight="1">
      <c r="M392" s="187"/>
      <c r="P392" s="38"/>
      <c r="Q392" s="38"/>
      <c r="R392" s="38"/>
      <c r="S392" s="38"/>
      <c r="T392" s="152"/>
      <c r="U392" s="151"/>
      <c r="V392" s="151"/>
    </row>
    <row r="393" spans="13:22" ht="20.100000000000001" customHeight="1">
      <c r="M393" s="187"/>
      <c r="P393" s="38"/>
      <c r="Q393" s="38"/>
      <c r="R393" s="38"/>
      <c r="S393" s="38"/>
      <c r="T393" s="152"/>
      <c r="U393" s="151"/>
      <c r="V393" s="151"/>
    </row>
    <row r="394" spans="13:22" ht="20.100000000000001" customHeight="1">
      <c r="M394" s="187"/>
      <c r="P394" s="38"/>
      <c r="Q394" s="38"/>
      <c r="R394" s="38"/>
      <c r="S394" s="38"/>
      <c r="T394" s="152"/>
      <c r="U394" s="151"/>
      <c r="V394" s="151"/>
    </row>
    <row r="395" spans="13:22" ht="20.100000000000001" customHeight="1">
      <c r="M395" s="187"/>
      <c r="P395" s="38"/>
      <c r="Q395" s="38"/>
      <c r="R395" s="38"/>
      <c r="S395" s="38"/>
      <c r="T395" s="152"/>
      <c r="U395" s="151"/>
      <c r="V395" s="151"/>
    </row>
    <row r="396" spans="13:22" ht="20.100000000000001" customHeight="1">
      <c r="M396" s="187"/>
      <c r="P396" s="38"/>
      <c r="Q396" s="38"/>
      <c r="R396" s="38"/>
      <c r="S396" s="38"/>
      <c r="T396" s="38"/>
    </row>
    <row r="397" spans="13:22" ht="20.100000000000001" customHeight="1">
      <c r="M397" s="187"/>
      <c r="P397" s="38"/>
      <c r="Q397" s="38"/>
      <c r="R397" s="38"/>
      <c r="S397" s="38"/>
      <c r="T397" s="38"/>
    </row>
    <row r="398" spans="13:22" ht="20.100000000000001" customHeight="1">
      <c r="M398" s="187"/>
      <c r="P398" s="38"/>
      <c r="Q398" s="38"/>
      <c r="R398" s="38"/>
      <c r="S398" s="38"/>
      <c r="T398" s="38"/>
    </row>
    <row r="399" spans="13:22" ht="20.100000000000001" customHeight="1">
      <c r="M399" s="187"/>
      <c r="P399" s="38"/>
      <c r="Q399" s="38"/>
      <c r="R399" s="38"/>
      <c r="S399" s="38"/>
      <c r="T399" s="38"/>
    </row>
    <row r="400" spans="13:22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87"/>
      <c r="P424" s="38"/>
      <c r="Q424" s="38"/>
      <c r="R424" s="38"/>
      <c r="S424" s="38"/>
      <c r="T424" s="38"/>
    </row>
    <row r="425" spans="13:20" ht="20.100000000000001" customHeight="1">
      <c r="M425" s="187"/>
      <c r="P425" s="38"/>
      <c r="Q425" s="38"/>
      <c r="R425" s="38"/>
      <c r="S425" s="38"/>
      <c r="T425" s="38"/>
    </row>
    <row r="426" spans="13:20" ht="20.100000000000001" customHeight="1">
      <c r="M426" s="187"/>
      <c r="P426" s="38"/>
      <c r="Q426" s="38"/>
      <c r="R426" s="38"/>
      <c r="S426" s="38"/>
      <c r="T426" s="38"/>
    </row>
    <row r="427" spans="13:20" ht="20.100000000000001" customHeight="1">
      <c r="M427" s="187"/>
      <c r="P427" s="38"/>
      <c r="Q427" s="38"/>
      <c r="R427" s="38"/>
      <c r="S427" s="38"/>
      <c r="T427" s="38"/>
    </row>
    <row r="428" spans="13:20" ht="20.100000000000001" customHeight="1">
      <c r="M428" s="187"/>
      <c r="P428" s="38"/>
      <c r="Q428" s="38"/>
      <c r="R428" s="38"/>
      <c r="S428" s="38"/>
      <c r="T428" s="38"/>
    </row>
    <row r="429" spans="13:20" ht="20.100000000000001" customHeight="1">
      <c r="M429" s="187"/>
      <c r="P429" s="38"/>
      <c r="Q429" s="38"/>
      <c r="R429" s="38"/>
      <c r="S429" s="38"/>
      <c r="T429" s="38"/>
    </row>
    <row r="430" spans="13:20" ht="20.100000000000001" customHeight="1">
      <c r="M430" s="187"/>
      <c r="P430" s="38"/>
      <c r="Q430" s="38"/>
      <c r="R430" s="38"/>
      <c r="S430" s="38"/>
      <c r="T430" s="38"/>
    </row>
    <row r="431" spans="13:20" ht="20.100000000000001" customHeight="1">
      <c r="M431" s="187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T523" s="38"/>
    </row>
    <row r="524" spans="13:20" ht="20.100000000000001" customHeight="1">
      <c r="M524" s="150"/>
      <c r="T524" s="38"/>
    </row>
    <row r="525" spans="13:20" ht="20.100000000000001" customHeight="1">
      <c r="M525" s="150"/>
      <c r="T525" s="38"/>
    </row>
    <row r="526" spans="13:20" ht="20.100000000000001" customHeight="1">
      <c r="M526" s="150"/>
      <c r="T526" s="38"/>
    </row>
    <row r="527" spans="13:20" ht="20.100000000000001" customHeight="1">
      <c r="M527" s="150"/>
      <c r="T527" s="38"/>
    </row>
    <row r="528" spans="13:20" ht="20.100000000000001" customHeight="1">
      <c r="M528" s="150"/>
      <c r="T528" s="38"/>
    </row>
    <row r="529" spans="13:22" ht="20.100000000000001" customHeight="1">
      <c r="M529" s="150"/>
      <c r="U529" s="151"/>
      <c r="V529" s="151"/>
    </row>
    <row r="530" spans="13:22" ht="20.100000000000001" customHeight="1">
      <c r="M530" s="150"/>
      <c r="U530" s="151"/>
      <c r="V530" s="151"/>
    </row>
    <row r="531" spans="13:22" ht="20.100000000000001" customHeight="1">
      <c r="M531" s="150"/>
      <c r="U531" s="151"/>
      <c r="V531" s="151"/>
    </row>
    <row r="532" spans="13:22" ht="20.100000000000001" customHeight="1">
      <c r="M532" s="150"/>
      <c r="U532" s="151"/>
      <c r="V532" s="151"/>
    </row>
    <row r="533" spans="13:22" ht="20.100000000000001" customHeight="1">
      <c r="M533" s="150"/>
      <c r="U533" s="151"/>
      <c r="V533" s="151"/>
    </row>
    <row r="534" spans="13:22" ht="20.100000000000001" customHeight="1">
      <c r="M534" s="150"/>
      <c r="U534" s="151"/>
      <c r="V534" s="151"/>
    </row>
    <row r="535" spans="13:22" ht="20.100000000000001" customHeight="1">
      <c r="M535" s="150"/>
      <c r="U535" s="151"/>
      <c r="V535" s="151"/>
    </row>
    <row r="536" spans="13:22" ht="20.100000000000001" customHeight="1">
      <c r="M536" s="150"/>
      <c r="U536" s="151"/>
      <c r="V536" s="151"/>
    </row>
    <row r="537" spans="13:22" ht="20.100000000000001" customHeight="1">
      <c r="M537" s="150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4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4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4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4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4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:28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:28" ht="20.100000000000001" customHeight="1">
      <c r="M770" s="156"/>
      <c r="S770" s="152"/>
      <c r="T770" s="153"/>
      <c r="U770" s="151"/>
      <c r="V770" s="151"/>
    </row>
    <row r="771" spans="1:28" ht="20.100000000000001" customHeight="1">
      <c r="M771" s="156"/>
      <c r="T771" s="153"/>
      <c r="U771" s="151"/>
      <c r="V771" s="151"/>
    </row>
    <row r="772" spans="1:28" ht="20.100000000000001" customHeight="1">
      <c r="M772" s="156"/>
      <c r="T772" s="153"/>
      <c r="U772" s="151"/>
      <c r="V772" s="151"/>
    </row>
    <row r="773" spans="1:28" ht="20.100000000000001" customHeight="1">
      <c r="M773" s="156"/>
      <c r="T773" s="153"/>
      <c r="U773" s="151"/>
      <c r="V773" s="151"/>
    </row>
    <row r="774" spans="1:28" ht="20.100000000000001" customHeight="1">
      <c r="M774" s="156"/>
      <c r="T774" s="153"/>
      <c r="U774" s="151"/>
      <c r="V774" s="151"/>
    </row>
    <row r="775" spans="1:28" ht="20.100000000000001" customHeight="1">
      <c r="M775" s="156"/>
      <c r="T775" s="153"/>
      <c r="V775" s="151"/>
    </row>
    <row r="776" spans="1:28" ht="20.100000000000001" customHeight="1">
      <c r="M776" s="156"/>
      <c r="O776" s="145"/>
      <c r="P776" s="145"/>
      <c r="Q776" s="145"/>
      <c r="R776" s="145"/>
      <c r="T776" s="153"/>
      <c r="V776" s="151"/>
    </row>
    <row r="777" spans="1:28" ht="20.100000000000001" customHeight="1">
      <c r="M777" s="156"/>
      <c r="O777" s="145"/>
      <c r="P777" s="145"/>
      <c r="Q777" s="145"/>
      <c r="R777" s="145"/>
      <c r="V777" s="151"/>
    </row>
    <row r="778" spans="1:28" ht="20.100000000000001" customHeight="1">
      <c r="M778" s="156"/>
      <c r="O778" s="172"/>
      <c r="P778" s="173"/>
      <c r="Q778" s="173"/>
      <c r="R778" s="145"/>
      <c r="V778" s="151"/>
    </row>
    <row r="779" spans="1:28" ht="20.100000000000001" customHeight="1">
      <c r="M779" s="156"/>
      <c r="O779" s="172"/>
      <c r="P779" s="173"/>
      <c r="Q779" s="173"/>
      <c r="R779" s="145"/>
      <c r="V779" s="151"/>
      <c r="AA779" s="102"/>
      <c r="AB779" s="102"/>
    </row>
    <row r="780" spans="1:28" s="102" customFormat="1" ht="20.100000000000001" customHeight="1">
      <c r="A780" s="268"/>
      <c r="B780" s="123"/>
      <c r="C780" s="123"/>
      <c r="D780" s="123"/>
      <c r="E780" s="123"/>
      <c r="F780" s="123"/>
      <c r="G780" s="123"/>
      <c r="H780" s="123"/>
      <c r="I780" s="316"/>
      <c r="J780" s="123"/>
      <c r="K780" s="123"/>
      <c r="L780" s="123"/>
      <c r="M780" s="156"/>
      <c r="N780" s="150"/>
      <c r="O780" s="172"/>
      <c r="P780" s="173"/>
      <c r="Q780" s="173"/>
      <c r="R780" s="145"/>
      <c r="S780" s="150"/>
      <c r="T780" s="150"/>
      <c r="U780" s="150"/>
      <c r="V780" s="151"/>
      <c r="W780" s="150"/>
      <c r="X780" s="150"/>
      <c r="Y780" s="150"/>
      <c r="Z780" s="150"/>
    </row>
    <row r="781" spans="1:28" s="102" customFormat="1" ht="20.100000000000001" customHeight="1">
      <c r="A781" s="268"/>
      <c r="B781" s="123"/>
      <c r="C781" s="123"/>
      <c r="D781" s="123"/>
      <c r="E781" s="123"/>
      <c r="F781" s="123"/>
      <c r="G781" s="123"/>
      <c r="H781" s="123"/>
      <c r="I781" s="316"/>
      <c r="J781" s="123"/>
      <c r="K781" s="123"/>
      <c r="L781" s="123"/>
      <c r="M781" s="156"/>
      <c r="N781" s="150"/>
      <c r="O781" s="172"/>
      <c r="P781" s="173"/>
      <c r="Q781" s="173"/>
      <c r="R781" s="145"/>
      <c r="S781" s="150"/>
      <c r="T781" s="150"/>
      <c r="U781" s="150"/>
      <c r="V781" s="151"/>
      <c r="W781" s="150"/>
      <c r="X781" s="150"/>
      <c r="Y781" s="150"/>
      <c r="Z781" s="150"/>
    </row>
    <row r="782" spans="1:28" s="102" customFormat="1" ht="20.100000000000001" customHeight="1">
      <c r="A782" s="268"/>
      <c r="B782" s="123"/>
      <c r="C782" s="123"/>
      <c r="D782" s="123"/>
      <c r="E782" s="123"/>
      <c r="F782" s="123"/>
      <c r="G782" s="123"/>
      <c r="H782" s="123"/>
      <c r="I782" s="316"/>
      <c r="J782" s="123"/>
      <c r="K782" s="123"/>
      <c r="L782" s="123"/>
      <c r="M782" s="156"/>
      <c r="N782" s="150"/>
      <c r="O782" s="172"/>
      <c r="P782" s="173"/>
      <c r="Q782" s="173"/>
      <c r="R782" s="145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8"/>
      <c r="B783" s="123"/>
      <c r="C783" s="123"/>
      <c r="D783" s="123"/>
      <c r="E783" s="123"/>
      <c r="F783" s="123"/>
      <c r="G783" s="123"/>
      <c r="H783" s="123"/>
      <c r="I783" s="316"/>
      <c r="J783" s="123"/>
      <c r="K783" s="123"/>
      <c r="L783" s="123"/>
      <c r="M783" s="156"/>
      <c r="N783" s="150"/>
      <c r="O783" s="172"/>
      <c r="P783" s="173"/>
      <c r="Q783" s="173"/>
      <c r="R783" s="145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8"/>
      <c r="B784" s="123"/>
      <c r="C784" s="123"/>
      <c r="D784" s="123"/>
      <c r="E784" s="123"/>
      <c r="F784" s="123"/>
      <c r="G784" s="123"/>
      <c r="H784" s="123"/>
      <c r="I784" s="316"/>
      <c r="J784" s="123"/>
      <c r="K784" s="123"/>
      <c r="L784" s="123"/>
      <c r="M784" s="156"/>
      <c r="N784" s="145"/>
      <c r="O784" s="172"/>
      <c r="P784" s="173"/>
      <c r="Q784" s="173"/>
      <c r="R784" s="145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68"/>
      <c r="B785" s="123"/>
      <c r="C785" s="123"/>
      <c r="D785" s="123"/>
      <c r="E785" s="123"/>
      <c r="F785" s="123"/>
      <c r="G785" s="123"/>
      <c r="H785" s="123"/>
      <c r="I785" s="316"/>
      <c r="J785" s="123"/>
      <c r="K785" s="123"/>
      <c r="L785" s="123"/>
      <c r="M785" s="156"/>
      <c r="N785" s="145"/>
      <c r="O785" s="145"/>
      <c r="P785" s="145"/>
      <c r="Q785" s="145"/>
      <c r="R785" s="145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68"/>
      <c r="B786" s="123"/>
      <c r="C786" s="123"/>
      <c r="D786" s="123"/>
      <c r="E786" s="123"/>
      <c r="F786" s="123"/>
      <c r="G786" s="123"/>
      <c r="H786" s="123"/>
      <c r="I786" s="316"/>
      <c r="J786" s="123"/>
      <c r="K786" s="123"/>
      <c r="L786" s="123"/>
      <c r="M786" s="156"/>
      <c r="N786" s="172"/>
      <c r="O786" s="145"/>
      <c r="P786" s="145"/>
      <c r="Q786" s="145"/>
      <c r="R786" s="145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68"/>
      <c r="B787" s="123"/>
      <c r="C787" s="123"/>
      <c r="D787" s="123"/>
      <c r="E787" s="123"/>
      <c r="F787" s="123"/>
      <c r="G787" s="123"/>
      <c r="H787" s="123"/>
      <c r="I787" s="316"/>
      <c r="J787" s="123"/>
      <c r="K787" s="123"/>
      <c r="L787" s="123"/>
      <c r="M787" s="156"/>
      <c r="N787" s="172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68"/>
      <c r="B788" s="123"/>
      <c r="C788" s="123"/>
      <c r="D788" s="123"/>
      <c r="E788" s="123"/>
      <c r="F788" s="123"/>
      <c r="G788" s="123"/>
      <c r="H788" s="123"/>
      <c r="I788" s="316"/>
      <c r="J788" s="123"/>
      <c r="K788" s="123"/>
      <c r="L788" s="123"/>
      <c r="M788" s="156"/>
      <c r="N788" s="172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68"/>
      <c r="B789" s="123"/>
      <c r="C789" s="123"/>
      <c r="D789" s="123"/>
      <c r="E789" s="123"/>
      <c r="F789" s="123"/>
      <c r="G789" s="123"/>
      <c r="H789" s="123"/>
      <c r="I789" s="316"/>
      <c r="J789" s="123"/>
      <c r="K789" s="123"/>
      <c r="L789" s="123"/>
      <c r="M789" s="156"/>
      <c r="N789" s="172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68"/>
      <c r="B790" s="123"/>
      <c r="C790" s="123"/>
      <c r="D790" s="123"/>
      <c r="E790" s="123"/>
      <c r="F790" s="123"/>
      <c r="G790" s="123"/>
      <c r="H790" s="123"/>
      <c r="I790" s="316"/>
      <c r="J790" s="123"/>
      <c r="K790" s="123"/>
      <c r="L790" s="123"/>
      <c r="M790" s="156"/>
      <c r="N790" s="172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  <c r="AA790" s="150"/>
      <c r="AB790" s="150"/>
    </row>
    <row r="791" spans="1:28" ht="20.100000000000001" customHeight="1">
      <c r="M791" s="156"/>
      <c r="N791" s="172"/>
      <c r="AA791" s="102"/>
      <c r="AB791" s="102"/>
    </row>
    <row r="792" spans="1:28" s="102" customFormat="1" ht="20.100000000000001" customHeight="1">
      <c r="A792" s="268"/>
      <c r="B792" s="123"/>
      <c r="C792" s="123"/>
      <c r="D792" s="123"/>
      <c r="E792" s="123"/>
      <c r="F792" s="123"/>
      <c r="G792" s="123"/>
      <c r="H792" s="123"/>
      <c r="I792" s="316"/>
      <c r="J792" s="123"/>
      <c r="K792" s="123"/>
      <c r="L792" s="123"/>
      <c r="M792" s="156"/>
      <c r="N792" s="172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8"/>
      <c r="B793" s="123"/>
      <c r="C793" s="123"/>
      <c r="D793" s="123"/>
      <c r="E793" s="123"/>
      <c r="F793" s="123"/>
      <c r="G793" s="123"/>
      <c r="H793" s="123"/>
      <c r="I793" s="316"/>
      <c r="J793" s="123"/>
      <c r="K793" s="123"/>
      <c r="L793" s="123"/>
      <c r="M793" s="156"/>
      <c r="N793" s="145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8"/>
      <c r="B794" s="123"/>
      <c r="C794" s="123"/>
      <c r="D794" s="123"/>
      <c r="E794" s="123"/>
      <c r="F794" s="123"/>
      <c r="G794" s="123"/>
      <c r="H794" s="123"/>
      <c r="I794" s="316"/>
      <c r="J794" s="123"/>
      <c r="K794" s="123"/>
      <c r="L794" s="123"/>
      <c r="M794" s="156"/>
      <c r="N794" s="145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8"/>
      <c r="B795" s="123"/>
      <c r="C795" s="123"/>
      <c r="D795" s="123"/>
      <c r="E795" s="123"/>
      <c r="F795" s="123"/>
      <c r="G795" s="123"/>
      <c r="H795" s="123"/>
      <c r="I795" s="316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8"/>
      <c r="B796" s="123"/>
      <c r="C796" s="123"/>
      <c r="D796" s="123"/>
      <c r="E796" s="123"/>
      <c r="F796" s="123"/>
      <c r="G796" s="123"/>
      <c r="H796" s="123"/>
      <c r="I796" s="316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8"/>
      <c r="B797" s="123"/>
      <c r="C797" s="123"/>
      <c r="D797" s="123"/>
      <c r="E797" s="123"/>
      <c r="F797" s="123"/>
      <c r="G797" s="123"/>
      <c r="H797" s="123"/>
      <c r="I797" s="316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8"/>
      <c r="B798" s="123"/>
      <c r="C798" s="123"/>
      <c r="D798" s="123"/>
      <c r="E798" s="123"/>
      <c r="F798" s="123"/>
      <c r="G798" s="123"/>
      <c r="H798" s="123"/>
      <c r="I798" s="316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8"/>
      <c r="B799" s="123"/>
      <c r="C799" s="123"/>
      <c r="D799" s="123"/>
      <c r="E799" s="123"/>
      <c r="F799" s="123"/>
      <c r="G799" s="123"/>
      <c r="H799" s="123"/>
      <c r="I799" s="316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8"/>
      <c r="B800" s="123"/>
      <c r="C800" s="123"/>
      <c r="D800" s="123"/>
      <c r="E800" s="123"/>
      <c r="F800" s="123"/>
      <c r="G800" s="123"/>
      <c r="H800" s="123"/>
      <c r="I800" s="316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8"/>
      <c r="B801" s="123"/>
      <c r="C801" s="123"/>
      <c r="D801" s="123"/>
      <c r="E801" s="123"/>
      <c r="F801" s="123"/>
      <c r="G801" s="123"/>
      <c r="H801" s="123"/>
      <c r="I801" s="316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8"/>
      <c r="B802" s="123"/>
      <c r="C802" s="123"/>
      <c r="D802" s="123"/>
      <c r="E802" s="123"/>
      <c r="F802" s="123"/>
      <c r="G802" s="123"/>
      <c r="H802" s="123"/>
      <c r="I802" s="316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8"/>
      <c r="B803" s="123"/>
      <c r="C803" s="123"/>
      <c r="D803" s="123"/>
      <c r="E803" s="123"/>
      <c r="F803" s="123"/>
      <c r="G803" s="123"/>
      <c r="H803" s="123"/>
      <c r="I803" s="316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8"/>
      <c r="B804" s="123"/>
      <c r="C804" s="123"/>
      <c r="D804" s="123"/>
      <c r="E804" s="123"/>
      <c r="F804" s="123"/>
      <c r="G804" s="123"/>
      <c r="H804" s="123"/>
      <c r="I804" s="316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8"/>
      <c r="B805" s="123"/>
      <c r="C805" s="123"/>
      <c r="D805" s="123"/>
      <c r="E805" s="123"/>
      <c r="F805" s="123"/>
      <c r="G805" s="123"/>
      <c r="H805" s="123"/>
      <c r="I805" s="316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8"/>
      <c r="B806" s="123"/>
      <c r="C806" s="123"/>
      <c r="D806" s="123"/>
      <c r="E806" s="123"/>
      <c r="F806" s="123"/>
      <c r="G806" s="123"/>
      <c r="H806" s="123"/>
      <c r="I806" s="316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8"/>
      <c r="B807" s="123"/>
      <c r="C807" s="123"/>
      <c r="D807" s="123"/>
      <c r="E807" s="123"/>
      <c r="F807" s="123"/>
      <c r="G807" s="123"/>
      <c r="H807" s="123"/>
      <c r="I807" s="316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8"/>
      <c r="B808" s="123"/>
      <c r="C808" s="123"/>
      <c r="D808" s="123"/>
      <c r="E808" s="123"/>
      <c r="F808" s="123"/>
      <c r="G808" s="123"/>
      <c r="H808" s="123"/>
      <c r="I808" s="316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8"/>
      <c r="B809" s="123"/>
      <c r="C809" s="123"/>
      <c r="D809" s="123"/>
      <c r="E809" s="123"/>
      <c r="F809" s="123"/>
      <c r="G809" s="123"/>
      <c r="H809" s="123"/>
      <c r="I809" s="316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8"/>
      <c r="B810" s="123"/>
      <c r="C810" s="123"/>
      <c r="D810" s="123"/>
      <c r="E810" s="123"/>
      <c r="F810" s="123"/>
      <c r="G810" s="123"/>
      <c r="H810" s="123"/>
      <c r="I810" s="316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8"/>
      <c r="B811" s="123"/>
      <c r="C811" s="123"/>
      <c r="D811" s="123"/>
      <c r="E811" s="123"/>
      <c r="F811" s="123"/>
      <c r="G811" s="123"/>
      <c r="H811" s="123"/>
      <c r="I811" s="316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8"/>
      <c r="B812" s="123"/>
      <c r="C812" s="123"/>
      <c r="D812" s="123"/>
      <c r="E812" s="123"/>
      <c r="F812" s="123"/>
      <c r="G812" s="123"/>
      <c r="H812" s="123"/>
      <c r="I812" s="316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8"/>
      <c r="B813" s="123"/>
      <c r="C813" s="123"/>
      <c r="D813" s="123"/>
      <c r="E813" s="123"/>
      <c r="F813" s="123"/>
      <c r="G813" s="123"/>
      <c r="H813" s="123"/>
      <c r="I813" s="316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8"/>
      <c r="B814" s="123"/>
      <c r="C814" s="123"/>
      <c r="D814" s="123"/>
      <c r="E814" s="123"/>
      <c r="F814" s="123"/>
      <c r="G814" s="123"/>
      <c r="H814" s="123"/>
      <c r="I814" s="316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8"/>
      <c r="B815" s="123"/>
      <c r="C815" s="123"/>
      <c r="D815" s="123"/>
      <c r="E815" s="123"/>
      <c r="F815" s="123"/>
      <c r="G815" s="123"/>
      <c r="H815" s="123"/>
      <c r="I815" s="316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8"/>
      <c r="B816" s="123"/>
      <c r="C816" s="123"/>
      <c r="D816" s="123"/>
      <c r="E816" s="123"/>
      <c r="F816" s="123"/>
      <c r="G816" s="123"/>
      <c r="H816" s="123"/>
      <c r="I816" s="316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8"/>
      <c r="B817" s="123"/>
      <c r="C817" s="123"/>
      <c r="D817" s="123"/>
      <c r="E817" s="123"/>
      <c r="F817" s="123"/>
      <c r="G817" s="123"/>
      <c r="H817" s="123"/>
      <c r="I817" s="316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8"/>
      <c r="B818" s="123"/>
      <c r="C818" s="123"/>
      <c r="D818" s="123"/>
      <c r="E818" s="123"/>
      <c r="F818" s="123"/>
      <c r="G818" s="123"/>
      <c r="H818" s="123"/>
      <c r="I818" s="316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8"/>
      <c r="B819" s="123"/>
      <c r="C819" s="123"/>
      <c r="D819" s="123"/>
      <c r="E819" s="123"/>
      <c r="F819" s="123"/>
      <c r="G819" s="123"/>
      <c r="H819" s="123"/>
      <c r="I819" s="316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8"/>
      <c r="B820" s="123"/>
      <c r="C820" s="123"/>
      <c r="D820" s="123"/>
      <c r="E820" s="123"/>
      <c r="F820" s="123"/>
      <c r="G820" s="123"/>
      <c r="H820" s="123"/>
      <c r="I820" s="316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8"/>
      <c r="B821" s="123"/>
      <c r="C821" s="123"/>
      <c r="D821" s="123"/>
      <c r="E821" s="123"/>
      <c r="F821" s="123"/>
      <c r="G821" s="123"/>
      <c r="H821" s="123"/>
      <c r="I821" s="316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8"/>
      <c r="B822" s="123"/>
      <c r="C822" s="123"/>
      <c r="D822" s="123"/>
      <c r="E822" s="123"/>
      <c r="F822" s="123"/>
      <c r="G822" s="123"/>
      <c r="H822" s="123"/>
      <c r="I822" s="316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8"/>
      <c r="B823" s="123"/>
      <c r="C823" s="123"/>
      <c r="D823" s="123"/>
      <c r="E823" s="123"/>
      <c r="F823" s="123"/>
      <c r="G823" s="123"/>
      <c r="H823" s="123"/>
      <c r="I823" s="316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8"/>
      <c r="B824" s="123"/>
      <c r="C824" s="123"/>
      <c r="D824" s="123"/>
      <c r="E824" s="123"/>
      <c r="F824" s="123"/>
      <c r="G824" s="123"/>
      <c r="H824" s="123"/>
      <c r="I824" s="316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8"/>
      <c r="B825" s="123"/>
      <c r="C825" s="123"/>
      <c r="D825" s="123"/>
      <c r="E825" s="123"/>
      <c r="F825" s="123"/>
      <c r="G825" s="123"/>
      <c r="H825" s="123"/>
      <c r="I825" s="316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8"/>
      <c r="B826" s="123"/>
      <c r="C826" s="123"/>
      <c r="D826" s="123"/>
      <c r="E826" s="123"/>
      <c r="F826" s="123"/>
      <c r="G826" s="123"/>
      <c r="H826" s="123"/>
      <c r="I826" s="316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8"/>
      <c r="B827" s="123"/>
      <c r="C827" s="123"/>
      <c r="D827" s="123"/>
      <c r="E827" s="123"/>
      <c r="F827" s="123"/>
      <c r="G827" s="123"/>
      <c r="H827" s="123"/>
      <c r="I827" s="316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8"/>
      <c r="B828" s="123"/>
      <c r="C828" s="123"/>
      <c r="D828" s="123"/>
      <c r="E828" s="123"/>
      <c r="F828" s="123"/>
      <c r="G828" s="123"/>
      <c r="H828" s="123"/>
      <c r="I828" s="316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8"/>
      <c r="B829" s="123"/>
      <c r="C829" s="123"/>
      <c r="D829" s="123"/>
      <c r="E829" s="123"/>
      <c r="F829" s="123"/>
      <c r="G829" s="123"/>
      <c r="H829" s="123"/>
      <c r="I829" s="316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8"/>
      <c r="B830" s="123"/>
      <c r="C830" s="123"/>
      <c r="D830" s="123"/>
      <c r="E830" s="123"/>
      <c r="F830" s="123"/>
      <c r="G830" s="123"/>
      <c r="H830" s="123"/>
      <c r="I830" s="316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8"/>
      <c r="B831" s="123"/>
      <c r="C831" s="123"/>
      <c r="D831" s="123"/>
      <c r="E831" s="123"/>
      <c r="F831" s="123"/>
      <c r="G831" s="123"/>
      <c r="H831" s="123"/>
      <c r="I831" s="316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  <c r="AA831" s="150"/>
      <c r="AB831" s="150"/>
    </row>
    <row r="834" spans="1:28" ht="20.100000000000001" customHeight="1">
      <c r="AA834" s="102"/>
      <c r="AB834" s="102"/>
    </row>
    <row r="835" spans="1:28" s="102" customFormat="1" ht="20.100000000000001" customHeight="1">
      <c r="A835" s="268"/>
      <c r="B835" s="123"/>
      <c r="C835" s="123"/>
      <c r="D835" s="123"/>
      <c r="E835" s="123"/>
      <c r="F835" s="123"/>
      <c r="G835" s="123"/>
      <c r="H835" s="123"/>
      <c r="I835" s="316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8"/>
      <c r="B836" s="123"/>
      <c r="C836" s="123"/>
      <c r="D836" s="123"/>
      <c r="E836" s="123"/>
      <c r="F836" s="123"/>
      <c r="G836" s="123"/>
      <c r="H836" s="123"/>
      <c r="I836" s="316"/>
      <c r="J836" s="123"/>
      <c r="K836" s="123"/>
      <c r="L836" s="123"/>
      <c r="M836" s="147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8"/>
      <c r="B837" s="123"/>
      <c r="C837" s="123"/>
      <c r="D837" s="123"/>
      <c r="E837" s="123"/>
      <c r="F837" s="123"/>
      <c r="G837" s="123"/>
      <c r="H837" s="123"/>
      <c r="I837" s="316"/>
      <c r="J837" s="123"/>
      <c r="K837" s="123"/>
      <c r="L837" s="123"/>
      <c r="M837" s="147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8"/>
      <c r="B838" s="123"/>
      <c r="C838" s="123"/>
      <c r="D838" s="123"/>
      <c r="E838" s="123"/>
      <c r="F838" s="123"/>
      <c r="G838" s="123"/>
      <c r="H838" s="123"/>
      <c r="I838" s="316"/>
      <c r="J838" s="123"/>
      <c r="K838" s="123"/>
      <c r="L838" s="123"/>
      <c r="M838" s="147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8" s="102" customFormat="1" ht="20.100000000000001" customHeight="1">
      <c r="A839" s="268"/>
      <c r="B839" s="123"/>
      <c r="C839" s="123"/>
      <c r="D839" s="123"/>
      <c r="E839" s="123"/>
      <c r="F839" s="123"/>
      <c r="G839" s="123"/>
      <c r="H839" s="123"/>
      <c r="I839" s="316"/>
      <c r="J839" s="123"/>
      <c r="K839" s="123"/>
      <c r="L839" s="123"/>
      <c r="M839" s="147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8" s="102" customFormat="1" ht="20.100000000000001" customHeight="1">
      <c r="A840" s="268"/>
      <c r="B840" s="123"/>
      <c r="C840" s="123"/>
      <c r="D840" s="123"/>
      <c r="E840" s="123"/>
      <c r="F840" s="123"/>
      <c r="G840" s="123"/>
      <c r="H840" s="123"/>
      <c r="I840" s="316"/>
      <c r="J840" s="123"/>
      <c r="K840" s="123"/>
      <c r="L840" s="123"/>
      <c r="M840" s="147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8" s="102" customFormat="1" ht="20.100000000000001" customHeight="1">
      <c r="A841" s="268"/>
      <c r="B841" s="123"/>
      <c r="C841" s="123"/>
      <c r="D841" s="123"/>
      <c r="E841" s="123"/>
      <c r="F841" s="123"/>
      <c r="G841" s="123"/>
      <c r="H841" s="123"/>
      <c r="I841" s="316"/>
      <c r="J841" s="123"/>
      <c r="K841" s="123"/>
      <c r="L841" s="123"/>
      <c r="M841" s="147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8" s="102" customFormat="1" ht="20.100000000000001" customHeight="1">
      <c r="A842" s="268"/>
      <c r="B842" s="123"/>
      <c r="C842" s="123"/>
      <c r="D842" s="123"/>
      <c r="E842" s="123"/>
      <c r="F842" s="123"/>
      <c r="G842" s="123"/>
      <c r="H842" s="123"/>
      <c r="I842" s="316"/>
      <c r="J842" s="123"/>
      <c r="K842" s="123"/>
      <c r="L842" s="123"/>
      <c r="M842" s="147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</row>
    <row r="843" spans="1:28" s="102" customFormat="1" ht="20.100000000000001" customHeight="1">
      <c r="A843" s="268"/>
      <c r="B843" s="123"/>
      <c r="C843" s="123"/>
      <c r="D843" s="123"/>
      <c r="E843" s="123"/>
      <c r="F843" s="123"/>
      <c r="G843" s="123"/>
      <c r="H843" s="123"/>
      <c r="I843" s="316"/>
      <c r="J843" s="123"/>
      <c r="K843" s="123"/>
      <c r="L843" s="123"/>
      <c r="M843" s="147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  <c r="AA843" s="150"/>
      <c r="AB843" s="150"/>
    </row>
  </sheetData>
  <autoFilter ref="A3:V721"/>
  <mergeCells count="10">
    <mergeCell ref="K114:L114"/>
    <mergeCell ref="O35:O36"/>
    <mergeCell ref="T35:T36"/>
    <mergeCell ref="U35:U36"/>
    <mergeCell ref="V35:V36"/>
    <mergeCell ref="K3:L3"/>
    <mergeCell ref="O12:P12"/>
    <mergeCell ref="K87:L87"/>
    <mergeCell ref="K99:L99"/>
    <mergeCell ref="T31:U31"/>
  </mergeCells>
  <phoneticPr fontId="3" type="noConversion"/>
  <conditionalFormatting sqref="D124:H125 D144:H145 E115:H116 D154:H161 D100:H107 D88:H91 D4:H73 D77:H78">
    <cfRule type="cellIs" dxfId="231" priority="12" operator="greaterThan">
      <formula>0</formula>
    </cfRule>
  </conditionalFormatting>
  <conditionalFormatting sqref="D124:H125 D144:H145 D154:H161 D100:H107">
    <cfRule type="cellIs" dxfId="230" priority="10" operator="greaterThan">
      <formula>0</formula>
    </cfRule>
    <cfRule type="expression" dxfId="229" priority="11">
      <formula>"&gt;0"</formula>
    </cfRule>
  </conditionalFormatting>
  <conditionalFormatting sqref="D134:H135">
    <cfRule type="cellIs" dxfId="228" priority="2" operator="greaterThan">
      <formula>0</formula>
    </cfRule>
    <cfRule type="cellIs" dxfId="227" priority="3" operator="greaterThan">
      <formula>0</formula>
    </cfRule>
    <cfRule type="expression" dxfId="226" priority="7">
      <formula>"&gt;=1"</formula>
    </cfRule>
    <cfRule type="cellIs" dxfId="225" priority="8" operator="greaterThan">
      <formula>1</formula>
    </cfRule>
    <cfRule type="cellIs" dxfId="224" priority="9" operator="greaterThan">
      <formula>1</formula>
    </cfRule>
  </conditionalFormatting>
  <conditionalFormatting sqref="P778:Q784">
    <cfRule type="expression" dxfId="223" priority="4">
      <formula>"&gt;=1"</formula>
    </cfRule>
    <cfRule type="cellIs" dxfId="222" priority="5" operator="greaterThan">
      <formula>1</formula>
    </cfRule>
    <cfRule type="cellIs" dxfId="221" priority="6" operator="greaterThan">
      <formula>1</formula>
    </cfRule>
  </conditionalFormatting>
  <conditionalFormatting sqref="D74:H76">
    <cfRule type="cellIs" dxfId="220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3"/>
  <sheetViews>
    <sheetView zoomScaleNormal="100" workbookViewId="0">
      <pane ySplit="3" topLeftCell="A67" activePane="bottomLeft" state="frozen"/>
      <selection activeCell="A4" sqref="A4:J71"/>
      <selection pane="bottomLeft" activeCell="A82" sqref="A82:L83"/>
    </sheetView>
  </sheetViews>
  <sheetFormatPr defaultRowHeight="20.100000000000001" customHeight="1"/>
  <cols>
    <col min="1" max="1" width="10.125" style="268" customWidth="1"/>
    <col min="2" max="2" width="18.625" style="123" customWidth="1"/>
    <col min="3" max="3" width="11.625" style="123" customWidth="1"/>
    <col min="4" max="8" width="8.125" style="123" customWidth="1"/>
    <col min="9" max="9" width="8.875" style="31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3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41" t="s">
        <v>3</v>
      </c>
      <c r="E3" s="441" t="s">
        <v>4</v>
      </c>
      <c r="F3" s="441" t="s">
        <v>5</v>
      </c>
      <c r="G3" s="441" t="s">
        <v>6</v>
      </c>
      <c r="H3" s="441" t="s">
        <v>119</v>
      </c>
      <c r="I3" s="295" t="s">
        <v>8</v>
      </c>
      <c r="J3" s="441" t="s">
        <v>9</v>
      </c>
      <c r="K3" s="466" t="s">
        <v>10</v>
      </c>
      <c r="L3" s="467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9">
        <v>44523</v>
      </c>
      <c r="B4" s="360" t="s">
        <v>2404</v>
      </c>
      <c r="C4" s="361" t="s">
        <v>2405</v>
      </c>
      <c r="D4" s="362">
        <v>10</v>
      </c>
      <c r="E4" s="362">
        <v>0</v>
      </c>
      <c r="F4" s="362">
        <v>0</v>
      </c>
      <c r="G4" s="362">
        <v>10</v>
      </c>
      <c r="H4" s="362">
        <v>0</v>
      </c>
      <c r="I4" s="363" t="s">
        <v>2406</v>
      </c>
      <c r="J4" s="364" t="s">
        <v>2407</v>
      </c>
      <c r="K4" s="367" t="s">
        <v>2408</v>
      </c>
      <c r="L4" s="365"/>
      <c r="M4" s="101"/>
      <c r="O4" s="111" t="s">
        <v>93</v>
      </c>
      <c r="P4" s="112"/>
      <c r="Q4" s="32">
        <f>D157</f>
        <v>291</v>
      </c>
      <c r="R4" s="32">
        <f>E157</f>
        <v>50</v>
      </c>
      <c r="S4" s="32">
        <f>F157</f>
        <v>50</v>
      </c>
      <c r="T4" s="32">
        <f>G157</f>
        <v>275</v>
      </c>
      <c r="U4" s="32">
        <f>H157</f>
        <v>0</v>
      </c>
      <c r="V4" s="113"/>
    </row>
    <row r="5" spans="1:22" ht="20.100000000000001" customHeight="1" thickBot="1">
      <c r="A5" s="359">
        <v>44523</v>
      </c>
      <c r="B5" s="360" t="s">
        <v>2410</v>
      </c>
      <c r="C5" s="361" t="s">
        <v>2411</v>
      </c>
      <c r="D5" s="362">
        <v>1</v>
      </c>
      <c r="E5" s="362">
        <v>0</v>
      </c>
      <c r="F5" s="362">
        <v>0</v>
      </c>
      <c r="G5" s="362">
        <v>1</v>
      </c>
      <c r="H5" s="362">
        <v>0</v>
      </c>
      <c r="I5" s="363" t="s">
        <v>2430</v>
      </c>
      <c r="J5" s="364" t="s">
        <v>2431</v>
      </c>
      <c r="K5" s="364" t="s">
        <v>2433</v>
      </c>
      <c r="L5" s="365"/>
      <c r="M5" s="156"/>
      <c r="O5" s="114" t="s">
        <v>49</v>
      </c>
      <c r="P5" s="115"/>
      <c r="Q5" s="33">
        <f>D158</f>
        <v>4463</v>
      </c>
      <c r="R5" s="33">
        <f>E158</f>
        <v>738</v>
      </c>
      <c r="S5" s="33">
        <f>F158</f>
        <v>736</v>
      </c>
      <c r="T5" s="33">
        <f>G158</f>
        <v>4400</v>
      </c>
      <c r="U5" s="33">
        <f>H158</f>
        <v>0</v>
      </c>
      <c r="V5" s="116"/>
    </row>
    <row r="6" spans="1:22" ht="20.100000000000001" customHeight="1" thickBot="1">
      <c r="A6" s="318">
        <v>44523</v>
      </c>
      <c r="B6" s="326" t="s">
        <v>2412</v>
      </c>
      <c r="C6" s="327" t="s">
        <v>2411</v>
      </c>
      <c r="D6" s="328">
        <v>15</v>
      </c>
      <c r="E6" s="328">
        <v>0</v>
      </c>
      <c r="F6" s="328">
        <v>0</v>
      </c>
      <c r="G6" s="328">
        <v>9</v>
      </c>
      <c r="H6" s="328">
        <v>0</v>
      </c>
      <c r="I6" s="329" t="s">
        <v>2430</v>
      </c>
      <c r="J6" s="330" t="s">
        <v>2432</v>
      </c>
      <c r="K6" s="330" t="s">
        <v>2434</v>
      </c>
      <c r="L6" s="331"/>
      <c r="M6" s="156"/>
      <c r="O6" s="46" t="s">
        <v>50</v>
      </c>
      <c r="P6" s="47"/>
      <c r="Q6" s="2">
        <f>D159</f>
        <v>4754</v>
      </c>
      <c r="R6" s="2">
        <f>E159</f>
        <v>788</v>
      </c>
      <c r="S6" s="2">
        <f>F159</f>
        <v>786</v>
      </c>
      <c r="T6" s="2">
        <f>G159</f>
        <v>4675</v>
      </c>
      <c r="U6" s="2">
        <f>H159</f>
        <v>0</v>
      </c>
      <c r="V6" s="48"/>
    </row>
    <row r="7" spans="1:22" ht="20.100000000000001" customHeight="1" thickTop="1" thickBot="1">
      <c r="A7" s="324">
        <v>44523</v>
      </c>
      <c r="B7" s="338" t="s">
        <v>2412</v>
      </c>
      <c r="C7" s="339" t="s">
        <v>2413</v>
      </c>
      <c r="D7" s="340">
        <v>1</v>
      </c>
      <c r="E7" s="340">
        <v>0</v>
      </c>
      <c r="F7" s="340">
        <v>0</v>
      </c>
      <c r="G7" s="340">
        <v>0</v>
      </c>
      <c r="H7" s="340">
        <v>0</v>
      </c>
      <c r="I7" s="341" t="s">
        <v>2430</v>
      </c>
      <c r="J7" s="342" t="s">
        <v>2431</v>
      </c>
      <c r="K7" s="342" t="s">
        <v>2433</v>
      </c>
      <c r="L7" s="343"/>
      <c r="M7" s="156"/>
      <c r="O7" s="49" t="s">
        <v>51</v>
      </c>
      <c r="P7" s="50"/>
      <c r="Q7" s="3">
        <f>D98</f>
        <v>184</v>
      </c>
      <c r="R7" s="3">
        <f>E98</f>
        <v>0</v>
      </c>
      <c r="S7" s="3">
        <f>F98</f>
        <v>0</v>
      </c>
      <c r="T7" s="3">
        <f>G98</f>
        <v>167</v>
      </c>
      <c r="U7" s="3">
        <f>H98</f>
        <v>0</v>
      </c>
      <c r="V7" s="51"/>
    </row>
    <row r="8" spans="1:22" ht="20.100000000000001" customHeight="1" thickBot="1">
      <c r="A8" s="318">
        <v>44523</v>
      </c>
      <c r="B8" s="326" t="s">
        <v>2414</v>
      </c>
      <c r="C8" s="327" t="s">
        <v>2415</v>
      </c>
      <c r="D8" s="328">
        <v>4</v>
      </c>
      <c r="E8" s="328">
        <v>0</v>
      </c>
      <c r="F8" s="328">
        <v>0</v>
      </c>
      <c r="G8" s="328">
        <v>4</v>
      </c>
      <c r="H8" s="328">
        <v>0</v>
      </c>
      <c r="I8" s="329" t="s">
        <v>2430</v>
      </c>
      <c r="J8" s="330" t="s">
        <v>2431</v>
      </c>
      <c r="K8" s="330" t="s">
        <v>2433</v>
      </c>
      <c r="L8" s="331"/>
      <c r="M8" s="156"/>
      <c r="O8" s="52" t="s">
        <v>94</v>
      </c>
      <c r="P8" s="53"/>
      <c r="Q8" s="4">
        <f>SUM(Q6:Q7)</f>
        <v>4938</v>
      </c>
      <c r="R8" s="4">
        <f>SUM(R6:R7)</f>
        <v>788</v>
      </c>
      <c r="S8" s="4">
        <f>SUM(S6:S7)</f>
        <v>786</v>
      </c>
      <c r="T8" s="4">
        <f>SUM(T6:T7)</f>
        <v>4842</v>
      </c>
      <c r="U8" s="4">
        <f>SUM(U6:U7)</f>
        <v>0</v>
      </c>
      <c r="V8" s="54"/>
    </row>
    <row r="9" spans="1:22" ht="20.100000000000001" customHeight="1" thickTop="1" thickBot="1">
      <c r="A9" s="324">
        <v>44523</v>
      </c>
      <c r="B9" s="338" t="s">
        <v>2414</v>
      </c>
      <c r="C9" s="339" t="s">
        <v>2413</v>
      </c>
      <c r="D9" s="340">
        <v>1</v>
      </c>
      <c r="E9" s="340">
        <v>0</v>
      </c>
      <c r="F9" s="340">
        <v>0</v>
      </c>
      <c r="G9" s="340">
        <v>1</v>
      </c>
      <c r="H9" s="340">
        <v>0</v>
      </c>
      <c r="I9" s="341" t="s">
        <v>2430</v>
      </c>
      <c r="J9" s="342" t="s">
        <v>2432</v>
      </c>
      <c r="K9" s="342" t="s">
        <v>2434</v>
      </c>
      <c r="L9" s="343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318">
        <v>44523</v>
      </c>
      <c r="B10" s="326" t="s">
        <v>2416</v>
      </c>
      <c r="C10" s="327" t="s">
        <v>2417</v>
      </c>
      <c r="D10" s="328">
        <v>6</v>
      </c>
      <c r="E10" s="328">
        <v>0</v>
      </c>
      <c r="F10" s="328">
        <v>0</v>
      </c>
      <c r="G10" s="328">
        <v>6</v>
      </c>
      <c r="H10" s="328">
        <v>0</v>
      </c>
      <c r="I10" s="329" t="s">
        <v>2430</v>
      </c>
      <c r="J10" s="330" t="s">
        <v>2432</v>
      </c>
      <c r="K10" s="330" t="s">
        <v>2433</v>
      </c>
      <c r="L10" s="331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24">
        <v>44523</v>
      </c>
      <c r="B11" s="338" t="s">
        <v>2416</v>
      </c>
      <c r="C11" s="339" t="s">
        <v>2418</v>
      </c>
      <c r="D11" s="340">
        <v>2</v>
      </c>
      <c r="E11" s="340">
        <v>0</v>
      </c>
      <c r="F11" s="340">
        <v>0</v>
      </c>
      <c r="G11" s="340">
        <v>2</v>
      </c>
      <c r="H11" s="340">
        <v>0</v>
      </c>
      <c r="I11" s="341" t="s">
        <v>2430</v>
      </c>
      <c r="J11" s="342" t="s">
        <v>2432</v>
      </c>
      <c r="K11" s="342" t="s">
        <v>2434</v>
      </c>
      <c r="L11" s="343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18">
        <v>44523</v>
      </c>
      <c r="B12" s="326" t="s">
        <v>2419</v>
      </c>
      <c r="C12" s="327" t="s">
        <v>2417</v>
      </c>
      <c r="D12" s="328">
        <v>4</v>
      </c>
      <c r="E12" s="328">
        <v>0</v>
      </c>
      <c r="F12" s="328">
        <v>0</v>
      </c>
      <c r="G12" s="328">
        <v>4</v>
      </c>
      <c r="H12" s="328">
        <v>0</v>
      </c>
      <c r="I12" s="329" t="s">
        <v>2430</v>
      </c>
      <c r="J12" s="330" t="s">
        <v>2432</v>
      </c>
      <c r="K12" s="330" t="s">
        <v>2433</v>
      </c>
      <c r="L12" s="331"/>
      <c r="M12" s="156"/>
      <c r="O12" s="468" t="s">
        <v>53</v>
      </c>
      <c r="P12" s="466"/>
      <c r="Q12" s="117">
        <f>T12+V12</f>
        <v>291</v>
      </c>
      <c r="R12" s="57"/>
      <c r="S12" s="58" t="s">
        <v>39</v>
      </c>
      <c r="T12" s="59">
        <f>SUM(P14:V14,P17:V17,P20:V20,P23:V23,P26:V26,V29,U29,T29)</f>
        <v>274</v>
      </c>
      <c r="U12" s="60" t="s">
        <v>40</v>
      </c>
      <c r="V12" s="61">
        <f>SUM(P29:S29)</f>
        <v>17</v>
      </c>
    </row>
    <row r="13" spans="1:22" ht="20.100000000000001" customHeight="1">
      <c r="A13" s="325">
        <v>44523</v>
      </c>
      <c r="B13" s="332" t="s">
        <v>2419</v>
      </c>
      <c r="C13" s="333" t="s">
        <v>2418</v>
      </c>
      <c r="D13" s="334">
        <v>1</v>
      </c>
      <c r="E13" s="334">
        <v>0</v>
      </c>
      <c r="F13" s="334">
        <v>0</v>
      </c>
      <c r="G13" s="334">
        <v>1</v>
      </c>
      <c r="H13" s="334">
        <v>0</v>
      </c>
      <c r="I13" s="335" t="s">
        <v>2430</v>
      </c>
      <c r="J13" s="336" t="s">
        <v>2432</v>
      </c>
      <c r="K13" s="336" t="s">
        <v>2433</v>
      </c>
      <c r="L13" s="337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24">
        <v>44523</v>
      </c>
      <c r="B14" s="338" t="s">
        <v>2419</v>
      </c>
      <c r="C14" s="339" t="s">
        <v>2420</v>
      </c>
      <c r="D14" s="340">
        <v>1</v>
      </c>
      <c r="E14" s="340">
        <v>0</v>
      </c>
      <c r="F14" s="340">
        <v>0</v>
      </c>
      <c r="G14" s="340">
        <v>1</v>
      </c>
      <c r="H14" s="340">
        <v>0</v>
      </c>
      <c r="I14" s="341" t="s">
        <v>2430</v>
      </c>
      <c r="J14" s="342" t="s">
        <v>2432</v>
      </c>
      <c r="K14" s="342" t="s">
        <v>2433</v>
      </c>
      <c r="L14" s="343"/>
      <c r="M14" s="156"/>
      <c r="O14" s="118" t="s">
        <v>22</v>
      </c>
      <c r="P14" s="119">
        <f>SUMIF($C$4:$C$72,P13,$D$4:$D$72)+SUMIF($C$82:$C$83,P13,$D$82:$D$83)+SUMIF($C$103:$C$104,P13,$D$103:$D$104)</f>
        <v>22</v>
      </c>
      <c r="Q14" s="119">
        <f>SUMIF($C$4:$C$72,Q13,$D$4:$D$72)+SUMIF($C$82:$C$83,Q13,$D$82:$D$83)+SUMIF($C$103:$C$104,Q13,$D$103:$D$104)</f>
        <v>0</v>
      </c>
      <c r="R14" s="119">
        <f>SUMIF($C$4:$C$72,R13,$D$4:$D$72)+SUMIF($C$82:$C$83,R13,$D$82:$D$83)+SUMIF($C$103:$C$104,R13,$D$103:$D$104)</f>
        <v>12</v>
      </c>
      <c r="S14" s="119">
        <f>SUMIF($C$4:$C$72,S13,$D$4:$D$72)+SUMIF($C$82:$C$83,S13,$D$82:$D$83)+SUMIF($C$103:$C$104,S13,$D$103:$D$104)</f>
        <v>0</v>
      </c>
      <c r="T14" s="119">
        <f>SUMIF($C$4:$C$72,T13,$D$4:$D$72)+SUMIF($C$82:$C$83,T13,$D$82:$D$83)+SUMIF($C$103:$C$104,T13,$D$103:$D$104)</f>
        <v>34</v>
      </c>
      <c r="U14" s="119">
        <f>SUMIF($C$4:$C$72,U13,$D$4:$D$72)+SUMIF($C$82:$C$83,U13,$D$82:$D$83)+SUMIF($C$103:$C$104,U13,$D$103:$D$104)</f>
        <v>0</v>
      </c>
      <c r="V14" s="120">
        <f>SUMIF($C$4:$C$72,V13,$D$4:$D$72)+SUMIF($C$82:$C$83,V13,$D$82:$D$83)+SUMIF($C$103:$C$104,V13,$D$103:$D$104)</f>
        <v>9</v>
      </c>
    </row>
    <row r="15" spans="1:22" ht="20.100000000000001" customHeight="1">
      <c r="A15" s="318">
        <v>44523</v>
      </c>
      <c r="B15" s="326" t="s">
        <v>2421</v>
      </c>
      <c r="C15" s="327" t="s">
        <v>2422</v>
      </c>
      <c r="D15" s="328">
        <v>1</v>
      </c>
      <c r="E15" s="328">
        <v>0</v>
      </c>
      <c r="F15" s="328">
        <v>0</v>
      </c>
      <c r="G15" s="328">
        <v>1</v>
      </c>
      <c r="H15" s="328">
        <v>0</v>
      </c>
      <c r="I15" s="329" t="s">
        <v>2430</v>
      </c>
      <c r="J15" s="330" t="s">
        <v>2432</v>
      </c>
      <c r="K15" s="330" t="s">
        <v>2433</v>
      </c>
      <c r="L15" s="331"/>
      <c r="M15" s="156"/>
      <c r="O15" s="65" t="s">
        <v>25</v>
      </c>
      <c r="P15" s="66">
        <f>SUMIF($C$4:$C$72,P13,$G$4:$G$72)+SUMIF($C$82:$C$83,P13,$G$82:$G$83)+SUMIF($C$103:$C$104,P13,$G$103:$G$104)</f>
        <v>22</v>
      </c>
      <c r="Q15" s="66">
        <f>SUMIF($C$4:$C$72,Q13,$G$4:$G$72)+SUMIF($C$82:$C$83,Q13,$G$82:$G$83)+SUMIF($C$103:$C$104,Q13,$G$103:$G$104)</f>
        <v>0</v>
      </c>
      <c r="R15" s="66">
        <f>SUMIF($C$4:$C$72,R13,$G$4:$G$72)+SUMIF($C$82:$C$83,R13,$G$82:$G$83)+SUMIF($C$103:$C$104,R13,$G$103:$G$104)</f>
        <v>12</v>
      </c>
      <c r="S15" s="66">
        <f>SUMIF($C$4:$C$72,S13,$G$4:$G$72)+SUMIF($C$82:$C$83,S13,$G$82:$G$83)+SUMIF($C$103:$C$104,S13,$G$103:$G$104)</f>
        <v>0</v>
      </c>
      <c r="T15" s="66">
        <f>SUMIF($C$4:$C$72,T13,$G$4:$G$72)+SUMIF($C$82:$C$83,T13,$G$82:$G$83)+SUMIF($C$103:$C$104,T13,$G$103:$G$104)</f>
        <v>34</v>
      </c>
      <c r="U15" s="66">
        <f>SUMIF($C$4:$C$72,U13,$G$4:$G$72)+SUMIF($C$82:$C$83,U13,$G$82:$G$83)+SUMIF($C$103:$C$104,U13,$G$103:$G$104)</f>
        <v>0</v>
      </c>
      <c r="V15" s="67">
        <f>SUMIF($C$4:$C$72,V13,$G$4:$G$72)+SUMIF($C$82:$C$83,V13,$G$82:$G$83)+SUMIF($C$103:$C$104,V13,$G$103:$G$104)</f>
        <v>9</v>
      </c>
    </row>
    <row r="16" spans="1:22" ht="20.100000000000001" customHeight="1" thickBot="1">
      <c r="A16" s="324">
        <v>44523</v>
      </c>
      <c r="B16" s="338" t="s">
        <v>2421</v>
      </c>
      <c r="C16" s="339" t="s">
        <v>2423</v>
      </c>
      <c r="D16" s="340">
        <v>10</v>
      </c>
      <c r="E16" s="340">
        <v>0</v>
      </c>
      <c r="F16" s="340">
        <v>0</v>
      </c>
      <c r="G16" s="340">
        <v>10</v>
      </c>
      <c r="H16" s="340">
        <v>0</v>
      </c>
      <c r="I16" s="341" t="s">
        <v>2430</v>
      </c>
      <c r="J16" s="342" t="s">
        <v>2432</v>
      </c>
      <c r="K16" s="342" t="s">
        <v>2434</v>
      </c>
      <c r="L16" s="343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59">
        <v>44523</v>
      </c>
      <c r="B17" s="360" t="s">
        <v>2424</v>
      </c>
      <c r="C17" s="361" t="s">
        <v>2425</v>
      </c>
      <c r="D17" s="362">
        <v>12</v>
      </c>
      <c r="E17" s="362">
        <v>0</v>
      </c>
      <c r="F17" s="362">
        <v>0</v>
      </c>
      <c r="G17" s="362">
        <v>6</v>
      </c>
      <c r="H17" s="362">
        <v>0</v>
      </c>
      <c r="I17" s="363" t="s">
        <v>2430</v>
      </c>
      <c r="J17" s="364" t="s">
        <v>2431</v>
      </c>
      <c r="K17" s="364" t="s">
        <v>2433</v>
      </c>
      <c r="L17" s="365"/>
      <c r="M17" s="156"/>
      <c r="O17" s="121" t="s">
        <v>22</v>
      </c>
      <c r="P17" s="119">
        <f>SUMIF($C$4:$C$72,P16,$D$4:$D$72)+SUMIF($C$82:$C$83,P16,$D$82:$D$83)+SUMIF($C$103:$C$104,P16,$D$103:$D$104)</f>
        <v>136</v>
      </c>
      <c r="Q17" s="119">
        <f>SUMIF($C$4:$C$72,Q16,$D$4:$D$72)+SUMIF($C$82:$C$83,Q16,$D$82:$D$83)+SUMIF($C$103:$C$104,Q16,$D$103:$D$104)</f>
        <v>7</v>
      </c>
      <c r="R17" s="119">
        <f>SUMIF($C$4:$C$72,R16,$D$4:$D$72)+SUMIF($C$82:$C$83,R16,$D$82:$D$83)+SUMIF($C$103:$C$104,R16,$D$103:$D$104)</f>
        <v>14</v>
      </c>
      <c r="S17" s="119">
        <f>SUMIF($C$4:$C$72,S16,$D$4:$D$72)+SUMIF($C$82:$C$83,S16,$D$82:$D$83)+SUMIF($C$103:$C$104,S16,$D$103:$D$104)</f>
        <v>0</v>
      </c>
      <c r="T17" s="119">
        <f>SUMIF($C$4:$C$72,T16,$D$4:$D$72)+SUMIF($C$82:$C$83,T16,$D$82:$D$83)+SUMIF($C$103:$C$104,T16,$D$103:$D$104)</f>
        <v>0</v>
      </c>
      <c r="U17" s="119">
        <f>SUMIF($C$4:$C$72,U16,$D$4:$D$72)+SUMIF($C$82:$C$83,U16,$D$82:$D$83)+SUMIF($C$103:$C$104,U16,$D$103:$D$104)</f>
        <v>10</v>
      </c>
      <c r="V17" s="120">
        <f>SUMIF($C$4:$C$72,V16,$D$4:$D$72)+SUMIF($C$82:$C$83,V16,$D$82:$D$83)+SUMIF($C$103:$C$104,V16,$D$103:$D$104)</f>
        <v>0</v>
      </c>
    </row>
    <row r="18" spans="1:22" ht="20.100000000000001" customHeight="1" thickBot="1">
      <c r="A18" s="359">
        <v>44523</v>
      </c>
      <c r="B18" s="360" t="s">
        <v>2426</v>
      </c>
      <c r="C18" s="361" t="s">
        <v>2427</v>
      </c>
      <c r="D18" s="362">
        <v>11</v>
      </c>
      <c r="E18" s="362">
        <v>0</v>
      </c>
      <c r="F18" s="362">
        <v>0</v>
      </c>
      <c r="G18" s="362">
        <v>11</v>
      </c>
      <c r="H18" s="362">
        <v>0</v>
      </c>
      <c r="I18" s="363" t="s">
        <v>2430</v>
      </c>
      <c r="J18" s="364" t="s">
        <v>2431</v>
      </c>
      <c r="K18" s="364" t="s">
        <v>2434</v>
      </c>
      <c r="L18" s="365"/>
      <c r="M18" s="156"/>
      <c r="O18" s="72" t="s">
        <v>25</v>
      </c>
      <c r="P18" s="73">
        <f>SUMIF($C$4:$C$72,P16,$G$4:$G$72)+SUMIF($C$82:$C$83,P16,$G$82:$G$83)+SUMIF($C$103:$C$104,P16,$G$103:$G$104)</f>
        <v>127</v>
      </c>
      <c r="Q18" s="73">
        <f>SUMIF($C$4:$C$72,Q16,$G$4:$G$72)+SUMIF($C$82:$C$83,Q16,$G$82:$G$83)+SUMIF($C$103:$C$104,Q16,$G$103:$G$104)</f>
        <v>7</v>
      </c>
      <c r="R18" s="73">
        <f>SUMIF($C$4:$C$72,R16,$G$4:$G$72)+SUMIF($C$82:$C$83,R16,$G$82:$G$83)+SUMIF($C$103:$C$104,R16,$G$103:$G$104)</f>
        <v>12</v>
      </c>
      <c r="S18" s="73">
        <f>SUMIF($C$4:$C$72,S16,$G$4:$G$72)+SUMIF($C$82:$C$83,S16,$G$82:$G$83)+SUMIF($C$103:$C$104,S16,$G$103:$G$104)</f>
        <v>0</v>
      </c>
      <c r="T18" s="73">
        <f>SUMIF($C$4:$C$72,T16,$G$4:$G$72)+SUMIF($C$82:$C$83,T16,$G$82:$G$83)+SUMIF($C$103:$C$104,T16,$G$103:$G$104)</f>
        <v>0</v>
      </c>
      <c r="U18" s="73">
        <f>SUMIF($C$4:$C$72,U16,$G$4:$G$72)+SUMIF($C$82:$C$83,U16,$G$82:$G$83)+SUMIF($C$103:$C$104,U16,$G$103:$G$104)</f>
        <v>10</v>
      </c>
      <c r="V18" s="74">
        <f>SUMIF($C$4:$C$72,V16,$G$4:$G$72)+SUMIF($C$82:$C$83,V16,$G$82:$G$83)+SUMIF($C$103:$C$104,V16,$G$103:$G$104)</f>
        <v>0</v>
      </c>
    </row>
    <row r="19" spans="1:22" ht="20.100000000000001" customHeight="1" thickBot="1">
      <c r="A19" s="359">
        <v>44523</v>
      </c>
      <c r="B19" s="360" t="s">
        <v>2428</v>
      </c>
      <c r="C19" s="361" t="s">
        <v>2429</v>
      </c>
      <c r="D19" s="362">
        <v>2</v>
      </c>
      <c r="E19" s="362">
        <v>0</v>
      </c>
      <c r="F19" s="362">
        <v>0</v>
      </c>
      <c r="G19" s="362">
        <v>2</v>
      </c>
      <c r="H19" s="362">
        <v>0</v>
      </c>
      <c r="I19" s="363" t="s">
        <v>2430</v>
      </c>
      <c r="J19" s="364" t="s">
        <v>2431</v>
      </c>
      <c r="K19" s="364" t="s">
        <v>2433</v>
      </c>
      <c r="L19" s="365"/>
      <c r="M19" s="156"/>
      <c r="O19" s="75"/>
      <c r="P19" s="124" t="s">
        <v>41</v>
      </c>
      <c r="Q19" s="76" t="s">
        <v>554</v>
      </c>
      <c r="R19" s="76" t="s">
        <v>42</v>
      </c>
      <c r="S19" s="76" t="s">
        <v>134</v>
      </c>
      <c r="T19" s="43" t="s">
        <v>43</v>
      </c>
      <c r="U19" s="76" t="s">
        <v>109</v>
      </c>
      <c r="V19" s="77" t="s">
        <v>136</v>
      </c>
    </row>
    <row r="20" spans="1:22" ht="20.100000000000001" customHeight="1">
      <c r="A20" s="318">
        <v>44523</v>
      </c>
      <c r="B20" s="326" t="s">
        <v>2436</v>
      </c>
      <c r="C20" s="327" t="s">
        <v>2437</v>
      </c>
      <c r="D20" s="328">
        <v>0</v>
      </c>
      <c r="E20" s="328">
        <v>0</v>
      </c>
      <c r="F20" s="328">
        <v>0</v>
      </c>
      <c r="G20" s="328">
        <v>2</v>
      </c>
      <c r="H20" s="328">
        <v>0</v>
      </c>
      <c r="I20" s="329" t="s">
        <v>2446</v>
      </c>
      <c r="J20" s="330" t="s">
        <v>2449</v>
      </c>
      <c r="K20" s="368" t="s">
        <v>2451</v>
      </c>
      <c r="L20" s="331"/>
      <c r="M20" s="156" t="s">
        <v>126</v>
      </c>
      <c r="O20" s="121" t="s">
        <v>22</v>
      </c>
      <c r="P20" s="119">
        <f>SUMIF($C$4:$C$72,P19,$D$4:$D$72)+SUMIF($C$82:$C$83,P19,$D$82:$D$83)+SUMIF($C$103:$C$104,P19,$D$103:$D$104)</f>
        <v>0</v>
      </c>
      <c r="Q20" s="119">
        <f>SUMIF($C$4:$C$72,Q19,$D$4:$D$72)+SUMIF($C$82:$C$83,Q19,$D$82:$D$83)+SUMIF($C$103:$C$104,Q19,$D$103:$D$104)</f>
        <v>0</v>
      </c>
      <c r="R20" s="119">
        <f>SUMIF($C$4:$C$72,R19,$D$4:$D$72)+SUMIF($C$82:$C$83,R19,$D$82:$D$83)+SUMIF($C$103:$C$104,R19,$D$103:$D$104)</f>
        <v>30</v>
      </c>
      <c r="S20" s="119">
        <f>SUMIF($C$4:$C$72,S19,$D$4:$D$72)+SUMIF($C$82:$C$83,S19,$D$82:$D$83)+SUMIF($C$103:$C$104,S19,$D$103:$D$104)</f>
        <v>0</v>
      </c>
      <c r="T20" s="119">
        <f>SUMIF($C$4:$C$72,T19,$D$4:$D$72)+SUMIF($C$82:$C$83,T19,$D$82:$D$83)+SUMIF($C$103:$C$104,T19,$D$103:$D$104)</f>
        <v>0</v>
      </c>
      <c r="U20" s="119">
        <f>SUMIF($C$4:$C$72,U19,$D$4:$D$72)+SUMIF($C$82:$C$83,U19,$D$82:$D$83)+SUMIF($C$103:$C$104,U19,$D$103:$D$104)</f>
        <v>0</v>
      </c>
      <c r="V20" s="120">
        <f>SUMIF($C$4:$C$72,V19,$D$4:$D$72)+SUMIF($C$82:$C$83,V19,$D$82:$D$83)+SUMIF($C$103:$C$104,V19,$D$103:$D$104)</f>
        <v>0</v>
      </c>
    </row>
    <row r="21" spans="1:22" ht="20.100000000000001" customHeight="1">
      <c r="A21" s="325">
        <v>44523</v>
      </c>
      <c r="B21" s="332" t="s">
        <v>2436</v>
      </c>
      <c r="C21" s="333" t="s">
        <v>2438</v>
      </c>
      <c r="D21" s="334">
        <v>3</v>
      </c>
      <c r="E21" s="334">
        <v>0</v>
      </c>
      <c r="F21" s="334">
        <v>0</v>
      </c>
      <c r="G21" s="334">
        <v>2</v>
      </c>
      <c r="H21" s="334">
        <v>0</v>
      </c>
      <c r="I21" s="335" t="s">
        <v>2447</v>
      </c>
      <c r="J21" s="336" t="s">
        <v>2450</v>
      </c>
      <c r="K21" s="370" t="s">
        <v>2452</v>
      </c>
      <c r="L21" s="337"/>
      <c r="M21" s="156"/>
      <c r="O21" s="78" t="s">
        <v>25</v>
      </c>
      <c r="P21" s="79">
        <f>SUMIF($C$4:$C$72,P19,$G$4:$G$72)+SUMIF($C$82:$C$83,P19,$G$82:$G$83)+SUMIF($C$103:$C$104,P19,$G$103:$G$104)</f>
        <v>0</v>
      </c>
      <c r="Q21" s="79">
        <f>SUMIF($C$4:$C$72,Q19,$G$4:$G$72)+SUMIF($C$82:$C$83,Q19,$G$82:$G$83)+SUMIF($C$103:$C$104,Q19,$G$103:$G$104)</f>
        <v>0</v>
      </c>
      <c r="R21" s="79">
        <f>SUMIF($C$4:$C$72,R19,$G$4:$G$72)+SUMIF($C$82:$C$83,R19,$G$82:$G$83)+SUMIF($C$103:$C$104,R19,$G$103:$G$104)</f>
        <v>24</v>
      </c>
      <c r="S21" s="79">
        <f>SUMIF($C$4:$C$72,S19,$G$4:$G$72)+SUMIF($C$82:$C$83,S19,$G$82:$G$83)+SUMIF($C$103:$C$104,S19,$G$103:$G$104)</f>
        <v>0</v>
      </c>
      <c r="T21" s="79">
        <f>SUMIF($C$4:$C$72,T19,$G$4:$G$72)+SUMIF($C$82:$C$83,T19,$G$82:$G$83)+SUMIF($C$103:$C$104,T19,$G$103:$G$104)</f>
        <v>0</v>
      </c>
      <c r="U21" s="79">
        <f>SUMIF($C$4:$C$72,U19,$G$4:$G$72)+SUMIF($C$82:$C$83,U19,$G$82:$G$83)+SUMIF($C$103:$C$104,U19,$G$103:$G$104)</f>
        <v>0</v>
      </c>
      <c r="V21" s="80">
        <f>SUMIF($C$4:$C$72,V19,$G$4:$G$72)+SUMIF($C$82:$C$83,V19,$G$82:$G$83)+SUMIF($C$103:$C$104,V19,$G$103:$G$104)</f>
        <v>0</v>
      </c>
    </row>
    <row r="22" spans="1:22" ht="20.100000000000001" customHeight="1" thickBot="1">
      <c r="A22" s="324">
        <v>44523</v>
      </c>
      <c r="B22" s="338" t="s">
        <v>2436</v>
      </c>
      <c r="C22" s="339" t="s">
        <v>2439</v>
      </c>
      <c r="D22" s="340">
        <v>3</v>
      </c>
      <c r="E22" s="340">
        <v>0</v>
      </c>
      <c r="F22" s="340">
        <v>0</v>
      </c>
      <c r="G22" s="340">
        <v>1</v>
      </c>
      <c r="H22" s="340">
        <v>0</v>
      </c>
      <c r="I22" s="341" t="s">
        <v>2447</v>
      </c>
      <c r="J22" s="342" t="s">
        <v>2449</v>
      </c>
      <c r="K22" s="369" t="s">
        <v>2453</v>
      </c>
      <c r="L22" s="343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59">
        <v>44523</v>
      </c>
      <c r="B23" s="360" t="s">
        <v>2440</v>
      </c>
      <c r="C23" s="361" t="s">
        <v>2441</v>
      </c>
      <c r="D23" s="362">
        <v>1</v>
      </c>
      <c r="E23" s="362">
        <v>0</v>
      </c>
      <c r="F23" s="362">
        <v>0</v>
      </c>
      <c r="G23" s="362">
        <v>1</v>
      </c>
      <c r="H23" s="362">
        <v>0</v>
      </c>
      <c r="I23" s="363" t="s">
        <v>2446</v>
      </c>
      <c r="J23" s="364" t="s">
        <v>2449</v>
      </c>
      <c r="K23" s="367" t="s">
        <v>2454</v>
      </c>
      <c r="L23" s="365" t="s">
        <v>2442</v>
      </c>
      <c r="M23" s="156"/>
      <c r="O23" s="121" t="s">
        <v>22</v>
      </c>
      <c r="P23" s="119">
        <f>SUMIF($C$4:$C$72,P22,$D$4:$D$72)+SUMIF($C$82:$C$83,P22,$D$82:$D$83)+SUMIF($C$103:$C$104,P22,$D$103:$D$104)</f>
        <v>0</v>
      </c>
      <c r="Q23" s="119">
        <f>SUMIF($C$4:$C$72,Q22,$D$4:$D$72)+SUMIF($C$82:$C$83,Q22,$D$82:$D$83)+SUMIF($C$103:$C$104,Q22,$D$103:$D$104)</f>
        <v>0</v>
      </c>
      <c r="R23" s="119">
        <f>SUMIF($C$4:$C$72,R22,$D$4:$D$72)+SUMIF($C$82:$C$83,R22,$D$82:$D$83)+SUMIF($C$103:$C$104,R22,$D$103:$D$104)</f>
        <v>0</v>
      </c>
      <c r="S23" s="119">
        <f>SUMIF($C$4:$C$72,S22,$D$4:$D$72)+SUMIF($C$82:$C$83,S22,$D$82:$D$83)+SUMIF($C$103:$C$104,S22,$D$103:$D$104)</f>
        <v>0</v>
      </c>
      <c r="T23" s="119">
        <f>SUMIF($C$4:$C$72,T22,$D$4:$D$72)+SUMIF($C$82:$C$83,T22,$D$82:$D$83)+SUMIF($C$103:$C$104,T22,$D$103:$D$104)</f>
        <v>0</v>
      </c>
      <c r="U23" s="119">
        <f>SUMIF($C$4:$C$72,U22,$D$4:$D$72)+SUMIF($C$82:$C$83,U22,$D$82:$D$83)+SUMIF($C$103:$C$104,U22,$D$103:$D$104)</f>
        <v>0</v>
      </c>
      <c r="V23" s="120">
        <f>SUMIF($C$4:$C$72,V22,$D$4:$D$72)+SUMIF($C$82:$C$83,V22,$D$82:$D$83)+SUMIF($C$103:$C$104,V22,$D$103:$D$104)</f>
        <v>0</v>
      </c>
    </row>
    <row r="24" spans="1:22" ht="20.100000000000001" customHeight="1" thickBot="1">
      <c r="A24" s="359">
        <v>44523</v>
      </c>
      <c r="B24" s="360" t="s">
        <v>2443</v>
      </c>
      <c r="C24" s="361" t="s">
        <v>2420</v>
      </c>
      <c r="D24" s="362">
        <v>2</v>
      </c>
      <c r="E24" s="362">
        <v>0</v>
      </c>
      <c r="F24" s="362">
        <v>0</v>
      </c>
      <c r="G24" s="362">
        <v>2</v>
      </c>
      <c r="H24" s="362">
        <v>0</v>
      </c>
      <c r="I24" s="363" t="s">
        <v>2447</v>
      </c>
      <c r="J24" s="364" t="s">
        <v>2449</v>
      </c>
      <c r="K24" s="367" t="s">
        <v>2452</v>
      </c>
      <c r="L24" s="365"/>
      <c r="M24" s="156"/>
      <c r="O24" s="72" t="s">
        <v>25</v>
      </c>
      <c r="P24" s="73">
        <f>SUMIF($C$4:$C$72,P22,$G$4:$G$72)+SUMIF($C$82:$C$83,P22,$G$82:$G$83)+SUMIF($C$103:$C$104,P22,$G$103:$G$104)</f>
        <v>0</v>
      </c>
      <c r="Q24" s="73">
        <f>SUMIF($C$4:$C$72,Q22,$G$4:$G$72)+SUMIF($C$82:$C$83,Q22,$G$82:$G$83)+SUMIF($C$103:$C$104,Q22,$G$103:$G$104)</f>
        <v>0</v>
      </c>
      <c r="R24" s="73">
        <f>SUMIF($C$4:$C$72,R22,$G$4:$G$72)+SUMIF($C$82:$C$83,R22,$G$82:$G$83)+SUMIF($C$103:$C$104,R22,$G$103:$G$104)</f>
        <v>0</v>
      </c>
      <c r="S24" s="73">
        <f>SUMIF($C$4:$C$72,S22,$G$4:$G$72)+SUMIF($C$82:$C$83,S22,$G$82:$G$83)+SUMIF($C$103:$C$104,S22,$G$103:$G$104)</f>
        <v>0</v>
      </c>
      <c r="T24" s="73">
        <f>SUMIF($C$4:$C$72,T22,$G$4:$G$72)+SUMIF($C$82:$C$83,T22,$G$82:$G$83)+SUMIF($C$103:$C$104,T22,$G$103:$G$104)</f>
        <v>0</v>
      </c>
      <c r="U24" s="73">
        <f>SUMIF($C$4:$C$72,U22,$G$4:$G$72)+SUMIF($C$82:$C$83,U22,$G$82:$G$83)+SUMIF($C$103:$C$104,U22,$G$103:$G$104)</f>
        <v>0</v>
      </c>
      <c r="V24" s="74">
        <f>SUMIF($C$4:$C$72,V22,$G$4:$G$72)+SUMIF($C$82:$C$83,V22,$G$82:$G$83)+SUMIF($C$103:$C$104,V22,$G$103:$G$104)</f>
        <v>0</v>
      </c>
    </row>
    <row r="25" spans="1:22" ht="20.100000000000001" customHeight="1" thickBot="1">
      <c r="A25" s="359">
        <v>44523</v>
      </c>
      <c r="B25" s="360" t="s">
        <v>2444</v>
      </c>
      <c r="C25" s="361" t="s">
        <v>2417</v>
      </c>
      <c r="D25" s="362">
        <v>9</v>
      </c>
      <c r="E25" s="362">
        <v>0</v>
      </c>
      <c r="F25" s="362">
        <v>0</v>
      </c>
      <c r="G25" s="362">
        <v>8</v>
      </c>
      <c r="H25" s="362">
        <v>0</v>
      </c>
      <c r="I25" s="363" t="s">
        <v>2448</v>
      </c>
      <c r="J25" s="364" t="s">
        <v>2449</v>
      </c>
      <c r="K25" s="367" t="s">
        <v>2452</v>
      </c>
      <c r="L25" s="365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128</v>
      </c>
      <c r="U25" s="76" t="s">
        <v>129</v>
      </c>
      <c r="V25" s="77" t="s">
        <v>46</v>
      </c>
    </row>
    <row r="26" spans="1:22" ht="20.100000000000001" customHeight="1" thickBot="1">
      <c r="A26" s="359">
        <v>44523</v>
      </c>
      <c r="B26" s="360" t="s">
        <v>2445</v>
      </c>
      <c r="C26" s="361" t="s">
        <v>2417</v>
      </c>
      <c r="D26" s="362">
        <v>8</v>
      </c>
      <c r="E26" s="362">
        <v>0</v>
      </c>
      <c r="F26" s="362">
        <v>0</v>
      </c>
      <c r="G26" s="362">
        <v>8</v>
      </c>
      <c r="H26" s="362">
        <v>0</v>
      </c>
      <c r="I26" s="363" t="s">
        <v>2446</v>
      </c>
      <c r="J26" s="364" t="s">
        <v>2449</v>
      </c>
      <c r="K26" s="367" t="s">
        <v>2453</v>
      </c>
      <c r="L26" s="365"/>
      <c r="M26" s="156"/>
      <c r="O26" s="121" t="s">
        <v>22</v>
      </c>
      <c r="P26" s="119">
        <f>SUMIF($C$4:$C$72,P25,$D$4:$D$72)+SUMIF($C$82:$C$83,P25,$D$82:$D$83)+SUMIF($C$103:$C$104,P25,$D$103:$D$104)</f>
        <v>0</v>
      </c>
      <c r="Q26" s="119">
        <f>SUMIF($C$4:$C$72,Q25,$D$4:$D$72)+SUMIF($C$82:$C$83,Q25,$D$82:$D$83)+SUMIF($C$103:$C$104,Q25,$D$103:$D$104)</f>
        <v>0</v>
      </c>
      <c r="R26" s="119">
        <f>SUMIF($C$4:$C$72,R25,$D$4:$D$72)+SUMIF($C$82:$C$83,R25,$D$82:$D$83)+SUMIF($C$103:$C$104,R25,$D$103:$D$104)</f>
        <v>0</v>
      </c>
      <c r="S26" s="119">
        <f>SUMIF($C$4:$C$72,S25,$D$4:$D$72)+SUMIF($C$82:$C$83,S25,$D$82:$D$83)+SUMIF($C$103:$C$104,S25,$D$103:$D$104)</f>
        <v>0</v>
      </c>
      <c r="T26" s="119">
        <f>SUMIF($C$4:$C$72,T25,$D$4:$D$72)+SUMIF($C$82:$C$83,T25,$D$82:$D$83)+SUMIF($C$103:$C$104,T25,$D$103:$D$104)</f>
        <v>0</v>
      </c>
      <c r="U26" s="119">
        <f>SUMIF($C$4:$C$72,U25,$D$4:$D$72)+SUMIF($C$82:$C$83,U25,$D$82:$D$83)+SUMIF($C$103:$C$104,U25,$D$103:$D$104)</f>
        <v>0</v>
      </c>
      <c r="V26" s="120">
        <f>SUMIF($C$4:$C$72,V25,$D$4:$D$72)+SUMIF($C$82:$C$83,V25,$D$82:$D$83)+SUMIF($C$103:$C$104,V25,$D$103:$D$104)</f>
        <v>0</v>
      </c>
    </row>
    <row r="27" spans="1:22" ht="20.100000000000001" customHeight="1" thickBot="1">
      <c r="A27" s="359">
        <v>44523</v>
      </c>
      <c r="B27" s="360" t="s">
        <v>2459</v>
      </c>
      <c r="C27" s="361" t="s">
        <v>2456</v>
      </c>
      <c r="D27" s="362">
        <v>3</v>
      </c>
      <c r="E27" s="362">
        <v>0</v>
      </c>
      <c r="F27" s="362">
        <v>0</v>
      </c>
      <c r="G27" s="362">
        <v>3</v>
      </c>
      <c r="H27" s="362">
        <v>0</v>
      </c>
      <c r="I27" s="363" t="s">
        <v>2481</v>
      </c>
      <c r="J27" s="364" t="s">
        <v>2486</v>
      </c>
      <c r="K27" s="364" t="s">
        <v>2488</v>
      </c>
      <c r="L27" s="365"/>
      <c r="M27" s="156"/>
      <c r="O27" s="78" t="s">
        <v>25</v>
      </c>
      <c r="P27" s="83">
        <f>SUMIF($C$4:$C$72,P25,$G$4:$G$72)+SUMIF($C$82:$C$83,P25,$G$82:$G$83)+SUMIF($C$103:$C$104,P25,$G$103:$G$104)</f>
        <v>0</v>
      </c>
      <c r="Q27" s="83">
        <f>SUMIF($C$4:$C$72,Q25,$G$4:$G$72)+SUMIF($C$82:$C$83,Q25,$G$82:$G$83)+SUMIF($C$103:$C$104,Q25,$G$103:$G$104)</f>
        <v>0</v>
      </c>
      <c r="R27" s="83">
        <f>SUMIF($C$4:$C$72,R25,$G$4:$G$72)+SUMIF($C$82:$C$83,R25,$G$82:$G$83)+SUMIF($C$103:$C$104,R25,$G$103:$G$104)</f>
        <v>0</v>
      </c>
      <c r="S27" s="83">
        <f>SUMIF($C$4:$C$72,S25,$G$4:$G$72)+SUMIF($C$82:$C$83,S25,$G$82:$G$83)+SUMIF($C$103:$C$104,S25,$G$103:$G$104)</f>
        <v>0</v>
      </c>
      <c r="T27" s="83">
        <f>SUMIF($C$4:$C$72,T25,$G$4:$G$72)+SUMIF($C$82:$C$83,T25,$G$82:$G$83)+SUMIF($C$103:$C$104,T25,$G$103:$G$104)</f>
        <v>0</v>
      </c>
      <c r="U27" s="83">
        <f>SUMIF($C$4:$C$72,U25,$G$4:$G$72)+SUMIF($C$82:$C$83,U25,$G$82:$G$83)+SUMIF($C$103:$C$104,U25,$G$103:$G$104)</f>
        <v>0</v>
      </c>
      <c r="V27" s="84">
        <f>SUMIF($C$4:$C$72,V25,$G$4:$G$72)+SUMIF($C$82:$C$83,V25,$G$82:$G$83)+SUMIF($C$103:$C$104,V25,$G$103:$G$104)</f>
        <v>0</v>
      </c>
    </row>
    <row r="28" spans="1:22" ht="20.100000000000001" customHeight="1">
      <c r="A28" s="318">
        <v>44523</v>
      </c>
      <c r="B28" s="326" t="s">
        <v>2460</v>
      </c>
      <c r="C28" s="327" t="s">
        <v>2461</v>
      </c>
      <c r="D28" s="328">
        <v>2</v>
      </c>
      <c r="E28" s="328">
        <v>0</v>
      </c>
      <c r="F28" s="328">
        <v>0</v>
      </c>
      <c r="G28" s="328">
        <v>2</v>
      </c>
      <c r="H28" s="328">
        <v>0</v>
      </c>
      <c r="I28" s="329" t="s">
        <v>2481</v>
      </c>
      <c r="J28" s="330" t="s">
        <v>2486</v>
      </c>
      <c r="K28" s="330" t="s">
        <v>2489</v>
      </c>
      <c r="L28" s="331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>
      <c r="A29" s="325">
        <v>44523</v>
      </c>
      <c r="B29" s="332" t="s">
        <v>2460</v>
      </c>
      <c r="C29" s="333" t="s">
        <v>2420</v>
      </c>
      <c r="D29" s="334">
        <v>1</v>
      </c>
      <c r="E29" s="334">
        <v>0</v>
      </c>
      <c r="F29" s="334">
        <v>0</v>
      </c>
      <c r="G29" s="334">
        <v>1</v>
      </c>
      <c r="H29" s="334">
        <v>0</v>
      </c>
      <c r="I29" s="335" t="s">
        <v>2482</v>
      </c>
      <c r="J29" s="336" t="s">
        <v>2486</v>
      </c>
      <c r="K29" s="336" t="s">
        <v>2490</v>
      </c>
      <c r="L29" s="337"/>
      <c r="M29" s="156"/>
      <c r="O29" s="121" t="s">
        <v>22</v>
      </c>
      <c r="P29" s="119">
        <f>SUMIF($C$4:$C$72,P28,$D$4:$D$72)+SUMIF($C$82:$C$83,P28,$D$82:$D$83)+SUMIF($C$103:$C$104,P28,$D$103:$D$104)</f>
        <v>15</v>
      </c>
      <c r="Q29" s="119">
        <f>SUMIF($C$4:$C$72,Q28,$D$4:$D$72)+SUMIF($C$82:$C$83,Q28,$D$82:$D$83)+SUMIF($C$103:$C$104,Q28,$D$103:$D$104)</f>
        <v>1</v>
      </c>
      <c r="R29" s="119">
        <f>SUMIF($C$4:$C$72,R28,$D$4:$D$72)+SUMIF($C$82:$C$83,R28,$D$82:$D$83)+SUMIF($C$103:$C$104,R28,$D$103:$D$104)</f>
        <v>1</v>
      </c>
      <c r="S29" s="119">
        <f>SUMIF($C$4:$C$72,S28,$D$4:$D$72)+SUMIF($C$82:$C$83,S28,$D$82:$D$83)+SUMIF($C$103:$C$104,S28,$D$103:$D$104)</f>
        <v>0</v>
      </c>
      <c r="T29" s="119">
        <f>SUMIF($C$4:$C$72,T28,$D$4:$D$72)+SUMIF($C$82:$C$83,T28,$D$82:$D$83)+SUMIF($C$103:$C$104,T28,$D$103:$D$104)</f>
        <v>0</v>
      </c>
      <c r="U29" s="119">
        <f>SUMIF($C$4:$C$72,U28,$D$4:$D$72)+SUMIF($C$82:$C$83,U28,$D$82:$D$83)+SUMIF($C$103:$C$104,U28,$D$103:$D$104)</f>
        <v>0</v>
      </c>
      <c r="V29" s="120">
        <f>SUMIF($C$4:$C$72,V28,$D$4:$D$72)+SUMIF($C$82:$C$83,V28,$D$82:$D$83)+SUMIF($C$103:$C$104,V28,$D$103:$D$104)</f>
        <v>0</v>
      </c>
    </row>
    <row r="30" spans="1:22" ht="20.100000000000001" customHeight="1" thickBot="1">
      <c r="A30" s="324">
        <v>44523</v>
      </c>
      <c r="B30" s="338" t="s">
        <v>2460</v>
      </c>
      <c r="C30" s="339" t="s">
        <v>2462</v>
      </c>
      <c r="D30" s="340">
        <v>1</v>
      </c>
      <c r="E30" s="340">
        <v>0</v>
      </c>
      <c r="F30" s="340">
        <v>0</v>
      </c>
      <c r="G30" s="340">
        <v>1</v>
      </c>
      <c r="H30" s="340">
        <v>0</v>
      </c>
      <c r="I30" s="341" t="s">
        <v>2483</v>
      </c>
      <c r="J30" s="342" t="s">
        <v>2486</v>
      </c>
      <c r="K30" s="342" t="s">
        <v>2488</v>
      </c>
      <c r="L30" s="343"/>
      <c r="M30" s="156"/>
      <c r="O30" s="85" t="s">
        <v>25</v>
      </c>
      <c r="P30" s="86">
        <f>SUMIF($C$4:$C$72,P28,$G$4:$G$72)+SUMIF($C$82:$C$83,P28,$G$82:$G$83)+SUMIF($C$103:$C$104,P28,$G$103:$G$104)</f>
        <v>14</v>
      </c>
      <c r="Q30" s="86">
        <f>SUMIF($C$4:$C$72,Q28,$G$4:$G$72)+SUMIF($C$82:$C$83,Q28,$G$82:$G$83)+SUMIF($C$103:$C$104,Q28,$G$103:$G$104)</f>
        <v>3</v>
      </c>
      <c r="R30" s="86">
        <f>SUMIF($C$4:$C$72,R28,$G$4:$G$72)+SUMIF($C$82:$C$83,R28,$G$82:$G$83)+SUMIF($C$103:$C$104,R28,$G$103:$G$104)</f>
        <v>1</v>
      </c>
      <c r="S30" s="86">
        <f>SUMIF($C$4:$C$72,S28,$G$4:$G$72)+SUMIF($C$82:$C$83,S28,$G$82:$G$83)+SUMIF($C$103:$C$104,S28,$G$103:$G$104)</f>
        <v>0</v>
      </c>
      <c r="T30" s="86">
        <f>SUMIF($C$4:$C$72,T28,$G$4:$G$72)+SUMIF($C$82:$C$83,T28,$G$82:$G$83)+SUMIF($C$103:$C$104,T28,$G$103:$G$104)</f>
        <v>0</v>
      </c>
      <c r="U30" s="86">
        <f>SUMIF($C$4:$C$72,U28,$G$4:$G$72)+SUMIF($C$82:$C$83,U28,$G$82:$G$83)+SUMIF($C$103:$C$104,U28,$G$103:$G$104)</f>
        <v>0</v>
      </c>
      <c r="V30" s="87">
        <f>SUMIF($C$4:$C$72,V28,$G$4:$G$72)+SUMIF($C$82:$C$83,V28,$G$82:$G$83)+SUMIF($C$103:$C$104,V28,$G$103:$G$104)</f>
        <v>0</v>
      </c>
    </row>
    <row r="31" spans="1:22" ht="20.100000000000001" customHeight="1" thickBot="1">
      <c r="A31" s="318">
        <v>44523</v>
      </c>
      <c r="B31" s="326" t="s">
        <v>2463</v>
      </c>
      <c r="C31" s="327" t="s">
        <v>2422</v>
      </c>
      <c r="D31" s="328">
        <v>2</v>
      </c>
      <c r="E31" s="328">
        <v>0</v>
      </c>
      <c r="F31" s="328">
        <v>0</v>
      </c>
      <c r="G31" s="328">
        <v>2</v>
      </c>
      <c r="H31" s="328">
        <v>0</v>
      </c>
      <c r="I31" s="329" t="s">
        <v>2483</v>
      </c>
      <c r="J31" s="330" t="s">
        <v>2487</v>
      </c>
      <c r="K31" s="330" t="s">
        <v>2491</v>
      </c>
      <c r="L31" s="331"/>
      <c r="M31" s="156"/>
      <c r="O31" s="151"/>
      <c r="P31" s="151"/>
      <c r="Q31" s="151"/>
      <c r="R31" s="151"/>
      <c r="S31" s="151"/>
      <c r="T31" s="469" t="s">
        <v>79</v>
      </c>
      <c r="U31" s="470"/>
      <c r="V31" s="122">
        <f>SUM(P15:V15,P18:V18,P21:V21,P24:V24,P27:V27,P30:V30)</f>
        <v>275</v>
      </c>
    </row>
    <row r="32" spans="1:22" ht="20.100000000000001" customHeight="1" thickTop="1">
      <c r="A32" s="325">
        <v>44523</v>
      </c>
      <c r="B32" s="332" t="s">
        <v>2463</v>
      </c>
      <c r="C32" s="333" t="s">
        <v>2464</v>
      </c>
      <c r="D32" s="334">
        <v>1</v>
      </c>
      <c r="E32" s="334">
        <v>0</v>
      </c>
      <c r="F32" s="334">
        <v>0</v>
      </c>
      <c r="G32" s="334">
        <v>1</v>
      </c>
      <c r="H32" s="334">
        <v>0</v>
      </c>
      <c r="I32" s="335" t="s">
        <v>2484</v>
      </c>
      <c r="J32" s="336" t="s">
        <v>2486</v>
      </c>
      <c r="K32" s="336" t="s">
        <v>2489</v>
      </c>
      <c r="L32" s="337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>
      <c r="A33" s="325">
        <v>44523</v>
      </c>
      <c r="B33" s="332" t="s">
        <v>2463</v>
      </c>
      <c r="C33" s="333" t="s">
        <v>2465</v>
      </c>
      <c r="D33" s="334">
        <v>1</v>
      </c>
      <c r="E33" s="334">
        <v>0</v>
      </c>
      <c r="F33" s="334">
        <v>0</v>
      </c>
      <c r="G33" s="334">
        <v>1</v>
      </c>
      <c r="H33" s="334">
        <v>0</v>
      </c>
      <c r="I33" s="335" t="s">
        <v>2483</v>
      </c>
      <c r="J33" s="336" t="s">
        <v>2486</v>
      </c>
      <c r="K33" s="336" t="s">
        <v>2490</v>
      </c>
      <c r="L33" s="337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24">
        <v>44523</v>
      </c>
      <c r="B34" s="338" t="s">
        <v>2463</v>
      </c>
      <c r="C34" s="339" t="s">
        <v>2466</v>
      </c>
      <c r="D34" s="340">
        <v>1</v>
      </c>
      <c r="E34" s="340">
        <v>0</v>
      </c>
      <c r="F34" s="340">
        <v>0</v>
      </c>
      <c r="G34" s="340">
        <v>1</v>
      </c>
      <c r="H34" s="340">
        <v>0</v>
      </c>
      <c r="I34" s="341" t="s">
        <v>2485</v>
      </c>
      <c r="J34" s="342" t="s">
        <v>2486</v>
      </c>
      <c r="K34" s="342" t="s">
        <v>2489</v>
      </c>
      <c r="L34" s="343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359">
        <v>44523</v>
      </c>
      <c r="B35" s="360" t="s">
        <v>2467</v>
      </c>
      <c r="C35" s="361" t="s">
        <v>2420</v>
      </c>
      <c r="D35" s="362">
        <v>1</v>
      </c>
      <c r="E35" s="362">
        <v>0</v>
      </c>
      <c r="F35" s="362">
        <v>0</v>
      </c>
      <c r="G35" s="362">
        <v>1</v>
      </c>
      <c r="H35" s="362">
        <v>0</v>
      </c>
      <c r="I35" s="363" t="s">
        <v>2484</v>
      </c>
      <c r="J35" s="364" t="s">
        <v>2486</v>
      </c>
      <c r="K35" s="364" t="s">
        <v>2492</v>
      </c>
      <c r="L35" s="365"/>
      <c r="M35" s="156"/>
      <c r="N35" s="270"/>
      <c r="O35" s="471"/>
      <c r="P35" s="89" t="s">
        <v>81</v>
      </c>
      <c r="Q35" s="89"/>
      <c r="R35" s="89" t="s">
        <v>82</v>
      </c>
      <c r="S35" s="89"/>
      <c r="T35" s="473" t="s">
        <v>83</v>
      </c>
      <c r="U35" s="475" t="s">
        <v>84</v>
      </c>
      <c r="V35" s="462" t="s">
        <v>85</v>
      </c>
    </row>
    <row r="36" spans="1:24" ht="20.100000000000001" customHeight="1">
      <c r="A36" s="318">
        <v>44523</v>
      </c>
      <c r="B36" s="326" t="s">
        <v>2468</v>
      </c>
      <c r="C36" s="327" t="s">
        <v>2411</v>
      </c>
      <c r="D36" s="328">
        <v>2</v>
      </c>
      <c r="E36" s="328">
        <v>0</v>
      </c>
      <c r="F36" s="328">
        <v>0</v>
      </c>
      <c r="G36" s="328">
        <v>2</v>
      </c>
      <c r="H36" s="328">
        <v>0</v>
      </c>
      <c r="I36" s="329" t="s">
        <v>2483</v>
      </c>
      <c r="J36" s="330" t="s">
        <v>2486</v>
      </c>
      <c r="K36" s="330" t="s">
        <v>2488</v>
      </c>
      <c r="L36" s="331"/>
      <c r="M36" s="104"/>
      <c r="N36" s="105"/>
      <c r="O36" s="472"/>
      <c r="P36" s="90" t="s">
        <v>86</v>
      </c>
      <c r="Q36" s="90" t="s">
        <v>87</v>
      </c>
      <c r="R36" s="90" t="s">
        <v>86</v>
      </c>
      <c r="S36" s="90" t="s">
        <v>87</v>
      </c>
      <c r="T36" s="474"/>
      <c r="U36" s="476"/>
      <c r="V36" s="463"/>
    </row>
    <row r="37" spans="1:24" ht="20.100000000000001" customHeight="1" thickBot="1">
      <c r="A37" s="324">
        <v>44523</v>
      </c>
      <c r="B37" s="338" t="s">
        <v>2468</v>
      </c>
      <c r="C37" s="339" t="s">
        <v>2425</v>
      </c>
      <c r="D37" s="340">
        <v>2</v>
      </c>
      <c r="E37" s="340">
        <v>0</v>
      </c>
      <c r="F37" s="340">
        <v>0</v>
      </c>
      <c r="G37" s="340">
        <v>2</v>
      </c>
      <c r="H37" s="340">
        <v>0</v>
      </c>
      <c r="I37" s="341" t="s">
        <v>2483</v>
      </c>
      <c r="J37" s="342" t="s">
        <v>2487</v>
      </c>
      <c r="K37" s="342" t="s">
        <v>2490</v>
      </c>
      <c r="L37" s="343"/>
      <c r="M37" s="344" t="s">
        <v>2449</v>
      </c>
      <c r="N37" s="186">
        <v>0.53888888888888886</v>
      </c>
      <c r="O37" s="345">
        <v>6396</v>
      </c>
      <c r="P37" s="346">
        <v>20</v>
      </c>
      <c r="Q37" s="346">
        <v>20</v>
      </c>
      <c r="R37" s="346">
        <v>4</v>
      </c>
      <c r="S37" s="346">
        <v>6</v>
      </c>
      <c r="T37" s="347">
        <f>SUM(P37:S37)</f>
        <v>50</v>
      </c>
      <c r="U37" s="348"/>
      <c r="V37" s="349">
        <v>5</v>
      </c>
    </row>
    <row r="38" spans="1:24" s="123" customFormat="1" ht="20.100000000000001" customHeight="1">
      <c r="A38" s="318">
        <v>44523</v>
      </c>
      <c r="B38" s="326" t="s">
        <v>2469</v>
      </c>
      <c r="C38" s="327" t="s">
        <v>2470</v>
      </c>
      <c r="D38" s="328">
        <v>2</v>
      </c>
      <c r="E38" s="328">
        <v>0</v>
      </c>
      <c r="F38" s="328">
        <v>0</v>
      </c>
      <c r="G38" s="328">
        <v>2</v>
      </c>
      <c r="H38" s="328">
        <v>0</v>
      </c>
      <c r="I38" s="329" t="s">
        <v>2484</v>
      </c>
      <c r="J38" s="330" t="s">
        <v>2486</v>
      </c>
      <c r="K38" s="330" t="s">
        <v>2488</v>
      </c>
      <c r="L38" s="331"/>
      <c r="M38" s="344" t="s">
        <v>2493</v>
      </c>
      <c r="N38" s="186">
        <v>0.59236111111111112</v>
      </c>
      <c r="O38" s="345" t="s">
        <v>145</v>
      </c>
      <c r="P38" s="346">
        <v>71</v>
      </c>
      <c r="Q38" s="346">
        <v>68</v>
      </c>
      <c r="R38" s="346">
        <v>4</v>
      </c>
      <c r="S38" s="346">
        <v>4</v>
      </c>
      <c r="T38" s="347">
        <f t="shared" ref="T38:T43" si="0">SUM(P38:S38)</f>
        <v>147</v>
      </c>
      <c r="U38" s="350"/>
      <c r="V38" s="351">
        <v>12</v>
      </c>
      <c r="W38" s="270"/>
      <c r="X38" s="106"/>
    </row>
    <row r="39" spans="1:24" ht="20.100000000000001" customHeight="1" thickBot="1">
      <c r="A39" s="324">
        <v>44523</v>
      </c>
      <c r="B39" s="338" t="s">
        <v>2469</v>
      </c>
      <c r="C39" s="339" t="s">
        <v>2425</v>
      </c>
      <c r="D39" s="340">
        <v>2</v>
      </c>
      <c r="E39" s="340">
        <v>0</v>
      </c>
      <c r="F39" s="340">
        <v>0</v>
      </c>
      <c r="G39" s="340">
        <v>2</v>
      </c>
      <c r="H39" s="340">
        <v>0</v>
      </c>
      <c r="I39" s="341" t="s">
        <v>2483</v>
      </c>
      <c r="J39" s="342" t="s">
        <v>2486</v>
      </c>
      <c r="K39" s="342" t="s">
        <v>2488</v>
      </c>
      <c r="L39" s="343"/>
      <c r="M39" s="344" t="s">
        <v>2532</v>
      </c>
      <c r="N39" s="186">
        <v>0.62777777777777777</v>
      </c>
      <c r="O39" s="345" t="s">
        <v>144</v>
      </c>
      <c r="P39" s="346">
        <v>66</v>
      </c>
      <c r="Q39" s="346">
        <v>68</v>
      </c>
      <c r="R39" s="346">
        <v>3</v>
      </c>
      <c r="S39" s="346">
        <v>1</v>
      </c>
      <c r="T39" s="347">
        <f t="shared" si="0"/>
        <v>138</v>
      </c>
      <c r="U39" s="350"/>
      <c r="V39" s="351">
        <v>5</v>
      </c>
      <c r="X39" s="106"/>
    </row>
    <row r="40" spans="1:24" ht="20.100000000000001" customHeight="1">
      <c r="A40" s="318">
        <v>44523</v>
      </c>
      <c r="B40" s="326" t="s">
        <v>2471</v>
      </c>
      <c r="C40" s="327" t="s">
        <v>2472</v>
      </c>
      <c r="D40" s="328">
        <v>3</v>
      </c>
      <c r="E40" s="328">
        <v>0</v>
      </c>
      <c r="F40" s="328">
        <v>0</v>
      </c>
      <c r="G40" s="328">
        <v>3</v>
      </c>
      <c r="H40" s="328">
        <v>0</v>
      </c>
      <c r="I40" s="329" t="s">
        <v>2485</v>
      </c>
      <c r="J40" s="330" t="s">
        <v>2486</v>
      </c>
      <c r="K40" s="330" t="s">
        <v>2489</v>
      </c>
      <c r="L40" s="331"/>
      <c r="M40" s="344" t="s">
        <v>2511</v>
      </c>
      <c r="N40" s="186">
        <v>0.62777777777777777</v>
      </c>
      <c r="O40" s="345" t="s">
        <v>142</v>
      </c>
      <c r="P40" s="346">
        <v>33</v>
      </c>
      <c r="Q40" s="346">
        <v>39</v>
      </c>
      <c r="R40" s="346">
        <v>5</v>
      </c>
      <c r="S40" s="346">
        <v>3</v>
      </c>
      <c r="T40" s="347">
        <f t="shared" si="0"/>
        <v>80</v>
      </c>
      <c r="U40" s="352"/>
      <c r="V40" s="351">
        <v>7</v>
      </c>
      <c r="W40" s="106"/>
    </row>
    <row r="41" spans="1:24" ht="20.100000000000001" customHeight="1" thickBot="1">
      <c r="A41" s="324">
        <v>44523</v>
      </c>
      <c r="B41" s="338" t="s">
        <v>2471</v>
      </c>
      <c r="C41" s="339" t="s">
        <v>2425</v>
      </c>
      <c r="D41" s="340">
        <v>2</v>
      </c>
      <c r="E41" s="340">
        <v>0</v>
      </c>
      <c r="F41" s="340">
        <v>0</v>
      </c>
      <c r="G41" s="340">
        <v>2</v>
      </c>
      <c r="H41" s="340">
        <v>0</v>
      </c>
      <c r="I41" s="341" t="s">
        <v>2484</v>
      </c>
      <c r="J41" s="342" t="s">
        <v>2486</v>
      </c>
      <c r="K41" s="342" t="s">
        <v>2491</v>
      </c>
      <c r="L41" s="343"/>
      <c r="M41" s="344" t="s">
        <v>2435</v>
      </c>
      <c r="N41" s="186">
        <v>0.52083333333333337</v>
      </c>
      <c r="O41" s="345" t="s">
        <v>146</v>
      </c>
      <c r="P41" s="346">
        <v>57</v>
      </c>
      <c r="Q41" s="346">
        <v>69</v>
      </c>
      <c r="R41" s="346">
        <v>2</v>
      </c>
      <c r="S41" s="346">
        <v>3</v>
      </c>
      <c r="T41" s="347">
        <f t="shared" si="0"/>
        <v>131</v>
      </c>
      <c r="U41" s="352"/>
      <c r="V41" s="351">
        <v>9</v>
      </c>
      <c r="W41" s="106"/>
    </row>
    <row r="42" spans="1:24" ht="20.100000000000001" customHeight="1" thickBot="1">
      <c r="A42" s="359">
        <v>44523</v>
      </c>
      <c r="B42" s="360" t="s">
        <v>2473</v>
      </c>
      <c r="C42" s="361" t="s">
        <v>2474</v>
      </c>
      <c r="D42" s="362">
        <v>10</v>
      </c>
      <c r="E42" s="362">
        <v>0</v>
      </c>
      <c r="F42" s="362">
        <v>0</v>
      </c>
      <c r="G42" s="362">
        <v>10</v>
      </c>
      <c r="H42" s="362">
        <v>0</v>
      </c>
      <c r="I42" s="363" t="s">
        <v>2485</v>
      </c>
      <c r="J42" s="364" t="s">
        <v>2487</v>
      </c>
      <c r="K42" s="364" t="s">
        <v>2489</v>
      </c>
      <c r="L42" s="365"/>
      <c r="M42" s="344" t="s">
        <v>2409</v>
      </c>
      <c r="N42" s="186">
        <v>0.5</v>
      </c>
      <c r="O42" s="345" t="s">
        <v>148</v>
      </c>
      <c r="P42" s="346">
        <v>10</v>
      </c>
      <c r="Q42" s="346">
        <v>10</v>
      </c>
      <c r="R42" s="346">
        <v>0</v>
      </c>
      <c r="S42" s="346">
        <v>0</v>
      </c>
      <c r="T42" s="347">
        <f t="shared" si="0"/>
        <v>20</v>
      </c>
      <c r="U42" s="352"/>
      <c r="V42" s="351">
        <v>1</v>
      </c>
      <c r="W42" s="106"/>
    </row>
    <row r="43" spans="1:24" ht="20.100000000000001" customHeight="1" thickBot="1">
      <c r="A43" s="318">
        <v>44523</v>
      </c>
      <c r="B43" s="326" t="s">
        <v>2475</v>
      </c>
      <c r="C43" s="327" t="s">
        <v>2476</v>
      </c>
      <c r="D43" s="328">
        <v>3</v>
      </c>
      <c r="E43" s="328">
        <v>0</v>
      </c>
      <c r="F43" s="328">
        <v>0</v>
      </c>
      <c r="G43" s="328">
        <v>3</v>
      </c>
      <c r="H43" s="328">
        <v>0</v>
      </c>
      <c r="I43" s="329" t="s">
        <v>2485</v>
      </c>
      <c r="J43" s="330" t="s">
        <v>2486</v>
      </c>
      <c r="K43" s="330" t="s">
        <v>2488</v>
      </c>
      <c r="L43" s="331"/>
      <c r="M43" s="344"/>
      <c r="N43" s="186"/>
      <c r="O43" s="345" t="s">
        <v>147</v>
      </c>
      <c r="P43" s="346">
        <v>0</v>
      </c>
      <c r="Q43" s="346">
        <v>0</v>
      </c>
      <c r="R43" s="346">
        <v>0</v>
      </c>
      <c r="S43" s="346">
        <v>0</v>
      </c>
      <c r="T43" s="347">
        <f t="shared" si="0"/>
        <v>0</v>
      </c>
      <c r="U43" s="350"/>
      <c r="V43" s="351"/>
      <c r="W43" s="106"/>
    </row>
    <row r="44" spans="1:24" ht="20.100000000000001" customHeight="1" thickTop="1" thickBot="1">
      <c r="A44" s="324">
        <v>44523</v>
      </c>
      <c r="B44" s="338" t="s">
        <v>2475</v>
      </c>
      <c r="C44" s="339" t="s">
        <v>2417</v>
      </c>
      <c r="D44" s="340">
        <v>5</v>
      </c>
      <c r="E44" s="340">
        <v>0</v>
      </c>
      <c r="F44" s="340">
        <v>0</v>
      </c>
      <c r="G44" s="340">
        <v>5</v>
      </c>
      <c r="H44" s="340">
        <v>0</v>
      </c>
      <c r="I44" s="341" t="s">
        <v>2482</v>
      </c>
      <c r="J44" s="342" t="s">
        <v>2487</v>
      </c>
      <c r="K44" s="342" t="s">
        <v>2491</v>
      </c>
      <c r="L44" s="343"/>
      <c r="M44" s="344"/>
      <c r="N44" s="186"/>
      <c r="O44" s="181" t="s">
        <v>125</v>
      </c>
      <c r="P44" s="182">
        <f>SUM(P37:P43)</f>
        <v>257</v>
      </c>
      <c r="Q44" s="182">
        <f>SUM(Q37:Q43)</f>
        <v>274</v>
      </c>
      <c r="R44" s="182">
        <f>SUM(R37:R43)</f>
        <v>18</v>
      </c>
      <c r="S44" s="182">
        <f>SUM(S37:S43)</f>
        <v>17</v>
      </c>
      <c r="T44" s="182">
        <f>SUM(T37:T43)</f>
        <v>566</v>
      </c>
      <c r="U44" s="183"/>
      <c r="V44" s="184"/>
      <c r="W44" s="106"/>
    </row>
    <row r="45" spans="1:24" ht="20.100000000000001" customHeight="1">
      <c r="A45" s="318">
        <v>44523</v>
      </c>
      <c r="B45" s="326" t="s">
        <v>2477</v>
      </c>
      <c r="C45" s="327" t="s">
        <v>2411</v>
      </c>
      <c r="D45" s="328">
        <v>8</v>
      </c>
      <c r="E45" s="328">
        <v>0</v>
      </c>
      <c r="F45" s="328">
        <v>0</v>
      </c>
      <c r="G45" s="328">
        <v>8</v>
      </c>
      <c r="H45" s="328">
        <v>0</v>
      </c>
      <c r="I45" s="329" t="s">
        <v>2483</v>
      </c>
      <c r="J45" s="330" t="s">
        <v>2486</v>
      </c>
      <c r="K45" s="330" t="s">
        <v>2489</v>
      </c>
      <c r="L45" s="331"/>
      <c r="M45" s="344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</row>
    <row r="46" spans="1:24" ht="20.100000000000001" customHeight="1" thickBot="1">
      <c r="A46" s="324">
        <v>44523</v>
      </c>
      <c r="B46" s="338" t="s">
        <v>2477</v>
      </c>
      <c r="C46" s="339" t="s">
        <v>2425</v>
      </c>
      <c r="D46" s="340">
        <v>11</v>
      </c>
      <c r="E46" s="340">
        <v>0</v>
      </c>
      <c r="F46" s="340">
        <v>0</v>
      </c>
      <c r="G46" s="340">
        <v>11</v>
      </c>
      <c r="H46" s="340">
        <v>0</v>
      </c>
      <c r="I46" s="341" t="s">
        <v>2483</v>
      </c>
      <c r="J46" s="342" t="s">
        <v>2486</v>
      </c>
      <c r="K46" s="342" t="s">
        <v>2488</v>
      </c>
      <c r="L46" s="343"/>
      <c r="M46" s="344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4" ht="20.100000000000001" customHeight="1">
      <c r="A47" s="318">
        <v>44523</v>
      </c>
      <c r="B47" s="326" t="s">
        <v>2478</v>
      </c>
      <c r="C47" s="327" t="s">
        <v>2422</v>
      </c>
      <c r="D47" s="328">
        <v>1</v>
      </c>
      <c r="E47" s="328">
        <v>0</v>
      </c>
      <c r="F47" s="328">
        <v>0</v>
      </c>
      <c r="G47" s="328">
        <v>1</v>
      </c>
      <c r="H47" s="328">
        <v>0</v>
      </c>
      <c r="I47" s="329" t="s">
        <v>2484</v>
      </c>
      <c r="J47" s="330" t="s">
        <v>2486</v>
      </c>
      <c r="K47" s="330" t="s">
        <v>2488</v>
      </c>
      <c r="L47" s="331"/>
      <c r="M47" s="344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4" ht="20.100000000000001" customHeight="1" thickBot="1">
      <c r="A48" s="325">
        <v>44523</v>
      </c>
      <c r="B48" s="332" t="s">
        <v>2478</v>
      </c>
      <c r="C48" s="333" t="s">
        <v>2479</v>
      </c>
      <c r="D48" s="334">
        <v>7</v>
      </c>
      <c r="E48" s="334">
        <v>0</v>
      </c>
      <c r="F48" s="334">
        <v>0</v>
      </c>
      <c r="G48" s="334">
        <v>7</v>
      </c>
      <c r="H48" s="334">
        <v>0</v>
      </c>
      <c r="I48" s="335" t="s">
        <v>2481</v>
      </c>
      <c r="J48" s="336" t="s">
        <v>2486</v>
      </c>
      <c r="K48" s="336" t="s">
        <v>2489</v>
      </c>
      <c r="L48" s="337"/>
      <c r="M48" s="344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24">
        <v>44523</v>
      </c>
      <c r="B49" s="338" t="s">
        <v>2478</v>
      </c>
      <c r="C49" s="339" t="s">
        <v>2425</v>
      </c>
      <c r="D49" s="340">
        <v>1</v>
      </c>
      <c r="E49" s="340">
        <v>0</v>
      </c>
      <c r="F49" s="340">
        <v>0</v>
      </c>
      <c r="G49" s="340">
        <v>1</v>
      </c>
      <c r="H49" s="340">
        <v>0</v>
      </c>
      <c r="I49" s="341" t="s">
        <v>2482</v>
      </c>
      <c r="J49" s="342" t="s">
        <v>2486</v>
      </c>
      <c r="K49" s="342" t="s">
        <v>2489</v>
      </c>
      <c r="L49" s="343"/>
      <c r="M49" s="344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59">
        <v>44523</v>
      </c>
      <c r="B50" s="360" t="s">
        <v>2480</v>
      </c>
      <c r="C50" s="361" t="s">
        <v>2474</v>
      </c>
      <c r="D50" s="362">
        <v>0</v>
      </c>
      <c r="E50" s="362">
        <v>0</v>
      </c>
      <c r="F50" s="362">
        <v>0</v>
      </c>
      <c r="G50" s="362">
        <v>3</v>
      </c>
      <c r="H50" s="362">
        <v>0</v>
      </c>
      <c r="I50" s="363" t="s">
        <v>2482</v>
      </c>
      <c r="J50" s="364" t="s">
        <v>2487</v>
      </c>
      <c r="K50" s="364" t="s">
        <v>2491</v>
      </c>
      <c r="L50" s="365"/>
      <c r="M50" s="344"/>
      <c r="N50" s="186"/>
      <c r="O50" s="94" t="s">
        <v>89</v>
      </c>
      <c r="P50" s="96">
        <f>P44+P49</f>
        <v>257</v>
      </c>
      <c r="Q50" s="95">
        <f>Q44+Q49</f>
        <v>274</v>
      </c>
      <c r="R50" s="96">
        <f>R44+R49</f>
        <v>18</v>
      </c>
      <c r="S50" s="95">
        <f>S44+S49</f>
        <v>17</v>
      </c>
      <c r="T50" s="96">
        <f>T44+T49</f>
        <v>566</v>
      </c>
      <c r="U50" s="97">
        <f>SUM(U44:U45)</f>
        <v>0</v>
      </c>
      <c r="V50" s="98"/>
    </row>
    <row r="51" spans="1:22" ht="20.100000000000001" customHeight="1" thickBot="1">
      <c r="A51" s="359">
        <v>44523</v>
      </c>
      <c r="B51" s="360" t="s">
        <v>2496</v>
      </c>
      <c r="C51" s="361" t="s">
        <v>2418</v>
      </c>
      <c r="D51" s="362">
        <v>4</v>
      </c>
      <c r="E51" s="362">
        <v>0</v>
      </c>
      <c r="F51" s="362">
        <v>0</v>
      </c>
      <c r="G51" s="362">
        <v>4</v>
      </c>
      <c r="H51" s="362">
        <v>0</v>
      </c>
      <c r="I51" s="363" t="s">
        <v>2503</v>
      </c>
      <c r="J51" s="364" t="s">
        <v>2504</v>
      </c>
      <c r="K51" s="367" t="s">
        <v>2507</v>
      </c>
      <c r="L51" s="365"/>
      <c r="M51" s="344"/>
      <c r="N51" s="106"/>
      <c r="O51" s="169" t="s">
        <v>1310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359">
        <v>44523</v>
      </c>
      <c r="B52" s="360" t="s">
        <v>2497</v>
      </c>
      <c r="C52" s="361" t="s">
        <v>2476</v>
      </c>
      <c r="D52" s="362">
        <v>3</v>
      </c>
      <c r="E52" s="362">
        <v>0</v>
      </c>
      <c r="F52" s="362">
        <v>0</v>
      </c>
      <c r="G52" s="362">
        <v>3</v>
      </c>
      <c r="H52" s="362">
        <v>0</v>
      </c>
      <c r="I52" s="363" t="s">
        <v>2503</v>
      </c>
      <c r="J52" s="364" t="s">
        <v>2504</v>
      </c>
      <c r="K52" s="367" t="s">
        <v>2507</v>
      </c>
      <c r="L52" s="365"/>
      <c r="M52" s="344"/>
      <c r="N52" s="106"/>
      <c r="O52" s="156" t="s">
        <v>2250</v>
      </c>
      <c r="P52" s="188"/>
      <c r="Q52" s="188"/>
      <c r="R52" s="152"/>
      <c r="S52" s="152"/>
      <c r="T52" s="152"/>
      <c r="U52" s="151"/>
      <c r="V52" s="151"/>
    </row>
    <row r="53" spans="1:22" ht="20.100000000000001" customHeight="1" thickBot="1">
      <c r="A53" s="359">
        <v>44523</v>
      </c>
      <c r="B53" s="360" t="s">
        <v>2498</v>
      </c>
      <c r="C53" s="361" t="s">
        <v>2417</v>
      </c>
      <c r="D53" s="362">
        <v>1</v>
      </c>
      <c r="E53" s="362">
        <v>0</v>
      </c>
      <c r="F53" s="362">
        <v>0</v>
      </c>
      <c r="G53" s="362">
        <v>1</v>
      </c>
      <c r="H53" s="362">
        <v>0</v>
      </c>
      <c r="I53" s="363" t="s">
        <v>2503</v>
      </c>
      <c r="J53" s="364" t="s">
        <v>2504</v>
      </c>
      <c r="K53" s="367" t="s">
        <v>2508</v>
      </c>
      <c r="L53" s="365"/>
      <c r="M53" s="344"/>
      <c r="N53" s="106"/>
      <c r="O53" s="156"/>
      <c r="P53" s="188"/>
      <c r="Q53" s="188"/>
      <c r="R53" s="152"/>
      <c r="S53" s="152"/>
      <c r="T53" s="152"/>
      <c r="U53" s="151"/>
      <c r="V53" s="151"/>
    </row>
    <row r="54" spans="1:22" ht="20.100000000000001" customHeight="1" thickBot="1">
      <c r="A54" s="359">
        <v>44523</v>
      </c>
      <c r="B54" s="360" t="s">
        <v>2499</v>
      </c>
      <c r="C54" s="361" t="s">
        <v>2417</v>
      </c>
      <c r="D54" s="362">
        <v>6</v>
      </c>
      <c r="E54" s="362">
        <v>0</v>
      </c>
      <c r="F54" s="362">
        <v>0</v>
      </c>
      <c r="G54" s="362">
        <v>6</v>
      </c>
      <c r="H54" s="362">
        <v>0</v>
      </c>
      <c r="I54" s="363" t="s">
        <v>2503</v>
      </c>
      <c r="J54" s="364" t="s">
        <v>2505</v>
      </c>
      <c r="K54" s="367" t="s">
        <v>2508</v>
      </c>
      <c r="L54" s="365"/>
      <c r="M54" s="344"/>
      <c r="N54" s="272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 thickBot="1">
      <c r="A55" s="359">
        <v>44523</v>
      </c>
      <c r="B55" s="360" t="s">
        <v>2500</v>
      </c>
      <c r="C55" s="361" t="s">
        <v>2417</v>
      </c>
      <c r="D55" s="362">
        <v>8</v>
      </c>
      <c r="E55" s="362">
        <v>0</v>
      </c>
      <c r="F55" s="362">
        <v>0</v>
      </c>
      <c r="G55" s="362">
        <v>8</v>
      </c>
      <c r="H55" s="362">
        <v>0</v>
      </c>
      <c r="I55" s="363" t="s">
        <v>2503</v>
      </c>
      <c r="J55" s="364" t="s">
        <v>2505</v>
      </c>
      <c r="K55" s="367" t="s">
        <v>2507</v>
      </c>
      <c r="L55" s="365"/>
      <c r="M55" s="344"/>
      <c r="N55" s="272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 thickBot="1">
      <c r="A56" s="359">
        <v>44523</v>
      </c>
      <c r="B56" s="360" t="s">
        <v>2501</v>
      </c>
      <c r="C56" s="361" t="s">
        <v>2420</v>
      </c>
      <c r="D56" s="362">
        <v>1</v>
      </c>
      <c r="E56" s="362">
        <v>0</v>
      </c>
      <c r="F56" s="362">
        <v>0</v>
      </c>
      <c r="G56" s="362">
        <v>2</v>
      </c>
      <c r="H56" s="362">
        <v>0</v>
      </c>
      <c r="I56" s="363" t="s">
        <v>2503</v>
      </c>
      <c r="J56" s="364" t="s">
        <v>2506</v>
      </c>
      <c r="K56" s="367" t="s">
        <v>2507</v>
      </c>
      <c r="L56" s="365"/>
      <c r="M56" s="187"/>
      <c r="N56" s="272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>
      <c r="A57" s="318">
        <v>44523</v>
      </c>
      <c r="B57" s="326" t="s">
        <v>2502</v>
      </c>
      <c r="C57" s="327" t="s">
        <v>2474</v>
      </c>
      <c r="D57" s="328">
        <v>15</v>
      </c>
      <c r="E57" s="328">
        <v>0</v>
      </c>
      <c r="F57" s="328">
        <v>0</v>
      </c>
      <c r="G57" s="328">
        <v>10</v>
      </c>
      <c r="H57" s="328">
        <v>0</v>
      </c>
      <c r="I57" s="329" t="s">
        <v>2503</v>
      </c>
      <c r="J57" s="330" t="s">
        <v>2504</v>
      </c>
      <c r="K57" s="368" t="s">
        <v>2509</v>
      </c>
      <c r="L57" s="331"/>
      <c r="M57" s="187"/>
      <c r="N57" s="272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325">
        <v>44523</v>
      </c>
      <c r="B58" s="332" t="s">
        <v>2502</v>
      </c>
      <c r="C58" s="333" t="s">
        <v>2438</v>
      </c>
      <c r="D58" s="334">
        <v>2</v>
      </c>
      <c r="E58" s="334">
        <v>0</v>
      </c>
      <c r="F58" s="334">
        <v>0</v>
      </c>
      <c r="G58" s="334">
        <v>1</v>
      </c>
      <c r="H58" s="334">
        <v>0</v>
      </c>
      <c r="I58" s="335" t="s">
        <v>2503</v>
      </c>
      <c r="J58" s="336" t="s">
        <v>2506</v>
      </c>
      <c r="K58" s="370" t="s">
        <v>2510</v>
      </c>
      <c r="L58" s="337"/>
      <c r="M58" s="187"/>
      <c r="N58" s="272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24">
        <v>44523</v>
      </c>
      <c r="B59" s="338" t="s">
        <v>2502</v>
      </c>
      <c r="C59" s="339" t="s">
        <v>2439</v>
      </c>
      <c r="D59" s="340">
        <v>2</v>
      </c>
      <c r="E59" s="340">
        <v>0</v>
      </c>
      <c r="F59" s="340">
        <v>0</v>
      </c>
      <c r="G59" s="340">
        <v>3</v>
      </c>
      <c r="H59" s="340">
        <v>0</v>
      </c>
      <c r="I59" s="341" t="s">
        <v>2503</v>
      </c>
      <c r="J59" s="342" t="s">
        <v>2506</v>
      </c>
      <c r="K59" s="369" t="s">
        <v>2508</v>
      </c>
      <c r="L59" s="343"/>
      <c r="M59" s="187"/>
      <c r="N59" s="272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 thickBot="1">
      <c r="A60" s="359">
        <v>44523</v>
      </c>
      <c r="B60" s="360" t="s">
        <v>2512</v>
      </c>
      <c r="C60" s="361" t="s">
        <v>2417</v>
      </c>
      <c r="D60" s="362">
        <v>5</v>
      </c>
      <c r="E60" s="362">
        <v>0</v>
      </c>
      <c r="F60" s="362">
        <v>0</v>
      </c>
      <c r="G60" s="362">
        <v>5</v>
      </c>
      <c r="H60" s="362">
        <v>0</v>
      </c>
      <c r="I60" s="363" t="s">
        <v>2522</v>
      </c>
      <c r="J60" s="364" t="s">
        <v>2526</v>
      </c>
      <c r="K60" s="364" t="s">
        <v>2528</v>
      </c>
      <c r="L60" s="365"/>
      <c r="M60" s="187"/>
      <c r="N60" s="272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318">
        <v>44523</v>
      </c>
      <c r="B61" s="326" t="s">
        <v>2513</v>
      </c>
      <c r="C61" s="327" t="s">
        <v>2514</v>
      </c>
      <c r="D61" s="328">
        <v>34</v>
      </c>
      <c r="E61" s="328">
        <v>0</v>
      </c>
      <c r="F61" s="328">
        <v>0</v>
      </c>
      <c r="G61" s="328">
        <v>34</v>
      </c>
      <c r="H61" s="328">
        <v>0</v>
      </c>
      <c r="I61" s="329" t="s">
        <v>2523</v>
      </c>
      <c r="J61" s="330" t="s">
        <v>2527</v>
      </c>
      <c r="K61" s="330" t="s">
        <v>2529</v>
      </c>
      <c r="L61" s="331"/>
      <c r="M61" s="187"/>
      <c r="N61" s="272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324">
        <v>44523</v>
      </c>
      <c r="B62" s="338" t="s">
        <v>2513</v>
      </c>
      <c r="C62" s="339" t="s">
        <v>2515</v>
      </c>
      <c r="D62" s="340">
        <v>0</v>
      </c>
      <c r="E62" s="340">
        <v>0</v>
      </c>
      <c r="F62" s="340">
        <v>0</v>
      </c>
      <c r="G62" s="340">
        <v>2</v>
      </c>
      <c r="H62" s="340">
        <v>0</v>
      </c>
      <c r="I62" s="341" t="s">
        <v>2524</v>
      </c>
      <c r="J62" s="342" t="s">
        <v>2527</v>
      </c>
      <c r="K62" s="342" t="s">
        <v>2530</v>
      </c>
      <c r="L62" s="343"/>
      <c r="M62" s="187"/>
      <c r="N62" s="272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18">
        <v>44523</v>
      </c>
      <c r="B63" s="326" t="s">
        <v>2516</v>
      </c>
      <c r="C63" s="327" t="s">
        <v>2422</v>
      </c>
      <c r="D63" s="328">
        <v>6</v>
      </c>
      <c r="E63" s="328">
        <v>0</v>
      </c>
      <c r="F63" s="328">
        <v>0</v>
      </c>
      <c r="G63" s="328">
        <v>6</v>
      </c>
      <c r="H63" s="328">
        <v>0</v>
      </c>
      <c r="I63" s="329" t="s">
        <v>2522</v>
      </c>
      <c r="J63" s="330" t="s">
        <v>2527</v>
      </c>
      <c r="K63" s="330" t="s">
        <v>2530</v>
      </c>
      <c r="L63" s="331"/>
      <c r="M63" s="187"/>
      <c r="N63" s="272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>
      <c r="A64" s="325">
        <v>44523</v>
      </c>
      <c r="B64" s="332" t="s">
        <v>2516</v>
      </c>
      <c r="C64" s="333" t="s">
        <v>2417</v>
      </c>
      <c r="D64" s="334">
        <v>6</v>
      </c>
      <c r="E64" s="334">
        <v>0</v>
      </c>
      <c r="F64" s="334">
        <v>0</v>
      </c>
      <c r="G64" s="334">
        <v>6</v>
      </c>
      <c r="H64" s="334">
        <v>0</v>
      </c>
      <c r="I64" s="335" t="s">
        <v>2523</v>
      </c>
      <c r="J64" s="336" t="s">
        <v>2526</v>
      </c>
      <c r="K64" s="336" t="s">
        <v>2530</v>
      </c>
      <c r="L64" s="337"/>
      <c r="M64" s="187"/>
      <c r="N64" s="272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 thickBot="1">
      <c r="A65" s="324">
        <v>44523</v>
      </c>
      <c r="B65" s="338" t="s">
        <v>2516</v>
      </c>
      <c r="C65" s="339" t="s">
        <v>2517</v>
      </c>
      <c r="D65" s="340">
        <v>1</v>
      </c>
      <c r="E65" s="340">
        <v>0</v>
      </c>
      <c r="F65" s="340">
        <v>0</v>
      </c>
      <c r="G65" s="340">
        <v>1</v>
      </c>
      <c r="H65" s="340">
        <v>0</v>
      </c>
      <c r="I65" s="341" t="s">
        <v>2522</v>
      </c>
      <c r="J65" s="342" t="s">
        <v>2526</v>
      </c>
      <c r="K65" s="342" t="s">
        <v>2531</v>
      </c>
      <c r="L65" s="343"/>
      <c r="M65" s="187"/>
      <c r="N65" s="272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318">
        <v>44523</v>
      </c>
      <c r="B66" s="326" t="s">
        <v>2518</v>
      </c>
      <c r="C66" s="327" t="s">
        <v>2461</v>
      </c>
      <c r="D66" s="328">
        <v>1</v>
      </c>
      <c r="E66" s="328">
        <v>0</v>
      </c>
      <c r="F66" s="328">
        <v>0</v>
      </c>
      <c r="G66" s="328">
        <v>1</v>
      </c>
      <c r="H66" s="328">
        <v>0</v>
      </c>
      <c r="I66" s="329" t="s">
        <v>2524</v>
      </c>
      <c r="J66" s="330" t="s">
        <v>2526</v>
      </c>
      <c r="K66" s="330" t="s">
        <v>2530</v>
      </c>
      <c r="L66" s="331"/>
      <c r="M66" s="187"/>
      <c r="N66" s="272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>
      <c r="A67" s="325">
        <v>44523</v>
      </c>
      <c r="B67" s="332" t="s">
        <v>2518</v>
      </c>
      <c r="C67" s="333" t="s">
        <v>2474</v>
      </c>
      <c r="D67" s="334">
        <v>3</v>
      </c>
      <c r="E67" s="334">
        <v>0</v>
      </c>
      <c r="F67" s="334">
        <v>0</v>
      </c>
      <c r="G67" s="334">
        <v>3</v>
      </c>
      <c r="H67" s="334">
        <v>0</v>
      </c>
      <c r="I67" s="335" t="s">
        <v>2523</v>
      </c>
      <c r="J67" s="336" t="s">
        <v>2526</v>
      </c>
      <c r="K67" s="336" t="s">
        <v>2528</v>
      </c>
      <c r="L67" s="337"/>
      <c r="M67" s="187"/>
      <c r="N67" s="272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 thickBot="1">
      <c r="A68" s="324">
        <v>44523</v>
      </c>
      <c r="B68" s="338" t="s">
        <v>2518</v>
      </c>
      <c r="C68" s="339" t="s">
        <v>2519</v>
      </c>
      <c r="D68" s="340">
        <v>1</v>
      </c>
      <c r="E68" s="340">
        <v>0</v>
      </c>
      <c r="F68" s="340">
        <v>0</v>
      </c>
      <c r="G68" s="340">
        <v>1</v>
      </c>
      <c r="H68" s="340">
        <v>0</v>
      </c>
      <c r="I68" s="341" t="s">
        <v>2523</v>
      </c>
      <c r="J68" s="342" t="s">
        <v>2526</v>
      </c>
      <c r="K68" s="342" t="s">
        <v>2529</v>
      </c>
      <c r="L68" s="343"/>
      <c r="M68" s="187"/>
      <c r="N68" s="272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 thickBot="1">
      <c r="A69" s="484">
        <v>44523</v>
      </c>
      <c r="B69" s="485" t="s">
        <v>2494</v>
      </c>
      <c r="C69" s="486" t="s">
        <v>2472</v>
      </c>
      <c r="D69" s="487">
        <v>0</v>
      </c>
      <c r="E69" s="487">
        <v>50</v>
      </c>
      <c r="F69" s="487">
        <v>50</v>
      </c>
      <c r="G69" s="487">
        <v>0</v>
      </c>
      <c r="H69" s="487">
        <v>0</v>
      </c>
      <c r="I69" s="460" t="s">
        <v>2495</v>
      </c>
      <c r="J69" s="488" t="s">
        <v>2431</v>
      </c>
      <c r="K69" s="488"/>
      <c r="L69" s="489"/>
      <c r="M69" s="187"/>
      <c r="N69" s="272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318">
        <v>44523</v>
      </c>
      <c r="B70" s="326" t="s">
        <v>2520</v>
      </c>
      <c r="C70" s="327" t="s">
        <v>2521</v>
      </c>
      <c r="D70" s="328">
        <v>10</v>
      </c>
      <c r="E70" s="328">
        <v>0</v>
      </c>
      <c r="F70" s="328">
        <v>0</v>
      </c>
      <c r="G70" s="328">
        <v>8</v>
      </c>
      <c r="H70" s="328">
        <v>0</v>
      </c>
      <c r="I70" s="329" t="s">
        <v>2525</v>
      </c>
      <c r="J70" s="330" t="s">
        <v>2526</v>
      </c>
      <c r="K70" s="330" t="s">
        <v>2528</v>
      </c>
      <c r="L70" s="331"/>
      <c r="M70" s="187"/>
      <c r="N70" s="272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>
      <c r="A71" s="325">
        <v>44523</v>
      </c>
      <c r="B71" s="332" t="s">
        <v>2520</v>
      </c>
      <c r="C71" s="333" t="s">
        <v>2418</v>
      </c>
      <c r="D71" s="334">
        <v>1</v>
      </c>
      <c r="E71" s="334">
        <v>0</v>
      </c>
      <c r="F71" s="334">
        <v>0</v>
      </c>
      <c r="G71" s="334">
        <v>1</v>
      </c>
      <c r="H71" s="334">
        <v>0</v>
      </c>
      <c r="I71" s="335" t="s">
        <v>2523</v>
      </c>
      <c r="J71" s="336" t="s">
        <v>2526</v>
      </c>
      <c r="K71" s="336" t="s">
        <v>2529</v>
      </c>
      <c r="L71" s="337"/>
      <c r="M71" s="187"/>
      <c r="N71" s="272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324">
        <v>44523</v>
      </c>
      <c r="B72" s="338" t="s">
        <v>2520</v>
      </c>
      <c r="C72" s="339" t="s">
        <v>2420</v>
      </c>
      <c r="D72" s="340">
        <v>1</v>
      </c>
      <c r="E72" s="340">
        <v>0</v>
      </c>
      <c r="F72" s="340">
        <v>0</v>
      </c>
      <c r="G72" s="340">
        <v>1</v>
      </c>
      <c r="H72" s="340">
        <v>0</v>
      </c>
      <c r="I72" s="341" t="s">
        <v>2525</v>
      </c>
      <c r="J72" s="342" t="s">
        <v>2526</v>
      </c>
      <c r="K72" s="342" t="s">
        <v>2530</v>
      </c>
      <c r="L72" s="343"/>
      <c r="M72" s="187"/>
      <c r="N72" s="272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198" t="s">
        <v>11</v>
      </c>
      <c r="B73" s="199"/>
      <c r="C73" s="200"/>
      <c r="D73" s="201">
        <f>SUM(D4:D72)</f>
        <v>291</v>
      </c>
      <c r="E73" s="201">
        <f>SUM(E4:E72)</f>
        <v>50</v>
      </c>
      <c r="F73" s="201">
        <f>SUM(F4:F72)</f>
        <v>50</v>
      </c>
      <c r="G73" s="201">
        <f>SUM(G4:G72)</f>
        <v>275</v>
      </c>
      <c r="H73" s="201">
        <f>SUM(H4:H72)</f>
        <v>0</v>
      </c>
      <c r="I73" s="297"/>
      <c r="J73" s="149"/>
      <c r="K73" s="149"/>
      <c r="L73" s="202"/>
      <c r="M73" s="187"/>
      <c r="N73" s="272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203" t="s">
        <v>12</v>
      </c>
      <c r="B74" s="204"/>
      <c r="C74" s="205"/>
      <c r="D74" s="206">
        <v>4436</v>
      </c>
      <c r="E74" s="206">
        <v>0</v>
      </c>
      <c r="F74" s="206">
        <v>14</v>
      </c>
      <c r="G74" s="206">
        <v>4375</v>
      </c>
      <c r="H74" s="206">
        <v>0</v>
      </c>
      <c r="I74" s="298"/>
      <c r="J74" s="128"/>
      <c r="K74" s="128"/>
      <c r="L74" s="207"/>
      <c r="M74" s="187"/>
      <c r="N74" s="272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 thickBot="1">
      <c r="A75" s="208" t="s">
        <v>13</v>
      </c>
      <c r="B75" s="209"/>
      <c r="C75" s="210"/>
      <c r="D75" s="211">
        <f>D73+D74</f>
        <v>4727</v>
      </c>
      <c r="E75" s="211">
        <f>E73+E74</f>
        <v>50</v>
      </c>
      <c r="F75" s="211">
        <f>F73+F74</f>
        <v>64</v>
      </c>
      <c r="G75" s="211">
        <f>G73+G74</f>
        <v>4650</v>
      </c>
      <c r="H75" s="211">
        <f>H73+H74</f>
        <v>0</v>
      </c>
      <c r="I75" s="299"/>
      <c r="J75" s="129"/>
      <c r="K75" s="129"/>
      <c r="L75" s="212"/>
      <c r="M75" s="187"/>
      <c r="N75" s="272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213" t="s">
        <v>14</v>
      </c>
      <c r="B76" s="214">
        <f t="array" ref="B76">SUM(1/COUNTIF(B4:B72,B4:B72))</f>
        <v>40.000000000000021</v>
      </c>
      <c r="C76" s="215"/>
      <c r="D76" s="151"/>
      <c r="E76" s="151"/>
      <c r="F76" s="151"/>
      <c r="G76" s="151"/>
      <c r="H76" s="151"/>
      <c r="I76" s="300"/>
      <c r="J76" s="130"/>
      <c r="K76" s="130"/>
      <c r="L76" s="134"/>
      <c r="M76" s="187"/>
      <c r="N76" s="272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>
      <c r="A77" s="213"/>
      <c r="B77" s="214"/>
      <c r="C77" s="215"/>
      <c r="D77" s="151"/>
      <c r="E77" s="151"/>
      <c r="F77" s="151"/>
      <c r="G77" s="151"/>
      <c r="H77" s="151"/>
      <c r="I77" s="300"/>
      <c r="J77" s="130"/>
      <c r="K77" s="39"/>
      <c r="L77" s="39"/>
      <c r="M77" s="187"/>
      <c r="N77" s="272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216" t="s">
        <v>15</v>
      </c>
      <c r="B78" s="217"/>
      <c r="C78" s="217"/>
      <c r="D78" s="131"/>
      <c r="E78" s="131"/>
      <c r="F78" s="131"/>
      <c r="G78" s="131"/>
      <c r="H78" s="131"/>
      <c r="I78" s="301"/>
      <c r="J78" s="131"/>
      <c r="K78" s="148"/>
      <c r="L78" s="148"/>
      <c r="M78" s="187"/>
      <c r="N78" s="272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>
      <c r="A79" s="218" t="s">
        <v>1676</v>
      </c>
      <c r="B79" s="217"/>
      <c r="C79" s="217"/>
      <c r="D79" s="131"/>
      <c r="E79" s="131"/>
      <c r="F79" s="131"/>
      <c r="G79" s="131"/>
      <c r="H79" s="131"/>
      <c r="I79" s="301"/>
      <c r="J79" s="131"/>
      <c r="K79" s="131"/>
      <c r="L79" s="148"/>
      <c r="M79" s="187"/>
      <c r="N79" s="272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 thickBot="1">
      <c r="A80" s="219"/>
      <c r="B80" s="217"/>
      <c r="C80" s="220"/>
      <c r="D80" s="131"/>
      <c r="E80" s="131"/>
      <c r="F80" s="131"/>
      <c r="G80" s="131"/>
      <c r="H80" s="131"/>
      <c r="I80" s="302"/>
      <c r="J80" s="132"/>
      <c r="K80" s="132"/>
      <c r="L80" s="221"/>
      <c r="M80" s="187"/>
      <c r="N80" s="272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 thickBot="1">
      <c r="A81" s="174" t="s">
        <v>0</v>
      </c>
      <c r="B81" s="175" t="s">
        <v>1</v>
      </c>
      <c r="C81" s="175" t="s">
        <v>2</v>
      </c>
      <c r="D81" s="439" t="s">
        <v>16</v>
      </c>
      <c r="E81" s="222" t="s">
        <v>27</v>
      </c>
      <c r="F81" s="439" t="s">
        <v>18</v>
      </c>
      <c r="G81" s="439" t="s">
        <v>19</v>
      </c>
      <c r="H81" s="439" t="s">
        <v>119</v>
      </c>
      <c r="I81" s="303" t="s">
        <v>8</v>
      </c>
      <c r="J81" s="439" t="s">
        <v>9</v>
      </c>
      <c r="K81" s="464" t="s">
        <v>10</v>
      </c>
      <c r="L81" s="465"/>
      <c r="M81" s="187"/>
      <c r="N81" s="272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>
      <c r="A82" s="318"/>
      <c r="B82" s="326"/>
      <c r="C82" s="327"/>
      <c r="D82" s="328"/>
      <c r="E82" s="328"/>
      <c r="F82" s="328"/>
      <c r="G82" s="328"/>
      <c r="H82" s="328"/>
      <c r="I82" s="329"/>
      <c r="J82" s="330"/>
      <c r="K82" s="330"/>
      <c r="L82" s="331"/>
      <c r="M82" s="187"/>
      <c r="N82" s="272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 thickBot="1">
      <c r="A83" s="324"/>
      <c r="B83" s="338"/>
      <c r="C83" s="339"/>
      <c r="D83" s="340"/>
      <c r="E83" s="340"/>
      <c r="F83" s="340"/>
      <c r="G83" s="340"/>
      <c r="H83" s="340"/>
      <c r="I83" s="341"/>
      <c r="J83" s="342"/>
      <c r="K83" s="342"/>
      <c r="L83" s="343"/>
      <c r="M83" s="187"/>
      <c r="N83" s="272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>
      <c r="A84" s="198" t="s">
        <v>20</v>
      </c>
      <c r="B84" s="199"/>
      <c r="C84" s="200"/>
      <c r="D84" s="225">
        <f>SUM(D82:D83)</f>
        <v>0</v>
      </c>
      <c r="E84" s="225">
        <f>SUM(E82:E83)</f>
        <v>0</v>
      </c>
      <c r="F84" s="225">
        <f>SUM(F82:F83)</f>
        <v>0</v>
      </c>
      <c r="G84" s="225">
        <f>SUM(G82:G83)</f>
        <v>0</v>
      </c>
      <c r="H84" s="225">
        <f>SUM(H82:H83)</f>
        <v>0</v>
      </c>
      <c r="I84" s="297"/>
      <c r="J84" s="34"/>
      <c r="K84" s="34"/>
      <c r="L84" s="226"/>
      <c r="M84" s="187"/>
      <c r="N84" s="272"/>
      <c r="O84" s="156"/>
      <c r="P84" s="188"/>
      <c r="Q84" s="188"/>
      <c r="R84" s="152"/>
      <c r="S84" s="152"/>
      <c r="T84" s="152"/>
      <c r="U84" s="151"/>
      <c r="V84" s="151"/>
    </row>
    <row r="85" spans="1:22" ht="19.5" customHeight="1">
      <c r="A85" s="227" t="s">
        <v>12</v>
      </c>
      <c r="B85" s="228"/>
      <c r="C85" s="115"/>
      <c r="D85" s="229">
        <v>27</v>
      </c>
      <c r="E85" s="229">
        <v>463</v>
      </c>
      <c r="F85" s="229">
        <v>455</v>
      </c>
      <c r="G85" s="229">
        <v>25</v>
      </c>
      <c r="H85" s="229">
        <v>0</v>
      </c>
      <c r="I85" s="304"/>
      <c r="J85" s="133"/>
      <c r="K85" s="133"/>
      <c r="L85" s="230"/>
      <c r="M85" s="187"/>
      <c r="N85" s="272"/>
      <c r="O85" s="156"/>
      <c r="P85" s="188"/>
      <c r="Q85" s="188"/>
      <c r="R85" s="152"/>
      <c r="S85" s="152"/>
      <c r="T85" s="152"/>
      <c r="U85" s="151"/>
      <c r="V85" s="151"/>
    </row>
    <row r="86" spans="1:22" ht="19.5" customHeight="1" thickBot="1">
      <c r="A86" s="208" t="s">
        <v>13</v>
      </c>
      <c r="B86" s="209"/>
      <c r="C86" s="210"/>
      <c r="D86" s="231">
        <f>SUM(D84:D85)</f>
        <v>27</v>
      </c>
      <c r="E86" s="231">
        <f t="shared" ref="E86:H86" si="1">SUM(E84:E85)</f>
        <v>463</v>
      </c>
      <c r="F86" s="231">
        <f t="shared" si="1"/>
        <v>455</v>
      </c>
      <c r="G86" s="231">
        <f t="shared" si="1"/>
        <v>25</v>
      </c>
      <c r="H86" s="231">
        <f t="shared" si="1"/>
        <v>0</v>
      </c>
      <c r="I86" s="299"/>
      <c r="J86" s="129"/>
      <c r="K86" s="129"/>
      <c r="L86" s="212"/>
      <c r="M86" s="187"/>
      <c r="N86" s="272"/>
      <c r="O86" s="156"/>
      <c r="P86" s="188"/>
      <c r="Q86" s="188"/>
      <c r="R86" s="152"/>
      <c r="S86" s="152"/>
      <c r="T86" s="152"/>
      <c r="U86" s="151"/>
      <c r="V86" s="151"/>
    </row>
    <row r="87" spans="1:22" ht="19.5" customHeight="1">
      <c r="A87" s="213"/>
      <c r="B87" s="214"/>
      <c r="C87" s="232"/>
      <c r="D87" s="151"/>
      <c r="E87" s="151"/>
      <c r="F87" s="151"/>
      <c r="G87" s="151"/>
      <c r="H87" s="151"/>
      <c r="I87" s="300"/>
      <c r="J87" s="130"/>
      <c r="K87" s="130"/>
      <c r="L87" s="130"/>
      <c r="M87" s="187"/>
      <c r="N87" s="272"/>
      <c r="O87" s="156"/>
      <c r="P87" s="188"/>
      <c r="Q87" s="188"/>
      <c r="R87" s="152"/>
      <c r="S87" s="152"/>
      <c r="T87" s="152"/>
      <c r="U87" s="151"/>
      <c r="V87" s="151"/>
    </row>
    <row r="88" spans="1:22" ht="19.5" customHeight="1">
      <c r="A88" s="216" t="s">
        <v>21</v>
      </c>
      <c r="B88" s="217"/>
      <c r="C88" s="217"/>
      <c r="D88" s="131"/>
      <c r="E88" s="131"/>
      <c r="F88" s="131"/>
      <c r="G88" s="131"/>
      <c r="H88" s="131"/>
      <c r="I88" s="301"/>
      <c r="J88" s="131"/>
      <c r="K88" s="131"/>
      <c r="L88" s="131"/>
      <c r="M88" s="187"/>
      <c r="N88" s="272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>
      <c r="A89" s="216" t="s">
        <v>124</v>
      </c>
      <c r="B89" s="217"/>
      <c r="C89" s="217"/>
      <c r="D89" s="131"/>
      <c r="E89" s="131"/>
      <c r="F89" s="131"/>
      <c r="G89" s="131"/>
      <c r="H89" s="131"/>
      <c r="I89" s="301"/>
      <c r="J89" s="131"/>
      <c r="K89" s="131"/>
      <c r="L89" s="131"/>
      <c r="M89" s="187"/>
      <c r="N89" s="272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 thickBot="1">
      <c r="A90" s="219"/>
      <c r="B90" s="217"/>
      <c r="C90" s="220"/>
      <c r="D90" s="131"/>
      <c r="E90" s="131"/>
      <c r="F90" s="131"/>
      <c r="G90" s="131"/>
      <c r="H90" s="131"/>
      <c r="I90" s="302"/>
      <c r="J90" s="132"/>
      <c r="K90" s="132"/>
      <c r="L90" s="221"/>
      <c r="M90" s="187"/>
      <c r="N90" s="272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 thickBot="1">
      <c r="A91" s="174" t="s">
        <v>0</v>
      </c>
      <c r="B91" s="175" t="s">
        <v>1</v>
      </c>
      <c r="C91" s="175" t="s">
        <v>2</v>
      </c>
      <c r="D91" s="439" t="s">
        <v>22</v>
      </c>
      <c r="E91" s="439" t="s">
        <v>23</v>
      </c>
      <c r="F91" s="439" t="s">
        <v>24</v>
      </c>
      <c r="G91" s="439" t="s">
        <v>25</v>
      </c>
      <c r="H91" s="439" t="s">
        <v>7</v>
      </c>
      <c r="I91" s="303" t="s">
        <v>8</v>
      </c>
      <c r="J91" s="439" t="s">
        <v>9</v>
      </c>
      <c r="K91" s="464" t="s">
        <v>10</v>
      </c>
      <c r="L91" s="465"/>
      <c r="M91" s="187"/>
      <c r="N91" s="272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 thickBot="1">
      <c r="A92" s="171">
        <v>44523</v>
      </c>
      <c r="B92" s="143" t="s">
        <v>2401</v>
      </c>
      <c r="C92" s="409" t="s">
        <v>2402</v>
      </c>
      <c r="D92" s="162">
        <v>4</v>
      </c>
      <c r="E92" s="162">
        <v>0</v>
      </c>
      <c r="F92" s="162">
        <v>0</v>
      </c>
      <c r="G92" s="162">
        <v>4</v>
      </c>
      <c r="H92" s="162">
        <v>0</v>
      </c>
      <c r="I92" s="291" t="s">
        <v>2403</v>
      </c>
      <c r="J92" s="169" t="s">
        <v>2400</v>
      </c>
      <c r="K92" s="169"/>
      <c r="L92" s="144"/>
      <c r="M92" s="187"/>
      <c r="N92" s="272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>
      <c r="A93" s="170">
        <v>44522</v>
      </c>
      <c r="B93" s="141" t="s">
        <v>2455</v>
      </c>
      <c r="C93" s="408" t="s">
        <v>2429</v>
      </c>
      <c r="D93" s="160">
        <v>3</v>
      </c>
      <c r="E93" s="160">
        <v>0</v>
      </c>
      <c r="F93" s="160">
        <v>0</v>
      </c>
      <c r="G93" s="160">
        <v>1</v>
      </c>
      <c r="H93" s="160">
        <v>0</v>
      </c>
      <c r="I93" s="290" t="s">
        <v>2457</v>
      </c>
      <c r="J93" s="168" t="s">
        <v>2458</v>
      </c>
      <c r="K93" s="168"/>
      <c r="L93" s="142"/>
      <c r="M93" s="187"/>
      <c r="N93" s="272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 thickBot="1">
      <c r="A94" s="165">
        <v>44522</v>
      </c>
      <c r="B94" s="285" t="s">
        <v>2455</v>
      </c>
      <c r="C94" s="410" t="s">
        <v>2456</v>
      </c>
      <c r="D94" s="163">
        <v>5</v>
      </c>
      <c r="E94" s="163">
        <v>0</v>
      </c>
      <c r="F94" s="163">
        <v>0</v>
      </c>
      <c r="G94" s="163">
        <v>5</v>
      </c>
      <c r="H94" s="163">
        <v>0</v>
      </c>
      <c r="I94" s="292" t="s">
        <v>2457</v>
      </c>
      <c r="J94" s="164" t="s">
        <v>2458</v>
      </c>
      <c r="K94" s="164"/>
      <c r="L94" s="286"/>
      <c r="M94" s="187"/>
      <c r="N94" s="272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 thickBot="1">
      <c r="A95" s="171"/>
      <c r="B95" s="143"/>
      <c r="C95" s="409"/>
      <c r="D95" s="162">
        <v>0</v>
      </c>
      <c r="E95" s="162">
        <v>0</v>
      </c>
      <c r="F95" s="162">
        <v>0</v>
      </c>
      <c r="G95" s="162">
        <v>0</v>
      </c>
      <c r="H95" s="162">
        <v>0</v>
      </c>
      <c r="I95" s="291"/>
      <c r="J95" s="169"/>
      <c r="K95" s="169"/>
      <c r="L95" s="144"/>
      <c r="M95" s="187"/>
      <c r="N95" s="272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A96" s="198" t="s">
        <v>20</v>
      </c>
      <c r="B96" s="199"/>
      <c r="C96" s="200"/>
      <c r="D96" s="225">
        <f>SUM(D92:D95)</f>
        <v>12</v>
      </c>
      <c r="E96" s="225">
        <f>SUM(E92:E95)</f>
        <v>0</v>
      </c>
      <c r="F96" s="225">
        <f>SUM(F92:F95)</f>
        <v>0</v>
      </c>
      <c r="G96" s="225">
        <f>SUM(G92:G95)</f>
        <v>10</v>
      </c>
      <c r="H96" s="225">
        <f>SUM(H92:H95)</f>
        <v>0</v>
      </c>
      <c r="I96" s="297"/>
      <c r="J96" s="34"/>
      <c r="K96" s="34"/>
      <c r="L96" s="226"/>
      <c r="M96" s="187"/>
      <c r="N96" s="272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>
      <c r="A97" s="227" t="s">
        <v>12</v>
      </c>
      <c r="B97" s="228"/>
      <c r="C97" s="115"/>
      <c r="D97" s="229">
        <v>172</v>
      </c>
      <c r="E97" s="229">
        <v>0</v>
      </c>
      <c r="F97" s="229">
        <v>0</v>
      </c>
      <c r="G97" s="229">
        <v>157</v>
      </c>
      <c r="H97" s="229">
        <v>0</v>
      </c>
      <c r="I97" s="304"/>
      <c r="J97" s="133"/>
      <c r="K97" s="133"/>
      <c r="L97" s="230"/>
      <c r="M97" s="187"/>
      <c r="N97" s="272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 thickBot="1">
      <c r="A98" s="208" t="s">
        <v>13</v>
      </c>
      <c r="B98" s="209"/>
      <c r="C98" s="210"/>
      <c r="D98" s="231">
        <f>SUM(D96:D97)</f>
        <v>184</v>
      </c>
      <c r="E98" s="231">
        <f>SUM(E96:E97)</f>
        <v>0</v>
      </c>
      <c r="F98" s="231">
        <f>SUM(F96:F97)</f>
        <v>0</v>
      </c>
      <c r="G98" s="231">
        <f>SUM(G96:G97)</f>
        <v>167</v>
      </c>
      <c r="H98" s="231">
        <f>SUM(H96:H97)</f>
        <v>0</v>
      </c>
      <c r="I98" s="299"/>
      <c r="J98" s="129"/>
      <c r="K98" s="129"/>
      <c r="L98" s="212"/>
      <c r="M98" s="187"/>
      <c r="N98" s="272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>
      <c r="A99" s="213"/>
      <c r="B99" s="214"/>
      <c r="C99" s="232"/>
      <c r="D99" s="151"/>
      <c r="E99" s="151"/>
      <c r="F99" s="151"/>
      <c r="G99" s="151"/>
      <c r="H99" s="151"/>
      <c r="I99" s="300"/>
      <c r="J99" s="130"/>
      <c r="K99" s="130"/>
      <c r="L99" s="130"/>
      <c r="M99" s="187"/>
      <c r="N99" s="272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>
      <c r="A100" s="216" t="s">
        <v>120</v>
      </c>
      <c r="B100" s="217"/>
      <c r="C100" s="217"/>
      <c r="D100" s="131"/>
      <c r="E100" s="131"/>
      <c r="F100" s="131"/>
      <c r="G100" s="131"/>
      <c r="H100" s="131"/>
      <c r="I100" s="301"/>
      <c r="J100" s="131"/>
      <c r="K100" s="131"/>
      <c r="L100" s="131"/>
      <c r="M100" s="187"/>
      <c r="N100" s="272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 thickBot="1">
      <c r="A101" s="219"/>
      <c r="B101" s="217"/>
      <c r="C101" s="220"/>
      <c r="D101" s="131"/>
      <c r="E101" s="131"/>
      <c r="F101" s="131"/>
      <c r="G101" s="131"/>
      <c r="H101" s="131"/>
      <c r="I101" s="302"/>
      <c r="J101" s="132"/>
      <c r="K101" s="132"/>
      <c r="L101" s="131"/>
      <c r="M101" s="187"/>
      <c r="N101" s="272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 thickBot="1">
      <c r="A102" s="174" t="s">
        <v>0</v>
      </c>
      <c r="B102" s="175" t="s">
        <v>1</v>
      </c>
      <c r="C102" s="175" t="s">
        <v>2</v>
      </c>
      <c r="D102" s="439" t="s">
        <v>26</v>
      </c>
      <c r="E102" s="439" t="s">
        <v>27</v>
      </c>
      <c r="F102" s="439" t="s">
        <v>28</v>
      </c>
      <c r="G102" s="439" t="s">
        <v>25</v>
      </c>
      <c r="H102" s="439" t="s">
        <v>22</v>
      </c>
      <c r="I102" s="303" t="s">
        <v>8</v>
      </c>
      <c r="J102" s="439" t="s">
        <v>9</v>
      </c>
      <c r="K102" s="464" t="s">
        <v>10</v>
      </c>
      <c r="L102" s="465"/>
      <c r="M102" s="187"/>
      <c r="N102" s="272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>
      <c r="A103" s="170"/>
      <c r="B103" s="159"/>
      <c r="C103" s="159"/>
      <c r="D103" s="319"/>
      <c r="E103" s="319"/>
      <c r="F103" s="319"/>
      <c r="G103" s="319"/>
      <c r="H103" s="319"/>
      <c r="I103" s="305"/>
      <c r="J103" s="134"/>
      <c r="K103" s="134"/>
      <c r="L103" s="289"/>
      <c r="M103" s="187"/>
      <c r="N103" s="272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 thickBot="1">
      <c r="A104" s="171"/>
      <c r="B104" s="161"/>
      <c r="C104" s="161"/>
      <c r="D104" s="320"/>
      <c r="E104" s="320"/>
      <c r="F104" s="320"/>
      <c r="G104" s="320"/>
      <c r="H104" s="320"/>
      <c r="I104" s="306"/>
      <c r="J104" s="39"/>
      <c r="K104" s="39"/>
      <c r="L104" s="176"/>
      <c r="M104" s="187"/>
      <c r="N104" s="272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>
      <c r="A105" s="198" t="s">
        <v>20</v>
      </c>
      <c r="B105" s="199"/>
      <c r="C105" s="200"/>
      <c r="D105" s="321">
        <f>SUM(D103:D104)</f>
        <v>0</v>
      </c>
      <c r="E105" s="321">
        <f>SUM(E103:E104)</f>
        <v>0</v>
      </c>
      <c r="F105" s="321">
        <f>SUM(F103:F104)</f>
        <v>0</v>
      </c>
      <c r="G105" s="321">
        <f>SUM(G103:G104)</f>
        <v>0</v>
      </c>
      <c r="H105" s="321">
        <f>SUM(H103:H104)</f>
        <v>0</v>
      </c>
      <c r="I105" s="297"/>
      <c r="J105" s="34"/>
      <c r="K105" s="34"/>
      <c r="L105" s="226"/>
      <c r="M105" s="187"/>
      <c r="N105" s="272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>
      <c r="A106" s="227" t="s">
        <v>12</v>
      </c>
      <c r="B106" s="228"/>
      <c r="C106" s="115"/>
      <c r="D106" s="322">
        <v>0</v>
      </c>
      <c r="E106" s="322">
        <v>170</v>
      </c>
      <c r="F106" s="322">
        <v>167</v>
      </c>
      <c r="G106" s="322">
        <v>0</v>
      </c>
      <c r="H106" s="322">
        <v>0</v>
      </c>
      <c r="I106" s="304"/>
      <c r="J106" s="133"/>
      <c r="K106" s="133"/>
      <c r="L106" s="230"/>
      <c r="M106" s="187"/>
      <c r="N106" s="272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 thickBot="1">
      <c r="A107" s="208" t="s">
        <v>13</v>
      </c>
      <c r="B107" s="209"/>
      <c r="C107" s="210"/>
      <c r="D107" s="323">
        <f>D105+D106</f>
        <v>0</v>
      </c>
      <c r="E107" s="323">
        <f>E105+E106</f>
        <v>170</v>
      </c>
      <c r="F107" s="323">
        <f>F105+F106</f>
        <v>167</v>
      </c>
      <c r="G107" s="323">
        <f>G105+G106</f>
        <v>0</v>
      </c>
      <c r="H107" s="323">
        <f>H105+H106</f>
        <v>0</v>
      </c>
      <c r="I107" s="299"/>
      <c r="J107" s="129"/>
      <c r="K107" s="129"/>
      <c r="L107" s="212"/>
      <c r="M107" s="187"/>
      <c r="N107" s="272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234"/>
      <c r="B108" s="214"/>
      <c r="C108" s="215"/>
      <c r="D108" s="151"/>
      <c r="E108" s="151"/>
      <c r="F108" s="151"/>
      <c r="G108" s="151"/>
      <c r="H108" s="151"/>
      <c r="I108" s="300"/>
      <c r="J108" s="130"/>
      <c r="K108" s="130"/>
      <c r="L108" s="130"/>
      <c r="M108" s="187"/>
      <c r="N108" s="272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216" t="s">
        <v>117</v>
      </c>
      <c r="B109" s="217"/>
      <c r="C109" s="217"/>
      <c r="D109" s="131"/>
      <c r="E109" s="131"/>
      <c r="F109" s="131"/>
      <c r="G109" s="131"/>
      <c r="H109" s="131"/>
      <c r="I109" s="301"/>
      <c r="J109" s="131"/>
      <c r="K109" s="131"/>
      <c r="L109" s="131"/>
      <c r="M109" s="187"/>
      <c r="N109" s="272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 thickBot="1">
      <c r="A110" s="219"/>
      <c r="B110" s="217"/>
      <c r="C110" s="220"/>
      <c r="D110" s="131"/>
      <c r="E110" s="131"/>
      <c r="F110" s="131"/>
      <c r="G110" s="131"/>
      <c r="H110" s="131"/>
      <c r="I110" s="302"/>
      <c r="J110" s="132"/>
      <c r="K110" s="132"/>
      <c r="L110" s="131"/>
      <c r="M110" s="187"/>
      <c r="N110" s="272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 thickBot="1">
      <c r="A111" s="174" t="s">
        <v>0</v>
      </c>
      <c r="B111" s="175" t="s">
        <v>1</v>
      </c>
      <c r="C111" s="175" t="s">
        <v>2</v>
      </c>
      <c r="D111" s="439" t="s">
        <v>29</v>
      </c>
      <c r="E111" s="439" t="s">
        <v>17</v>
      </c>
      <c r="F111" s="439" t="s">
        <v>30</v>
      </c>
      <c r="G111" s="439" t="s">
        <v>19</v>
      </c>
      <c r="H111" s="439" t="s">
        <v>7</v>
      </c>
      <c r="I111" s="303" t="s">
        <v>8</v>
      </c>
      <c r="J111" s="439" t="s">
        <v>9</v>
      </c>
      <c r="K111" s="439"/>
      <c r="L111" s="440" t="s">
        <v>10</v>
      </c>
      <c r="M111" s="187"/>
      <c r="N111" s="272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170"/>
      <c r="B112" s="159"/>
      <c r="C112" s="159"/>
      <c r="D112" s="160"/>
      <c r="E112" s="160"/>
      <c r="F112" s="160"/>
      <c r="G112" s="160"/>
      <c r="H112" s="160"/>
      <c r="I112" s="290"/>
      <c r="J112" s="168"/>
      <c r="K112" s="168"/>
      <c r="L112" s="233"/>
      <c r="M112" s="187"/>
      <c r="N112" s="272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 thickBot="1">
      <c r="A113" s="165"/>
      <c r="B113" s="158"/>
      <c r="C113" s="158"/>
      <c r="D113" s="163"/>
      <c r="E113" s="163"/>
      <c r="F113" s="163"/>
      <c r="G113" s="163"/>
      <c r="H113" s="163"/>
      <c r="I113" s="292"/>
      <c r="J113" s="164"/>
      <c r="K113" s="164"/>
      <c r="L113" s="235"/>
      <c r="M113" s="187"/>
      <c r="N113" s="272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198" t="s">
        <v>20</v>
      </c>
      <c r="B114" s="200"/>
      <c r="C114" s="200"/>
      <c r="D114" s="225">
        <f>SUM(D112:D113)</f>
        <v>0</v>
      </c>
      <c r="E114" s="225">
        <f>SUM(E112:E113)</f>
        <v>0</v>
      </c>
      <c r="F114" s="225">
        <f>SUM(F112:F113)</f>
        <v>0</v>
      </c>
      <c r="G114" s="225">
        <f>SUM(G112:G113)</f>
        <v>0</v>
      </c>
      <c r="H114" s="225">
        <f>SUM(H112:H113)</f>
        <v>0</v>
      </c>
      <c r="I114" s="297"/>
      <c r="J114" s="34"/>
      <c r="K114" s="34"/>
      <c r="L114" s="226"/>
      <c r="M114" s="187"/>
      <c r="N114" s="272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227" t="s">
        <v>12</v>
      </c>
      <c r="B115" s="115"/>
      <c r="C115" s="115"/>
      <c r="D115" s="229">
        <v>0</v>
      </c>
      <c r="E115" s="229">
        <v>105</v>
      </c>
      <c r="F115" s="229">
        <v>100</v>
      </c>
      <c r="G115" s="229">
        <v>0</v>
      </c>
      <c r="H115" s="229">
        <v>0</v>
      </c>
      <c r="I115" s="304"/>
      <c r="J115" s="133"/>
      <c r="K115" s="133"/>
      <c r="L115" s="230"/>
      <c r="M115" s="187"/>
      <c r="N115" s="272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 thickBot="1">
      <c r="A116" s="208" t="s">
        <v>13</v>
      </c>
      <c r="B116" s="210"/>
      <c r="C116" s="210"/>
      <c r="D116" s="231">
        <f>SUM(D114:D115)</f>
        <v>0</v>
      </c>
      <c r="E116" s="231">
        <f>SUM(E114:E115)</f>
        <v>105</v>
      </c>
      <c r="F116" s="231">
        <f>SUM(F114:F115)</f>
        <v>100</v>
      </c>
      <c r="G116" s="231">
        <f>SUM(G114:G115)</f>
        <v>0</v>
      </c>
      <c r="H116" s="231">
        <f>SUM(H114:H115)</f>
        <v>0</v>
      </c>
      <c r="I116" s="299"/>
      <c r="J116" s="129"/>
      <c r="K116" s="129"/>
      <c r="L116" s="236"/>
      <c r="M116" s="187"/>
      <c r="N116" s="272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213"/>
      <c r="B117" s="214"/>
      <c r="C117" s="215"/>
      <c r="D117" s="151"/>
      <c r="E117" s="151"/>
      <c r="F117" s="151"/>
      <c r="G117" s="151"/>
      <c r="H117" s="151"/>
      <c r="I117" s="300"/>
      <c r="J117" s="130"/>
      <c r="K117" s="130"/>
      <c r="L117" s="130"/>
      <c r="M117" s="187"/>
      <c r="N117" s="272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>
      <c r="A118" s="216" t="s">
        <v>31</v>
      </c>
      <c r="B118" s="217"/>
      <c r="C118" s="217"/>
      <c r="D118" s="131"/>
      <c r="E118" s="131"/>
      <c r="F118" s="131"/>
      <c r="G118" s="131"/>
      <c r="H118" s="131"/>
      <c r="I118" s="301"/>
      <c r="J118" s="131"/>
      <c r="K118" s="131"/>
      <c r="L118" s="131"/>
      <c r="M118" s="187"/>
      <c r="N118" s="272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>
      <c r="A119" s="216" t="s">
        <v>32</v>
      </c>
      <c r="B119" s="217"/>
      <c r="C119" s="217"/>
      <c r="D119" s="131"/>
      <c r="E119" s="131"/>
      <c r="F119" s="131"/>
      <c r="G119" s="131"/>
      <c r="H119" s="131"/>
      <c r="I119" s="301"/>
      <c r="J119" s="131"/>
      <c r="K119" s="131"/>
      <c r="L119" s="131"/>
      <c r="M119" s="187"/>
      <c r="N119" s="272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 thickBot="1">
      <c r="A120" s="219"/>
      <c r="B120" s="217"/>
      <c r="C120" s="220"/>
      <c r="D120" s="131"/>
      <c r="E120" s="131"/>
      <c r="F120" s="131"/>
      <c r="G120" s="131"/>
      <c r="H120" s="131"/>
      <c r="I120" s="302"/>
      <c r="J120" s="132"/>
      <c r="K120" s="132"/>
      <c r="L120" s="131"/>
      <c r="M120" s="187"/>
      <c r="N120" s="272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 thickBot="1">
      <c r="A121" s="174" t="s">
        <v>0</v>
      </c>
      <c r="B121" s="175" t="s">
        <v>1</v>
      </c>
      <c r="C121" s="175" t="s">
        <v>2</v>
      </c>
      <c r="D121" s="439" t="s">
        <v>33</v>
      </c>
      <c r="E121" s="439" t="s">
        <v>34</v>
      </c>
      <c r="F121" s="439" t="s">
        <v>35</v>
      </c>
      <c r="G121" s="439" t="s">
        <v>36</v>
      </c>
      <c r="H121" s="439" t="s">
        <v>133</v>
      </c>
      <c r="I121" s="303" t="s">
        <v>8</v>
      </c>
      <c r="J121" s="439" t="s">
        <v>9</v>
      </c>
      <c r="K121" s="439"/>
      <c r="L121" s="440" t="s">
        <v>10</v>
      </c>
      <c r="M121" s="187"/>
      <c r="N121" s="272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>
      <c r="A122" s="171"/>
      <c r="B122" s="161"/>
      <c r="C122" s="161"/>
      <c r="D122" s="162"/>
      <c r="E122" s="162"/>
      <c r="F122" s="162"/>
      <c r="G122" s="162"/>
      <c r="H122" s="162"/>
      <c r="I122" s="306"/>
      <c r="J122" s="169"/>
      <c r="K122" s="194"/>
      <c r="L122" s="237"/>
      <c r="M122" s="187"/>
      <c r="N122" s="272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 thickBot="1">
      <c r="A123" s="171"/>
      <c r="B123" s="161"/>
      <c r="C123" s="161"/>
      <c r="D123" s="162"/>
      <c r="E123" s="162"/>
      <c r="F123" s="162"/>
      <c r="G123" s="162"/>
      <c r="H123" s="162"/>
      <c r="I123" s="306"/>
      <c r="J123" s="169"/>
      <c r="K123" s="194"/>
      <c r="L123" s="237"/>
      <c r="M123" s="187"/>
      <c r="N123" s="272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>
      <c r="A124" s="238" t="s">
        <v>20</v>
      </c>
      <c r="B124" s="239"/>
      <c r="C124" s="239"/>
      <c r="D124" s="240">
        <f>SUM(D122:D123)</f>
        <v>0</v>
      </c>
      <c r="E124" s="240">
        <f>SUM(E122:E123)</f>
        <v>0</v>
      </c>
      <c r="F124" s="240">
        <f>SUM(F122:F123)</f>
        <v>0</v>
      </c>
      <c r="G124" s="240">
        <f>SUM(G122:G123)</f>
        <v>0</v>
      </c>
      <c r="H124" s="240">
        <f>SUM(H122:H123)</f>
        <v>0</v>
      </c>
      <c r="I124" s="307"/>
      <c r="J124" s="35"/>
      <c r="K124" s="35"/>
      <c r="L124" s="241"/>
      <c r="M124" s="187"/>
      <c r="N124" s="272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>
      <c r="A125" s="242" t="s">
        <v>12</v>
      </c>
      <c r="B125" s="243"/>
      <c r="C125" s="243"/>
      <c r="D125" s="244">
        <v>0</v>
      </c>
      <c r="E125" s="244">
        <v>51</v>
      </c>
      <c r="F125" s="244">
        <v>0</v>
      </c>
      <c r="G125" s="244">
        <v>114</v>
      </c>
      <c r="H125" s="244">
        <v>1</v>
      </c>
      <c r="I125" s="308"/>
      <c r="J125" s="135"/>
      <c r="K125" s="135"/>
      <c r="L125" s="245"/>
      <c r="M125" s="187"/>
      <c r="N125" s="272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 thickBot="1">
      <c r="A126" s="246" t="s">
        <v>13</v>
      </c>
      <c r="B126" s="247"/>
      <c r="C126" s="247"/>
      <c r="D126" s="248">
        <f>D124+D125</f>
        <v>0</v>
      </c>
      <c r="E126" s="248">
        <f>E124+E125</f>
        <v>51</v>
      </c>
      <c r="F126" s="248">
        <f>F124+F125</f>
        <v>0</v>
      </c>
      <c r="G126" s="248">
        <f>G124+G125</f>
        <v>114</v>
      </c>
      <c r="H126" s="248">
        <f>H124+H125</f>
        <v>1</v>
      </c>
      <c r="I126" s="309"/>
      <c r="J126" s="136"/>
      <c r="K126" s="136"/>
      <c r="L126" s="249"/>
      <c r="M126" s="187"/>
      <c r="N126" s="272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>
      <c r="A127" s="250"/>
      <c r="B127" s="42"/>
      <c r="C127" s="124"/>
      <c r="D127" s="1"/>
      <c r="E127" s="1"/>
      <c r="F127" s="1"/>
      <c r="G127" s="1"/>
      <c r="H127" s="1"/>
      <c r="I127" s="310"/>
      <c r="J127" s="43"/>
      <c r="K127" s="43"/>
      <c r="L127" s="43"/>
      <c r="M127" s="187"/>
      <c r="N127" s="272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>
      <c r="A128" s="216" t="s">
        <v>37</v>
      </c>
      <c r="B128" s="217"/>
      <c r="C128" s="217"/>
      <c r="D128" s="131"/>
      <c r="E128" s="131"/>
      <c r="F128" s="131"/>
      <c r="G128" s="131"/>
      <c r="H128" s="131"/>
      <c r="I128" s="301"/>
      <c r="J128" s="131"/>
      <c r="K128" s="131"/>
      <c r="L128" s="131"/>
      <c r="M128" s="187"/>
      <c r="N128" s="272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>
      <c r="A129" s="216" t="s">
        <v>116</v>
      </c>
      <c r="B129" s="217"/>
      <c r="C129" s="217"/>
      <c r="D129" s="131"/>
      <c r="E129" s="131"/>
      <c r="F129" s="131"/>
      <c r="G129" s="131"/>
      <c r="H129" s="131"/>
      <c r="I129" s="301"/>
      <c r="J129" s="131"/>
      <c r="K129" s="131"/>
      <c r="L129" s="131"/>
      <c r="M129" s="187"/>
      <c r="N129" s="272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 thickBot="1">
      <c r="A130" s="219"/>
      <c r="B130" s="217"/>
      <c r="C130" s="220"/>
      <c r="D130" s="131"/>
      <c r="E130" s="131"/>
      <c r="F130" s="131"/>
      <c r="G130" s="131"/>
      <c r="H130" s="131"/>
      <c r="I130" s="302"/>
      <c r="J130" s="132"/>
      <c r="K130" s="132"/>
      <c r="L130" s="131"/>
      <c r="M130" s="187"/>
      <c r="N130" s="272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 thickBot="1">
      <c r="A131" s="174" t="s">
        <v>0</v>
      </c>
      <c r="B131" s="175" t="s">
        <v>1</v>
      </c>
      <c r="C131" s="175" t="s">
        <v>2</v>
      </c>
      <c r="D131" s="439" t="s">
        <v>33</v>
      </c>
      <c r="E131" s="439" t="s">
        <v>27</v>
      </c>
      <c r="F131" s="439" t="s">
        <v>24</v>
      </c>
      <c r="G131" s="439" t="s">
        <v>25</v>
      </c>
      <c r="H131" s="439" t="s">
        <v>7</v>
      </c>
      <c r="I131" s="303" t="s">
        <v>8</v>
      </c>
      <c r="J131" s="439" t="s">
        <v>9</v>
      </c>
      <c r="K131" s="439"/>
      <c r="L131" s="440" t="s">
        <v>10</v>
      </c>
      <c r="M131" s="187"/>
      <c r="N131" s="272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>
      <c r="A132" s="170"/>
      <c r="B132" s="159"/>
      <c r="C132" s="159"/>
      <c r="D132" s="160"/>
      <c r="E132" s="160"/>
      <c r="F132" s="160"/>
      <c r="G132" s="160"/>
      <c r="H132" s="160"/>
      <c r="I132" s="290"/>
      <c r="J132" s="168"/>
      <c r="K132" s="168"/>
      <c r="L132" s="223"/>
      <c r="M132" s="187"/>
      <c r="N132" s="272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 thickBot="1">
      <c r="A133" s="171"/>
      <c r="B133" s="161"/>
      <c r="C133" s="161"/>
      <c r="D133" s="162"/>
      <c r="E133" s="162"/>
      <c r="F133" s="162"/>
      <c r="G133" s="162"/>
      <c r="H133" s="162"/>
      <c r="I133" s="291"/>
      <c r="J133" s="169"/>
      <c r="K133" s="169"/>
      <c r="L133" s="224"/>
      <c r="M133" s="187"/>
      <c r="N133" s="272"/>
      <c r="O133" s="156"/>
      <c r="P133" s="188"/>
      <c r="Q133" s="188"/>
      <c r="R133" s="152"/>
      <c r="S133" s="152"/>
      <c r="T133" s="152"/>
      <c r="U133" s="151"/>
      <c r="V133" s="151"/>
    </row>
    <row r="134" spans="1:22" ht="20.100000000000001" customHeight="1">
      <c r="A134" s="238" t="s">
        <v>20</v>
      </c>
      <c r="B134" s="239"/>
      <c r="C134" s="239"/>
      <c r="D134" s="240">
        <f>SUM(D132:D133)</f>
        <v>0</v>
      </c>
      <c r="E134" s="240">
        <f>SUM(E132:E133)</f>
        <v>0</v>
      </c>
      <c r="F134" s="240">
        <f>SUM(F132:F133)</f>
        <v>0</v>
      </c>
      <c r="G134" s="240">
        <f>SUM(G132:G133)</f>
        <v>0</v>
      </c>
      <c r="H134" s="240">
        <f>SUM(H132:H133)</f>
        <v>0</v>
      </c>
      <c r="I134" s="307"/>
      <c r="J134" s="35"/>
      <c r="K134" s="35"/>
      <c r="L134" s="241"/>
      <c r="M134" s="187"/>
      <c r="N134" s="272"/>
      <c r="O134" s="156"/>
      <c r="P134" s="188"/>
      <c r="Q134" s="188"/>
      <c r="R134" s="152"/>
      <c r="S134" s="152"/>
      <c r="T134" s="152"/>
      <c r="U134" s="151"/>
      <c r="V134" s="151"/>
    </row>
    <row r="135" spans="1:22" ht="20.100000000000001" customHeight="1">
      <c r="A135" s="242" t="s">
        <v>12</v>
      </c>
      <c r="B135" s="243"/>
      <c r="C135" s="243"/>
      <c r="D135" s="244">
        <v>0</v>
      </c>
      <c r="E135" s="244">
        <v>5</v>
      </c>
      <c r="F135" s="244">
        <v>0</v>
      </c>
      <c r="G135" s="244">
        <v>3</v>
      </c>
      <c r="H135" s="244">
        <v>0</v>
      </c>
      <c r="I135" s="308"/>
      <c r="J135" s="135"/>
      <c r="K135" s="135"/>
      <c r="L135" s="245"/>
      <c r="M135" s="187"/>
      <c r="N135" s="272"/>
      <c r="O135" s="156"/>
      <c r="P135" s="188"/>
      <c r="Q135" s="188"/>
      <c r="R135" s="152"/>
      <c r="S135" s="152"/>
      <c r="T135" s="152"/>
      <c r="U135" s="151"/>
      <c r="V135" s="151"/>
    </row>
    <row r="136" spans="1:22" ht="20.100000000000001" customHeight="1" thickBot="1">
      <c r="A136" s="246" t="s">
        <v>13</v>
      </c>
      <c r="B136" s="247"/>
      <c r="C136" s="247"/>
      <c r="D136" s="248">
        <f>D134+D135</f>
        <v>0</v>
      </c>
      <c r="E136" s="248">
        <f>E134+E135</f>
        <v>5</v>
      </c>
      <c r="F136" s="248">
        <f>F134+F135</f>
        <v>0</v>
      </c>
      <c r="G136" s="248">
        <f>G134+G135</f>
        <v>3</v>
      </c>
      <c r="H136" s="248">
        <f>H134+H135</f>
        <v>0</v>
      </c>
      <c r="I136" s="309"/>
      <c r="J136" s="136"/>
      <c r="K136" s="136"/>
      <c r="L136" s="249"/>
      <c r="M136" s="187"/>
      <c r="N136" s="272"/>
      <c r="O136" s="156"/>
      <c r="P136" s="188"/>
      <c r="Q136" s="188"/>
      <c r="R136" s="152"/>
      <c r="S136" s="152"/>
      <c r="T136" s="152"/>
      <c r="U136" s="151"/>
      <c r="V136" s="151"/>
    </row>
    <row r="137" spans="1:22" ht="20.100000000000001" customHeight="1">
      <c r="A137" s="250"/>
      <c r="B137" s="42"/>
      <c r="C137" s="124"/>
      <c r="D137" s="1"/>
      <c r="E137" s="1"/>
      <c r="F137" s="1"/>
      <c r="G137" s="1"/>
      <c r="H137" s="1"/>
      <c r="I137" s="310"/>
      <c r="J137" s="43"/>
      <c r="K137" s="43"/>
      <c r="L137" s="43"/>
      <c r="M137" s="187"/>
      <c r="O137" s="156"/>
      <c r="P137" s="188"/>
      <c r="Q137" s="188"/>
      <c r="R137" s="152"/>
      <c r="S137" s="152"/>
      <c r="T137" s="152"/>
      <c r="U137" s="151"/>
      <c r="V137" s="151"/>
    </row>
    <row r="138" spans="1:22" ht="20.100000000000001" customHeight="1">
      <c r="A138" s="216" t="s">
        <v>121</v>
      </c>
      <c r="B138" s="217"/>
      <c r="C138" s="217"/>
      <c r="D138" s="131"/>
      <c r="E138" s="131"/>
      <c r="F138" s="131"/>
      <c r="G138" s="131"/>
      <c r="H138" s="131"/>
      <c r="I138" s="301"/>
      <c r="J138" s="131"/>
      <c r="K138" s="131"/>
      <c r="L138" s="131"/>
      <c r="M138" s="187"/>
      <c r="O138" s="156"/>
      <c r="P138" s="188"/>
      <c r="Q138" s="188"/>
      <c r="R138" s="152"/>
      <c r="S138" s="152"/>
      <c r="T138" s="152"/>
      <c r="U138" s="151"/>
      <c r="V138" s="151"/>
    </row>
    <row r="139" spans="1:22" ht="20.100000000000001" customHeight="1">
      <c r="A139" s="216" t="s">
        <v>123</v>
      </c>
      <c r="B139" s="217"/>
      <c r="C139" s="217"/>
      <c r="D139" s="131"/>
      <c r="E139" s="131"/>
      <c r="F139" s="131"/>
      <c r="G139" s="131"/>
      <c r="H139" s="131"/>
      <c r="I139" s="301"/>
      <c r="J139" s="131"/>
      <c r="K139" s="131"/>
      <c r="L139" s="131"/>
      <c r="M139" s="187"/>
      <c r="O139" s="156"/>
      <c r="P139" s="188"/>
      <c r="Q139" s="188"/>
      <c r="R139" s="152"/>
      <c r="S139" s="152"/>
      <c r="T139" s="152"/>
      <c r="U139" s="151"/>
      <c r="V139" s="151"/>
    </row>
    <row r="140" spans="1:22" ht="20.100000000000001" customHeight="1" thickBot="1">
      <c r="A140" s="219"/>
      <c r="B140" s="217"/>
      <c r="C140" s="220"/>
      <c r="D140" s="131"/>
      <c r="E140" s="131"/>
      <c r="F140" s="131"/>
      <c r="G140" s="131"/>
      <c r="H140" s="131"/>
      <c r="I140" s="302"/>
      <c r="J140" s="132"/>
      <c r="K140" s="132"/>
      <c r="L140" s="131"/>
      <c r="M140" s="187"/>
      <c r="O140" s="156"/>
      <c r="P140" s="188"/>
      <c r="Q140" s="188"/>
      <c r="R140" s="152"/>
      <c r="S140" s="152"/>
      <c r="T140" s="152"/>
      <c r="U140" s="151"/>
      <c r="V140" s="151"/>
    </row>
    <row r="141" spans="1:22" ht="20.100000000000001" customHeight="1" thickBot="1">
      <c r="A141" s="174" t="s">
        <v>0</v>
      </c>
      <c r="B141" s="175" t="s">
        <v>1</v>
      </c>
      <c r="C141" s="175" t="s">
        <v>2</v>
      </c>
      <c r="D141" s="439" t="s">
        <v>22</v>
      </c>
      <c r="E141" s="439" t="s">
        <v>27</v>
      </c>
      <c r="F141" s="439" t="s">
        <v>24</v>
      </c>
      <c r="G141" s="439" t="s">
        <v>25</v>
      </c>
      <c r="H141" s="439" t="s">
        <v>7</v>
      </c>
      <c r="I141" s="303" t="s">
        <v>8</v>
      </c>
      <c r="J141" s="439" t="s">
        <v>9</v>
      </c>
      <c r="K141" s="439"/>
      <c r="L141" s="440" t="s">
        <v>10</v>
      </c>
      <c r="M141" s="187"/>
      <c r="O141" s="156"/>
      <c r="P141" s="188"/>
      <c r="Q141" s="188"/>
      <c r="R141" s="152"/>
      <c r="S141" s="152"/>
      <c r="T141" s="152"/>
      <c r="U141" s="151"/>
      <c r="V141" s="151"/>
    </row>
    <row r="142" spans="1:22" ht="20.100000000000001" customHeight="1">
      <c r="A142" s="170">
        <v>44519</v>
      </c>
      <c r="B142" s="159" t="s">
        <v>2217</v>
      </c>
      <c r="C142" s="159" t="s">
        <v>152</v>
      </c>
      <c r="D142" s="430">
        <v>1</v>
      </c>
      <c r="E142" s="160">
        <v>0</v>
      </c>
      <c r="F142" s="430">
        <v>0</v>
      </c>
      <c r="G142" s="430">
        <v>5</v>
      </c>
      <c r="H142" s="430">
        <v>0</v>
      </c>
      <c r="I142" s="290" t="s">
        <v>233</v>
      </c>
      <c r="J142" s="168" t="s">
        <v>410</v>
      </c>
      <c r="K142" s="168"/>
      <c r="L142" s="223"/>
      <c r="M142" s="187"/>
      <c r="O142" s="156"/>
      <c r="P142" s="188"/>
      <c r="Q142" s="188"/>
      <c r="R142" s="152"/>
      <c r="S142" s="152"/>
      <c r="T142" s="152"/>
      <c r="U142" s="151"/>
      <c r="V142" s="151"/>
    </row>
    <row r="143" spans="1:22" ht="20.100000000000001" customHeight="1">
      <c r="A143" s="171">
        <v>44519</v>
      </c>
      <c r="B143" s="161" t="s">
        <v>2219</v>
      </c>
      <c r="C143" s="161" t="s">
        <v>140</v>
      </c>
      <c r="D143" s="251">
        <v>5</v>
      </c>
      <c r="E143" s="162">
        <v>0</v>
      </c>
      <c r="F143" s="251">
        <v>0</v>
      </c>
      <c r="G143" s="251">
        <v>5</v>
      </c>
      <c r="H143" s="251">
        <v>0</v>
      </c>
      <c r="I143" s="291" t="s">
        <v>233</v>
      </c>
      <c r="J143" s="169" t="s">
        <v>410</v>
      </c>
      <c r="K143" s="169"/>
      <c r="L143" s="224"/>
      <c r="M143" s="187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>
      <c r="A144" s="171">
        <v>44519</v>
      </c>
      <c r="B144" s="161" t="s">
        <v>2219</v>
      </c>
      <c r="C144" s="161" t="s">
        <v>154</v>
      </c>
      <c r="D144" s="251">
        <v>4</v>
      </c>
      <c r="E144" s="162">
        <v>0</v>
      </c>
      <c r="F144" s="251">
        <v>0</v>
      </c>
      <c r="G144" s="251">
        <v>4</v>
      </c>
      <c r="H144" s="251">
        <v>0</v>
      </c>
      <c r="I144" s="291" t="s">
        <v>233</v>
      </c>
      <c r="J144" s="169" t="s">
        <v>410</v>
      </c>
      <c r="K144" s="169"/>
      <c r="L144" s="224"/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:22" ht="20.100000000000001" customHeight="1" thickBot="1">
      <c r="A145" s="165">
        <v>44519</v>
      </c>
      <c r="B145" s="158" t="s">
        <v>2217</v>
      </c>
      <c r="C145" s="158" t="s">
        <v>181</v>
      </c>
      <c r="D145" s="431">
        <v>1</v>
      </c>
      <c r="E145" s="163">
        <v>0</v>
      </c>
      <c r="F145" s="431">
        <v>0</v>
      </c>
      <c r="G145" s="431">
        <v>1</v>
      </c>
      <c r="H145" s="431">
        <v>0</v>
      </c>
      <c r="I145" s="292" t="s">
        <v>233</v>
      </c>
      <c r="J145" s="164" t="s">
        <v>410</v>
      </c>
      <c r="K145" s="164"/>
      <c r="L145" s="432"/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:22" ht="20.100000000000001" customHeight="1">
      <c r="A146" s="171"/>
      <c r="B146" s="161"/>
      <c r="C146" s="161"/>
      <c r="D146" s="251">
        <v>0</v>
      </c>
      <c r="E146" s="162">
        <v>0</v>
      </c>
      <c r="F146" s="251">
        <v>0</v>
      </c>
      <c r="G146" s="251">
        <v>0</v>
      </c>
      <c r="H146" s="251">
        <v>0</v>
      </c>
      <c r="I146" s="291"/>
      <c r="J146" s="169"/>
      <c r="K146" s="169"/>
      <c r="L146" s="224"/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:22" ht="20.100000000000001" customHeight="1">
      <c r="A147" s="171"/>
      <c r="B147" s="161"/>
      <c r="C147" s="161"/>
      <c r="D147" s="251">
        <v>0</v>
      </c>
      <c r="E147" s="162">
        <v>0</v>
      </c>
      <c r="F147" s="251">
        <v>0</v>
      </c>
      <c r="G147" s="251">
        <v>0</v>
      </c>
      <c r="H147" s="251">
        <v>0</v>
      </c>
      <c r="I147" s="291"/>
      <c r="J147" s="169"/>
      <c r="K147" s="169"/>
      <c r="L147" s="224"/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:22" ht="20.100000000000001" customHeight="1">
      <c r="A148" s="171"/>
      <c r="B148" s="161"/>
      <c r="C148" s="161"/>
      <c r="D148" s="251">
        <v>0</v>
      </c>
      <c r="E148" s="162">
        <v>0</v>
      </c>
      <c r="F148" s="251">
        <v>0</v>
      </c>
      <c r="G148" s="251">
        <v>0</v>
      </c>
      <c r="H148" s="251">
        <v>0</v>
      </c>
      <c r="I148" s="291"/>
      <c r="J148" s="169"/>
      <c r="K148" s="169"/>
      <c r="L148" s="224"/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 thickBot="1">
      <c r="A149" s="171"/>
      <c r="B149" s="161"/>
      <c r="C149" s="161"/>
      <c r="D149" s="251">
        <v>0</v>
      </c>
      <c r="E149" s="162">
        <v>0</v>
      </c>
      <c r="F149" s="251">
        <v>0</v>
      </c>
      <c r="G149" s="251">
        <v>0</v>
      </c>
      <c r="H149" s="251">
        <v>0</v>
      </c>
      <c r="I149" s="291"/>
      <c r="J149" s="169"/>
      <c r="K149" s="169"/>
      <c r="L149" s="224"/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>
      <c r="A150" s="238" t="s">
        <v>20</v>
      </c>
      <c r="B150" s="239"/>
      <c r="C150" s="239"/>
      <c r="D150" s="240">
        <f>SUM(D142:D149)</f>
        <v>11</v>
      </c>
      <c r="E150" s="240">
        <f>SUM(E142:E149)</f>
        <v>0</v>
      </c>
      <c r="F150" s="240">
        <f>SUM(F142:F149)</f>
        <v>0</v>
      </c>
      <c r="G150" s="240">
        <f>SUM(G142:G149)</f>
        <v>15</v>
      </c>
      <c r="H150" s="240">
        <f>SUM(H142:H149)</f>
        <v>0</v>
      </c>
      <c r="I150" s="307"/>
      <c r="J150" s="35"/>
      <c r="K150" s="35"/>
      <c r="L150" s="241"/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>
      <c r="A151" s="242" t="s">
        <v>12</v>
      </c>
      <c r="B151" s="243"/>
      <c r="C151" s="243"/>
      <c r="D151" s="244">
        <v>0</v>
      </c>
      <c r="E151" s="244">
        <v>0</v>
      </c>
      <c r="F151" s="244">
        <v>0</v>
      </c>
      <c r="G151" s="244">
        <v>0</v>
      </c>
      <c r="H151" s="244">
        <v>0</v>
      </c>
      <c r="I151" s="308"/>
      <c r="J151" s="135"/>
      <c r="K151" s="135"/>
      <c r="L151" s="245"/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 thickBot="1">
      <c r="A152" s="246" t="s">
        <v>13</v>
      </c>
      <c r="B152" s="247"/>
      <c r="C152" s="247"/>
      <c r="D152" s="248">
        <f>D150+D151</f>
        <v>11</v>
      </c>
      <c r="E152" s="248">
        <f>E150+E151</f>
        <v>0</v>
      </c>
      <c r="F152" s="248">
        <f>F150+F151</f>
        <v>0</v>
      </c>
      <c r="G152" s="248">
        <f>G150+G151</f>
        <v>15</v>
      </c>
      <c r="H152" s="248">
        <f>H150+H151</f>
        <v>0</v>
      </c>
      <c r="I152" s="309"/>
      <c r="J152" s="136"/>
      <c r="K152" s="136"/>
      <c r="L152" s="249"/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>
      <c r="A153" s="252"/>
      <c r="B153" s="42"/>
      <c r="C153" s="42"/>
      <c r="D153" s="1"/>
      <c r="E153" s="1"/>
      <c r="F153" s="1"/>
      <c r="G153" s="1"/>
      <c r="H153" s="1"/>
      <c r="I153" s="310"/>
      <c r="J153" s="43"/>
      <c r="K153" s="43"/>
      <c r="L153" s="43"/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>
      <c r="A154" s="216" t="s">
        <v>38</v>
      </c>
      <c r="B154" s="44"/>
      <c r="C154" s="44"/>
      <c r="D154" s="45"/>
      <c r="E154" s="45"/>
      <c r="F154" s="45"/>
      <c r="G154" s="45"/>
      <c r="H154" s="45"/>
      <c r="I154" s="311"/>
      <c r="J154" s="45"/>
      <c r="K154" s="45"/>
      <c r="L154" s="45"/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 thickBot="1">
      <c r="A155" s="213"/>
      <c r="B155" s="214"/>
      <c r="C155" s="215"/>
      <c r="D155" s="151"/>
      <c r="E155" s="151"/>
      <c r="F155" s="151"/>
      <c r="G155" s="151"/>
      <c r="H155" s="151"/>
      <c r="I155" s="300"/>
      <c r="J155" s="130"/>
      <c r="K155" s="130"/>
      <c r="L155" s="130"/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 thickBot="1">
      <c r="A156" s="253" t="s">
        <v>0</v>
      </c>
      <c r="B156" s="254" t="s">
        <v>1</v>
      </c>
      <c r="C156" s="254" t="s">
        <v>2</v>
      </c>
      <c r="D156" s="137" t="s">
        <v>3</v>
      </c>
      <c r="E156" s="137" t="s">
        <v>4</v>
      </c>
      <c r="F156" s="137" t="s">
        <v>5</v>
      </c>
      <c r="G156" s="137" t="s">
        <v>6</v>
      </c>
      <c r="H156" s="137" t="s">
        <v>7</v>
      </c>
      <c r="I156" s="312" t="s">
        <v>8</v>
      </c>
      <c r="J156" s="137" t="s">
        <v>9</v>
      </c>
      <c r="K156" s="137"/>
      <c r="L156" s="255" t="s">
        <v>10</v>
      </c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>
      <c r="A157" s="256" t="s">
        <v>20</v>
      </c>
      <c r="B157" s="257"/>
      <c r="C157" s="257"/>
      <c r="D157" s="258">
        <f t="shared" ref="D157:H159" si="2">SUM(D73,D84,D105,D114)</f>
        <v>291</v>
      </c>
      <c r="E157" s="258">
        <f t="shared" si="2"/>
        <v>50</v>
      </c>
      <c r="F157" s="258">
        <f t="shared" si="2"/>
        <v>50</v>
      </c>
      <c r="G157" s="258">
        <f t="shared" si="2"/>
        <v>275</v>
      </c>
      <c r="H157" s="258">
        <f t="shared" si="2"/>
        <v>0</v>
      </c>
      <c r="I157" s="313"/>
      <c r="J157" s="36"/>
      <c r="K157" s="36"/>
      <c r="L157" s="259"/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>
      <c r="A158" s="260" t="s">
        <v>12</v>
      </c>
      <c r="B158" s="261"/>
      <c r="C158" s="261"/>
      <c r="D158" s="262">
        <f t="shared" si="2"/>
        <v>4463</v>
      </c>
      <c r="E158" s="262">
        <f t="shared" si="2"/>
        <v>738</v>
      </c>
      <c r="F158" s="262">
        <f t="shared" si="2"/>
        <v>736</v>
      </c>
      <c r="G158" s="262">
        <f t="shared" si="2"/>
        <v>4400</v>
      </c>
      <c r="H158" s="262">
        <f t="shared" si="2"/>
        <v>0</v>
      </c>
      <c r="I158" s="314"/>
      <c r="J158" s="138"/>
      <c r="K158" s="138"/>
      <c r="L158" s="263"/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 thickBot="1">
      <c r="A159" s="264" t="s">
        <v>13</v>
      </c>
      <c r="B159" s="265"/>
      <c r="C159" s="265"/>
      <c r="D159" s="266">
        <f t="shared" si="2"/>
        <v>4754</v>
      </c>
      <c r="E159" s="266">
        <f t="shared" si="2"/>
        <v>788</v>
      </c>
      <c r="F159" s="266">
        <f t="shared" si="2"/>
        <v>786</v>
      </c>
      <c r="G159" s="266">
        <f t="shared" si="2"/>
        <v>4675</v>
      </c>
      <c r="H159" s="266">
        <f t="shared" si="2"/>
        <v>0</v>
      </c>
      <c r="I159" s="315"/>
      <c r="J159" s="139"/>
      <c r="K159" s="139"/>
      <c r="L159" s="267"/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:26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:26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:26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:26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:26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:26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:26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:26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:26" ht="20.100000000000001" customHeight="1">
      <c r="M329" s="187"/>
      <c r="O329" s="156"/>
      <c r="P329" s="269"/>
      <c r="Q329" s="269"/>
      <c r="R329" s="154"/>
      <c r="S329" s="154"/>
      <c r="T329" s="152"/>
      <c r="U329" s="151"/>
      <c r="V329" s="151"/>
    </row>
    <row r="330" spans="1:26" ht="20.100000000000001" customHeight="1">
      <c r="M330" s="187"/>
      <c r="O330" s="156"/>
      <c r="P330" s="269"/>
      <c r="Q330" s="269"/>
      <c r="R330" s="154"/>
      <c r="S330" s="154"/>
      <c r="T330" s="152"/>
      <c r="U330" s="151"/>
      <c r="V330" s="151"/>
    </row>
    <row r="331" spans="1:26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:26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:26" ht="20.100000000000001" customHeight="1">
      <c r="M333" s="187"/>
      <c r="N333" s="145"/>
      <c r="O333" s="156"/>
      <c r="P333" s="188"/>
      <c r="Q333" s="188"/>
      <c r="R333" s="152"/>
      <c r="S333" s="152"/>
      <c r="T333" s="152"/>
      <c r="U333" s="151"/>
      <c r="V333" s="151"/>
    </row>
    <row r="334" spans="1:26" ht="20.100000000000001" customHeight="1">
      <c r="M334" s="187"/>
      <c r="N334" s="145"/>
      <c r="O334" s="156"/>
      <c r="P334" s="188"/>
      <c r="Q334" s="188"/>
      <c r="R334" s="152"/>
      <c r="S334" s="152"/>
      <c r="T334" s="152"/>
      <c r="U334" s="151"/>
      <c r="V334" s="151"/>
    </row>
    <row r="335" spans="1:26" s="145" customFormat="1" ht="20.100000000000001" customHeight="1">
      <c r="A335" s="268"/>
      <c r="B335" s="123"/>
      <c r="C335" s="123"/>
      <c r="D335" s="123"/>
      <c r="E335" s="123"/>
      <c r="F335" s="123"/>
      <c r="G335" s="123"/>
      <c r="H335" s="123"/>
      <c r="I335" s="316"/>
      <c r="J335" s="123"/>
      <c r="K335" s="123"/>
      <c r="L335" s="123"/>
      <c r="M335" s="187"/>
      <c r="N335" s="150"/>
      <c r="O335" s="156"/>
      <c r="P335" s="188"/>
      <c r="Q335" s="188"/>
      <c r="R335" s="152"/>
      <c r="S335" s="152"/>
      <c r="T335" s="154"/>
      <c r="U335" s="55"/>
      <c r="V335" s="55"/>
      <c r="W335" s="150"/>
      <c r="X335" s="150"/>
      <c r="Y335" s="150"/>
      <c r="Z335" s="150"/>
    </row>
    <row r="336" spans="1:26" s="145" customFormat="1" ht="20.100000000000001" customHeight="1">
      <c r="A336" s="268"/>
      <c r="B336" s="123"/>
      <c r="C336" s="123"/>
      <c r="D336" s="123"/>
      <c r="E336" s="123"/>
      <c r="F336" s="123"/>
      <c r="G336" s="123"/>
      <c r="H336" s="123"/>
      <c r="I336" s="316"/>
      <c r="J336" s="123"/>
      <c r="K336" s="123"/>
      <c r="L336" s="123"/>
      <c r="M336" s="187"/>
      <c r="N336" s="150"/>
      <c r="O336" s="156"/>
      <c r="P336" s="188"/>
      <c r="Q336" s="188"/>
      <c r="R336" s="152"/>
      <c r="S336" s="152"/>
      <c r="T336" s="154"/>
      <c r="U336" s="55"/>
      <c r="V336" s="55"/>
      <c r="W336" s="150"/>
      <c r="Y336" s="150"/>
      <c r="Z336" s="150"/>
    </row>
    <row r="337" spans="13:26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  <c r="W337" s="145"/>
      <c r="X337" s="145"/>
    </row>
    <row r="338" spans="13:26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  <c r="W338" s="145"/>
      <c r="X338" s="145"/>
      <c r="Y338" s="145"/>
      <c r="Z338" s="145"/>
    </row>
    <row r="339" spans="13:26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  <c r="X339" s="145"/>
      <c r="Y339" s="145"/>
      <c r="Z339" s="145"/>
    </row>
    <row r="340" spans="13:26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  <c r="X340" s="145"/>
      <c r="Y340" s="145"/>
    </row>
    <row r="341" spans="13:26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  <c r="X341" s="145"/>
      <c r="Y341" s="145"/>
    </row>
    <row r="342" spans="13:26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  <c r="X342" s="145"/>
      <c r="Y342" s="145"/>
    </row>
    <row r="343" spans="13:26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  <c r="X343" s="145"/>
      <c r="Y343" s="145"/>
    </row>
    <row r="344" spans="13:26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  <c r="X344" s="145"/>
      <c r="Y344" s="145"/>
    </row>
    <row r="345" spans="13:26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  <c r="Y345" s="145"/>
    </row>
    <row r="346" spans="13:26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  <c r="Y346" s="145"/>
    </row>
    <row r="347" spans="13:26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6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6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6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2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2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2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2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2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2" ht="20.100000000000001" customHeight="1">
      <c r="M380" s="187"/>
      <c r="P380" s="38"/>
      <c r="Q380" s="38"/>
      <c r="R380" s="38"/>
      <c r="S380" s="38"/>
      <c r="T380" s="152"/>
      <c r="U380" s="151"/>
      <c r="V380" s="151"/>
    </row>
    <row r="381" spans="13:22" ht="20.100000000000001" customHeight="1">
      <c r="M381" s="187"/>
      <c r="P381" s="38"/>
      <c r="Q381" s="38"/>
      <c r="R381" s="38"/>
      <c r="S381" s="38"/>
      <c r="T381" s="152"/>
      <c r="U381" s="151"/>
      <c r="V381" s="151"/>
    </row>
    <row r="382" spans="13:22" ht="20.100000000000001" customHeight="1">
      <c r="M382" s="187"/>
      <c r="P382" s="38"/>
      <c r="Q382" s="38"/>
      <c r="R382" s="38"/>
      <c r="S382" s="38"/>
      <c r="T382" s="152"/>
      <c r="U382" s="151"/>
      <c r="V382" s="151"/>
    </row>
    <row r="383" spans="13:22" ht="20.100000000000001" customHeight="1">
      <c r="M383" s="187"/>
      <c r="P383" s="38"/>
      <c r="Q383" s="38"/>
      <c r="R383" s="38"/>
      <c r="S383" s="38"/>
      <c r="T383" s="152"/>
      <c r="U383" s="151"/>
      <c r="V383" s="151"/>
    </row>
    <row r="384" spans="13:22" ht="20.100000000000001" customHeight="1">
      <c r="M384" s="187"/>
      <c r="P384" s="38"/>
      <c r="Q384" s="38"/>
      <c r="R384" s="38"/>
      <c r="S384" s="38"/>
      <c r="T384" s="152"/>
      <c r="U384" s="151"/>
      <c r="V384" s="151"/>
    </row>
    <row r="385" spans="13:22" ht="20.100000000000001" customHeight="1">
      <c r="M385" s="187"/>
      <c r="P385" s="38"/>
      <c r="Q385" s="38"/>
      <c r="R385" s="38"/>
      <c r="S385" s="38"/>
      <c r="T385" s="152"/>
      <c r="U385" s="151"/>
      <c r="V385" s="151"/>
    </row>
    <row r="386" spans="13:22" ht="20.100000000000001" customHeight="1">
      <c r="M386" s="187"/>
      <c r="P386" s="38"/>
      <c r="Q386" s="38"/>
      <c r="R386" s="38"/>
      <c r="S386" s="38"/>
      <c r="T386" s="38"/>
    </row>
    <row r="387" spans="13:22" ht="20.100000000000001" customHeight="1">
      <c r="M387" s="187"/>
      <c r="P387" s="38"/>
      <c r="Q387" s="38"/>
      <c r="R387" s="38"/>
      <c r="S387" s="38"/>
      <c r="T387" s="38"/>
    </row>
    <row r="388" spans="13:22" ht="20.100000000000001" customHeight="1">
      <c r="M388" s="187"/>
      <c r="P388" s="38"/>
      <c r="Q388" s="38"/>
      <c r="R388" s="38"/>
      <c r="S388" s="38"/>
      <c r="T388" s="38"/>
    </row>
    <row r="389" spans="13:22" ht="20.100000000000001" customHeight="1">
      <c r="M389" s="187"/>
      <c r="P389" s="38"/>
      <c r="Q389" s="38"/>
      <c r="R389" s="38"/>
      <c r="S389" s="38"/>
      <c r="T389" s="38"/>
    </row>
    <row r="390" spans="13:22" ht="20.100000000000001" customHeight="1">
      <c r="M390" s="187"/>
      <c r="P390" s="38"/>
      <c r="Q390" s="38"/>
      <c r="R390" s="38"/>
      <c r="S390" s="38"/>
      <c r="T390" s="38"/>
    </row>
    <row r="391" spans="13:22" ht="20.100000000000001" customHeight="1">
      <c r="M391" s="187"/>
      <c r="P391" s="38"/>
      <c r="Q391" s="38"/>
      <c r="R391" s="38"/>
      <c r="S391" s="38"/>
      <c r="T391" s="38"/>
    </row>
    <row r="392" spans="13:22" ht="20.100000000000001" customHeight="1">
      <c r="M392" s="187"/>
      <c r="P392" s="38"/>
      <c r="Q392" s="38"/>
      <c r="R392" s="38"/>
      <c r="S392" s="38"/>
      <c r="T392" s="38"/>
    </row>
    <row r="393" spans="13:22" ht="20.100000000000001" customHeight="1">
      <c r="M393" s="187"/>
      <c r="P393" s="38"/>
      <c r="Q393" s="38"/>
      <c r="R393" s="38"/>
      <c r="S393" s="38"/>
      <c r="T393" s="38"/>
    </row>
    <row r="394" spans="13:22" ht="20.100000000000001" customHeight="1">
      <c r="M394" s="187"/>
      <c r="P394" s="38"/>
      <c r="Q394" s="38"/>
      <c r="R394" s="38"/>
      <c r="S394" s="38"/>
      <c r="T394" s="38"/>
    </row>
    <row r="395" spans="13:22" ht="20.100000000000001" customHeight="1">
      <c r="M395" s="187"/>
      <c r="P395" s="38"/>
      <c r="Q395" s="38"/>
      <c r="R395" s="38"/>
      <c r="S395" s="38"/>
      <c r="T395" s="38"/>
    </row>
    <row r="396" spans="13:22" ht="20.100000000000001" customHeight="1">
      <c r="M396" s="187"/>
      <c r="P396" s="38"/>
      <c r="Q396" s="38"/>
      <c r="R396" s="38"/>
      <c r="S396" s="38"/>
      <c r="T396" s="38"/>
    </row>
    <row r="397" spans="13:22" ht="20.100000000000001" customHeight="1">
      <c r="M397" s="187"/>
      <c r="P397" s="38"/>
      <c r="Q397" s="38"/>
      <c r="R397" s="38"/>
      <c r="S397" s="38"/>
      <c r="T397" s="38"/>
    </row>
    <row r="398" spans="13:22" ht="20.100000000000001" customHeight="1">
      <c r="M398" s="187"/>
      <c r="P398" s="38"/>
      <c r="Q398" s="38"/>
      <c r="R398" s="38"/>
      <c r="S398" s="38"/>
      <c r="T398" s="38"/>
    </row>
    <row r="399" spans="13:22" ht="20.100000000000001" customHeight="1">
      <c r="M399" s="187"/>
      <c r="P399" s="38"/>
      <c r="Q399" s="38"/>
      <c r="R399" s="38"/>
      <c r="S399" s="38"/>
      <c r="T399" s="38"/>
    </row>
    <row r="400" spans="13:22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T513" s="38"/>
    </row>
    <row r="514" spans="13:22" ht="20.100000000000001" customHeight="1">
      <c r="M514" s="150"/>
      <c r="T514" s="38"/>
    </row>
    <row r="515" spans="13:22" ht="20.100000000000001" customHeight="1">
      <c r="M515" s="150"/>
      <c r="T515" s="38"/>
    </row>
    <row r="516" spans="13:22" ht="20.100000000000001" customHeight="1">
      <c r="M516" s="150"/>
      <c r="T516" s="38"/>
    </row>
    <row r="517" spans="13:22" ht="20.100000000000001" customHeight="1">
      <c r="M517" s="150"/>
      <c r="T517" s="38"/>
    </row>
    <row r="518" spans="13:22" ht="20.100000000000001" customHeight="1">
      <c r="M518" s="150"/>
      <c r="T518" s="38"/>
    </row>
    <row r="519" spans="13:22" ht="20.100000000000001" customHeight="1">
      <c r="M519" s="150"/>
      <c r="U519" s="151"/>
      <c r="V519" s="151"/>
    </row>
    <row r="520" spans="13:22" ht="20.100000000000001" customHeight="1">
      <c r="M520" s="150"/>
      <c r="U520" s="151"/>
      <c r="V520" s="151"/>
    </row>
    <row r="521" spans="13:22" ht="20.100000000000001" customHeight="1">
      <c r="M521" s="150"/>
      <c r="U521" s="151"/>
      <c r="V521" s="151"/>
    </row>
    <row r="522" spans="13:22" ht="20.100000000000001" customHeight="1">
      <c r="M522" s="150"/>
      <c r="U522" s="151"/>
      <c r="V522" s="151"/>
    </row>
    <row r="523" spans="13:22" ht="20.100000000000001" customHeight="1">
      <c r="M523" s="150"/>
      <c r="U523" s="151"/>
      <c r="V523" s="151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4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S760" s="152"/>
      <c r="T760" s="153"/>
      <c r="U760" s="151"/>
      <c r="V760" s="151"/>
    </row>
    <row r="761" spans="13:22" ht="20.100000000000001" customHeight="1">
      <c r="M761" s="156"/>
      <c r="T761" s="153"/>
      <c r="U761" s="151"/>
      <c r="V761" s="151"/>
    </row>
    <row r="762" spans="13:22" ht="20.100000000000001" customHeight="1">
      <c r="M762" s="156"/>
      <c r="T762" s="153"/>
      <c r="U762" s="151"/>
      <c r="V762" s="151"/>
    </row>
    <row r="763" spans="13:22" ht="20.100000000000001" customHeight="1">
      <c r="M763" s="156"/>
      <c r="T763" s="153"/>
      <c r="U763" s="151"/>
      <c r="V763" s="151"/>
    </row>
    <row r="764" spans="13:22" ht="20.100000000000001" customHeight="1">
      <c r="M764" s="156"/>
      <c r="T764" s="153"/>
      <c r="U764" s="151"/>
      <c r="V764" s="151"/>
    </row>
    <row r="765" spans="13:22" ht="20.100000000000001" customHeight="1">
      <c r="M765" s="156"/>
      <c r="T765" s="153"/>
      <c r="V765" s="151"/>
    </row>
    <row r="766" spans="13:22" ht="20.100000000000001" customHeight="1">
      <c r="M766" s="156"/>
      <c r="O766" s="145"/>
      <c r="P766" s="145"/>
      <c r="Q766" s="145"/>
      <c r="R766" s="145"/>
      <c r="T766" s="153"/>
      <c r="V766" s="151"/>
    </row>
    <row r="767" spans="13:22" ht="20.100000000000001" customHeight="1">
      <c r="M767" s="156"/>
      <c r="O767" s="145"/>
      <c r="P767" s="145"/>
      <c r="Q767" s="145"/>
      <c r="R767" s="145"/>
      <c r="V767" s="151"/>
    </row>
    <row r="768" spans="13:22" ht="20.100000000000001" customHeight="1">
      <c r="M768" s="156"/>
      <c r="O768" s="172"/>
      <c r="P768" s="173"/>
      <c r="Q768" s="173"/>
      <c r="R768" s="145"/>
      <c r="V768" s="151"/>
    </row>
    <row r="769" spans="1:28" ht="20.100000000000001" customHeight="1">
      <c r="M769" s="156"/>
      <c r="O769" s="172"/>
      <c r="P769" s="173"/>
      <c r="Q769" s="173"/>
      <c r="R769" s="145"/>
      <c r="V769" s="151"/>
      <c r="AA769" s="102"/>
      <c r="AB769" s="102"/>
    </row>
    <row r="770" spans="1:28" s="102" customFormat="1" ht="20.100000000000001" customHeight="1">
      <c r="A770" s="268"/>
      <c r="B770" s="123"/>
      <c r="C770" s="123"/>
      <c r="D770" s="123"/>
      <c r="E770" s="123"/>
      <c r="F770" s="123"/>
      <c r="G770" s="123"/>
      <c r="H770" s="123"/>
      <c r="I770" s="316"/>
      <c r="J770" s="123"/>
      <c r="K770" s="123"/>
      <c r="L770" s="123"/>
      <c r="M770" s="156"/>
      <c r="N770" s="150"/>
      <c r="O770" s="172"/>
      <c r="P770" s="173"/>
      <c r="Q770" s="173"/>
      <c r="R770" s="145"/>
      <c r="S770" s="150"/>
      <c r="T770" s="150"/>
      <c r="U770" s="150"/>
      <c r="V770" s="151"/>
      <c r="W770" s="150"/>
      <c r="X770" s="150"/>
      <c r="Y770" s="150"/>
      <c r="Z770" s="150"/>
    </row>
    <row r="771" spans="1:28" s="102" customFormat="1" ht="20.100000000000001" customHeight="1">
      <c r="A771" s="268"/>
      <c r="B771" s="123"/>
      <c r="C771" s="123"/>
      <c r="D771" s="123"/>
      <c r="E771" s="123"/>
      <c r="F771" s="123"/>
      <c r="G771" s="123"/>
      <c r="H771" s="123"/>
      <c r="I771" s="316"/>
      <c r="J771" s="123"/>
      <c r="K771" s="123"/>
      <c r="L771" s="123"/>
      <c r="M771" s="156"/>
      <c r="N771" s="150"/>
      <c r="O771" s="172"/>
      <c r="P771" s="173"/>
      <c r="Q771" s="173"/>
      <c r="R771" s="145"/>
      <c r="S771" s="150"/>
      <c r="T771" s="150"/>
      <c r="U771" s="150"/>
      <c r="V771" s="151"/>
      <c r="W771" s="150"/>
      <c r="X771" s="150"/>
      <c r="Y771" s="150"/>
      <c r="Z771" s="150"/>
    </row>
    <row r="772" spans="1:28" s="102" customFormat="1" ht="20.100000000000001" customHeight="1">
      <c r="A772" s="268"/>
      <c r="B772" s="123"/>
      <c r="C772" s="123"/>
      <c r="D772" s="123"/>
      <c r="E772" s="123"/>
      <c r="F772" s="123"/>
      <c r="G772" s="123"/>
      <c r="H772" s="123"/>
      <c r="I772" s="316"/>
      <c r="J772" s="123"/>
      <c r="K772" s="123"/>
      <c r="L772" s="123"/>
      <c r="M772" s="156"/>
      <c r="N772" s="150"/>
      <c r="O772" s="172"/>
      <c r="P772" s="173"/>
      <c r="Q772" s="173"/>
      <c r="R772" s="145"/>
      <c r="S772" s="150"/>
      <c r="T772" s="150"/>
      <c r="U772" s="150"/>
      <c r="V772" s="150"/>
      <c r="W772" s="150"/>
      <c r="X772" s="150"/>
      <c r="Y772" s="150"/>
      <c r="Z772" s="150"/>
    </row>
    <row r="773" spans="1:28" s="102" customFormat="1" ht="20.100000000000001" customHeight="1">
      <c r="A773" s="268"/>
      <c r="B773" s="123"/>
      <c r="C773" s="123"/>
      <c r="D773" s="123"/>
      <c r="E773" s="123"/>
      <c r="F773" s="123"/>
      <c r="G773" s="123"/>
      <c r="H773" s="123"/>
      <c r="I773" s="316"/>
      <c r="J773" s="123"/>
      <c r="K773" s="123"/>
      <c r="L773" s="123"/>
      <c r="M773" s="156"/>
      <c r="N773" s="150"/>
      <c r="O773" s="172"/>
      <c r="P773" s="173"/>
      <c r="Q773" s="173"/>
      <c r="R773" s="145"/>
      <c r="S773" s="150"/>
      <c r="T773" s="150"/>
      <c r="U773" s="150"/>
      <c r="V773" s="150"/>
      <c r="W773" s="150"/>
      <c r="X773" s="150"/>
      <c r="Y773" s="150"/>
      <c r="Z773" s="150"/>
    </row>
    <row r="774" spans="1:28" s="102" customFormat="1" ht="20.100000000000001" customHeight="1">
      <c r="A774" s="268"/>
      <c r="B774" s="123"/>
      <c r="C774" s="123"/>
      <c r="D774" s="123"/>
      <c r="E774" s="123"/>
      <c r="F774" s="123"/>
      <c r="G774" s="123"/>
      <c r="H774" s="123"/>
      <c r="I774" s="316"/>
      <c r="J774" s="123"/>
      <c r="K774" s="123"/>
      <c r="L774" s="123"/>
      <c r="M774" s="156"/>
      <c r="N774" s="145"/>
      <c r="O774" s="172"/>
      <c r="P774" s="173"/>
      <c r="Q774" s="173"/>
      <c r="R774" s="145"/>
      <c r="S774" s="150"/>
      <c r="T774" s="150"/>
      <c r="U774" s="150"/>
      <c r="V774" s="150"/>
      <c r="W774" s="150"/>
      <c r="X774" s="150"/>
      <c r="Y774" s="150"/>
      <c r="Z774" s="150"/>
    </row>
    <row r="775" spans="1:28" s="102" customFormat="1" ht="20.100000000000001" customHeight="1">
      <c r="A775" s="268"/>
      <c r="B775" s="123"/>
      <c r="C775" s="123"/>
      <c r="D775" s="123"/>
      <c r="E775" s="123"/>
      <c r="F775" s="123"/>
      <c r="G775" s="123"/>
      <c r="H775" s="123"/>
      <c r="I775" s="316"/>
      <c r="J775" s="123"/>
      <c r="K775" s="123"/>
      <c r="L775" s="123"/>
      <c r="M775" s="156"/>
      <c r="N775" s="145"/>
      <c r="O775" s="145"/>
      <c r="P775" s="145"/>
      <c r="Q775" s="145"/>
      <c r="R775" s="145"/>
      <c r="S775" s="150"/>
      <c r="T775" s="150"/>
      <c r="U775" s="150"/>
      <c r="V775" s="150"/>
      <c r="W775" s="150"/>
      <c r="X775" s="150"/>
      <c r="Y775" s="150"/>
      <c r="Z775" s="150"/>
    </row>
    <row r="776" spans="1:28" s="102" customFormat="1" ht="20.100000000000001" customHeight="1">
      <c r="A776" s="268"/>
      <c r="B776" s="123"/>
      <c r="C776" s="123"/>
      <c r="D776" s="123"/>
      <c r="E776" s="123"/>
      <c r="F776" s="123"/>
      <c r="G776" s="123"/>
      <c r="H776" s="123"/>
      <c r="I776" s="316"/>
      <c r="J776" s="123"/>
      <c r="K776" s="123"/>
      <c r="L776" s="123"/>
      <c r="M776" s="156"/>
      <c r="N776" s="172"/>
      <c r="O776" s="145"/>
      <c r="P776" s="145"/>
      <c r="Q776" s="145"/>
      <c r="R776" s="145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68"/>
      <c r="B777" s="123"/>
      <c r="C777" s="123"/>
      <c r="D777" s="123"/>
      <c r="E777" s="123"/>
      <c r="F777" s="123"/>
      <c r="G777" s="123"/>
      <c r="H777" s="123"/>
      <c r="I777" s="316"/>
      <c r="J777" s="123"/>
      <c r="K777" s="123"/>
      <c r="L777" s="123"/>
      <c r="M777" s="156"/>
      <c r="N777" s="172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8"/>
      <c r="B778" s="123"/>
      <c r="C778" s="123"/>
      <c r="D778" s="123"/>
      <c r="E778" s="123"/>
      <c r="F778" s="123"/>
      <c r="G778" s="123"/>
      <c r="H778" s="123"/>
      <c r="I778" s="316"/>
      <c r="J778" s="123"/>
      <c r="K778" s="123"/>
      <c r="L778" s="123"/>
      <c r="M778" s="156"/>
      <c r="N778" s="172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8"/>
      <c r="B779" s="123"/>
      <c r="C779" s="123"/>
      <c r="D779" s="123"/>
      <c r="E779" s="123"/>
      <c r="F779" s="123"/>
      <c r="G779" s="123"/>
      <c r="H779" s="123"/>
      <c r="I779" s="316"/>
      <c r="J779" s="123"/>
      <c r="K779" s="123"/>
      <c r="L779" s="123"/>
      <c r="M779" s="156"/>
      <c r="N779" s="172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8"/>
      <c r="B780" s="123"/>
      <c r="C780" s="123"/>
      <c r="D780" s="123"/>
      <c r="E780" s="123"/>
      <c r="F780" s="123"/>
      <c r="G780" s="123"/>
      <c r="H780" s="123"/>
      <c r="I780" s="316"/>
      <c r="J780" s="123"/>
      <c r="K780" s="123"/>
      <c r="L780" s="123"/>
      <c r="M780" s="156"/>
      <c r="N780" s="172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  <c r="AA780" s="150"/>
      <c r="AB780" s="150"/>
    </row>
    <row r="781" spans="1:28" ht="20.100000000000001" customHeight="1">
      <c r="M781" s="156"/>
      <c r="N781" s="172"/>
      <c r="AA781" s="102"/>
      <c r="AB781" s="102"/>
    </row>
    <row r="782" spans="1:28" s="102" customFormat="1" ht="20.100000000000001" customHeight="1">
      <c r="A782" s="268"/>
      <c r="B782" s="123"/>
      <c r="C782" s="123"/>
      <c r="D782" s="123"/>
      <c r="E782" s="123"/>
      <c r="F782" s="123"/>
      <c r="G782" s="123"/>
      <c r="H782" s="123"/>
      <c r="I782" s="316"/>
      <c r="J782" s="123"/>
      <c r="K782" s="123"/>
      <c r="L782" s="123"/>
      <c r="M782" s="156"/>
      <c r="N782" s="172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8"/>
      <c r="B783" s="123"/>
      <c r="C783" s="123"/>
      <c r="D783" s="123"/>
      <c r="E783" s="123"/>
      <c r="F783" s="123"/>
      <c r="G783" s="123"/>
      <c r="H783" s="123"/>
      <c r="I783" s="316"/>
      <c r="J783" s="123"/>
      <c r="K783" s="123"/>
      <c r="L783" s="123"/>
      <c r="M783" s="156"/>
      <c r="N783" s="145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8"/>
      <c r="B784" s="123"/>
      <c r="C784" s="123"/>
      <c r="D784" s="123"/>
      <c r="E784" s="123"/>
      <c r="F784" s="123"/>
      <c r="G784" s="123"/>
      <c r="H784" s="123"/>
      <c r="I784" s="316"/>
      <c r="J784" s="123"/>
      <c r="K784" s="123"/>
      <c r="L784" s="123"/>
      <c r="M784" s="156"/>
      <c r="N784" s="145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8"/>
      <c r="B785" s="123"/>
      <c r="C785" s="123"/>
      <c r="D785" s="123"/>
      <c r="E785" s="123"/>
      <c r="F785" s="123"/>
      <c r="G785" s="123"/>
      <c r="H785" s="123"/>
      <c r="I785" s="316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8"/>
      <c r="B786" s="123"/>
      <c r="C786" s="123"/>
      <c r="D786" s="123"/>
      <c r="E786" s="123"/>
      <c r="F786" s="123"/>
      <c r="G786" s="123"/>
      <c r="H786" s="123"/>
      <c r="I786" s="316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8"/>
      <c r="B787" s="123"/>
      <c r="C787" s="123"/>
      <c r="D787" s="123"/>
      <c r="E787" s="123"/>
      <c r="F787" s="123"/>
      <c r="G787" s="123"/>
      <c r="H787" s="123"/>
      <c r="I787" s="316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8"/>
      <c r="B788" s="123"/>
      <c r="C788" s="123"/>
      <c r="D788" s="123"/>
      <c r="E788" s="123"/>
      <c r="F788" s="123"/>
      <c r="G788" s="123"/>
      <c r="H788" s="123"/>
      <c r="I788" s="316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8"/>
      <c r="B789" s="123"/>
      <c r="C789" s="123"/>
      <c r="D789" s="123"/>
      <c r="E789" s="123"/>
      <c r="F789" s="123"/>
      <c r="G789" s="123"/>
      <c r="H789" s="123"/>
      <c r="I789" s="316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8"/>
      <c r="B790" s="123"/>
      <c r="C790" s="123"/>
      <c r="D790" s="123"/>
      <c r="E790" s="123"/>
      <c r="F790" s="123"/>
      <c r="G790" s="123"/>
      <c r="H790" s="123"/>
      <c r="I790" s="316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8"/>
      <c r="B791" s="123"/>
      <c r="C791" s="123"/>
      <c r="D791" s="123"/>
      <c r="E791" s="123"/>
      <c r="F791" s="123"/>
      <c r="G791" s="123"/>
      <c r="H791" s="123"/>
      <c r="I791" s="316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8"/>
      <c r="B792" s="123"/>
      <c r="C792" s="123"/>
      <c r="D792" s="123"/>
      <c r="E792" s="123"/>
      <c r="F792" s="123"/>
      <c r="G792" s="123"/>
      <c r="H792" s="123"/>
      <c r="I792" s="316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8"/>
      <c r="B793" s="123"/>
      <c r="C793" s="123"/>
      <c r="D793" s="123"/>
      <c r="E793" s="123"/>
      <c r="F793" s="123"/>
      <c r="G793" s="123"/>
      <c r="H793" s="123"/>
      <c r="I793" s="316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8"/>
      <c r="B794" s="123"/>
      <c r="C794" s="123"/>
      <c r="D794" s="123"/>
      <c r="E794" s="123"/>
      <c r="F794" s="123"/>
      <c r="G794" s="123"/>
      <c r="H794" s="123"/>
      <c r="I794" s="316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8"/>
      <c r="B795" s="123"/>
      <c r="C795" s="123"/>
      <c r="D795" s="123"/>
      <c r="E795" s="123"/>
      <c r="F795" s="123"/>
      <c r="G795" s="123"/>
      <c r="H795" s="123"/>
      <c r="I795" s="316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8"/>
      <c r="B796" s="123"/>
      <c r="C796" s="123"/>
      <c r="D796" s="123"/>
      <c r="E796" s="123"/>
      <c r="F796" s="123"/>
      <c r="G796" s="123"/>
      <c r="H796" s="123"/>
      <c r="I796" s="316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8"/>
      <c r="B797" s="123"/>
      <c r="C797" s="123"/>
      <c r="D797" s="123"/>
      <c r="E797" s="123"/>
      <c r="F797" s="123"/>
      <c r="G797" s="123"/>
      <c r="H797" s="123"/>
      <c r="I797" s="316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8"/>
      <c r="B798" s="123"/>
      <c r="C798" s="123"/>
      <c r="D798" s="123"/>
      <c r="E798" s="123"/>
      <c r="F798" s="123"/>
      <c r="G798" s="123"/>
      <c r="H798" s="123"/>
      <c r="I798" s="316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8"/>
      <c r="B799" s="123"/>
      <c r="C799" s="123"/>
      <c r="D799" s="123"/>
      <c r="E799" s="123"/>
      <c r="F799" s="123"/>
      <c r="G799" s="123"/>
      <c r="H799" s="123"/>
      <c r="I799" s="316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8"/>
      <c r="B800" s="123"/>
      <c r="C800" s="123"/>
      <c r="D800" s="123"/>
      <c r="E800" s="123"/>
      <c r="F800" s="123"/>
      <c r="G800" s="123"/>
      <c r="H800" s="123"/>
      <c r="I800" s="316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8"/>
      <c r="B801" s="123"/>
      <c r="C801" s="123"/>
      <c r="D801" s="123"/>
      <c r="E801" s="123"/>
      <c r="F801" s="123"/>
      <c r="G801" s="123"/>
      <c r="H801" s="123"/>
      <c r="I801" s="316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8"/>
      <c r="B802" s="123"/>
      <c r="C802" s="123"/>
      <c r="D802" s="123"/>
      <c r="E802" s="123"/>
      <c r="F802" s="123"/>
      <c r="G802" s="123"/>
      <c r="H802" s="123"/>
      <c r="I802" s="316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8"/>
      <c r="B803" s="123"/>
      <c r="C803" s="123"/>
      <c r="D803" s="123"/>
      <c r="E803" s="123"/>
      <c r="F803" s="123"/>
      <c r="G803" s="123"/>
      <c r="H803" s="123"/>
      <c r="I803" s="316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8"/>
      <c r="B804" s="123"/>
      <c r="C804" s="123"/>
      <c r="D804" s="123"/>
      <c r="E804" s="123"/>
      <c r="F804" s="123"/>
      <c r="G804" s="123"/>
      <c r="H804" s="123"/>
      <c r="I804" s="316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8"/>
      <c r="B805" s="123"/>
      <c r="C805" s="123"/>
      <c r="D805" s="123"/>
      <c r="E805" s="123"/>
      <c r="F805" s="123"/>
      <c r="G805" s="123"/>
      <c r="H805" s="123"/>
      <c r="I805" s="316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8"/>
      <c r="B806" s="123"/>
      <c r="C806" s="123"/>
      <c r="D806" s="123"/>
      <c r="E806" s="123"/>
      <c r="F806" s="123"/>
      <c r="G806" s="123"/>
      <c r="H806" s="123"/>
      <c r="I806" s="316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8"/>
      <c r="B807" s="123"/>
      <c r="C807" s="123"/>
      <c r="D807" s="123"/>
      <c r="E807" s="123"/>
      <c r="F807" s="123"/>
      <c r="G807" s="123"/>
      <c r="H807" s="123"/>
      <c r="I807" s="316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8"/>
      <c r="B808" s="123"/>
      <c r="C808" s="123"/>
      <c r="D808" s="123"/>
      <c r="E808" s="123"/>
      <c r="F808" s="123"/>
      <c r="G808" s="123"/>
      <c r="H808" s="123"/>
      <c r="I808" s="316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8"/>
      <c r="B809" s="123"/>
      <c r="C809" s="123"/>
      <c r="D809" s="123"/>
      <c r="E809" s="123"/>
      <c r="F809" s="123"/>
      <c r="G809" s="123"/>
      <c r="H809" s="123"/>
      <c r="I809" s="316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8"/>
      <c r="B810" s="123"/>
      <c r="C810" s="123"/>
      <c r="D810" s="123"/>
      <c r="E810" s="123"/>
      <c r="F810" s="123"/>
      <c r="G810" s="123"/>
      <c r="H810" s="123"/>
      <c r="I810" s="316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8"/>
      <c r="B811" s="123"/>
      <c r="C811" s="123"/>
      <c r="D811" s="123"/>
      <c r="E811" s="123"/>
      <c r="F811" s="123"/>
      <c r="G811" s="123"/>
      <c r="H811" s="123"/>
      <c r="I811" s="316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8"/>
      <c r="B812" s="123"/>
      <c r="C812" s="123"/>
      <c r="D812" s="123"/>
      <c r="E812" s="123"/>
      <c r="F812" s="123"/>
      <c r="G812" s="123"/>
      <c r="H812" s="123"/>
      <c r="I812" s="316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8"/>
      <c r="B813" s="123"/>
      <c r="C813" s="123"/>
      <c r="D813" s="123"/>
      <c r="E813" s="123"/>
      <c r="F813" s="123"/>
      <c r="G813" s="123"/>
      <c r="H813" s="123"/>
      <c r="I813" s="31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8"/>
      <c r="B814" s="123"/>
      <c r="C814" s="123"/>
      <c r="D814" s="123"/>
      <c r="E814" s="123"/>
      <c r="F814" s="123"/>
      <c r="G814" s="123"/>
      <c r="H814" s="123"/>
      <c r="I814" s="316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8"/>
      <c r="B815" s="123"/>
      <c r="C815" s="123"/>
      <c r="D815" s="123"/>
      <c r="E815" s="123"/>
      <c r="F815" s="123"/>
      <c r="G815" s="123"/>
      <c r="H815" s="123"/>
      <c r="I815" s="316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8"/>
      <c r="B816" s="123"/>
      <c r="C816" s="123"/>
      <c r="D816" s="123"/>
      <c r="E816" s="123"/>
      <c r="F816" s="123"/>
      <c r="G816" s="123"/>
      <c r="H816" s="123"/>
      <c r="I816" s="316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8"/>
      <c r="B817" s="123"/>
      <c r="C817" s="123"/>
      <c r="D817" s="123"/>
      <c r="E817" s="123"/>
      <c r="F817" s="123"/>
      <c r="G817" s="123"/>
      <c r="H817" s="123"/>
      <c r="I817" s="316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8"/>
      <c r="B818" s="123"/>
      <c r="C818" s="123"/>
      <c r="D818" s="123"/>
      <c r="E818" s="123"/>
      <c r="F818" s="123"/>
      <c r="G818" s="123"/>
      <c r="H818" s="123"/>
      <c r="I818" s="316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8"/>
      <c r="B819" s="123"/>
      <c r="C819" s="123"/>
      <c r="D819" s="123"/>
      <c r="E819" s="123"/>
      <c r="F819" s="123"/>
      <c r="G819" s="123"/>
      <c r="H819" s="123"/>
      <c r="I819" s="316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8"/>
      <c r="B820" s="123"/>
      <c r="C820" s="123"/>
      <c r="D820" s="123"/>
      <c r="E820" s="123"/>
      <c r="F820" s="123"/>
      <c r="G820" s="123"/>
      <c r="H820" s="123"/>
      <c r="I820" s="316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8"/>
      <c r="B821" s="123"/>
      <c r="C821" s="123"/>
      <c r="D821" s="123"/>
      <c r="E821" s="123"/>
      <c r="F821" s="123"/>
      <c r="G821" s="123"/>
      <c r="H821" s="123"/>
      <c r="I821" s="316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  <c r="AA821" s="150"/>
      <c r="AB821" s="150"/>
    </row>
    <row r="824" spans="1:28" ht="20.100000000000001" customHeight="1">
      <c r="AA824" s="102"/>
      <c r="AB824" s="102"/>
    </row>
    <row r="825" spans="1:28" s="102" customFormat="1" ht="20.100000000000001" customHeight="1">
      <c r="A825" s="268"/>
      <c r="B825" s="123"/>
      <c r="C825" s="123"/>
      <c r="D825" s="123"/>
      <c r="E825" s="123"/>
      <c r="F825" s="123"/>
      <c r="G825" s="123"/>
      <c r="H825" s="123"/>
      <c r="I825" s="316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8"/>
      <c r="B826" s="123"/>
      <c r="C826" s="123"/>
      <c r="D826" s="123"/>
      <c r="E826" s="123"/>
      <c r="F826" s="123"/>
      <c r="G826" s="123"/>
      <c r="H826" s="123"/>
      <c r="I826" s="316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8"/>
      <c r="B827" s="123"/>
      <c r="C827" s="123"/>
      <c r="D827" s="123"/>
      <c r="E827" s="123"/>
      <c r="F827" s="123"/>
      <c r="G827" s="123"/>
      <c r="H827" s="123"/>
      <c r="I827" s="316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8"/>
      <c r="B828" s="123"/>
      <c r="C828" s="123"/>
      <c r="D828" s="123"/>
      <c r="E828" s="123"/>
      <c r="F828" s="123"/>
      <c r="G828" s="123"/>
      <c r="H828" s="123"/>
      <c r="I828" s="316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8"/>
      <c r="B829" s="123"/>
      <c r="C829" s="123"/>
      <c r="D829" s="123"/>
      <c r="E829" s="123"/>
      <c r="F829" s="123"/>
      <c r="G829" s="123"/>
      <c r="H829" s="123"/>
      <c r="I829" s="316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8"/>
      <c r="B830" s="123"/>
      <c r="C830" s="123"/>
      <c r="D830" s="123"/>
      <c r="E830" s="123"/>
      <c r="F830" s="123"/>
      <c r="G830" s="123"/>
      <c r="H830" s="123"/>
      <c r="I830" s="316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8"/>
      <c r="B831" s="123"/>
      <c r="C831" s="123"/>
      <c r="D831" s="123"/>
      <c r="E831" s="123"/>
      <c r="F831" s="123"/>
      <c r="G831" s="123"/>
      <c r="H831" s="123"/>
      <c r="I831" s="316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68"/>
      <c r="B832" s="123"/>
      <c r="C832" s="123"/>
      <c r="D832" s="123"/>
      <c r="E832" s="123"/>
      <c r="F832" s="123"/>
      <c r="G832" s="123"/>
      <c r="H832" s="123"/>
      <c r="I832" s="316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8"/>
      <c r="B833" s="123"/>
      <c r="C833" s="123"/>
      <c r="D833" s="123"/>
      <c r="E833" s="123"/>
      <c r="F833" s="123"/>
      <c r="G833" s="123"/>
      <c r="H833" s="123"/>
      <c r="I833" s="316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  <c r="AA833" s="150"/>
      <c r="AB833" s="150"/>
    </row>
  </sheetData>
  <autoFilter ref="A3:V711"/>
  <mergeCells count="10">
    <mergeCell ref="V35:V36"/>
    <mergeCell ref="K81:L81"/>
    <mergeCell ref="K91:L91"/>
    <mergeCell ref="K102:L102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12:H113 D132:H133 E103:H104 D142:H149 D82:H83 D92:H95 D4:H68 D70:H72">
    <cfRule type="cellIs" dxfId="219" priority="12" operator="greaterThan">
      <formula>0</formula>
    </cfRule>
  </conditionalFormatting>
  <conditionalFormatting sqref="D112:H113 D132:H133 D142:H149 D92:H95">
    <cfRule type="cellIs" dxfId="218" priority="10" operator="greaterThan">
      <formula>0</formula>
    </cfRule>
    <cfRule type="expression" dxfId="217" priority="11">
      <formula>"&gt;0"</formula>
    </cfRule>
  </conditionalFormatting>
  <conditionalFormatting sqref="D122:H123">
    <cfRule type="cellIs" dxfId="216" priority="2" operator="greaterThan">
      <formula>0</formula>
    </cfRule>
    <cfRule type="cellIs" dxfId="215" priority="3" operator="greaterThan">
      <formula>0</formula>
    </cfRule>
    <cfRule type="expression" dxfId="214" priority="7">
      <formula>"&gt;=1"</formula>
    </cfRule>
    <cfRule type="cellIs" dxfId="213" priority="8" operator="greaterThan">
      <formula>1</formula>
    </cfRule>
    <cfRule type="cellIs" dxfId="212" priority="9" operator="greaterThan">
      <formula>1</formula>
    </cfRule>
  </conditionalFormatting>
  <conditionalFormatting sqref="P768:Q774">
    <cfRule type="expression" dxfId="211" priority="4">
      <formula>"&gt;=1"</formula>
    </cfRule>
    <cfRule type="cellIs" dxfId="210" priority="5" operator="greaterThan">
      <formula>1</formula>
    </cfRule>
    <cfRule type="cellIs" dxfId="209" priority="6" operator="greaterThan">
      <formula>1</formula>
    </cfRule>
  </conditionalFormatting>
  <conditionalFormatting sqref="D69:H69">
    <cfRule type="cellIs" dxfId="208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6"/>
  <sheetViews>
    <sheetView zoomScaleNormal="100" workbookViewId="0">
      <pane ySplit="3" topLeftCell="A43" activePane="bottomLeft" state="frozen"/>
      <selection activeCell="A4" sqref="A4:J71"/>
      <selection pane="bottomLeft" activeCell="A61" sqref="A61:L62"/>
    </sheetView>
  </sheetViews>
  <sheetFormatPr defaultRowHeight="20.100000000000001" customHeight="1"/>
  <cols>
    <col min="1" max="1" width="10.125" style="268" customWidth="1"/>
    <col min="2" max="2" width="18.625" style="123" customWidth="1"/>
    <col min="3" max="3" width="11.625" style="123" customWidth="1"/>
    <col min="4" max="8" width="8.125" style="123" customWidth="1"/>
    <col min="9" max="9" width="8.875" style="31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3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44" t="s">
        <v>3</v>
      </c>
      <c r="E3" s="444" t="s">
        <v>4</v>
      </c>
      <c r="F3" s="444" t="s">
        <v>5</v>
      </c>
      <c r="G3" s="444" t="s">
        <v>6</v>
      </c>
      <c r="H3" s="444" t="s">
        <v>119</v>
      </c>
      <c r="I3" s="295" t="s">
        <v>8</v>
      </c>
      <c r="J3" s="444" t="s">
        <v>9</v>
      </c>
      <c r="K3" s="466" t="s">
        <v>10</v>
      </c>
      <c r="L3" s="467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8">
        <v>44524</v>
      </c>
      <c r="B4" s="326" t="s">
        <v>2533</v>
      </c>
      <c r="C4" s="327" t="s">
        <v>2534</v>
      </c>
      <c r="D4" s="328">
        <v>2</v>
      </c>
      <c r="E4" s="328">
        <v>0</v>
      </c>
      <c r="F4" s="328">
        <v>0</v>
      </c>
      <c r="G4" s="328">
        <v>2</v>
      </c>
      <c r="H4" s="328">
        <v>0</v>
      </c>
      <c r="I4" s="329" t="s">
        <v>2538</v>
      </c>
      <c r="J4" s="330" t="s">
        <v>2540</v>
      </c>
      <c r="K4" s="330" t="s">
        <v>2542</v>
      </c>
      <c r="L4" s="331"/>
      <c r="M4" s="101"/>
      <c r="O4" s="111" t="s">
        <v>93</v>
      </c>
      <c r="P4" s="112"/>
      <c r="Q4" s="32">
        <f>D134</f>
        <v>172</v>
      </c>
      <c r="R4" s="32">
        <f>E134</f>
        <v>30</v>
      </c>
      <c r="S4" s="32">
        <f>F134</f>
        <v>30</v>
      </c>
      <c r="T4" s="32">
        <f>G134</f>
        <v>173</v>
      </c>
      <c r="U4" s="32">
        <f>H134</f>
        <v>0</v>
      </c>
      <c r="V4" s="113"/>
    </row>
    <row r="5" spans="1:22" ht="20.100000000000001" customHeight="1">
      <c r="A5" s="325">
        <v>44524</v>
      </c>
      <c r="B5" s="332" t="s">
        <v>2537</v>
      </c>
      <c r="C5" s="333" t="s">
        <v>2535</v>
      </c>
      <c r="D5" s="334">
        <v>1</v>
      </c>
      <c r="E5" s="334">
        <v>0</v>
      </c>
      <c r="F5" s="334">
        <v>0</v>
      </c>
      <c r="G5" s="334">
        <v>1</v>
      </c>
      <c r="H5" s="334">
        <v>0</v>
      </c>
      <c r="I5" s="335" t="s">
        <v>2538</v>
      </c>
      <c r="J5" s="336" t="s">
        <v>2541</v>
      </c>
      <c r="K5" s="336" t="s">
        <v>2542</v>
      </c>
      <c r="L5" s="337"/>
      <c r="M5" s="156"/>
      <c r="O5" s="114" t="s">
        <v>49</v>
      </c>
      <c r="P5" s="115"/>
      <c r="Q5" s="33">
        <f>D135</f>
        <v>4754</v>
      </c>
      <c r="R5" s="33">
        <f>E135</f>
        <v>788</v>
      </c>
      <c r="S5" s="33">
        <f>F135</f>
        <v>786</v>
      </c>
      <c r="T5" s="33">
        <f>G135</f>
        <v>4675</v>
      </c>
      <c r="U5" s="33">
        <f>H135</f>
        <v>0</v>
      </c>
      <c r="V5" s="116"/>
    </row>
    <row r="6" spans="1:22" ht="20.100000000000001" customHeight="1" thickBot="1">
      <c r="A6" s="324">
        <v>44524</v>
      </c>
      <c r="B6" s="338" t="s">
        <v>2537</v>
      </c>
      <c r="C6" s="339" t="s">
        <v>2536</v>
      </c>
      <c r="D6" s="340">
        <v>1</v>
      </c>
      <c r="E6" s="340">
        <v>0</v>
      </c>
      <c r="F6" s="340">
        <v>0</v>
      </c>
      <c r="G6" s="340">
        <v>0</v>
      </c>
      <c r="H6" s="340">
        <v>0</v>
      </c>
      <c r="I6" s="341" t="s">
        <v>2539</v>
      </c>
      <c r="J6" s="342" t="s">
        <v>2541</v>
      </c>
      <c r="K6" s="342" t="s">
        <v>2542</v>
      </c>
      <c r="L6" s="343"/>
      <c r="M6" s="156"/>
      <c r="O6" s="46" t="s">
        <v>50</v>
      </c>
      <c r="P6" s="47"/>
      <c r="Q6" s="2">
        <f>D136</f>
        <v>4926</v>
      </c>
      <c r="R6" s="2">
        <f>E136</f>
        <v>818</v>
      </c>
      <c r="S6" s="2">
        <f>F136</f>
        <v>816</v>
      </c>
      <c r="T6" s="2">
        <f>G136</f>
        <v>4848</v>
      </c>
      <c r="U6" s="2">
        <f>H136</f>
        <v>0</v>
      </c>
      <c r="V6" s="48"/>
    </row>
    <row r="7" spans="1:22" ht="20.100000000000001" customHeight="1" thickTop="1">
      <c r="A7" s="318">
        <v>44524</v>
      </c>
      <c r="B7" s="326" t="s">
        <v>2544</v>
      </c>
      <c r="C7" s="327" t="s">
        <v>2545</v>
      </c>
      <c r="D7" s="328">
        <v>4</v>
      </c>
      <c r="E7" s="328">
        <v>0</v>
      </c>
      <c r="F7" s="328">
        <v>0</v>
      </c>
      <c r="G7" s="328">
        <v>4</v>
      </c>
      <c r="H7" s="328">
        <v>0</v>
      </c>
      <c r="I7" s="329" t="s">
        <v>2568</v>
      </c>
      <c r="J7" s="330" t="s">
        <v>2570</v>
      </c>
      <c r="K7" s="368" t="s">
        <v>2575</v>
      </c>
      <c r="L7" s="331"/>
      <c r="M7" s="156"/>
      <c r="O7" s="49" t="s">
        <v>51</v>
      </c>
      <c r="P7" s="50"/>
      <c r="Q7" s="3">
        <f>D75</f>
        <v>184</v>
      </c>
      <c r="R7" s="3">
        <f>E75</f>
        <v>0</v>
      </c>
      <c r="S7" s="3">
        <f>F75</f>
        <v>0</v>
      </c>
      <c r="T7" s="3">
        <f>G75</f>
        <v>167</v>
      </c>
      <c r="U7" s="3">
        <f>H75</f>
        <v>0</v>
      </c>
      <c r="V7" s="51"/>
    </row>
    <row r="8" spans="1:22" ht="20.100000000000001" customHeight="1" thickBot="1">
      <c r="A8" s="325">
        <v>44524</v>
      </c>
      <c r="B8" s="332" t="s">
        <v>2548</v>
      </c>
      <c r="C8" s="333" t="s">
        <v>2546</v>
      </c>
      <c r="D8" s="334">
        <v>3</v>
      </c>
      <c r="E8" s="334">
        <v>0</v>
      </c>
      <c r="F8" s="334">
        <v>0</v>
      </c>
      <c r="G8" s="334">
        <v>3</v>
      </c>
      <c r="H8" s="334">
        <v>0</v>
      </c>
      <c r="I8" s="335" t="s">
        <v>2568</v>
      </c>
      <c r="J8" s="336" t="s">
        <v>2571</v>
      </c>
      <c r="K8" s="370" t="s">
        <v>2575</v>
      </c>
      <c r="L8" s="337"/>
      <c r="M8" s="156"/>
      <c r="O8" s="52" t="s">
        <v>94</v>
      </c>
      <c r="P8" s="53"/>
      <c r="Q8" s="4">
        <f>SUM(Q6:Q7)</f>
        <v>5110</v>
      </c>
      <c r="R8" s="4">
        <f>SUM(R6:R7)</f>
        <v>818</v>
      </c>
      <c r="S8" s="4">
        <f>SUM(S6:S7)</f>
        <v>816</v>
      </c>
      <c r="T8" s="4">
        <f>SUM(T6:T7)</f>
        <v>5015</v>
      </c>
      <c r="U8" s="4">
        <f>SUM(U6:U7)</f>
        <v>0</v>
      </c>
      <c r="V8" s="54"/>
    </row>
    <row r="9" spans="1:22" ht="20.100000000000001" customHeight="1" thickTop="1" thickBot="1">
      <c r="A9" s="324">
        <v>44524</v>
      </c>
      <c r="B9" s="338" t="s">
        <v>2544</v>
      </c>
      <c r="C9" s="339" t="s">
        <v>2547</v>
      </c>
      <c r="D9" s="340">
        <v>1</v>
      </c>
      <c r="E9" s="340">
        <v>0</v>
      </c>
      <c r="F9" s="340">
        <v>0</v>
      </c>
      <c r="G9" s="340">
        <v>1</v>
      </c>
      <c r="H9" s="340">
        <v>0</v>
      </c>
      <c r="I9" s="341" t="s">
        <v>2569</v>
      </c>
      <c r="J9" s="342" t="s">
        <v>2570</v>
      </c>
      <c r="K9" s="369" t="s">
        <v>2575</v>
      </c>
      <c r="L9" s="343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318">
        <v>44524</v>
      </c>
      <c r="B10" s="326" t="s">
        <v>2549</v>
      </c>
      <c r="C10" s="327" t="s">
        <v>2550</v>
      </c>
      <c r="D10" s="328">
        <v>5</v>
      </c>
      <c r="E10" s="328">
        <v>0</v>
      </c>
      <c r="F10" s="328">
        <v>0</v>
      </c>
      <c r="G10" s="328">
        <v>5</v>
      </c>
      <c r="H10" s="328">
        <v>0</v>
      </c>
      <c r="I10" s="329" t="s">
        <v>2569</v>
      </c>
      <c r="J10" s="330" t="s">
        <v>2572</v>
      </c>
      <c r="K10" s="368" t="s">
        <v>2575</v>
      </c>
      <c r="L10" s="331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25">
        <v>44524</v>
      </c>
      <c r="B11" s="332" t="s">
        <v>2549</v>
      </c>
      <c r="C11" s="333" t="s">
        <v>2551</v>
      </c>
      <c r="D11" s="334">
        <v>0</v>
      </c>
      <c r="E11" s="334">
        <v>0</v>
      </c>
      <c r="F11" s="334">
        <v>0</v>
      </c>
      <c r="G11" s="334">
        <v>1</v>
      </c>
      <c r="H11" s="334">
        <v>0</v>
      </c>
      <c r="I11" s="335" t="s">
        <v>2569</v>
      </c>
      <c r="J11" s="336" t="s">
        <v>2573</v>
      </c>
      <c r="K11" s="370" t="s">
        <v>2575</v>
      </c>
      <c r="L11" s="337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24">
        <v>44524</v>
      </c>
      <c r="B12" s="338" t="s">
        <v>2549</v>
      </c>
      <c r="C12" s="339" t="s">
        <v>2552</v>
      </c>
      <c r="D12" s="340">
        <v>1</v>
      </c>
      <c r="E12" s="340">
        <v>0</v>
      </c>
      <c r="F12" s="340">
        <v>0</v>
      </c>
      <c r="G12" s="340">
        <v>1</v>
      </c>
      <c r="H12" s="340">
        <v>0</v>
      </c>
      <c r="I12" s="341" t="s">
        <v>2568</v>
      </c>
      <c r="J12" s="342" t="s">
        <v>2570</v>
      </c>
      <c r="K12" s="369" t="s">
        <v>2575</v>
      </c>
      <c r="L12" s="343"/>
      <c r="M12" s="156"/>
      <c r="O12" s="468" t="s">
        <v>53</v>
      </c>
      <c r="P12" s="466"/>
      <c r="Q12" s="117">
        <f>T12+V12</f>
        <v>172</v>
      </c>
      <c r="R12" s="57"/>
      <c r="S12" s="58" t="s">
        <v>39</v>
      </c>
      <c r="T12" s="59">
        <f>SUM(P14:V14,P17:V17,P20:V20,P23:V23,P26:V26,V29,U29,T29)</f>
        <v>162</v>
      </c>
      <c r="U12" s="60" t="s">
        <v>40</v>
      </c>
      <c r="V12" s="61">
        <f>SUM(P29:S29)</f>
        <v>10</v>
      </c>
    </row>
    <row r="13" spans="1:22" ht="20.100000000000001" customHeight="1" thickBot="1">
      <c r="A13" s="359">
        <v>44524</v>
      </c>
      <c r="B13" s="360" t="s">
        <v>2553</v>
      </c>
      <c r="C13" s="361" t="s">
        <v>181</v>
      </c>
      <c r="D13" s="362">
        <v>7</v>
      </c>
      <c r="E13" s="362">
        <v>0</v>
      </c>
      <c r="F13" s="362">
        <v>0</v>
      </c>
      <c r="G13" s="362">
        <v>7</v>
      </c>
      <c r="H13" s="362">
        <v>0</v>
      </c>
      <c r="I13" s="363" t="s">
        <v>2568</v>
      </c>
      <c r="J13" s="364" t="s">
        <v>2574</v>
      </c>
      <c r="K13" s="367" t="s">
        <v>2575</v>
      </c>
      <c r="L13" s="365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59">
        <v>44524</v>
      </c>
      <c r="B14" s="360" t="s">
        <v>2554</v>
      </c>
      <c r="C14" s="361" t="s">
        <v>2555</v>
      </c>
      <c r="D14" s="362">
        <v>17</v>
      </c>
      <c r="E14" s="362">
        <v>0</v>
      </c>
      <c r="F14" s="362">
        <v>0</v>
      </c>
      <c r="G14" s="362">
        <v>17</v>
      </c>
      <c r="H14" s="362">
        <v>0</v>
      </c>
      <c r="I14" s="363" t="s">
        <v>2568</v>
      </c>
      <c r="J14" s="364" t="s">
        <v>2574</v>
      </c>
      <c r="K14" s="367" t="s">
        <v>2575</v>
      </c>
      <c r="L14" s="365"/>
      <c r="M14" s="156"/>
      <c r="O14" s="118" t="s">
        <v>22</v>
      </c>
      <c r="P14" s="119">
        <f>SUMIF($C$4:$C$51,P13,$D$4:$D$51)+SUMIF($C$61:$C$62,P13,$D$61:$D$62)+SUMIF($C$80:$C$81,P13,$D$80:$D$81)</f>
        <v>10</v>
      </c>
      <c r="Q14" s="119">
        <f>SUMIF($C$4:$C$51,Q13,$D$4:$D$51)+SUMIF($C$61:$C$62,Q13,$D$61:$D$62)+SUMIF($C$80:$C$81,Q13,$D$80:$D$81)</f>
        <v>15</v>
      </c>
      <c r="R14" s="119">
        <f>SUMIF($C$4:$C$51,R13,$D$4:$D$51)+SUMIF($C$61:$C$62,R13,$D$61:$D$62)+SUMIF($C$80:$C$81,R13,$D$80:$D$81)</f>
        <v>53</v>
      </c>
      <c r="S14" s="119">
        <f>SUMIF($C$4:$C$51,S13,$D$4:$D$51)+SUMIF($C$61:$C$62,S13,$D$61:$D$62)+SUMIF($C$80:$C$81,S13,$D$80:$D$81)</f>
        <v>0</v>
      </c>
      <c r="T14" s="119">
        <f>SUMIF($C$4:$C$51,T13,$D$4:$D$51)+SUMIF($C$61:$C$62,T13,$D$61:$D$62)+SUMIF($C$80:$C$81,T13,$D$80:$D$81)</f>
        <v>34</v>
      </c>
      <c r="U14" s="119">
        <f>SUMIF($C$4:$C$51,U13,$D$4:$D$51)+SUMIF($C$61:$C$62,U13,$D$61:$D$62)+SUMIF($C$80:$C$81,U13,$D$80:$D$81)</f>
        <v>0</v>
      </c>
      <c r="V14" s="120">
        <f>SUMIF($C$4:$C$51,V13,$D$4:$D$51)+SUMIF($C$61:$C$62,V13,$D$61:$D$62)+SUMIF($C$80:$C$81,V13,$D$80:$D$81)</f>
        <v>0</v>
      </c>
    </row>
    <row r="15" spans="1:22" ht="20.100000000000001" customHeight="1">
      <c r="A15" s="318">
        <v>44524</v>
      </c>
      <c r="B15" s="326" t="s">
        <v>2556</v>
      </c>
      <c r="C15" s="327" t="s">
        <v>2557</v>
      </c>
      <c r="D15" s="328">
        <v>1</v>
      </c>
      <c r="E15" s="328">
        <v>0</v>
      </c>
      <c r="F15" s="328">
        <v>0</v>
      </c>
      <c r="G15" s="328">
        <v>1</v>
      </c>
      <c r="H15" s="328">
        <v>0</v>
      </c>
      <c r="I15" s="329" t="s">
        <v>2568</v>
      </c>
      <c r="J15" s="330" t="s">
        <v>2570</v>
      </c>
      <c r="K15" s="368" t="s">
        <v>2575</v>
      </c>
      <c r="L15" s="331"/>
      <c r="M15" s="156"/>
      <c r="O15" s="65" t="s">
        <v>25</v>
      </c>
      <c r="P15" s="66">
        <f>SUMIF($C$4:$C$51,P13,$G$4:$G$51)+SUMIF($C$61:$C$62,P13,$G$61:$G$62)+SUMIF($C$80:$C$81,P13,$G$80:$G$81)</f>
        <v>8</v>
      </c>
      <c r="Q15" s="66">
        <f>SUMIF($C$4:$C$51,Q13,$G$4:$G$51)+SUMIF($C$61:$C$62,Q13,$G$61:$G$62)+SUMIF($C$80:$C$81,Q13,$G$80:$G$81)</f>
        <v>15</v>
      </c>
      <c r="R15" s="66">
        <f>SUMIF($C$4:$C$51,R13,$G$4:$G$51)+SUMIF($C$61:$C$62,R13,$G$61:$G$62)+SUMIF($C$80:$C$81,R13,$G$80:$G$81)</f>
        <v>53</v>
      </c>
      <c r="S15" s="66">
        <f>SUMIF($C$4:$C$51,S13,$G$4:$G$51)+SUMIF($C$61:$C$62,S13,$G$61:$G$62)+SUMIF($C$80:$C$81,S13,$G$80:$G$81)</f>
        <v>0</v>
      </c>
      <c r="T15" s="66">
        <f>SUMIF($C$4:$C$51,T13,$G$4:$G$51)+SUMIF($C$61:$C$62,T13,$G$61:$G$62)+SUMIF($C$80:$C$81,T13,$G$80:$G$81)</f>
        <v>34</v>
      </c>
      <c r="U15" s="66">
        <f>SUMIF($C$4:$C$51,U13,$G$4:$G$51)+SUMIF($C$61:$C$62,U13,$G$61:$G$62)+SUMIF($C$80:$C$81,U13,$G$80:$G$81)</f>
        <v>0</v>
      </c>
      <c r="V15" s="67">
        <f>SUMIF($C$4:$C$51,V13,$G$4:$G$51)+SUMIF($C$61:$C$62,V13,$G$61:$G$62)+SUMIF($C$80:$C$81,V13,$G$80:$G$81)</f>
        <v>0</v>
      </c>
    </row>
    <row r="16" spans="1:22" ht="20.100000000000001" customHeight="1" thickBot="1">
      <c r="A16" s="324">
        <v>44524</v>
      </c>
      <c r="B16" s="338" t="s">
        <v>2556</v>
      </c>
      <c r="C16" s="339" t="s">
        <v>2550</v>
      </c>
      <c r="D16" s="340">
        <v>4</v>
      </c>
      <c r="E16" s="340">
        <v>0</v>
      </c>
      <c r="F16" s="340">
        <v>0</v>
      </c>
      <c r="G16" s="340">
        <v>7</v>
      </c>
      <c r="H16" s="340">
        <v>0</v>
      </c>
      <c r="I16" s="341" t="s">
        <v>2568</v>
      </c>
      <c r="J16" s="342" t="s">
        <v>2570</v>
      </c>
      <c r="K16" s="369" t="s">
        <v>2575</v>
      </c>
      <c r="L16" s="343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18">
        <v>44524</v>
      </c>
      <c r="B17" s="326" t="s">
        <v>2558</v>
      </c>
      <c r="C17" s="327" t="s">
        <v>2555</v>
      </c>
      <c r="D17" s="328">
        <v>3</v>
      </c>
      <c r="E17" s="328">
        <v>0</v>
      </c>
      <c r="F17" s="328">
        <v>0</v>
      </c>
      <c r="G17" s="328">
        <v>3</v>
      </c>
      <c r="H17" s="328">
        <v>0</v>
      </c>
      <c r="I17" s="329" t="s">
        <v>2569</v>
      </c>
      <c r="J17" s="330" t="s">
        <v>2574</v>
      </c>
      <c r="K17" s="368" t="s">
        <v>2575</v>
      </c>
      <c r="L17" s="331"/>
      <c r="M17" s="156"/>
      <c r="O17" s="121" t="s">
        <v>22</v>
      </c>
      <c r="P17" s="119">
        <f>SUMIF($C$4:$C$51,P16,$D$4:$D$51)+SUMIF($C$61:$C$62,P16,$D$61:$D$62)+SUMIF($C$80:$C$81,P16,$D$80:$D$81)</f>
        <v>36</v>
      </c>
      <c r="Q17" s="119">
        <f>SUMIF($C$4:$C$51,Q16,$D$4:$D$51)+SUMIF($C$61:$C$62,Q16,$D$61:$D$62)+SUMIF($C$80:$C$81,Q16,$D$80:$D$81)</f>
        <v>1</v>
      </c>
      <c r="R17" s="119">
        <f>SUMIF($C$4:$C$51,R16,$D$4:$D$51)+SUMIF($C$61:$C$62,R16,$D$61:$D$62)+SUMIF($C$80:$C$81,R16,$D$80:$D$81)</f>
        <v>0</v>
      </c>
      <c r="S17" s="119">
        <f>SUMIF($C$4:$C$51,S16,$D$4:$D$51)+SUMIF($C$61:$C$62,S16,$D$61:$D$62)+SUMIF($C$80:$C$81,S16,$D$80:$D$81)</f>
        <v>0</v>
      </c>
      <c r="T17" s="119">
        <f>SUMIF($C$4:$C$51,T16,$D$4:$D$51)+SUMIF($C$61:$C$62,T16,$D$61:$D$62)+SUMIF($C$80:$C$81,T16,$D$80:$D$81)</f>
        <v>0</v>
      </c>
      <c r="U17" s="119">
        <f>SUMIF($C$4:$C$51,U16,$D$4:$D$51)+SUMIF($C$61:$C$62,U16,$D$61:$D$62)+SUMIF($C$80:$C$81,U16,$D$80:$D$81)</f>
        <v>0</v>
      </c>
      <c r="V17" s="120">
        <f>SUMIF($C$4:$C$51,V16,$D$4:$D$51)+SUMIF($C$61:$C$62,V16,$D$61:$D$62)+SUMIF($C$80:$C$81,V16,$D$80:$D$81)</f>
        <v>0</v>
      </c>
    </row>
    <row r="18" spans="1:22" ht="20.100000000000001" customHeight="1">
      <c r="A18" s="325">
        <v>44524</v>
      </c>
      <c r="B18" s="332" t="s">
        <v>2558</v>
      </c>
      <c r="C18" s="333" t="s">
        <v>2559</v>
      </c>
      <c r="D18" s="334">
        <v>2</v>
      </c>
      <c r="E18" s="334">
        <v>0</v>
      </c>
      <c r="F18" s="334">
        <v>0</v>
      </c>
      <c r="G18" s="334">
        <v>2</v>
      </c>
      <c r="H18" s="334">
        <v>0</v>
      </c>
      <c r="I18" s="335" t="s">
        <v>2568</v>
      </c>
      <c r="J18" s="336" t="s">
        <v>2574</v>
      </c>
      <c r="K18" s="370" t="s">
        <v>2575</v>
      </c>
      <c r="L18" s="337"/>
      <c r="M18" s="156"/>
      <c r="O18" s="72" t="s">
        <v>25</v>
      </c>
      <c r="P18" s="73">
        <f>SUMIF($C$4:$C$51,P16,$G$4:$G$51)+SUMIF($C$61:$C$62,P16,$G$61:$G$62)+SUMIF($C$80:$C$81,P16,$G$80:$G$81)</f>
        <v>39</v>
      </c>
      <c r="Q18" s="73">
        <f>SUMIF($C$4:$C$51,Q16,$G$4:$G$51)+SUMIF($C$61:$C$62,Q16,$G$61:$G$62)+SUMIF($C$80:$C$81,Q16,$G$80:$G$81)</f>
        <v>2</v>
      </c>
      <c r="R18" s="73">
        <f>SUMIF($C$4:$C$51,R16,$G$4:$G$51)+SUMIF($C$61:$C$62,R16,$G$61:$G$62)+SUMIF($C$80:$C$81,R16,$G$80:$G$81)</f>
        <v>0</v>
      </c>
      <c r="S18" s="73">
        <f>SUMIF($C$4:$C$51,S16,$G$4:$G$51)+SUMIF($C$61:$C$62,S16,$G$61:$G$62)+SUMIF($C$80:$C$81,S16,$G$80:$G$81)</f>
        <v>0</v>
      </c>
      <c r="T18" s="73">
        <f>SUMIF($C$4:$C$51,T16,$G$4:$G$51)+SUMIF($C$61:$C$62,T16,$G$61:$G$62)+SUMIF($C$80:$C$81,T16,$G$80:$G$81)</f>
        <v>0</v>
      </c>
      <c r="U18" s="73">
        <f>SUMIF($C$4:$C$51,U16,$G$4:$G$51)+SUMIF($C$61:$C$62,U16,$G$61:$G$62)+SUMIF($C$80:$C$81,U16,$G$80:$G$81)</f>
        <v>0</v>
      </c>
      <c r="V18" s="74">
        <f>SUMIF($C$4:$C$51,V16,$G$4:$G$51)+SUMIF($C$61:$C$62,V16,$G$61:$G$62)+SUMIF($C$80:$C$81,V16,$G$80:$G$81)</f>
        <v>0</v>
      </c>
    </row>
    <row r="19" spans="1:22" ht="20.100000000000001" customHeight="1" thickBot="1">
      <c r="A19" s="324">
        <v>44524</v>
      </c>
      <c r="B19" s="338" t="s">
        <v>2558</v>
      </c>
      <c r="C19" s="339" t="s">
        <v>2550</v>
      </c>
      <c r="D19" s="340">
        <v>1</v>
      </c>
      <c r="E19" s="340">
        <v>0</v>
      </c>
      <c r="F19" s="340">
        <v>0</v>
      </c>
      <c r="G19" s="340">
        <v>1</v>
      </c>
      <c r="H19" s="340">
        <v>0</v>
      </c>
      <c r="I19" s="341" t="s">
        <v>2568</v>
      </c>
      <c r="J19" s="342" t="s">
        <v>2574</v>
      </c>
      <c r="K19" s="369" t="s">
        <v>2575</v>
      </c>
      <c r="L19" s="343"/>
      <c r="M19" s="156"/>
      <c r="O19" s="75"/>
      <c r="P19" s="124" t="s">
        <v>41</v>
      </c>
      <c r="Q19" s="76" t="s">
        <v>554</v>
      </c>
      <c r="R19" s="76" t="s">
        <v>42</v>
      </c>
      <c r="S19" s="76" t="s">
        <v>134</v>
      </c>
      <c r="T19" s="43" t="s">
        <v>43</v>
      </c>
      <c r="U19" s="76" t="s">
        <v>109</v>
      </c>
      <c r="V19" s="77" t="s">
        <v>136</v>
      </c>
    </row>
    <row r="20" spans="1:22" ht="20.100000000000001" customHeight="1">
      <c r="A20" s="318">
        <v>44524</v>
      </c>
      <c r="B20" s="326" t="s">
        <v>2560</v>
      </c>
      <c r="C20" s="327" t="s">
        <v>2561</v>
      </c>
      <c r="D20" s="328">
        <v>0</v>
      </c>
      <c r="E20" s="328">
        <v>0</v>
      </c>
      <c r="F20" s="328">
        <v>0</v>
      </c>
      <c r="G20" s="328">
        <v>1</v>
      </c>
      <c r="H20" s="328">
        <v>0</v>
      </c>
      <c r="I20" s="329" t="s">
        <v>2568</v>
      </c>
      <c r="J20" s="330" t="s">
        <v>2573</v>
      </c>
      <c r="K20" s="368" t="s">
        <v>2575</v>
      </c>
      <c r="L20" s="331"/>
      <c r="M20" s="156" t="s">
        <v>126</v>
      </c>
      <c r="O20" s="121" t="s">
        <v>22</v>
      </c>
      <c r="P20" s="119">
        <f>SUMIF($C$4:$C$51,P19,$D$4:$D$51)+SUMIF($C$61:$C$62,P19,$D$61:$D$62)+SUMIF($C$80:$C$81,P19,$D$80:$D$81)</f>
        <v>0</v>
      </c>
      <c r="Q20" s="119">
        <f>SUMIF($C$4:$C$51,Q19,$D$4:$D$51)+SUMIF($C$61:$C$62,Q19,$D$61:$D$62)+SUMIF($C$80:$C$81,Q19,$D$80:$D$81)</f>
        <v>0</v>
      </c>
      <c r="R20" s="119">
        <f>SUMIF($C$4:$C$51,R19,$D$4:$D$51)+SUMIF($C$61:$C$62,R19,$D$61:$D$62)+SUMIF($C$80:$C$81,R19,$D$80:$D$81)</f>
        <v>2</v>
      </c>
      <c r="S20" s="119">
        <f>SUMIF($C$4:$C$51,S19,$D$4:$D$51)+SUMIF($C$61:$C$62,S19,$D$61:$D$62)+SUMIF($C$80:$C$81,S19,$D$80:$D$81)</f>
        <v>0</v>
      </c>
      <c r="T20" s="119">
        <f>SUMIF($C$4:$C$51,T19,$D$4:$D$51)+SUMIF($C$61:$C$62,T19,$D$61:$D$62)+SUMIF($C$80:$C$81,T19,$D$80:$D$81)</f>
        <v>2</v>
      </c>
      <c r="U20" s="119">
        <f>SUMIF($C$4:$C$51,U19,$D$4:$D$51)+SUMIF($C$61:$C$62,U19,$D$61:$D$62)+SUMIF($C$80:$C$81,U19,$D$80:$D$81)</f>
        <v>0</v>
      </c>
      <c r="V20" s="120">
        <f>SUMIF($C$4:$C$51,V19,$D$4:$D$51)+SUMIF($C$61:$C$62,V19,$D$61:$D$62)+SUMIF($C$80:$C$81,V19,$D$80:$D$81)</f>
        <v>0</v>
      </c>
    </row>
    <row r="21" spans="1:22" ht="20.100000000000001" customHeight="1">
      <c r="A21" s="325">
        <v>44524</v>
      </c>
      <c r="B21" s="332" t="s">
        <v>2560</v>
      </c>
      <c r="C21" s="333" t="s">
        <v>2559</v>
      </c>
      <c r="D21" s="334">
        <v>0</v>
      </c>
      <c r="E21" s="334">
        <v>0</v>
      </c>
      <c r="F21" s="334">
        <v>0</v>
      </c>
      <c r="G21" s="334">
        <v>1</v>
      </c>
      <c r="H21" s="334">
        <v>0</v>
      </c>
      <c r="I21" s="335" t="s">
        <v>2568</v>
      </c>
      <c r="J21" s="336" t="s">
        <v>2574</v>
      </c>
      <c r="K21" s="370" t="s">
        <v>2575</v>
      </c>
      <c r="L21" s="337"/>
      <c r="M21" s="156"/>
      <c r="O21" s="78" t="s">
        <v>25</v>
      </c>
      <c r="P21" s="79">
        <f>SUMIF($C$4:$C$51,P19,$G$4:$G$51)+SUMIF($C$61:$C$62,P19,$G$61:$G$62)+SUMIF($C$80:$C$81,P19,$G$80:$G$81)</f>
        <v>0</v>
      </c>
      <c r="Q21" s="79">
        <f>SUMIF($C$4:$C$51,Q19,$G$4:$G$51)+SUMIF($C$61:$C$62,Q19,$G$61:$G$62)+SUMIF($C$80:$C$81,Q19,$G$80:$G$81)</f>
        <v>0</v>
      </c>
      <c r="R21" s="79">
        <f>SUMIF($C$4:$C$51,R19,$G$4:$G$51)+SUMIF($C$61:$C$62,R19,$G$61:$G$62)+SUMIF($C$80:$C$81,R19,$G$80:$G$81)</f>
        <v>1</v>
      </c>
      <c r="S21" s="79">
        <f>SUMIF($C$4:$C$51,S19,$G$4:$G$51)+SUMIF($C$61:$C$62,S19,$G$61:$G$62)+SUMIF($C$80:$C$81,S19,$G$80:$G$81)</f>
        <v>0</v>
      </c>
      <c r="T21" s="79">
        <f>SUMIF($C$4:$C$51,T19,$G$4:$G$51)+SUMIF($C$61:$C$62,T19,$G$61:$G$62)+SUMIF($C$80:$C$81,T19,$G$80:$G$81)</f>
        <v>2</v>
      </c>
      <c r="U21" s="79">
        <f>SUMIF($C$4:$C$51,U19,$G$4:$G$51)+SUMIF($C$61:$C$62,U19,$G$61:$G$62)+SUMIF($C$80:$C$81,U19,$G$80:$G$81)</f>
        <v>0</v>
      </c>
      <c r="V21" s="80">
        <f>SUMIF($C$4:$C$51,V19,$G$4:$G$51)+SUMIF($C$61:$C$62,V19,$G$61:$G$62)+SUMIF($C$80:$C$81,V19,$G$80:$G$81)</f>
        <v>0</v>
      </c>
    </row>
    <row r="22" spans="1:22" ht="20.100000000000001" customHeight="1" thickBot="1">
      <c r="A22" s="324">
        <v>44524</v>
      </c>
      <c r="B22" s="338" t="s">
        <v>2560</v>
      </c>
      <c r="C22" s="339" t="s">
        <v>2562</v>
      </c>
      <c r="D22" s="340">
        <v>1</v>
      </c>
      <c r="E22" s="340">
        <v>0</v>
      </c>
      <c r="F22" s="340">
        <v>0</v>
      </c>
      <c r="G22" s="340">
        <v>1</v>
      </c>
      <c r="H22" s="340">
        <v>0</v>
      </c>
      <c r="I22" s="341" t="s">
        <v>2568</v>
      </c>
      <c r="J22" s="342" t="s">
        <v>2570</v>
      </c>
      <c r="K22" s="369" t="s">
        <v>2575</v>
      </c>
      <c r="L22" s="343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25">
        <v>44524</v>
      </c>
      <c r="B23" s="332" t="s">
        <v>2563</v>
      </c>
      <c r="C23" s="333" t="s">
        <v>2555</v>
      </c>
      <c r="D23" s="334">
        <v>5</v>
      </c>
      <c r="E23" s="334">
        <v>0</v>
      </c>
      <c r="F23" s="334">
        <v>0</v>
      </c>
      <c r="G23" s="334">
        <v>5</v>
      </c>
      <c r="H23" s="334">
        <v>0</v>
      </c>
      <c r="I23" s="335" t="s">
        <v>2568</v>
      </c>
      <c r="J23" s="336" t="s">
        <v>2574</v>
      </c>
      <c r="K23" s="370" t="s">
        <v>2575</v>
      </c>
      <c r="L23" s="337"/>
      <c r="M23" s="156"/>
      <c r="O23" s="121" t="s">
        <v>22</v>
      </c>
      <c r="P23" s="119">
        <f>SUMIF($C$4:$C$51,P22,$D$4:$D$51)+SUMIF($C$61:$C$62,P22,$D$61:$D$62)+SUMIF($C$80:$C$81,P22,$D$80:$D$81)</f>
        <v>0</v>
      </c>
      <c r="Q23" s="119">
        <f>SUMIF($C$4:$C$51,Q22,$D$4:$D$51)+SUMIF($C$61:$C$62,Q22,$D$61:$D$62)+SUMIF($C$80:$C$81,Q22,$D$80:$D$81)</f>
        <v>1</v>
      </c>
      <c r="R23" s="119">
        <f>SUMIF($C$4:$C$51,R22,$D$4:$D$51)+SUMIF($C$61:$C$62,R22,$D$61:$D$62)+SUMIF($C$80:$C$81,R22,$D$80:$D$81)</f>
        <v>0</v>
      </c>
      <c r="S23" s="119">
        <f>SUMIF($C$4:$C$51,S22,$D$4:$D$51)+SUMIF($C$61:$C$62,S22,$D$61:$D$62)+SUMIF($C$80:$C$81,S22,$D$80:$D$81)</f>
        <v>0</v>
      </c>
      <c r="T23" s="119">
        <f>SUMIF($C$4:$C$51,T22,$D$4:$D$51)+SUMIF($C$61:$C$62,T22,$D$61:$D$62)+SUMIF($C$80:$C$81,T22,$D$80:$D$81)</f>
        <v>2</v>
      </c>
      <c r="U23" s="119">
        <f>SUMIF($C$4:$C$51,U22,$D$4:$D$51)+SUMIF($C$61:$C$62,U22,$D$61:$D$62)+SUMIF($C$80:$C$81,U22,$D$80:$D$81)</f>
        <v>2</v>
      </c>
      <c r="V23" s="120">
        <f>SUMIF($C$4:$C$51,V22,$D$4:$D$51)+SUMIF($C$61:$C$62,V22,$D$61:$D$62)+SUMIF($C$80:$C$81,V22,$D$80:$D$81)</f>
        <v>0</v>
      </c>
    </row>
    <row r="24" spans="1:22" ht="20.100000000000001" customHeight="1">
      <c r="A24" s="325">
        <v>44524</v>
      </c>
      <c r="B24" s="332" t="s">
        <v>2563</v>
      </c>
      <c r="C24" s="333" t="s">
        <v>2564</v>
      </c>
      <c r="D24" s="334">
        <v>2</v>
      </c>
      <c r="E24" s="334">
        <v>0</v>
      </c>
      <c r="F24" s="334">
        <v>0</v>
      </c>
      <c r="G24" s="334">
        <v>2</v>
      </c>
      <c r="H24" s="334">
        <v>0</v>
      </c>
      <c r="I24" s="335" t="s">
        <v>2569</v>
      </c>
      <c r="J24" s="336" t="s">
        <v>2570</v>
      </c>
      <c r="K24" s="370" t="s">
        <v>2575</v>
      </c>
      <c r="L24" s="337"/>
      <c r="M24" s="156"/>
      <c r="O24" s="72" t="s">
        <v>25</v>
      </c>
      <c r="P24" s="73">
        <f>SUMIF($C$4:$C$51,P22,$G$4:$G$51)+SUMIF($C$61:$C$62,P22,$G$61:$G$62)+SUMIF($C$80:$C$81,P22,$G$80:$G$81)</f>
        <v>0</v>
      </c>
      <c r="Q24" s="73">
        <f>SUMIF($C$4:$C$51,Q22,$G$4:$G$51)+SUMIF($C$61:$C$62,Q22,$G$61:$G$62)+SUMIF($C$80:$C$81,Q22,$G$80:$G$81)</f>
        <v>2</v>
      </c>
      <c r="R24" s="73">
        <f>SUMIF($C$4:$C$51,R22,$G$4:$G$51)+SUMIF($C$61:$C$62,R22,$G$61:$G$62)+SUMIF($C$80:$C$81,R22,$G$80:$G$81)</f>
        <v>0</v>
      </c>
      <c r="S24" s="73">
        <f>SUMIF($C$4:$C$51,S22,$G$4:$G$51)+SUMIF($C$61:$C$62,S22,$G$61:$G$62)+SUMIF($C$80:$C$81,S22,$G$80:$G$81)</f>
        <v>0</v>
      </c>
      <c r="T24" s="73">
        <f>SUMIF($C$4:$C$51,T22,$G$4:$G$51)+SUMIF($C$61:$C$62,T22,$G$61:$G$62)+SUMIF($C$80:$C$81,T22,$G$80:$G$81)</f>
        <v>2</v>
      </c>
      <c r="U24" s="73">
        <f>SUMIF($C$4:$C$51,U22,$G$4:$G$51)+SUMIF($C$61:$C$62,U22,$G$61:$G$62)+SUMIF($C$80:$C$81,U22,$G$80:$G$81)</f>
        <v>3</v>
      </c>
      <c r="V24" s="74">
        <f>SUMIF($C$4:$C$51,V22,$G$4:$G$51)+SUMIF($C$61:$C$62,V22,$G$61:$G$62)+SUMIF($C$80:$C$81,V22,$G$80:$G$81)</f>
        <v>0</v>
      </c>
    </row>
    <row r="25" spans="1:22" ht="20.100000000000001" customHeight="1" thickBot="1">
      <c r="A25" s="325">
        <v>44524</v>
      </c>
      <c r="B25" s="332" t="s">
        <v>2563</v>
      </c>
      <c r="C25" s="333" t="s">
        <v>2565</v>
      </c>
      <c r="D25" s="334">
        <v>1</v>
      </c>
      <c r="E25" s="334">
        <v>0</v>
      </c>
      <c r="F25" s="334">
        <v>0</v>
      </c>
      <c r="G25" s="334">
        <v>1</v>
      </c>
      <c r="H25" s="334">
        <v>0</v>
      </c>
      <c r="I25" s="335" t="s">
        <v>2568</v>
      </c>
      <c r="J25" s="336" t="s">
        <v>2572</v>
      </c>
      <c r="K25" s="370" t="s">
        <v>2575</v>
      </c>
      <c r="L25" s="337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128</v>
      </c>
      <c r="U25" s="76" t="s">
        <v>129</v>
      </c>
      <c r="V25" s="77" t="s">
        <v>46</v>
      </c>
    </row>
    <row r="26" spans="1:22" ht="20.100000000000001" customHeight="1" thickBot="1">
      <c r="A26" s="359">
        <v>44524</v>
      </c>
      <c r="B26" s="360" t="s">
        <v>2566</v>
      </c>
      <c r="C26" s="361" t="s">
        <v>2567</v>
      </c>
      <c r="D26" s="362">
        <v>1</v>
      </c>
      <c r="E26" s="362">
        <v>0</v>
      </c>
      <c r="F26" s="362">
        <v>0</v>
      </c>
      <c r="G26" s="362">
        <v>1</v>
      </c>
      <c r="H26" s="362">
        <v>0</v>
      </c>
      <c r="I26" s="363" t="s">
        <v>2568</v>
      </c>
      <c r="J26" s="364" t="s">
        <v>2573</v>
      </c>
      <c r="K26" s="367" t="s">
        <v>2575</v>
      </c>
      <c r="L26" s="365"/>
      <c r="M26" s="156"/>
      <c r="O26" s="121" t="s">
        <v>22</v>
      </c>
      <c r="P26" s="119">
        <f>SUMIF($C$4:$C$51,P25,$D$4:$D$51)+SUMIF($C$61:$C$62,P25,$D$61:$D$62)+SUMIF($C$80:$C$81,P25,$D$80:$D$81)</f>
        <v>3</v>
      </c>
      <c r="Q26" s="119">
        <f>SUMIF($C$4:$C$51,Q25,$D$4:$D$51)+SUMIF($C$61:$C$62,Q25,$D$61:$D$62)+SUMIF($C$80:$C$81,Q25,$D$80:$D$81)</f>
        <v>0</v>
      </c>
      <c r="R26" s="119">
        <f>SUMIF($C$4:$C$51,R25,$D$4:$D$51)+SUMIF($C$61:$C$62,R25,$D$61:$D$62)+SUMIF($C$80:$C$81,R25,$D$80:$D$81)</f>
        <v>0</v>
      </c>
      <c r="S26" s="119">
        <f>SUMIF($C$4:$C$51,S25,$D$4:$D$51)+SUMIF($C$61:$C$62,S25,$D$61:$D$62)+SUMIF($C$80:$C$81,S25,$D$80:$D$81)</f>
        <v>0</v>
      </c>
      <c r="T26" s="119">
        <f>SUMIF($C$4:$C$51,T25,$D$4:$D$51)+SUMIF($C$61:$C$62,T25,$D$61:$D$62)+SUMIF($C$80:$C$81,T25,$D$80:$D$81)</f>
        <v>0</v>
      </c>
      <c r="U26" s="119">
        <f>SUMIF($C$4:$C$51,U25,$D$4:$D$51)+SUMIF($C$61:$C$62,U25,$D$61:$D$62)+SUMIF($C$80:$C$81,U25,$D$80:$D$81)</f>
        <v>0</v>
      </c>
      <c r="V26" s="120">
        <f>SUMIF($C$4:$C$51,V25,$D$4:$D$51)+SUMIF($C$61:$C$62,V25,$D$61:$D$62)+SUMIF($C$80:$C$81,V25,$D$80:$D$81)</f>
        <v>0</v>
      </c>
    </row>
    <row r="27" spans="1:22" ht="20.100000000000001" customHeight="1">
      <c r="A27" s="318">
        <v>44524</v>
      </c>
      <c r="B27" s="326" t="s">
        <v>2576</v>
      </c>
      <c r="C27" s="327" t="s">
        <v>2545</v>
      </c>
      <c r="D27" s="328">
        <v>1</v>
      </c>
      <c r="E27" s="328">
        <v>0</v>
      </c>
      <c r="F27" s="328">
        <v>0</v>
      </c>
      <c r="G27" s="328">
        <v>1</v>
      </c>
      <c r="H27" s="328">
        <v>0</v>
      </c>
      <c r="I27" s="329" t="s">
        <v>2579</v>
      </c>
      <c r="J27" s="330" t="s">
        <v>2581</v>
      </c>
      <c r="K27" s="330" t="s">
        <v>2583</v>
      </c>
      <c r="L27" s="331"/>
      <c r="M27" s="156"/>
      <c r="O27" s="78" t="s">
        <v>25</v>
      </c>
      <c r="P27" s="83">
        <f>SUMIF($C$4:$C$51,P25,$G$4:$G$51)+SUMIF($C$61:$C$62,P25,$G$61:$G$62)+SUMIF($C$80:$C$81,P25,$G$80:$G$81)</f>
        <v>3</v>
      </c>
      <c r="Q27" s="83">
        <f>SUMIF($C$4:$C$51,Q25,$G$4:$G$51)+SUMIF($C$61:$C$62,Q25,$G$61:$G$62)+SUMIF($C$80:$C$81,Q25,$G$80:$G$81)</f>
        <v>0</v>
      </c>
      <c r="R27" s="83">
        <f>SUMIF($C$4:$C$51,R25,$G$4:$G$51)+SUMIF($C$61:$C$62,R25,$G$61:$G$62)+SUMIF($C$80:$C$81,R25,$G$80:$G$81)</f>
        <v>0</v>
      </c>
      <c r="S27" s="83">
        <f>SUMIF($C$4:$C$51,S25,$G$4:$G$51)+SUMIF($C$61:$C$62,S25,$G$61:$G$62)+SUMIF($C$80:$C$81,S25,$G$80:$G$81)</f>
        <v>0</v>
      </c>
      <c r="T27" s="83">
        <f>SUMIF($C$4:$C$51,T25,$G$4:$G$51)+SUMIF($C$61:$C$62,T25,$G$61:$G$62)+SUMIF($C$80:$C$81,T25,$G$80:$G$81)</f>
        <v>0</v>
      </c>
      <c r="U27" s="83">
        <f>SUMIF($C$4:$C$51,U25,$G$4:$G$51)+SUMIF($C$61:$C$62,U25,$G$61:$G$62)+SUMIF($C$80:$C$81,U25,$G$80:$G$81)</f>
        <v>0</v>
      </c>
      <c r="V27" s="84">
        <f>SUMIF($C$4:$C$51,V25,$G$4:$G$51)+SUMIF($C$61:$C$62,V25,$G$61:$G$62)+SUMIF($C$80:$C$81,V25,$G$80:$G$81)</f>
        <v>0</v>
      </c>
    </row>
    <row r="28" spans="1:22" ht="20.100000000000001" customHeight="1" thickBot="1">
      <c r="A28" s="324">
        <v>44524</v>
      </c>
      <c r="B28" s="338" t="s">
        <v>2576</v>
      </c>
      <c r="C28" s="339" t="s">
        <v>2577</v>
      </c>
      <c r="D28" s="340">
        <v>6</v>
      </c>
      <c r="E28" s="340">
        <v>0</v>
      </c>
      <c r="F28" s="340">
        <v>0</v>
      </c>
      <c r="G28" s="340">
        <v>6</v>
      </c>
      <c r="H28" s="340">
        <v>0</v>
      </c>
      <c r="I28" s="341" t="s">
        <v>2580</v>
      </c>
      <c r="J28" s="342" t="s">
        <v>2582</v>
      </c>
      <c r="K28" s="342" t="s">
        <v>2584</v>
      </c>
      <c r="L28" s="343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 thickBot="1">
      <c r="A29" s="359">
        <v>44524</v>
      </c>
      <c r="B29" s="360" t="s">
        <v>2578</v>
      </c>
      <c r="C29" s="361" t="s">
        <v>181</v>
      </c>
      <c r="D29" s="362">
        <v>4</v>
      </c>
      <c r="E29" s="362">
        <v>0</v>
      </c>
      <c r="F29" s="362">
        <v>0</v>
      </c>
      <c r="G29" s="362">
        <v>4</v>
      </c>
      <c r="H29" s="362">
        <v>0</v>
      </c>
      <c r="I29" s="363" t="s">
        <v>2579</v>
      </c>
      <c r="J29" s="364" t="s">
        <v>2581</v>
      </c>
      <c r="K29" s="364" t="s">
        <v>2584</v>
      </c>
      <c r="L29" s="365"/>
      <c r="M29" s="156"/>
      <c r="O29" s="121" t="s">
        <v>22</v>
      </c>
      <c r="P29" s="119">
        <f>SUMIF($C$4:$C$51,P28,$D$4:$D$51)+SUMIF($C$61:$C$62,P28,$D$61:$D$62)+SUMIF($C$80:$C$81,P28,$D$80:$D$81)</f>
        <v>2</v>
      </c>
      <c r="Q29" s="119">
        <f>SUMIF($C$4:$C$51,Q28,$D$4:$D$51)+SUMIF($C$61:$C$62,Q28,$D$61:$D$62)+SUMIF($C$80:$C$81,Q28,$D$80:$D$81)</f>
        <v>5</v>
      </c>
      <c r="R29" s="119">
        <f>SUMIF($C$4:$C$51,R28,$D$4:$D$51)+SUMIF($C$61:$C$62,R28,$D$61:$D$62)+SUMIF($C$80:$C$81,R28,$D$80:$D$81)</f>
        <v>3</v>
      </c>
      <c r="S29" s="119">
        <f>SUMIF($C$4:$C$51,S28,$D$4:$D$51)+SUMIF($C$61:$C$62,S28,$D$61:$D$62)+SUMIF($C$80:$C$81,S28,$D$80:$D$81)</f>
        <v>0</v>
      </c>
      <c r="T29" s="119">
        <f>SUMIF($C$4:$C$51,T28,$D$4:$D$51)+SUMIF($C$61:$C$62,T28,$D$61:$D$62)+SUMIF($C$80:$C$81,T28,$D$80:$D$81)</f>
        <v>0</v>
      </c>
      <c r="U29" s="119">
        <f>SUMIF($C$4:$C$51,U28,$D$4:$D$51)+SUMIF($C$61:$C$62,U28,$D$61:$D$62)+SUMIF($C$80:$C$81,U28,$D$80:$D$81)</f>
        <v>1</v>
      </c>
      <c r="V29" s="120">
        <f>SUMIF($C$4:$C$51,V28,$D$4:$D$51)+SUMIF($C$61:$C$62,V28,$D$61:$D$62)+SUMIF($C$80:$C$81,V28,$D$80:$D$81)</f>
        <v>0</v>
      </c>
    </row>
    <row r="30" spans="1:22" ht="20.100000000000001" customHeight="1" thickBot="1">
      <c r="A30" s="318">
        <v>44524</v>
      </c>
      <c r="B30" s="326" t="s">
        <v>2597</v>
      </c>
      <c r="C30" s="327" t="s">
        <v>2561</v>
      </c>
      <c r="D30" s="328">
        <v>1</v>
      </c>
      <c r="E30" s="328">
        <v>0</v>
      </c>
      <c r="F30" s="328">
        <v>0</v>
      </c>
      <c r="G30" s="328">
        <v>1</v>
      </c>
      <c r="H30" s="328">
        <v>0</v>
      </c>
      <c r="I30" s="329" t="s">
        <v>2613</v>
      </c>
      <c r="J30" s="330" t="s">
        <v>2616</v>
      </c>
      <c r="K30" s="368" t="s">
        <v>2619</v>
      </c>
      <c r="L30" s="331"/>
      <c r="M30" s="156"/>
      <c r="O30" s="85" t="s">
        <v>25</v>
      </c>
      <c r="P30" s="86">
        <f>SUMIF($C$4:$C$51,P28,$G$4:$G$51)+SUMIF($C$61:$C$62,P28,$G$61:$G$62)+SUMIF($C$80:$C$81,P28,$G$80:$G$81)</f>
        <v>2</v>
      </c>
      <c r="Q30" s="86">
        <f>SUMIF($C$4:$C$51,Q28,$G$4:$G$51)+SUMIF($C$61:$C$62,Q28,$G$61:$G$62)+SUMIF($C$80:$C$81,Q28,$G$80:$G$81)</f>
        <v>4</v>
      </c>
      <c r="R30" s="86">
        <f>SUMIF($C$4:$C$51,R28,$G$4:$G$51)+SUMIF($C$61:$C$62,R28,$G$61:$G$62)+SUMIF($C$80:$C$81,R28,$G$80:$G$81)</f>
        <v>2</v>
      </c>
      <c r="S30" s="86">
        <f>SUMIF($C$4:$C$51,S28,$G$4:$G$51)+SUMIF($C$61:$C$62,S28,$G$61:$G$62)+SUMIF($C$80:$C$81,S28,$G$80:$G$81)</f>
        <v>0</v>
      </c>
      <c r="T30" s="86">
        <f>SUMIF($C$4:$C$51,T28,$G$4:$G$51)+SUMIF($C$61:$C$62,T28,$G$61:$G$62)+SUMIF($C$80:$C$81,T28,$G$80:$G$81)</f>
        <v>0</v>
      </c>
      <c r="U30" s="86">
        <f>SUMIF($C$4:$C$51,U28,$G$4:$G$51)+SUMIF($C$61:$C$62,U28,$G$61:$G$62)+SUMIF($C$80:$C$81,U28,$G$80:$G$81)</f>
        <v>1</v>
      </c>
      <c r="V30" s="87">
        <f>SUMIF($C$4:$C$51,V28,$G$4:$G$51)+SUMIF($C$61:$C$62,V28,$G$61:$G$62)+SUMIF($C$80:$C$81,V28,$G$80:$G$81)</f>
        <v>0</v>
      </c>
    </row>
    <row r="31" spans="1:22" ht="20.100000000000001" customHeight="1" thickBot="1">
      <c r="A31" s="325">
        <v>44524</v>
      </c>
      <c r="B31" s="332" t="s">
        <v>2602</v>
      </c>
      <c r="C31" s="333" t="s">
        <v>2598</v>
      </c>
      <c r="D31" s="334">
        <v>34</v>
      </c>
      <c r="E31" s="334">
        <v>0</v>
      </c>
      <c r="F31" s="334">
        <v>0</v>
      </c>
      <c r="G31" s="334">
        <v>34</v>
      </c>
      <c r="H31" s="334">
        <v>0</v>
      </c>
      <c r="I31" s="335" t="s">
        <v>2614</v>
      </c>
      <c r="J31" s="336" t="s">
        <v>2616</v>
      </c>
      <c r="K31" s="370" t="s">
        <v>2620</v>
      </c>
      <c r="L31" s="337"/>
      <c r="M31" s="156"/>
      <c r="O31" s="151"/>
      <c r="P31" s="151"/>
      <c r="Q31" s="151"/>
      <c r="R31" s="151"/>
      <c r="S31" s="151"/>
      <c r="T31" s="469" t="s">
        <v>79</v>
      </c>
      <c r="U31" s="470"/>
      <c r="V31" s="122">
        <f>SUM(P15:V15,P18:V18,P21:V21,P24:V24,P27:V27,P30:V30)</f>
        <v>173</v>
      </c>
    </row>
    <row r="32" spans="1:22" ht="20.100000000000001" customHeight="1" thickTop="1">
      <c r="A32" s="325">
        <v>44524</v>
      </c>
      <c r="B32" s="332" t="s">
        <v>2602</v>
      </c>
      <c r="C32" s="333" t="s">
        <v>2599</v>
      </c>
      <c r="D32" s="334">
        <v>1</v>
      </c>
      <c r="E32" s="334">
        <v>0</v>
      </c>
      <c r="F32" s="334">
        <v>0</v>
      </c>
      <c r="G32" s="334">
        <v>1</v>
      </c>
      <c r="H32" s="334">
        <v>0</v>
      </c>
      <c r="I32" s="335" t="s">
        <v>2615</v>
      </c>
      <c r="J32" s="336" t="s">
        <v>2617</v>
      </c>
      <c r="K32" s="370" t="s">
        <v>2621</v>
      </c>
      <c r="L32" s="337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>
      <c r="A33" s="325">
        <v>44524</v>
      </c>
      <c r="B33" s="332" t="s">
        <v>2603</v>
      </c>
      <c r="C33" s="333" t="s">
        <v>2600</v>
      </c>
      <c r="D33" s="334">
        <v>1</v>
      </c>
      <c r="E33" s="334">
        <v>0</v>
      </c>
      <c r="F33" s="334">
        <v>0</v>
      </c>
      <c r="G33" s="334">
        <v>1</v>
      </c>
      <c r="H33" s="334">
        <v>0</v>
      </c>
      <c r="I33" s="335" t="s">
        <v>2615</v>
      </c>
      <c r="J33" s="336" t="s">
        <v>2617</v>
      </c>
      <c r="K33" s="370" t="s">
        <v>2620</v>
      </c>
      <c r="L33" s="337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24">
        <v>44524</v>
      </c>
      <c r="B34" s="338" t="s">
        <v>2602</v>
      </c>
      <c r="C34" s="339" t="s">
        <v>2601</v>
      </c>
      <c r="D34" s="340">
        <v>3</v>
      </c>
      <c r="E34" s="340">
        <v>0</v>
      </c>
      <c r="F34" s="340">
        <v>0</v>
      </c>
      <c r="G34" s="340">
        <v>2</v>
      </c>
      <c r="H34" s="340">
        <v>0</v>
      </c>
      <c r="I34" s="341" t="s">
        <v>2615</v>
      </c>
      <c r="J34" s="342" t="s">
        <v>2616</v>
      </c>
      <c r="K34" s="369" t="s">
        <v>2620</v>
      </c>
      <c r="L34" s="343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359">
        <v>44524</v>
      </c>
      <c r="B35" s="360" t="s">
        <v>2604</v>
      </c>
      <c r="C35" s="361" t="s">
        <v>2605</v>
      </c>
      <c r="D35" s="362">
        <v>1</v>
      </c>
      <c r="E35" s="362">
        <v>0</v>
      </c>
      <c r="F35" s="362">
        <v>0</v>
      </c>
      <c r="G35" s="362">
        <v>1</v>
      </c>
      <c r="H35" s="362">
        <v>0</v>
      </c>
      <c r="I35" s="363" t="s">
        <v>2613</v>
      </c>
      <c r="J35" s="364" t="s">
        <v>2618</v>
      </c>
      <c r="K35" s="367" t="s">
        <v>2620</v>
      </c>
      <c r="L35" s="365"/>
      <c r="M35" s="156"/>
      <c r="N35" s="270"/>
      <c r="O35" s="471"/>
      <c r="P35" s="89" t="s">
        <v>81</v>
      </c>
      <c r="Q35" s="89"/>
      <c r="R35" s="89" t="s">
        <v>82</v>
      </c>
      <c r="S35" s="89"/>
      <c r="T35" s="473" t="s">
        <v>83</v>
      </c>
      <c r="U35" s="475" t="s">
        <v>84</v>
      </c>
      <c r="V35" s="462" t="s">
        <v>85</v>
      </c>
    </row>
    <row r="36" spans="1:24" ht="20.100000000000001" customHeight="1">
      <c r="A36" s="318">
        <v>44524</v>
      </c>
      <c r="B36" s="326" t="s">
        <v>2606</v>
      </c>
      <c r="C36" s="327" t="s">
        <v>2607</v>
      </c>
      <c r="D36" s="328">
        <v>1</v>
      </c>
      <c r="E36" s="328">
        <v>0</v>
      </c>
      <c r="F36" s="328">
        <v>0</v>
      </c>
      <c r="G36" s="328">
        <v>1</v>
      </c>
      <c r="H36" s="328">
        <v>0</v>
      </c>
      <c r="I36" s="329" t="s">
        <v>2615</v>
      </c>
      <c r="J36" s="330" t="s">
        <v>2616</v>
      </c>
      <c r="K36" s="368" t="s">
        <v>2620</v>
      </c>
      <c r="L36" s="331"/>
      <c r="M36" s="104"/>
      <c r="N36" s="105"/>
      <c r="O36" s="472"/>
      <c r="P36" s="90" t="s">
        <v>86</v>
      </c>
      <c r="Q36" s="90" t="s">
        <v>87</v>
      </c>
      <c r="R36" s="90" t="s">
        <v>86</v>
      </c>
      <c r="S36" s="90" t="s">
        <v>87</v>
      </c>
      <c r="T36" s="474"/>
      <c r="U36" s="476"/>
      <c r="V36" s="463"/>
    </row>
    <row r="37" spans="1:24" ht="20.100000000000001" customHeight="1">
      <c r="A37" s="325">
        <v>44524</v>
      </c>
      <c r="B37" s="332" t="s">
        <v>2606</v>
      </c>
      <c r="C37" s="333" t="s">
        <v>2608</v>
      </c>
      <c r="D37" s="334">
        <v>1</v>
      </c>
      <c r="E37" s="334">
        <v>0</v>
      </c>
      <c r="F37" s="334">
        <v>0</v>
      </c>
      <c r="G37" s="334">
        <v>1</v>
      </c>
      <c r="H37" s="334">
        <v>0</v>
      </c>
      <c r="I37" s="335" t="s">
        <v>2613</v>
      </c>
      <c r="J37" s="336" t="s">
        <v>2618</v>
      </c>
      <c r="K37" s="370" t="s">
        <v>2620</v>
      </c>
      <c r="L37" s="337"/>
      <c r="M37" s="344" t="s">
        <v>2574</v>
      </c>
      <c r="N37" s="186">
        <v>0.49722222222222223</v>
      </c>
      <c r="O37" s="345">
        <v>6396</v>
      </c>
      <c r="P37" s="346">
        <v>62</v>
      </c>
      <c r="Q37" s="346">
        <v>56</v>
      </c>
      <c r="R37" s="346">
        <v>3</v>
      </c>
      <c r="S37" s="346">
        <v>3</v>
      </c>
      <c r="T37" s="347">
        <f>SUM(P37:S37)</f>
        <v>124</v>
      </c>
      <c r="U37" s="348"/>
      <c r="V37" s="349">
        <v>9</v>
      </c>
    </row>
    <row r="38" spans="1:24" s="123" customFormat="1" ht="20.100000000000001" customHeight="1" thickBot="1">
      <c r="A38" s="324">
        <v>44524</v>
      </c>
      <c r="B38" s="338" t="s">
        <v>2606</v>
      </c>
      <c r="C38" s="339" t="s">
        <v>2609</v>
      </c>
      <c r="D38" s="340">
        <v>2</v>
      </c>
      <c r="E38" s="340">
        <v>0</v>
      </c>
      <c r="F38" s="340">
        <v>0</v>
      </c>
      <c r="G38" s="340">
        <v>2</v>
      </c>
      <c r="H38" s="340">
        <v>0</v>
      </c>
      <c r="I38" s="341" t="s">
        <v>2613</v>
      </c>
      <c r="J38" s="342" t="s">
        <v>2618</v>
      </c>
      <c r="K38" s="369" t="s">
        <v>2621</v>
      </c>
      <c r="L38" s="343"/>
      <c r="M38" s="344" t="s">
        <v>2639</v>
      </c>
      <c r="N38" s="186">
        <v>0.66805555555555562</v>
      </c>
      <c r="O38" s="345" t="s">
        <v>145</v>
      </c>
      <c r="P38" s="346">
        <f>21+30</f>
        <v>51</v>
      </c>
      <c r="Q38" s="346">
        <f>23+30</f>
        <v>53</v>
      </c>
      <c r="R38" s="346">
        <v>0</v>
      </c>
      <c r="S38" s="346">
        <v>0</v>
      </c>
      <c r="T38" s="347">
        <f t="shared" ref="T38:T43" si="0">SUM(P38:S38)</f>
        <v>104</v>
      </c>
      <c r="U38" s="350"/>
      <c r="V38" s="351">
        <v>3</v>
      </c>
      <c r="W38" s="270"/>
      <c r="X38" s="106"/>
    </row>
    <row r="39" spans="1:24" ht="20.100000000000001" customHeight="1">
      <c r="A39" s="318">
        <v>44524</v>
      </c>
      <c r="B39" s="326" t="s">
        <v>2610</v>
      </c>
      <c r="C39" s="327" t="s">
        <v>181</v>
      </c>
      <c r="D39" s="328">
        <v>6</v>
      </c>
      <c r="E39" s="328">
        <v>0</v>
      </c>
      <c r="F39" s="328">
        <v>0</v>
      </c>
      <c r="G39" s="328">
        <v>6</v>
      </c>
      <c r="H39" s="328">
        <v>0</v>
      </c>
      <c r="I39" s="329" t="s">
        <v>2615</v>
      </c>
      <c r="J39" s="330" t="s">
        <v>2618</v>
      </c>
      <c r="K39" s="368" t="s">
        <v>2620</v>
      </c>
      <c r="L39" s="331"/>
      <c r="M39" s="344" t="s">
        <v>2616</v>
      </c>
      <c r="N39" s="186">
        <v>0.56944444444444442</v>
      </c>
      <c r="O39" s="345" t="s">
        <v>144</v>
      </c>
      <c r="P39" s="346">
        <v>48</v>
      </c>
      <c r="Q39" s="346">
        <v>48</v>
      </c>
      <c r="R39" s="346">
        <v>5</v>
      </c>
      <c r="S39" s="346">
        <v>6</v>
      </c>
      <c r="T39" s="347">
        <f t="shared" si="0"/>
        <v>107</v>
      </c>
      <c r="U39" s="350"/>
      <c r="V39" s="351">
        <v>5</v>
      </c>
      <c r="X39" s="106"/>
    </row>
    <row r="40" spans="1:24" ht="20.100000000000001" customHeight="1" thickBot="1">
      <c r="A40" s="324">
        <v>44524</v>
      </c>
      <c r="B40" s="338" t="s">
        <v>2610</v>
      </c>
      <c r="C40" s="339" t="s">
        <v>2551</v>
      </c>
      <c r="D40" s="340">
        <v>1</v>
      </c>
      <c r="E40" s="340">
        <v>0</v>
      </c>
      <c r="F40" s="340">
        <v>0</v>
      </c>
      <c r="G40" s="340">
        <v>1</v>
      </c>
      <c r="H40" s="340">
        <v>0</v>
      </c>
      <c r="I40" s="341" t="s">
        <v>2614</v>
      </c>
      <c r="J40" s="342" t="s">
        <v>2616</v>
      </c>
      <c r="K40" s="369" t="s">
        <v>2621</v>
      </c>
      <c r="L40" s="343"/>
      <c r="M40" s="344" t="s">
        <v>2585</v>
      </c>
      <c r="N40" s="186">
        <v>0.54166666666666663</v>
      </c>
      <c r="O40" s="345" t="s">
        <v>142</v>
      </c>
      <c r="P40" s="346">
        <f>11</f>
        <v>11</v>
      </c>
      <c r="Q40" s="346">
        <f>11+35</f>
        <v>46</v>
      </c>
      <c r="R40" s="346">
        <v>0</v>
      </c>
      <c r="S40" s="346">
        <f>0+2</f>
        <v>2</v>
      </c>
      <c r="T40" s="347">
        <f t="shared" si="0"/>
        <v>59</v>
      </c>
      <c r="U40" s="352"/>
      <c r="V40" s="351">
        <v>3</v>
      </c>
      <c r="W40" s="106"/>
    </row>
    <row r="41" spans="1:24" ht="20.100000000000001" customHeight="1" thickBot="1">
      <c r="A41" s="359">
        <v>44524</v>
      </c>
      <c r="B41" s="360" t="s">
        <v>2611</v>
      </c>
      <c r="C41" s="361" t="s">
        <v>2612</v>
      </c>
      <c r="D41" s="362">
        <v>2</v>
      </c>
      <c r="E41" s="362">
        <v>0</v>
      </c>
      <c r="F41" s="362">
        <v>0</v>
      </c>
      <c r="G41" s="362">
        <v>2</v>
      </c>
      <c r="H41" s="362">
        <v>0</v>
      </c>
      <c r="I41" s="363" t="s">
        <v>2613</v>
      </c>
      <c r="J41" s="364" t="s">
        <v>2618</v>
      </c>
      <c r="K41" s="367" t="s">
        <v>2620</v>
      </c>
      <c r="L41" s="365"/>
      <c r="M41" s="344"/>
      <c r="N41" s="186"/>
      <c r="O41" s="345" t="s">
        <v>146</v>
      </c>
      <c r="P41" s="346">
        <v>0</v>
      </c>
      <c r="Q41" s="346">
        <v>0</v>
      </c>
      <c r="R41" s="346">
        <v>0</v>
      </c>
      <c r="S41" s="346">
        <v>0</v>
      </c>
      <c r="T41" s="347">
        <f t="shared" si="0"/>
        <v>0</v>
      </c>
      <c r="U41" s="352"/>
      <c r="V41" s="351"/>
      <c r="W41" s="106"/>
    </row>
    <row r="42" spans="1:24" ht="20.100000000000001" customHeight="1">
      <c r="A42" s="318">
        <v>44524</v>
      </c>
      <c r="B42" s="326" t="s">
        <v>2625</v>
      </c>
      <c r="C42" s="327" t="s">
        <v>2587</v>
      </c>
      <c r="D42" s="328">
        <v>20</v>
      </c>
      <c r="E42" s="328">
        <v>0</v>
      </c>
      <c r="F42" s="328">
        <v>0</v>
      </c>
      <c r="G42" s="328">
        <v>20</v>
      </c>
      <c r="H42" s="328">
        <v>0</v>
      </c>
      <c r="I42" s="329" t="s">
        <v>2627</v>
      </c>
      <c r="J42" s="330" t="s">
        <v>2628</v>
      </c>
      <c r="K42" s="330" t="s">
        <v>2630</v>
      </c>
      <c r="L42" s="331"/>
      <c r="M42" s="344" t="s">
        <v>2543</v>
      </c>
      <c r="N42" s="186">
        <v>0.43055555555555558</v>
      </c>
      <c r="O42" s="345" t="s">
        <v>148</v>
      </c>
      <c r="P42" s="346">
        <v>3</v>
      </c>
      <c r="Q42" s="346">
        <v>3</v>
      </c>
      <c r="R42" s="346">
        <v>0</v>
      </c>
      <c r="S42" s="346">
        <v>1</v>
      </c>
      <c r="T42" s="347">
        <f t="shared" si="0"/>
        <v>7</v>
      </c>
      <c r="U42" s="352"/>
      <c r="V42" s="351">
        <v>1</v>
      </c>
      <c r="W42" s="106"/>
    </row>
    <row r="43" spans="1:24" ht="20.100000000000001" customHeight="1" thickBot="1">
      <c r="A43" s="324">
        <v>44524</v>
      </c>
      <c r="B43" s="338" t="s">
        <v>2625</v>
      </c>
      <c r="C43" s="339" t="s">
        <v>2626</v>
      </c>
      <c r="D43" s="340">
        <v>1</v>
      </c>
      <c r="E43" s="340">
        <v>0</v>
      </c>
      <c r="F43" s="340">
        <v>0</v>
      </c>
      <c r="G43" s="340">
        <v>0</v>
      </c>
      <c r="H43" s="340">
        <v>0</v>
      </c>
      <c r="I43" s="341" t="s">
        <v>2627</v>
      </c>
      <c r="J43" s="342" t="s">
        <v>2629</v>
      </c>
      <c r="K43" s="342" t="s">
        <v>2631</v>
      </c>
      <c r="L43" s="343"/>
      <c r="M43" s="344" t="s">
        <v>2632</v>
      </c>
      <c r="N43" s="186">
        <v>0.59722222222222221</v>
      </c>
      <c r="O43" s="345" t="s">
        <v>147</v>
      </c>
      <c r="P43" s="346">
        <v>20</v>
      </c>
      <c r="Q43" s="346">
        <v>21</v>
      </c>
      <c r="R43" s="346">
        <v>0</v>
      </c>
      <c r="S43" s="346">
        <v>0</v>
      </c>
      <c r="T43" s="347">
        <f t="shared" si="0"/>
        <v>41</v>
      </c>
      <c r="U43" s="350"/>
      <c r="V43" s="351"/>
      <c r="W43" s="106"/>
    </row>
    <row r="44" spans="1:24" ht="20.100000000000001" customHeight="1" thickTop="1">
      <c r="A44" s="318">
        <v>44524</v>
      </c>
      <c r="B44" s="326" t="s">
        <v>2633</v>
      </c>
      <c r="C44" s="327" t="s">
        <v>2545</v>
      </c>
      <c r="D44" s="328">
        <v>4</v>
      </c>
      <c r="E44" s="328">
        <v>0</v>
      </c>
      <c r="F44" s="328">
        <v>0</v>
      </c>
      <c r="G44" s="328">
        <v>2</v>
      </c>
      <c r="H44" s="328">
        <v>0</v>
      </c>
      <c r="I44" s="329" t="s">
        <v>2637</v>
      </c>
      <c r="J44" s="330" t="s">
        <v>2639</v>
      </c>
      <c r="K44" s="368" t="s">
        <v>2642</v>
      </c>
      <c r="L44" s="331"/>
      <c r="M44" s="344"/>
      <c r="N44" s="186"/>
      <c r="O44" s="181" t="s">
        <v>125</v>
      </c>
      <c r="P44" s="182">
        <f>SUM(P37:P43)</f>
        <v>195</v>
      </c>
      <c r="Q44" s="182">
        <f>SUM(Q37:Q43)</f>
        <v>227</v>
      </c>
      <c r="R44" s="182">
        <f>SUM(R37:R43)</f>
        <v>8</v>
      </c>
      <c r="S44" s="182">
        <f>SUM(S37:S43)</f>
        <v>12</v>
      </c>
      <c r="T44" s="182">
        <f>SUM(T37:T43)</f>
        <v>442</v>
      </c>
      <c r="U44" s="183"/>
      <c r="V44" s="184"/>
      <c r="W44" s="106"/>
    </row>
    <row r="45" spans="1:24" ht="20.100000000000001" customHeight="1">
      <c r="A45" s="325">
        <v>44524</v>
      </c>
      <c r="B45" s="332" t="s">
        <v>2633</v>
      </c>
      <c r="C45" s="333" t="s">
        <v>2557</v>
      </c>
      <c r="D45" s="334">
        <v>1</v>
      </c>
      <c r="E45" s="334">
        <v>0</v>
      </c>
      <c r="F45" s="334">
        <v>0</v>
      </c>
      <c r="G45" s="334">
        <v>1</v>
      </c>
      <c r="H45" s="334">
        <v>0</v>
      </c>
      <c r="I45" s="335" t="s">
        <v>2623</v>
      </c>
      <c r="J45" s="336" t="s">
        <v>2639</v>
      </c>
      <c r="K45" s="370" t="s">
        <v>2643</v>
      </c>
      <c r="L45" s="337"/>
      <c r="M45" s="344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</row>
    <row r="46" spans="1:24" ht="20.100000000000001" customHeight="1" thickBot="1">
      <c r="A46" s="324">
        <v>44524</v>
      </c>
      <c r="B46" s="338" t="s">
        <v>2633</v>
      </c>
      <c r="C46" s="339" t="s">
        <v>2550</v>
      </c>
      <c r="D46" s="340">
        <v>2</v>
      </c>
      <c r="E46" s="340">
        <v>0</v>
      </c>
      <c r="F46" s="340">
        <v>0</v>
      </c>
      <c r="G46" s="340">
        <v>2</v>
      </c>
      <c r="H46" s="340">
        <v>0</v>
      </c>
      <c r="I46" s="341" t="s">
        <v>2638</v>
      </c>
      <c r="J46" s="342" t="s">
        <v>2640</v>
      </c>
      <c r="K46" s="369" t="s">
        <v>2643</v>
      </c>
      <c r="L46" s="343"/>
      <c r="M46" s="344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4" ht="20.100000000000001" customHeight="1" thickBot="1">
      <c r="A47" s="359">
        <v>44524</v>
      </c>
      <c r="B47" s="360" t="s">
        <v>2634</v>
      </c>
      <c r="C47" s="361" t="s">
        <v>2635</v>
      </c>
      <c r="D47" s="362">
        <v>7</v>
      </c>
      <c r="E47" s="362">
        <v>0</v>
      </c>
      <c r="F47" s="362">
        <v>0</v>
      </c>
      <c r="G47" s="362">
        <v>7</v>
      </c>
      <c r="H47" s="362">
        <v>0</v>
      </c>
      <c r="I47" s="363" t="s">
        <v>2638</v>
      </c>
      <c r="J47" s="364" t="s">
        <v>2639</v>
      </c>
      <c r="K47" s="367" t="s">
        <v>2644</v>
      </c>
      <c r="L47" s="365"/>
      <c r="M47" s="344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4" ht="20.100000000000001" customHeight="1" thickBot="1">
      <c r="A48" s="484">
        <v>44524</v>
      </c>
      <c r="B48" s="485" t="s">
        <v>2590</v>
      </c>
      <c r="C48" s="486" t="s">
        <v>2622</v>
      </c>
      <c r="D48" s="487">
        <v>0</v>
      </c>
      <c r="E48" s="487">
        <v>30</v>
      </c>
      <c r="F48" s="487">
        <v>30</v>
      </c>
      <c r="G48" s="487">
        <v>0</v>
      </c>
      <c r="H48" s="487">
        <v>0</v>
      </c>
      <c r="I48" s="460" t="s">
        <v>2623</v>
      </c>
      <c r="J48" s="488" t="s">
        <v>2624</v>
      </c>
      <c r="K48" s="488"/>
      <c r="L48" s="489"/>
      <c r="M48" s="344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18">
        <v>44524</v>
      </c>
      <c r="B49" s="326" t="s">
        <v>2636</v>
      </c>
      <c r="C49" s="327" t="s">
        <v>2545</v>
      </c>
      <c r="D49" s="328">
        <v>1</v>
      </c>
      <c r="E49" s="328">
        <v>0</v>
      </c>
      <c r="F49" s="328">
        <v>0</v>
      </c>
      <c r="G49" s="328">
        <v>1</v>
      </c>
      <c r="H49" s="328">
        <v>0</v>
      </c>
      <c r="I49" s="329" t="s">
        <v>2623</v>
      </c>
      <c r="J49" s="330" t="s">
        <v>2641</v>
      </c>
      <c r="K49" s="368" t="s">
        <v>2643</v>
      </c>
      <c r="L49" s="331"/>
      <c r="M49" s="344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25">
        <v>44524</v>
      </c>
      <c r="B50" s="332" t="s">
        <v>2636</v>
      </c>
      <c r="C50" s="333" t="s">
        <v>2546</v>
      </c>
      <c r="D50" s="334">
        <v>5</v>
      </c>
      <c r="E50" s="334">
        <v>0</v>
      </c>
      <c r="F50" s="334">
        <v>0</v>
      </c>
      <c r="G50" s="334">
        <v>5</v>
      </c>
      <c r="H50" s="334">
        <v>0</v>
      </c>
      <c r="I50" s="335" t="s">
        <v>2638</v>
      </c>
      <c r="J50" s="336" t="s">
        <v>2640</v>
      </c>
      <c r="K50" s="370" t="s">
        <v>2643</v>
      </c>
      <c r="L50" s="337"/>
      <c r="M50" s="344"/>
      <c r="N50" s="186"/>
      <c r="O50" s="94" t="s">
        <v>89</v>
      </c>
      <c r="P50" s="96">
        <f>P44+P49</f>
        <v>195</v>
      </c>
      <c r="Q50" s="95">
        <f>Q44+Q49</f>
        <v>227</v>
      </c>
      <c r="R50" s="96">
        <f>R44+R49</f>
        <v>8</v>
      </c>
      <c r="S50" s="95">
        <f>S44+S49</f>
        <v>12</v>
      </c>
      <c r="T50" s="96">
        <f>T44+T49</f>
        <v>442</v>
      </c>
      <c r="U50" s="97">
        <f>SUM(U44:U45)</f>
        <v>0</v>
      </c>
      <c r="V50" s="98"/>
    </row>
    <row r="51" spans="1:22" ht="20.100000000000001" customHeight="1" thickBot="1">
      <c r="A51" s="324">
        <v>44524</v>
      </c>
      <c r="B51" s="338" t="s">
        <v>2636</v>
      </c>
      <c r="C51" s="339" t="s">
        <v>2555</v>
      </c>
      <c r="D51" s="340">
        <v>3</v>
      </c>
      <c r="E51" s="340">
        <v>0</v>
      </c>
      <c r="F51" s="340">
        <v>0</v>
      </c>
      <c r="G51" s="340">
        <v>3</v>
      </c>
      <c r="H51" s="340">
        <v>0</v>
      </c>
      <c r="I51" s="341" t="s">
        <v>2623</v>
      </c>
      <c r="J51" s="342" t="s">
        <v>2640</v>
      </c>
      <c r="K51" s="369" t="s">
        <v>2644</v>
      </c>
      <c r="L51" s="343"/>
      <c r="M51" s="344"/>
      <c r="N51" s="106"/>
      <c r="O51" s="169" t="s">
        <v>138</v>
      </c>
      <c r="P51" s="99"/>
      <c r="Q51" s="152">
        <v>-35</v>
      </c>
      <c r="R51" s="152"/>
      <c r="S51" s="152">
        <v>-2</v>
      </c>
      <c r="T51" s="152"/>
      <c r="U51" s="151"/>
      <c r="V51" s="151"/>
    </row>
    <row r="52" spans="1:22" ht="20.100000000000001" customHeight="1">
      <c r="A52" s="198" t="s">
        <v>11</v>
      </c>
      <c r="B52" s="199"/>
      <c r="C52" s="200"/>
      <c r="D52" s="201">
        <f>SUM(D4:D51)</f>
        <v>172</v>
      </c>
      <c r="E52" s="201">
        <f>SUM(E4:E51)</f>
        <v>30</v>
      </c>
      <c r="F52" s="201">
        <f>SUM(F4:F51)</f>
        <v>30</v>
      </c>
      <c r="G52" s="201">
        <f>SUM(G4:G51)</f>
        <v>173</v>
      </c>
      <c r="H52" s="201">
        <f>SUM(H4:H51)</f>
        <v>0</v>
      </c>
      <c r="I52" s="297"/>
      <c r="J52" s="149"/>
      <c r="K52" s="149"/>
      <c r="L52" s="202"/>
      <c r="M52" s="344"/>
      <c r="N52" s="106"/>
      <c r="O52" s="156" t="s">
        <v>2645</v>
      </c>
      <c r="P52" s="188">
        <v>-30</v>
      </c>
      <c r="Q52" s="188">
        <v>-30</v>
      </c>
      <c r="R52" s="152"/>
      <c r="S52" s="152"/>
      <c r="T52" s="152"/>
      <c r="U52" s="151"/>
      <c r="V52" s="151"/>
    </row>
    <row r="53" spans="1:22" ht="20.100000000000001" customHeight="1">
      <c r="A53" s="203" t="s">
        <v>12</v>
      </c>
      <c r="B53" s="204"/>
      <c r="C53" s="205"/>
      <c r="D53" s="206">
        <v>4727</v>
      </c>
      <c r="E53" s="206">
        <v>0</v>
      </c>
      <c r="F53" s="206">
        <v>14</v>
      </c>
      <c r="G53" s="206">
        <v>4650</v>
      </c>
      <c r="H53" s="206">
        <v>0</v>
      </c>
      <c r="I53" s="298"/>
      <c r="J53" s="128"/>
      <c r="K53" s="128"/>
      <c r="L53" s="207"/>
      <c r="M53" s="344"/>
      <c r="N53" s="106"/>
      <c r="O53" s="156"/>
      <c r="P53" s="188"/>
      <c r="Q53" s="188"/>
      <c r="R53" s="152"/>
      <c r="S53" s="152"/>
      <c r="T53" s="152"/>
      <c r="U53" s="151"/>
      <c r="V53" s="151"/>
    </row>
    <row r="54" spans="1:22" ht="20.100000000000001" customHeight="1" thickBot="1">
      <c r="A54" s="208" t="s">
        <v>13</v>
      </c>
      <c r="B54" s="209"/>
      <c r="C54" s="210"/>
      <c r="D54" s="211">
        <f>D52+D53</f>
        <v>4899</v>
      </c>
      <c r="E54" s="211">
        <f>E52+E53</f>
        <v>30</v>
      </c>
      <c r="F54" s="211">
        <f>F52+F53</f>
        <v>44</v>
      </c>
      <c r="G54" s="211">
        <f>G52+G53</f>
        <v>4823</v>
      </c>
      <c r="H54" s="211">
        <f>H52+H53</f>
        <v>0</v>
      </c>
      <c r="I54" s="299"/>
      <c r="J54" s="129"/>
      <c r="K54" s="129"/>
      <c r="L54" s="212"/>
      <c r="M54" s="344"/>
      <c r="N54" s="272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>
      <c r="A55" s="213" t="s">
        <v>14</v>
      </c>
      <c r="B55" s="214">
        <f t="array" ref="B55">SUM(1/COUNTIF(B4:B51,B4:B51))</f>
        <v>21.999999999999993</v>
      </c>
      <c r="C55" s="215"/>
      <c r="D55" s="151"/>
      <c r="E55" s="151"/>
      <c r="F55" s="151"/>
      <c r="G55" s="151"/>
      <c r="H55" s="151"/>
      <c r="I55" s="300"/>
      <c r="J55" s="130"/>
      <c r="K55" s="130"/>
      <c r="L55" s="134"/>
      <c r="M55" s="344"/>
      <c r="N55" s="272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>
      <c r="A56" s="213"/>
      <c r="B56" s="214"/>
      <c r="C56" s="215"/>
      <c r="D56" s="151"/>
      <c r="E56" s="151"/>
      <c r="F56" s="151"/>
      <c r="G56" s="151"/>
      <c r="H56" s="151"/>
      <c r="I56" s="300"/>
      <c r="J56" s="130"/>
      <c r="K56" s="39"/>
      <c r="L56" s="39"/>
      <c r="M56" s="187"/>
      <c r="N56" s="272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>
      <c r="A57" s="216" t="s">
        <v>15</v>
      </c>
      <c r="B57" s="217"/>
      <c r="C57" s="217"/>
      <c r="D57" s="131"/>
      <c r="E57" s="131"/>
      <c r="F57" s="131"/>
      <c r="G57" s="131"/>
      <c r="H57" s="131"/>
      <c r="I57" s="301"/>
      <c r="J57" s="131"/>
      <c r="K57" s="148"/>
      <c r="L57" s="148"/>
      <c r="M57" s="187"/>
      <c r="N57" s="272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218" t="s">
        <v>1676</v>
      </c>
      <c r="B58" s="217"/>
      <c r="C58" s="217"/>
      <c r="D58" s="131"/>
      <c r="E58" s="131"/>
      <c r="F58" s="131"/>
      <c r="G58" s="131"/>
      <c r="H58" s="131"/>
      <c r="I58" s="301"/>
      <c r="J58" s="131"/>
      <c r="K58" s="131"/>
      <c r="L58" s="148"/>
      <c r="M58" s="187"/>
      <c r="N58" s="272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219"/>
      <c r="B59" s="217"/>
      <c r="C59" s="220"/>
      <c r="D59" s="131"/>
      <c r="E59" s="131"/>
      <c r="F59" s="131"/>
      <c r="G59" s="131"/>
      <c r="H59" s="131"/>
      <c r="I59" s="302"/>
      <c r="J59" s="132"/>
      <c r="K59" s="132"/>
      <c r="L59" s="221"/>
      <c r="M59" s="187"/>
      <c r="N59" s="272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 thickBot="1">
      <c r="A60" s="174" t="s">
        <v>0</v>
      </c>
      <c r="B60" s="175" t="s">
        <v>1</v>
      </c>
      <c r="C60" s="175" t="s">
        <v>2</v>
      </c>
      <c r="D60" s="442" t="s">
        <v>16</v>
      </c>
      <c r="E60" s="222" t="s">
        <v>27</v>
      </c>
      <c r="F60" s="442" t="s">
        <v>18</v>
      </c>
      <c r="G60" s="442" t="s">
        <v>19</v>
      </c>
      <c r="H60" s="442" t="s">
        <v>119</v>
      </c>
      <c r="I60" s="303" t="s">
        <v>8</v>
      </c>
      <c r="J60" s="442" t="s">
        <v>9</v>
      </c>
      <c r="K60" s="464" t="s">
        <v>10</v>
      </c>
      <c r="L60" s="465"/>
      <c r="M60" s="187"/>
      <c r="N60" s="272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318"/>
      <c r="B61" s="326"/>
      <c r="C61" s="327"/>
      <c r="D61" s="328"/>
      <c r="E61" s="328"/>
      <c r="F61" s="328"/>
      <c r="G61" s="328"/>
      <c r="H61" s="328"/>
      <c r="I61" s="329"/>
      <c r="J61" s="330"/>
      <c r="K61" s="330"/>
      <c r="L61" s="331"/>
      <c r="M61" s="187"/>
      <c r="N61" s="272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324"/>
      <c r="B62" s="338"/>
      <c r="C62" s="339"/>
      <c r="D62" s="340"/>
      <c r="E62" s="340"/>
      <c r="F62" s="340"/>
      <c r="G62" s="340"/>
      <c r="H62" s="340"/>
      <c r="I62" s="341"/>
      <c r="J62" s="342"/>
      <c r="K62" s="342"/>
      <c r="L62" s="343"/>
      <c r="M62" s="187"/>
      <c r="N62" s="272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198" t="s">
        <v>20</v>
      </c>
      <c r="B63" s="199"/>
      <c r="C63" s="200"/>
      <c r="D63" s="225">
        <f>SUM(D61:D62)</f>
        <v>0</v>
      </c>
      <c r="E63" s="225">
        <f>SUM(E61:E62)</f>
        <v>0</v>
      </c>
      <c r="F63" s="225">
        <f>SUM(F61:F62)</f>
        <v>0</v>
      </c>
      <c r="G63" s="225">
        <f>SUM(G61:G62)</f>
        <v>0</v>
      </c>
      <c r="H63" s="225">
        <f>SUM(H61:H62)</f>
        <v>0</v>
      </c>
      <c r="I63" s="297"/>
      <c r="J63" s="34"/>
      <c r="K63" s="34"/>
      <c r="L63" s="226"/>
      <c r="M63" s="187"/>
      <c r="N63" s="272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>
      <c r="A64" s="227" t="s">
        <v>12</v>
      </c>
      <c r="B64" s="228"/>
      <c r="C64" s="115"/>
      <c r="D64" s="229">
        <v>27</v>
      </c>
      <c r="E64" s="229">
        <v>513</v>
      </c>
      <c r="F64" s="229">
        <v>505</v>
      </c>
      <c r="G64" s="229">
        <v>25</v>
      </c>
      <c r="H64" s="229">
        <v>0</v>
      </c>
      <c r="I64" s="304"/>
      <c r="J64" s="133"/>
      <c r="K64" s="133"/>
      <c r="L64" s="230"/>
      <c r="M64" s="187"/>
      <c r="N64" s="272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 thickBot="1">
      <c r="A65" s="208" t="s">
        <v>13</v>
      </c>
      <c r="B65" s="209"/>
      <c r="C65" s="210"/>
      <c r="D65" s="231">
        <f>SUM(D63:D64)</f>
        <v>27</v>
      </c>
      <c r="E65" s="231">
        <f t="shared" ref="E65:H65" si="1">SUM(E63:E64)</f>
        <v>513</v>
      </c>
      <c r="F65" s="231">
        <f t="shared" si="1"/>
        <v>505</v>
      </c>
      <c r="G65" s="231">
        <f t="shared" si="1"/>
        <v>25</v>
      </c>
      <c r="H65" s="231">
        <f t="shared" si="1"/>
        <v>0</v>
      </c>
      <c r="I65" s="299"/>
      <c r="J65" s="129"/>
      <c r="K65" s="129"/>
      <c r="L65" s="212"/>
      <c r="M65" s="187"/>
      <c r="N65" s="272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213"/>
      <c r="B66" s="214"/>
      <c r="C66" s="232"/>
      <c r="D66" s="151"/>
      <c r="E66" s="151"/>
      <c r="F66" s="151"/>
      <c r="G66" s="151"/>
      <c r="H66" s="151"/>
      <c r="I66" s="300"/>
      <c r="J66" s="130"/>
      <c r="K66" s="130"/>
      <c r="L66" s="130"/>
      <c r="M66" s="187"/>
      <c r="N66" s="272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>
      <c r="A67" s="216" t="s">
        <v>21</v>
      </c>
      <c r="B67" s="217"/>
      <c r="C67" s="217"/>
      <c r="D67" s="131"/>
      <c r="E67" s="131"/>
      <c r="F67" s="131"/>
      <c r="G67" s="131"/>
      <c r="H67" s="131"/>
      <c r="I67" s="301"/>
      <c r="J67" s="131"/>
      <c r="K67" s="131"/>
      <c r="L67" s="131"/>
      <c r="M67" s="187"/>
      <c r="N67" s="272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216" t="s">
        <v>124</v>
      </c>
      <c r="B68" s="217"/>
      <c r="C68" s="217"/>
      <c r="D68" s="131"/>
      <c r="E68" s="131"/>
      <c r="F68" s="131"/>
      <c r="G68" s="131"/>
      <c r="H68" s="131"/>
      <c r="I68" s="301"/>
      <c r="J68" s="131"/>
      <c r="K68" s="131"/>
      <c r="L68" s="131"/>
      <c r="M68" s="187"/>
      <c r="N68" s="272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 thickBot="1">
      <c r="A69" s="219"/>
      <c r="B69" s="217"/>
      <c r="C69" s="220"/>
      <c r="D69" s="131"/>
      <c r="E69" s="131"/>
      <c r="F69" s="131"/>
      <c r="G69" s="131"/>
      <c r="H69" s="131"/>
      <c r="I69" s="302"/>
      <c r="J69" s="132"/>
      <c r="K69" s="132"/>
      <c r="L69" s="221"/>
      <c r="M69" s="187"/>
      <c r="N69" s="272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 thickBot="1">
      <c r="A70" s="174" t="s">
        <v>0</v>
      </c>
      <c r="B70" s="175" t="s">
        <v>1</v>
      </c>
      <c r="C70" s="175" t="s">
        <v>2</v>
      </c>
      <c r="D70" s="442" t="s">
        <v>22</v>
      </c>
      <c r="E70" s="442" t="s">
        <v>23</v>
      </c>
      <c r="F70" s="442" t="s">
        <v>24</v>
      </c>
      <c r="G70" s="442" t="s">
        <v>25</v>
      </c>
      <c r="H70" s="442" t="s">
        <v>7</v>
      </c>
      <c r="I70" s="303" t="s">
        <v>8</v>
      </c>
      <c r="J70" s="442" t="s">
        <v>9</v>
      </c>
      <c r="K70" s="464" t="s">
        <v>10</v>
      </c>
      <c r="L70" s="465"/>
      <c r="M70" s="187"/>
      <c r="N70" s="272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>
      <c r="A71" s="170"/>
      <c r="B71" s="141"/>
      <c r="C71" s="408"/>
      <c r="D71" s="160"/>
      <c r="E71" s="160"/>
      <c r="F71" s="160"/>
      <c r="G71" s="160"/>
      <c r="H71" s="160"/>
      <c r="I71" s="290"/>
      <c r="J71" s="168"/>
      <c r="K71" s="168"/>
      <c r="L71" s="142"/>
      <c r="M71" s="187"/>
      <c r="N71" s="272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171"/>
      <c r="B72" s="143"/>
      <c r="C72" s="409"/>
      <c r="D72" s="162"/>
      <c r="E72" s="162"/>
      <c r="F72" s="162"/>
      <c r="G72" s="162"/>
      <c r="H72" s="162"/>
      <c r="I72" s="291"/>
      <c r="J72" s="169"/>
      <c r="K72" s="169"/>
      <c r="L72" s="144"/>
      <c r="M72" s="187"/>
      <c r="N72" s="272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198" t="s">
        <v>20</v>
      </c>
      <c r="B73" s="199"/>
      <c r="C73" s="200"/>
      <c r="D73" s="225">
        <f>SUM(D71:D72)</f>
        <v>0</v>
      </c>
      <c r="E73" s="225">
        <f>SUM(E71:E72)</f>
        <v>0</v>
      </c>
      <c r="F73" s="225">
        <f>SUM(F71:F72)</f>
        <v>0</v>
      </c>
      <c r="G73" s="225">
        <f>SUM(G71:G72)</f>
        <v>0</v>
      </c>
      <c r="H73" s="225">
        <f>SUM(H71:H72)</f>
        <v>0</v>
      </c>
      <c r="I73" s="297"/>
      <c r="J73" s="34"/>
      <c r="K73" s="34"/>
      <c r="L73" s="226"/>
      <c r="M73" s="187"/>
      <c r="N73" s="272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227" t="s">
        <v>12</v>
      </c>
      <c r="B74" s="228"/>
      <c r="C74" s="115"/>
      <c r="D74" s="229">
        <v>184</v>
      </c>
      <c r="E74" s="229">
        <v>0</v>
      </c>
      <c r="F74" s="229">
        <v>0</v>
      </c>
      <c r="G74" s="229">
        <v>167</v>
      </c>
      <c r="H74" s="229">
        <v>0</v>
      </c>
      <c r="I74" s="304"/>
      <c r="J74" s="133"/>
      <c r="K74" s="133"/>
      <c r="L74" s="230"/>
      <c r="M74" s="187"/>
      <c r="N74" s="272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 thickBot="1">
      <c r="A75" s="208" t="s">
        <v>13</v>
      </c>
      <c r="B75" s="209"/>
      <c r="C75" s="210"/>
      <c r="D75" s="231">
        <f>SUM(D73:D74)</f>
        <v>184</v>
      </c>
      <c r="E75" s="231">
        <f>SUM(E73:E74)</f>
        <v>0</v>
      </c>
      <c r="F75" s="231">
        <f>SUM(F73:F74)</f>
        <v>0</v>
      </c>
      <c r="G75" s="231">
        <f>SUM(G73:G74)</f>
        <v>167</v>
      </c>
      <c r="H75" s="231">
        <f>SUM(H73:H74)</f>
        <v>0</v>
      </c>
      <c r="I75" s="299"/>
      <c r="J75" s="129"/>
      <c r="K75" s="129"/>
      <c r="L75" s="212"/>
      <c r="M75" s="187"/>
      <c r="N75" s="272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213"/>
      <c r="B76" s="214"/>
      <c r="C76" s="232"/>
      <c r="D76" s="151"/>
      <c r="E76" s="151"/>
      <c r="F76" s="151"/>
      <c r="G76" s="151"/>
      <c r="H76" s="151"/>
      <c r="I76" s="300"/>
      <c r="J76" s="130"/>
      <c r="K76" s="130"/>
      <c r="L76" s="130"/>
      <c r="M76" s="187"/>
      <c r="N76" s="272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>
      <c r="A77" s="216" t="s">
        <v>120</v>
      </c>
      <c r="B77" s="217"/>
      <c r="C77" s="217"/>
      <c r="D77" s="131"/>
      <c r="E77" s="131"/>
      <c r="F77" s="131"/>
      <c r="G77" s="131"/>
      <c r="H77" s="131"/>
      <c r="I77" s="301"/>
      <c r="J77" s="131"/>
      <c r="K77" s="131"/>
      <c r="L77" s="131"/>
      <c r="M77" s="187"/>
      <c r="N77" s="272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 thickBot="1">
      <c r="A78" s="219"/>
      <c r="B78" s="217"/>
      <c r="C78" s="220"/>
      <c r="D78" s="131"/>
      <c r="E78" s="131"/>
      <c r="F78" s="131"/>
      <c r="G78" s="131"/>
      <c r="H78" s="131"/>
      <c r="I78" s="302"/>
      <c r="J78" s="132"/>
      <c r="K78" s="132"/>
      <c r="L78" s="131"/>
      <c r="M78" s="187"/>
      <c r="N78" s="272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 thickBot="1">
      <c r="A79" s="174" t="s">
        <v>0</v>
      </c>
      <c r="B79" s="175" t="s">
        <v>1</v>
      </c>
      <c r="C79" s="175" t="s">
        <v>2</v>
      </c>
      <c r="D79" s="442" t="s">
        <v>26</v>
      </c>
      <c r="E79" s="442" t="s">
        <v>27</v>
      </c>
      <c r="F79" s="442" t="s">
        <v>28</v>
      </c>
      <c r="G79" s="442" t="s">
        <v>25</v>
      </c>
      <c r="H79" s="442" t="s">
        <v>22</v>
      </c>
      <c r="I79" s="303" t="s">
        <v>8</v>
      </c>
      <c r="J79" s="442" t="s">
        <v>9</v>
      </c>
      <c r="K79" s="464" t="s">
        <v>10</v>
      </c>
      <c r="L79" s="465"/>
      <c r="M79" s="187"/>
      <c r="N79" s="272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>
      <c r="A80" s="170"/>
      <c r="B80" s="159"/>
      <c r="C80" s="159"/>
      <c r="D80" s="319"/>
      <c r="E80" s="319"/>
      <c r="F80" s="319"/>
      <c r="G80" s="319"/>
      <c r="H80" s="319"/>
      <c r="I80" s="305"/>
      <c r="J80" s="134"/>
      <c r="K80" s="134"/>
      <c r="L80" s="289"/>
      <c r="M80" s="187"/>
      <c r="N80" s="272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 thickBot="1">
      <c r="A81" s="171"/>
      <c r="B81" s="161"/>
      <c r="C81" s="161"/>
      <c r="D81" s="320"/>
      <c r="E81" s="320"/>
      <c r="F81" s="320"/>
      <c r="G81" s="320"/>
      <c r="H81" s="320"/>
      <c r="I81" s="306"/>
      <c r="J81" s="39"/>
      <c r="K81" s="39"/>
      <c r="L81" s="176"/>
      <c r="M81" s="187"/>
      <c r="N81" s="272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>
      <c r="A82" s="198" t="s">
        <v>20</v>
      </c>
      <c r="B82" s="199"/>
      <c r="C82" s="200"/>
      <c r="D82" s="321">
        <f>SUM(D80:D81)</f>
        <v>0</v>
      </c>
      <c r="E82" s="321">
        <f>SUM(E80:E81)</f>
        <v>0</v>
      </c>
      <c r="F82" s="321">
        <f>SUM(F80:F81)</f>
        <v>0</v>
      </c>
      <c r="G82" s="321">
        <f>SUM(G80:G81)</f>
        <v>0</v>
      </c>
      <c r="H82" s="321">
        <f>SUM(H80:H81)</f>
        <v>0</v>
      </c>
      <c r="I82" s="297"/>
      <c r="J82" s="34"/>
      <c r="K82" s="34"/>
      <c r="L82" s="226"/>
      <c r="M82" s="187"/>
      <c r="N82" s="272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>
      <c r="A83" s="227" t="s">
        <v>12</v>
      </c>
      <c r="B83" s="228"/>
      <c r="C83" s="115"/>
      <c r="D83" s="322">
        <v>0</v>
      </c>
      <c r="E83" s="322">
        <v>170</v>
      </c>
      <c r="F83" s="322">
        <v>167</v>
      </c>
      <c r="G83" s="322">
        <v>0</v>
      </c>
      <c r="H83" s="322">
        <v>0</v>
      </c>
      <c r="I83" s="304"/>
      <c r="J83" s="133"/>
      <c r="K83" s="133"/>
      <c r="L83" s="230"/>
      <c r="M83" s="187"/>
      <c r="N83" s="272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 thickBot="1">
      <c r="A84" s="208" t="s">
        <v>13</v>
      </c>
      <c r="B84" s="209"/>
      <c r="C84" s="210"/>
      <c r="D84" s="323">
        <f>D82+D83</f>
        <v>0</v>
      </c>
      <c r="E84" s="323">
        <f>E82+E83</f>
        <v>170</v>
      </c>
      <c r="F84" s="323">
        <f>F82+F83</f>
        <v>167</v>
      </c>
      <c r="G84" s="323">
        <f>G82+G83</f>
        <v>0</v>
      </c>
      <c r="H84" s="323">
        <f>H82+H83</f>
        <v>0</v>
      </c>
      <c r="I84" s="299"/>
      <c r="J84" s="129"/>
      <c r="K84" s="129"/>
      <c r="L84" s="212"/>
      <c r="M84" s="187"/>
      <c r="N84" s="272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>
      <c r="A85" s="234"/>
      <c r="B85" s="214"/>
      <c r="C85" s="215"/>
      <c r="D85" s="151"/>
      <c r="E85" s="151"/>
      <c r="F85" s="151"/>
      <c r="G85" s="151"/>
      <c r="H85" s="151"/>
      <c r="I85" s="300"/>
      <c r="J85" s="130"/>
      <c r="K85" s="130"/>
      <c r="L85" s="130"/>
      <c r="M85" s="187"/>
      <c r="N85" s="272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>
      <c r="A86" s="216" t="s">
        <v>117</v>
      </c>
      <c r="B86" s="217"/>
      <c r="C86" s="217"/>
      <c r="D86" s="131"/>
      <c r="E86" s="131"/>
      <c r="F86" s="131"/>
      <c r="G86" s="131"/>
      <c r="H86" s="131"/>
      <c r="I86" s="301"/>
      <c r="J86" s="131"/>
      <c r="K86" s="131"/>
      <c r="L86" s="131"/>
      <c r="M86" s="187"/>
      <c r="N86" s="272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 thickBot="1">
      <c r="A87" s="219"/>
      <c r="B87" s="217"/>
      <c r="C87" s="220"/>
      <c r="D87" s="131"/>
      <c r="E87" s="131"/>
      <c r="F87" s="131"/>
      <c r="G87" s="131"/>
      <c r="H87" s="131"/>
      <c r="I87" s="302"/>
      <c r="J87" s="132"/>
      <c r="K87" s="132"/>
      <c r="L87" s="131"/>
      <c r="M87" s="187"/>
      <c r="N87" s="272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 thickBot="1">
      <c r="A88" s="174" t="s">
        <v>0</v>
      </c>
      <c r="B88" s="175" t="s">
        <v>1</v>
      </c>
      <c r="C88" s="175" t="s">
        <v>2</v>
      </c>
      <c r="D88" s="442" t="s">
        <v>29</v>
      </c>
      <c r="E88" s="442" t="s">
        <v>17</v>
      </c>
      <c r="F88" s="442" t="s">
        <v>30</v>
      </c>
      <c r="G88" s="442" t="s">
        <v>19</v>
      </c>
      <c r="H88" s="442" t="s">
        <v>7</v>
      </c>
      <c r="I88" s="303" t="s">
        <v>8</v>
      </c>
      <c r="J88" s="442" t="s">
        <v>9</v>
      </c>
      <c r="K88" s="442"/>
      <c r="L88" s="443" t="s">
        <v>10</v>
      </c>
      <c r="M88" s="187"/>
      <c r="N88" s="272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>
      <c r="A89" s="170"/>
      <c r="B89" s="159"/>
      <c r="C89" s="159"/>
      <c r="D89" s="160"/>
      <c r="E89" s="160"/>
      <c r="F89" s="160"/>
      <c r="G89" s="160"/>
      <c r="H89" s="160"/>
      <c r="I89" s="290"/>
      <c r="J89" s="168"/>
      <c r="K89" s="168"/>
      <c r="L89" s="233"/>
      <c r="M89" s="187"/>
      <c r="N89" s="272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 thickBot="1">
      <c r="A90" s="165"/>
      <c r="B90" s="158"/>
      <c r="C90" s="158"/>
      <c r="D90" s="163"/>
      <c r="E90" s="163"/>
      <c r="F90" s="163"/>
      <c r="G90" s="163"/>
      <c r="H90" s="163"/>
      <c r="I90" s="292"/>
      <c r="J90" s="164"/>
      <c r="K90" s="164"/>
      <c r="L90" s="235"/>
      <c r="M90" s="187"/>
      <c r="N90" s="272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>
      <c r="A91" s="198" t="s">
        <v>20</v>
      </c>
      <c r="B91" s="200"/>
      <c r="C91" s="200"/>
      <c r="D91" s="225">
        <f>SUM(D89:D90)</f>
        <v>0</v>
      </c>
      <c r="E91" s="225">
        <f>SUM(E89:E90)</f>
        <v>0</v>
      </c>
      <c r="F91" s="225">
        <f>SUM(F89:F90)</f>
        <v>0</v>
      </c>
      <c r="G91" s="225">
        <f>SUM(G89:G90)</f>
        <v>0</v>
      </c>
      <c r="H91" s="225">
        <f>SUM(H89:H90)</f>
        <v>0</v>
      </c>
      <c r="I91" s="297"/>
      <c r="J91" s="34"/>
      <c r="K91" s="34"/>
      <c r="L91" s="226"/>
      <c r="M91" s="187"/>
      <c r="N91" s="272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>
      <c r="A92" s="227" t="s">
        <v>12</v>
      </c>
      <c r="B92" s="115"/>
      <c r="C92" s="115"/>
      <c r="D92" s="229">
        <v>0</v>
      </c>
      <c r="E92" s="229">
        <v>105</v>
      </c>
      <c r="F92" s="229">
        <v>100</v>
      </c>
      <c r="G92" s="229">
        <v>0</v>
      </c>
      <c r="H92" s="229">
        <v>0</v>
      </c>
      <c r="I92" s="304"/>
      <c r="J92" s="133"/>
      <c r="K92" s="133"/>
      <c r="L92" s="230"/>
      <c r="M92" s="187"/>
      <c r="N92" s="272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 thickBot="1">
      <c r="A93" s="208" t="s">
        <v>13</v>
      </c>
      <c r="B93" s="210"/>
      <c r="C93" s="210"/>
      <c r="D93" s="231">
        <f>SUM(D91:D92)</f>
        <v>0</v>
      </c>
      <c r="E93" s="231">
        <f>SUM(E91:E92)</f>
        <v>105</v>
      </c>
      <c r="F93" s="231">
        <f>SUM(F91:F92)</f>
        <v>100</v>
      </c>
      <c r="G93" s="231">
        <f>SUM(G91:G92)</f>
        <v>0</v>
      </c>
      <c r="H93" s="231">
        <f>SUM(H91:H92)</f>
        <v>0</v>
      </c>
      <c r="I93" s="299"/>
      <c r="J93" s="129"/>
      <c r="K93" s="129"/>
      <c r="L93" s="236"/>
      <c r="M93" s="187"/>
      <c r="N93" s="272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>
      <c r="A94" s="213"/>
      <c r="B94" s="214"/>
      <c r="C94" s="215"/>
      <c r="D94" s="151"/>
      <c r="E94" s="151"/>
      <c r="F94" s="151"/>
      <c r="G94" s="151"/>
      <c r="H94" s="151"/>
      <c r="I94" s="300"/>
      <c r="J94" s="130"/>
      <c r="K94" s="130"/>
      <c r="L94" s="130"/>
      <c r="M94" s="187"/>
      <c r="N94" s="272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>
      <c r="A95" s="216" t="s">
        <v>31</v>
      </c>
      <c r="B95" s="217"/>
      <c r="C95" s="217"/>
      <c r="D95" s="131"/>
      <c r="E95" s="131"/>
      <c r="F95" s="131"/>
      <c r="G95" s="131"/>
      <c r="H95" s="131"/>
      <c r="I95" s="301"/>
      <c r="J95" s="131"/>
      <c r="K95" s="131"/>
      <c r="L95" s="131"/>
      <c r="M95" s="187"/>
      <c r="N95" s="272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A96" s="216" t="s">
        <v>32</v>
      </c>
      <c r="B96" s="217"/>
      <c r="C96" s="217"/>
      <c r="D96" s="131"/>
      <c r="E96" s="131"/>
      <c r="F96" s="131"/>
      <c r="G96" s="131"/>
      <c r="H96" s="131"/>
      <c r="I96" s="301"/>
      <c r="J96" s="131"/>
      <c r="K96" s="131"/>
      <c r="L96" s="131"/>
      <c r="M96" s="187"/>
      <c r="N96" s="272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 thickBot="1">
      <c r="A97" s="219"/>
      <c r="B97" s="217"/>
      <c r="C97" s="220"/>
      <c r="D97" s="131"/>
      <c r="E97" s="131"/>
      <c r="F97" s="131"/>
      <c r="G97" s="131"/>
      <c r="H97" s="131"/>
      <c r="I97" s="302"/>
      <c r="J97" s="132"/>
      <c r="K97" s="132"/>
      <c r="L97" s="131"/>
      <c r="M97" s="187"/>
      <c r="N97" s="272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 thickBot="1">
      <c r="A98" s="174" t="s">
        <v>0</v>
      </c>
      <c r="B98" s="175" t="s">
        <v>1</v>
      </c>
      <c r="C98" s="175" t="s">
        <v>2</v>
      </c>
      <c r="D98" s="442" t="s">
        <v>33</v>
      </c>
      <c r="E98" s="442" t="s">
        <v>34</v>
      </c>
      <c r="F98" s="442" t="s">
        <v>35</v>
      </c>
      <c r="G98" s="442" t="s">
        <v>36</v>
      </c>
      <c r="H98" s="442" t="s">
        <v>133</v>
      </c>
      <c r="I98" s="303" t="s">
        <v>8</v>
      </c>
      <c r="J98" s="442" t="s">
        <v>9</v>
      </c>
      <c r="K98" s="442"/>
      <c r="L98" s="443" t="s">
        <v>10</v>
      </c>
      <c r="M98" s="187"/>
      <c r="N98" s="272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>
      <c r="A99" s="171">
        <v>44524</v>
      </c>
      <c r="B99" s="161" t="s">
        <v>2590</v>
      </c>
      <c r="C99" s="161" t="s">
        <v>2586</v>
      </c>
      <c r="D99" s="162">
        <v>0</v>
      </c>
      <c r="E99" s="162">
        <v>9</v>
      </c>
      <c r="F99" s="162">
        <v>0</v>
      </c>
      <c r="G99" s="162">
        <v>0</v>
      </c>
      <c r="H99" s="162">
        <v>0</v>
      </c>
      <c r="I99" s="306" t="s">
        <v>2592</v>
      </c>
      <c r="J99" s="169" t="s">
        <v>2581</v>
      </c>
      <c r="K99" s="194"/>
      <c r="L99" s="237"/>
      <c r="M99" s="187"/>
      <c r="N99" s="272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>
      <c r="A100" s="171">
        <v>44524</v>
      </c>
      <c r="B100" s="161" t="s">
        <v>2590</v>
      </c>
      <c r="C100" s="161" t="s">
        <v>2546</v>
      </c>
      <c r="D100" s="162">
        <v>0</v>
      </c>
      <c r="E100" s="162">
        <v>2</v>
      </c>
      <c r="F100" s="162">
        <v>0</v>
      </c>
      <c r="G100" s="162">
        <v>0</v>
      </c>
      <c r="H100" s="162">
        <v>0</v>
      </c>
      <c r="I100" s="306" t="s">
        <v>2593</v>
      </c>
      <c r="J100" s="169" t="s">
        <v>2585</v>
      </c>
      <c r="K100" s="194"/>
      <c r="L100" s="237"/>
      <c r="M100" s="187"/>
      <c r="N100" s="272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>
      <c r="A101" s="171">
        <v>44524</v>
      </c>
      <c r="B101" s="161" t="s">
        <v>2590</v>
      </c>
      <c r="C101" s="161" t="s">
        <v>2587</v>
      </c>
      <c r="D101" s="162">
        <v>0</v>
      </c>
      <c r="E101" s="162">
        <v>12</v>
      </c>
      <c r="F101" s="162">
        <v>0</v>
      </c>
      <c r="G101" s="162">
        <v>0</v>
      </c>
      <c r="H101" s="162">
        <v>0</v>
      </c>
      <c r="I101" s="306" t="s">
        <v>2594</v>
      </c>
      <c r="J101" s="169" t="s">
        <v>2581</v>
      </c>
      <c r="K101" s="194"/>
      <c r="L101" s="237"/>
      <c r="M101" s="187"/>
      <c r="N101" s="272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>
      <c r="A102" s="171">
        <v>44524</v>
      </c>
      <c r="B102" s="161" t="s">
        <v>2590</v>
      </c>
      <c r="C102" s="161" t="s">
        <v>2596</v>
      </c>
      <c r="D102" s="162">
        <v>0</v>
      </c>
      <c r="E102" s="162">
        <v>1</v>
      </c>
      <c r="F102" s="162">
        <v>0</v>
      </c>
      <c r="G102" s="162">
        <v>0</v>
      </c>
      <c r="H102" s="162">
        <v>0</v>
      </c>
      <c r="I102" s="306" t="s">
        <v>2594</v>
      </c>
      <c r="J102" s="169" t="s">
        <v>2581</v>
      </c>
      <c r="K102" s="194"/>
      <c r="L102" s="237"/>
      <c r="M102" s="187"/>
      <c r="N102" s="272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>
      <c r="A103" s="171">
        <v>44524</v>
      </c>
      <c r="B103" s="161" t="s">
        <v>2590</v>
      </c>
      <c r="C103" s="161" t="s">
        <v>2550</v>
      </c>
      <c r="D103" s="162">
        <v>0</v>
      </c>
      <c r="E103" s="162">
        <v>11</v>
      </c>
      <c r="F103" s="162">
        <v>0</v>
      </c>
      <c r="G103" s="162">
        <v>0</v>
      </c>
      <c r="H103" s="162">
        <v>0</v>
      </c>
      <c r="I103" s="306" t="s">
        <v>2592</v>
      </c>
      <c r="J103" s="169" t="s">
        <v>2595</v>
      </c>
      <c r="K103" s="194"/>
      <c r="L103" s="237"/>
      <c r="M103" s="187"/>
      <c r="N103" s="272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>
      <c r="A104" s="171">
        <v>44524</v>
      </c>
      <c r="B104" s="161" t="s">
        <v>2591</v>
      </c>
      <c r="C104" s="161" t="s">
        <v>2588</v>
      </c>
      <c r="D104" s="162">
        <v>0</v>
      </c>
      <c r="E104" s="162">
        <v>1</v>
      </c>
      <c r="F104" s="162">
        <v>0</v>
      </c>
      <c r="G104" s="162">
        <v>0</v>
      </c>
      <c r="H104" s="162">
        <v>0</v>
      </c>
      <c r="I104" s="306" t="s">
        <v>2592</v>
      </c>
      <c r="J104" s="169" t="s">
        <v>2581</v>
      </c>
      <c r="K104" s="194"/>
      <c r="L104" s="237"/>
      <c r="M104" s="187"/>
      <c r="N104" s="272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>
      <c r="A105" s="171">
        <v>44524</v>
      </c>
      <c r="B105" s="161" t="s">
        <v>2590</v>
      </c>
      <c r="C105" s="161" t="s">
        <v>2562</v>
      </c>
      <c r="D105" s="162">
        <v>0</v>
      </c>
      <c r="E105" s="162">
        <v>1</v>
      </c>
      <c r="F105" s="162">
        <v>0</v>
      </c>
      <c r="G105" s="162">
        <v>0</v>
      </c>
      <c r="H105" s="162">
        <v>0</v>
      </c>
      <c r="I105" s="306" t="s">
        <v>2593</v>
      </c>
      <c r="J105" s="169" t="s">
        <v>2581</v>
      </c>
      <c r="K105" s="194"/>
      <c r="L105" s="237"/>
      <c r="M105" s="187"/>
      <c r="N105" s="272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 thickBot="1">
      <c r="A106" s="171">
        <v>44524</v>
      </c>
      <c r="B106" s="161" t="s">
        <v>2590</v>
      </c>
      <c r="C106" s="161" t="s">
        <v>2589</v>
      </c>
      <c r="D106" s="162">
        <v>0</v>
      </c>
      <c r="E106" s="162">
        <v>1</v>
      </c>
      <c r="F106" s="162">
        <v>0</v>
      </c>
      <c r="G106" s="162">
        <v>0</v>
      </c>
      <c r="H106" s="162">
        <v>0</v>
      </c>
      <c r="I106" s="306" t="s">
        <v>2593</v>
      </c>
      <c r="J106" s="169" t="s">
        <v>2582</v>
      </c>
      <c r="K106" s="194"/>
      <c r="L106" s="237"/>
      <c r="M106" s="187"/>
      <c r="N106" s="272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238" t="s">
        <v>20</v>
      </c>
      <c r="B107" s="239"/>
      <c r="C107" s="239"/>
      <c r="D107" s="240">
        <f>SUM(D99:D106)</f>
        <v>0</v>
      </c>
      <c r="E107" s="240">
        <f>SUM(E99:E106)</f>
        <v>38</v>
      </c>
      <c r="F107" s="240">
        <f>SUM(F99:F106)</f>
        <v>0</v>
      </c>
      <c r="G107" s="240">
        <f>SUM(G99:G106)</f>
        <v>0</v>
      </c>
      <c r="H107" s="240">
        <f>SUM(H99:H106)</f>
        <v>0</v>
      </c>
      <c r="I107" s="307"/>
      <c r="J107" s="35"/>
      <c r="K107" s="35"/>
      <c r="L107" s="241"/>
      <c r="M107" s="187"/>
      <c r="N107" s="272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242" t="s">
        <v>12</v>
      </c>
      <c r="B108" s="243"/>
      <c r="C108" s="243"/>
      <c r="D108" s="244">
        <v>0</v>
      </c>
      <c r="E108" s="244">
        <v>51</v>
      </c>
      <c r="F108" s="244">
        <v>0</v>
      </c>
      <c r="G108" s="244">
        <v>114</v>
      </c>
      <c r="H108" s="244">
        <v>1</v>
      </c>
      <c r="I108" s="308"/>
      <c r="J108" s="135"/>
      <c r="K108" s="135"/>
      <c r="L108" s="245"/>
      <c r="M108" s="187"/>
      <c r="N108" s="272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 thickBot="1">
      <c r="A109" s="246" t="s">
        <v>13</v>
      </c>
      <c r="B109" s="247"/>
      <c r="C109" s="247"/>
      <c r="D109" s="248">
        <f>D107+D108</f>
        <v>0</v>
      </c>
      <c r="E109" s="248">
        <f>E107+E108</f>
        <v>89</v>
      </c>
      <c r="F109" s="248">
        <f>F107+F108</f>
        <v>0</v>
      </c>
      <c r="G109" s="248">
        <f>G107+G108</f>
        <v>114</v>
      </c>
      <c r="H109" s="248">
        <f>H107+H108</f>
        <v>1</v>
      </c>
      <c r="I109" s="309"/>
      <c r="J109" s="136"/>
      <c r="K109" s="136"/>
      <c r="L109" s="249"/>
      <c r="M109" s="187"/>
      <c r="N109" s="272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>
      <c r="A110" s="250"/>
      <c r="B110" s="42"/>
      <c r="C110" s="124"/>
      <c r="D110" s="1"/>
      <c r="E110" s="1"/>
      <c r="F110" s="1"/>
      <c r="G110" s="1"/>
      <c r="H110" s="1"/>
      <c r="I110" s="310"/>
      <c r="J110" s="43"/>
      <c r="K110" s="43"/>
      <c r="L110" s="43"/>
      <c r="M110" s="187"/>
      <c r="N110" s="272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>
      <c r="A111" s="216" t="s">
        <v>37</v>
      </c>
      <c r="B111" s="217"/>
      <c r="C111" s="217"/>
      <c r="D111" s="131"/>
      <c r="E111" s="131"/>
      <c r="F111" s="131"/>
      <c r="G111" s="131"/>
      <c r="H111" s="131"/>
      <c r="I111" s="301"/>
      <c r="J111" s="131"/>
      <c r="K111" s="131"/>
      <c r="L111" s="131"/>
      <c r="M111" s="187"/>
      <c r="N111" s="272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216" t="s">
        <v>116</v>
      </c>
      <c r="B112" s="217"/>
      <c r="C112" s="217"/>
      <c r="D112" s="131"/>
      <c r="E112" s="131"/>
      <c r="F112" s="131"/>
      <c r="G112" s="131"/>
      <c r="H112" s="131"/>
      <c r="I112" s="301"/>
      <c r="J112" s="131"/>
      <c r="K112" s="131"/>
      <c r="L112" s="131"/>
      <c r="M112" s="187"/>
      <c r="N112" s="272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 thickBot="1">
      <c r="A113" s="219"/>
      <c r="B113" s="217"/>
      <c r="C113" s="220"/>
      <c r="D113" s="131"/>
      <c r="E113" s="131"/>
      <c r="F113" s="131"/>
      <c r="G113" s="131"/>
      <c r="H113" s="131"/>
      <c r="I113" s="302"/>
      <c r="J113" s="132"/>
      <c r="K113" s="132"/>
      <c r="L113" s="131"/>
      <c r="M113" s="187"/>
      <c r="N113" s="272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 thickBot="1">
      <c r="A114" s="174" t="s">
        <v>0</v>
      </c>
      <c r="B114" s="175" t="s">
        <v>1</v>
      </c>
      <c r="C114" s="175" t="s">
        <v>2</v>
      </c>
      <c r="D114" s="442" t="s">
        <v>33</v>
      </c>
      <c r="E114" s="442" t="s">
        <v>27</v>
      </c>
      <c r="F114" s="442" t="s">
        <v>24</v>
      </c>
      <c r="G114" s="442" t="s">
        <v>25</v>
      </c>
      <c r="H114" s="442" t="s">
        <v>7</v>
      </c>
      <c r="I114" s="303" t="s">
        <v>8</v>
      </c>
      <c r="J114" s="442" t="s">
        <v>9</v>
      </c>
      <c r="K114" s="442"/>
      <c r="L114" s="443" t="s">
        <v>10</v>
      </c>
      <c r="M114" s="187"/>
      <c r="N114" s="272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170"/>
      <c r="B115" s="159"/>
      <c r="C115" s="159"/>
      <c r="D115" s="160"/>
      <c r="E115" s="160"/>
      <c r="F115" s="160"/>
      <c r="G115" s="160"/>
      <c r="H115" s="160"/>
      <c r="I115" s="290"/>
      <c r="J115" s="168"/>
      <c r="K115" s="168"/>
      <c r="L115" s="223"/>
      <c r="M115" s="187"/>
      <c r="N115" s="272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 thickBot="1">
      <c r="A116" s="171"/>
      <c r="B116" s="161"/>
      <c r="C116" s="161"/>
      <c r="D116" s="162"/>
      <c r="E116" s="162"/>
      <c r="F116" s="162"/>
      <c r="G116" s="162"/>
      <c r="H116" s="162"/>
      <c r="I116" s="291"/>
      <c r="J116" s="169"/>
      <c r="K116" s="169"/>
      <c r="L116" s="224"/>
      <c r="M116" s="187"/>
      <c r="N116" s="272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238" t="s">
        <v>20</v>
      </c>
      <c r="B117" s="239"/>
      <c r="C117" s="239"/>
      <c r="D117" s="240">
        <f>SUM(D115:D116)</f>
        <v>0</v>
      </c>
      <c r="E117" s="240">
        <f>SUM(E115:E116)</f>
        <v>0</v>
      </c>
      <c r="F117" s="240">
        <f>SUM(F115:F116)</f>
        <v>0</v>
      </c>
      <c r="G117" s="240">
        <f>SUM(G115:G116)</f>
        <v>0</v>
      </c>
      <c r="H117" s="240">
        <f>SUM(H115:H116)</f>
        <v>0</v>
      </c>
      <c r="I117" s="307"/>
      <c r="J117" s="35"/>
      <c r="K117" s="35"/>
      <c r="L117" s="241"/>
      <c r="M117" s="187"/>
      <c r="N117" s="272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>
      <c r="A118" s="242" t="s">
        <v>12</v>
      </c>
      <c r="B118" s="243"/>
      <c r="C118" s="243"/>
      <c r="D118" s="244">
        <v>0</v>
      </c>
      <c r="E118" s="244">
        <v>5</v>
      </c>
      <c r="F118" s="244">
        <v>0</v>
      </c>
      <c r="G118" s="244">
        <v>3</v>
      </c>
      <c r="H118" s="244">
        <v>0</v>
      </c>
      <c r="I118" s="308"/>
      <c r="J118" s="135"/>
      <c r="K118" s="135"/>
      <c r="L118" s="245"/>
      <c r="M118" s="187"/>
      <c r="N118" s="272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 thickBot="1">
      <c r="A119" s="246" t="s">
        <v>13</v>
      </c>
      <c r="B119" s="247"/>
      <c r="C119" s="247"/>
      <c r="D119" s="248">
        <f>D117+D118</f>
        <v>0</v>
      </c>
      <c r="E119" s="248">
        <f>E117+E118</f>
        <v>5</v>
      </c>
      <c r="F119" s="248">
        <f>F117+F118</f>
        <v>0</v>
      </c>
      <c r="G119" s="248">
        <f>G117+G118</f>
        <v>3</v>
      </c>
      <c r="H119" s="248">
        <f>H117+H118</f>
        <v>0</v>
      </c>
      <c r="I119" s="309"/>
      <c r="J119" s="136"/>
      <c r="K119" s="136"/>
      <c r="L119" s="249"/>
      <c r="M119" s="187"/>
      <c r="N119" s="272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>
      <c r="A120" s="250"/>
      <c r="B120" s="42"/>
      <c r="C120" s="124"/>
      <c r="D120" s="1"/>
      <c r="E120" s="1"/>
      <c r="F120" s="1"/>
      <c r="G120" s="1"/>
      <c r="H120" s="1"/>
      <c r="I120" s="310"/>
      <c r="J120" s="43"/>
      <c r="K120" s="43"/>
      <c r="L120" s="43"/>
      <c r="M120" s="187"/>
      <c r="N120" s="272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>
      <c r="A121" s="216" t="s">
        <v>121</v>
      </c>
      <c r="B121" s="217"/>
      <c r="C121" s="217"/>
      <c r="D121" s="131"/>
      <c r="E121" s="131"/>
      <c r="F121" s="131"/>
      <c r="G121" s="131"/>
      <c r="H121" s="131"/>
      <c r="I121" s="301"/>
      <c r="J121" s="131"/>
      <c r="K121" s="131"/>
      <c r="L121" s="131"/>
      <c r="M121" s="187"/>
      <c r="N121" s="272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>
      <c r="A122" s="216" t="s">
        <v>123</v>
      </c>
      <c r="B122" s="217"/>
      <c r="C122" s="217"/>
      <c r="D122" s="131"/>
      <c r="E122" s="131"/>
      <c r="F122" s="131"/>
      <c r="G122" s="131"/>
      <c r="H122" s="131"/>
      <c r="I122" s="301"/>
      <c r="J122" s="131"/>
      <c r="K122" s="131"/>
      <c r="L122" s="131"/>
      <c r="M122" s="187"/>
      <c r="N122" s="272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 thickBot="1">
      <c r="A123" s="219"/>
      <c r="B123" s="217"/>
      <c r="C123" s="220"/>
      <c r="D123" s="131"/>
      <c r="E123" s="131"/>
      <c r="F123" s="131"/>
      <c r="G123" s="131"/>
      <c r="H123" s="131"/>
      <c r="I123" s="302"/>
      <c r="J123" s="132"/>
      <c r="K123" s="132"/>
      <c r="L123" s="131"/>
      <c r="M123" s="187"/>
      <c r="N123" s="272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 thickBot="1">
      <c r="A124" s="174" t="s">
        <v>0</v>
      </c>
      <c r="B124" s="175" t="s">
        <v>1</v>
      </c>
      <c r="C124" s="175" t="s">
        <v>2</v>
      </c>
      <c r="D124" s="442" t="s">
        <v>22</v>
      </c>
      <c r="E124" s="442" t="s">
        <v>27</v>
      </c>
      <c r="F124" s="442" t="s">
        <v>24</v>
      </c>
      <c r="G124" s="442" t="s">
        <v>25</v>
      </c>
      <c r="H124" s="442" t="s">
        <v>7</v>
      </c>
      <c r="I124" s="303" t="s">
        <v>8</v>
      </c>
      <c r="J124" s="442" t="s">
        <v>9</v>
      </c>
      <c r="K124" s="442"/>
      <c r="L124" s="443" t="s">
        <v>10</v>
      </c>
      <c r="M124" s="187"/>
      <c r="N124" s="272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>
      <c r="A125" s="170"/>
      <c r="B125" s="159"/>
      <c r="C125" s="159"/>
      <c r="D125" s="430"/>
      <c r="E125" s="160"/>
      <c r="F125" s="430"/>
      <c r="G125" s="430"/>
      <c r="H125" s="430"/>
      <c r="I125" s="290"/>
      <c r="J125" s="168"/>
      <c r="K125" s="168"/>
      <c r="L125" s="223"/>
      <c r="M125" s="187"/>
      <c r="N125" s="272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 thickBot="1">
      <c r="A126" s="171"/>
      <c r="B126" s="161"/>
      <c r="C126" s="161"/>
      <c r="D126" s="251"/>
      <c r="E126" s="162"/>
      <c r="F126" s="251"/>
      <c r="G126" s="251"/>
      <c r="H126" s="251"/>
      <c r="I126" s="291"/>
      <c r="J126" s="169"/>
      <c r="K126" s="169"/>
      <c r="L126" s="224"/>
      <c r="M126" s="187"/>
      <c r="N126" s="272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>
      <c r="A127" s="238" t="s">
        <v>20</v>
      </c>
      <c r="B127" s="239"/>
      <c r="C127" s="239"/>
      <c r="D127" s="240">
        <f>SUM(D125:D126)</f>
        <v>0</v>
      </c>
      <c r="E127" s="240">
        <f>SUM(E125:E126)</f>
        <v>0</v>
      </c>
      <c r="F127" s="240">
        <f>SUM(F125:F126)</f>
        <v>0</v>
      </c>
      <c r="G127" s="240">
        <f>SUM(G125:G126)</f>
        <v>0</v>
      </c>
      <c r="H127" s="240">
        <f>SUM(H125:H126)</f>
        <v>0</v>
      </c>
      <c r="I127" s="307"/>
      <c r="J127" s="35"/>
      <c r="K127" s="35"/>
      <c r="L127" s="241"/>
      <c r="M127" s="187"/>
      <c r="N127" s="272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>
      <c r="A128" s="242" t="s">
        <v>12</v>
      </c>
      <c r="B128" s="243"/>
      <c r="C128" s="243"/>
      <c r="D128" s="244">
        <v>11</v>
      </c>
      <c r="E128" s="244">
        <v>0</v>
      </c>
      <c r="F128" s="244">
        <v>0</v>
      </c>
      <c r="G128" s="244">
        <v>15</v>
      </c>
      <c r="H128" s="244">
        <v>0</v>
      </c>
      <c r="I128" s="308"/>
      <c r="J128" s="135"/>
      <c r="K128" s="135"/>
      <c r="L128" s="245"/>
      <c r="M128" s="187"/>
      <c r="N128" s="272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 thickBot="1">
      <c r="A129" s="246" t="s">
        <v>13</v>
      </c>
      <c r="B129" s="247"/>
      <c r="C129" s="247"/>
      <c r="D129" s="248">
        <f>D127+D128</f>
        <v>11</v>
      </c>
      <c r="E129" s="248">
        <f>E127+E128</f>
        <v>0</v>
      </c>
      <c r="F129" s="248">
        <f>F127+F128</f>
        <v>0</v>
      </c>
      <c r="G129" s="248">
        <f>G127+G128</f>
        <v>15</v>
      </c>
      <c r="H129" s="248">
        <f>H127+H128</f>
        <v>0</v>
      </c>
      <c r="I129" s="309"/>
      <c r="J129" s="136"/>
      <c r="K129" s="136"/>
      <c r="L129" s="249"/>
      <c r="M129" s="187"/>
      <c r="N129" s="272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>
      <c r="A130" s="252"/>
      <c r="B130" s="42"/>
      <c r="C130" s="42"/>
      <c r="D130" s="1"/>
      <c r="E130" s="1"/>
      <c r="F130" s="1"/>
      <c r="G130" s="1"/>
      <c r="H130" s="1"/>
      <c r="I130" s="310"/>
      <c r="J130" s="43"/>
      <c r="K130" s="43"/>
      <c r="L130" s="43"/>
      <c r="M130" s="187"/>
      <c r="N130" s="272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>
      <c r="A131" s="216" t="s">
        <v>38</v>
      </c>
      <c r="B131" s="44"/>
      <c r="C131" s="44"/>
      <c r="D131" s="45"/>
      <c r="E131" s="45"/>
      <c r="F131" s="45"/>
      <c r="G131" s="45"/>
      <c r="H131" s="45"/>
      <c r="I131" s="311"/>
      <c r="J131" s="45"/>
      <c r="K131" s="45"/>
      <c r="L131" s="45"/>
      <c r="M131" s="187"/>
      <c r="N131" s="272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 thickBot="1">
      <c r="A132" s="213"/>
      <c r="B132" s="214"/>
      <c r="C132" s="215"/>
      <c r="D132" s="151"/>
      <c r="E132" s="151"/>
      <c r="F132" s="151"/>
      <c r="G132" s="151"/>
      <c r="H132" s="151"/>
      <c r="I132" s="300"/>
      <c r="J132" s="130"/>
      <c r="K132" s="130"/>
      <c r="L132" s="130"/>
      <c r="M132" s="187"/>
      <c r="N132" s="272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 thickBot="1">
      <c r="A133" s="253" t="s">
        <v>0</v>
      </c>
      <c r="B133" s="254" t="s">
        <v>1</v>
      </c>
      <c r="C133" s="254" t="s">
        <v>2</v>
      </c>
      <c r="D133" s="137" t="s">
        <v>3</v>
      </c>
      <c r="E133" s="137" t="s">
        <v>4</v>
      </c>
      <c r="F133" s="137" t="s">
        <v>5</v>
      </c>
      <c r="G133" s="137" t="s">
        <v>6</v>
      </c>
      <c r="H133" s="137" t="s">
        <v>7</v>
      </c>
      <c r="I133" s="312" t="s">
        <v>8</v>
      </c>
      <c r="J133" s="137" t="s">
        <v>9</v>
      </c>
      <c r="K133" s="137"/>
      <c r="L133" s="255" t="s">
        <v>10</v>
      </c>
      <c r="M133" s="187"/>
      <c r="N133" s="272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>
      <c r="A134" s="256" t="s">
        <v>20</v>
      </c>
      <c r="B134" s="257"/>
      <c r="C134" s="257"/>
      <c r="D134" s="258">
        <f t="shared" ref="D134:H136" si="2">SUM(D52,D63,D82,D91)</f>
        <v>172</v>
      </c>
      <c r="E134" s="258">
        <f t="shared" si="2"/>
        <v>30</v>
      </c>
      <c r="F134" s="258">
        <f t="shared" si="2"/>
        <v>30</v>
      </c>
      <c r="G134" s="258">
        <f t="shared" si="2"/>
        <v>173</v>
      </c>
      <c r="H134" s="258">
        <f t="shared" si="2"/>
        <v>0</v>
      </c>
      <c r="I134" s="313"/>
      <c r="J134" s="36"/>
      <c r="K134" s="36"/>
      <c r="L134" s="259"/>
      <c r="M134" s="187"/>
      <c r="N134" s="272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>
      <c r="A135" s="260" t="s">
        <v>12</v>
      </c>
      <c r="B135" s="261"/>
      <c r="C135" s="261"/>
      <c r="D135" s="262">
        <f t="shared" si="2"/>
        <v>4754</v>
      </c>
      <c r="E135" s="262">
        <f t="shared" si="2"/>
        <v>788</v>
      </c>
      <c r="F135" s="262">
        <f t="shared" si="2"/>
        <v>786</v>
      </c>
      <c r="G135" s="262">
        <f t="shared" si="2"/>
        <v>4675</v>
      </c>
      <c r="H135" s="262">
        <f t="shared" si="2"/>
        <v>0</v>
      </c>
      <c r="I135" s="314"/>
      <c r="J135" s="138"/>
      <c r="K135" s="138"/>
      <c r="L135" s="263"/>
      <c r="M135" s="187"/>
      <c r="N135" s="272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 thickBot="1">
      <c r="A136" s="264" t="s">
        <v>13</v>
      </c>
      <c r="B136" s="265"/>
      <c r="C136" s="265"/>
      <c r="D136" s="266">
        <f t="shared" si="2"/>
        <v>4926</v>
      </c>
      <c r="E136" s="266">
        <f t="shared" si="2"/>
        <v>818</v>
      </c>
      <c r="F136" s="266">
        <f t="shared" si="2"/>
        <v>816</v>
      </c>
      <c r="G136" s="266">
        <f t="shared" si="2"/>
        <v>4848</v>
      </c>
      <c r="H136" s="266">
        <f t="shared" si="2"/>
        <v>0</v>
      </c>
      <c r="I136" s="315"/>
      <c r="J136" s="139"/>
      <c r="K136" s="139"/>
      <c r="L136" s="267"/>
      <c r="M136" s="187"/>
      <c r="N136" s="272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>
      <c r="M137" s="187"/>
      <c r="N137" s="272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>
      <c r="M138" s="187"/>
      <c r="N138" s="272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>
      <c r="M139" s="187"/>
      <c r="N139" s="272"/>
      <c r="O139" s="156"/>
      <c r="P139" s="188"/>
      <c r="Q139" s="188"/>
      <c r="R139" s="152"/>
      <c r="S139" s="152"/>
      <c r="T139" s="152"/>
      <c r="U139" s="151"/>
      <c r="V139" s="151"/>
    </row>
    <row r="140" spans="1:22" ht="19.5" customHeight="1">
      <c r="M140" s="187"/>
      <c r="N140" s="272"/>
      <c r="O140" s="156"/>
      <c r="P140" s="188"/>
      <c r="Q140" s="188"/>
      <c r="R140" s="152"/>
      <c r="S140" s="152"/>
      <c r="T140" s="152"/>
      <c r="U140" s="151"/>
      <c r="V140" s="151"/>
    </row>
    <row r="141" spans="1:22" ht="19.5" customHeight="1">
      <c r="M141" s="187"/>
      <c r="N141" s="272"/>
      <c r="O141" s="156"/>
      <c r="P141" s="188"/>
      <c r="Q141" s="188"/>
      <c r="R141" s="152"/>
      <c r="S141" s="152"/>
      <c r="T141" s="152"/>
      <c r="U141" s="151"/>
      <c r="V141" s="151"/>
    </row>
    <row r="142" spans="1:22" ht="19.5" customHeight="1">
      <c r="M142" s="187"/>
      <c r="N142" s="272"/>
      <c r="O142" s="156"/>
      <c r="P142" s="188"/>
      <c r="Q142" s="188"/>
      <c r="R142" s="152"/>
      <c r="S142" s="152"/>
      <c r="T142" s="152"/>
      <c r="U142" s="151"/>
      <c r="V142" s="151"/>
    </row>
    <row r="143" spans="1:22" ht="20.100000000000001" customHeight="1">
      <c r="M143" s="187"/>
      <c r="N143" s="272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>
      <c r="M144" s="187"/>
      <c r="N144" s="272"/>
      <c r="O144" s="156"/>
      <c r="P144" s="188"/>
      <c r="Q144" s="188"/>
      <c r="R144" s="152"/>
      <c r="S144" s="152"/>
      <c r="T144" s="152"/>
      <c r="U144" s="151"/>
      <c r="V144" s="151"/>
    </row>
    <row r="145" spans="13:22" ht="20.100000000000001" customHeight="1">
      <c r="M145" s="187"/>
      <c r="N145" s="272"/>
      <c r="O145" s="156"/>
      <c r="P145" s="188"/>
      <c r="Q145" s="188"/>
      <c r="R145" s="152"/>
      <c r="S145" s="152"/>
      <c r="T145" s="152"/>
      <c r="U145" s="151"/>
      <c r="V145" s="151"/>
    </row>
    <row r="146" spans="13:22" ht="20.100000000000001" customHeight="1"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3:22" ht="20.100000000000001" customHeight="1"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3:22" ht="20.100000000000001" customHeight="1"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3:22" ht="20.100000000000001" customHeight="1"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3:22" ht="20.100000000000001" customHeight="1"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3:22" ht="20.100000000000001" customHeight="1"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3:22" ht="20.100000000000001" customHeight="1"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3:22" ht="20.100000000000001" customHeight="1"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3:22" ht="20.100000000000001" customHeight="1"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3:22" ht="20.100000000000001" customHeight="1"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3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3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3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3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3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269"/>
      <c r="Q332" s="269"/>
      <c r="R332" s="154"/>
      <c r="S332" s="154"/>
      <c r="T332" s="152"/>
      <c r="U332" s="151"/>
      <c r="V332" s="151"/>
    </row>
    <row r="333" spans="13:22" ht="20.100000000000001" customHeight="1">
      <c r="M333" s="187"/>
      <c r="O333" s="156"/>
      <c r="P333" s="269"/>
      <c r="Q333" s="269"/>
      <c r="R333" s="154"/>
      <c r="S333" s="154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N336" s="145"/>
      <c r="O336" s="156"/>
      <c r="P336" s="188"/>
      <c r="Q336" s="188"/>
      <c r="R336" s="152"/>
      <c r="S336" s="152"/>
      <c r="T336" s="152"/>
      <c r="U336" s="151"/>
      <c r="V336" s="151"/>
    </row>
    <row r="337" spans="1:26" ht="20.100000000000001" customHeight="1">
      <c r="M337" s="187"/>
      <c r="N337" s="145"/>
      <c r="O337" s="156"/>
      <c r="P337" s="188"/>
      <c r="Q337" s="188"/>
      <c r="R337" s="152"/>
      <c r="S337" s="152"/>
      <c r="T337" s="152"/>
      <c r="U337" s="151"/>
      <c r="V337" s="151"/>
    </row>
    <row r="338" spans="1:26" s="145" customFormat="1" ht="20.100000000000001" customHeight="1">
      <c r="A338" s="268"/>
      <c r="B338" s="123"/>
      <c r="C338" s="123"/>
      <c r="D338" s="123"/>
      <c r="E338" s="123"/>
      <c r="F338" s="123"/>
      <c r="G338" s="123"/>
      <c r="H338" s="123"/>
      <c r="I338" s="316"/>
      <c r="J338" s="123"/>
      <c r="K338" s="123"/>
      <c r="L338" s="123"/>
      <c r="M338" s="187"/>
      <c r="N338" s="150"/>
      <c r="O338" s="156"/>
      <c r="P338" s="188"/>
      <c r="Q338" s="188"/>
      <c r="R338" s="152"/>
      <c r="S338" s="152"/>
      <c r="T338" s="154"/>
      <c r="U338" s="55"/>
      <c r="V338" s="55"/>
      <c r="W338" s="150"/>
      <c r="X338" s="150"/>
      <c r="Y338" s="150"/>
      <c r="Z338" s="150"/>
    </row>
    <row r="339" spans="1:26" s="145" customFormat="1" ht="20.100000000000001" customHeight="1">
      <c r="A339" s="268"/>
      <c r="B339" s="123"/>
      <c r="C339" s="123"/>
      <c r="D339" s="123"/>
      <c r="E339" s="123"/>
      <c r="F339" s="123"/>
      <c r="G339" s="123"/>
      <c r="H339" s="123"/>
      <c r="I339" s="316"/>
      <c r="J339" s="123"/>
      <c r="K339" s="123"/>
      <c r="L339" s="123"/>
      <c r="M339" s="187"/>
      <c r="N339" s="150"/>
      <c r="O339" s="156"/>
      <c r="P339" s="188"/>
      <c r="Q339" s="188"/>
      <c r="R339" s="152"/>
      <c r="S339" s="152"/>
      <c r="T339" s="154"/>
      <c r="U339" s="55"/>
      <c r="V339" s="55"/>
      <c r="W339" s="150"/>
      <c r="Y339" s="150"/>
      <c r="Z339" s="150"/>
    </row>
    <row r="340" spans="1:26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  <c r="W340" s="145"/>
      <c r="X340" s="145"/>
    </row>
    <row r="341" spans="1:26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  <c r="W341" s="145"/>
      <c r="X341" s="145"/>
      <c r="Y341" s="145"/>
      <c r="Z341" s="145"/>
    </row>
    <row r="342" spans="1:26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  <c r="X342" s="145"/>
      <c r="Y342" s="145"/>
      <c r="Z342" s="145"/>
    </row>
    <row r="343" spans="1:26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  <c r="X343" s="145"/>
      <c r="Y343" s="145"/>
    </row>
    <row r="344" spans="1:26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  <c r="X344" s="145"/>
      <c r="Y344" s="145"/>
    </row>
    <row r="345" spans="1:26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  <c r="X345" s="145"/>
      <c r="Y345" s="145"/>
    </row>
    <row r="346" spans="1:26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  <c r="X346" s="145"/>
      <c r="Y346" s="145"/>
    </row>
    <row r="347" spans="1:26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  <c r="X347" s="145"/>
      <c r="Y347" s="145"/>
    </row>
    <row r="348" spans="1:26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  <c r="Y348" s="145"/>
    </row>
    <row r="349" spans="1:26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  <c r="Y349" s="145"/>
    </row>
    <row r="350" spans="1:26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2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2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2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2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2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2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2" ht="20.100000000000001" customHeight="1">
      <c r="M381" s="187"/>
      <c r="O381" s="156"/>
      <c r="P381" s="188"/>
      <c r="Q381" s="188"/>
      <c r="R381" s="152"/>
      <c r="S381" s="152"/>
      <c r="T381" s="152"/>
      <c r="U381" s="151"/>
      <c r="V381" s="151"/>
    </row>
    <row r="382" spans="13:22" ht="20.100000000000001" customHeight="1">
      <c r="M382" s="187"/>
      <c r="O382" s="156"/>
      <c r="P382" s="188"/>
      <c r="Q382" s="188"/>
      <c r="R382" s="152"/>
      <c r="S382" s="152"/>
      <c r="T382" s="152"/>
      <c r="U382" s="151"/>
      <c r="V382" s="151"/>
    </row>
    <row r="383" spans="13:22" ht="20.100000000000001" customHeight="1">
      <c r="M383" s="187"/>
      <c r="P383" s="38"/>
      <c r="Q383" s="38"/>
      <c r="R383" s="38"/>
      <c r="S383" s="38"/>
      <c r="T383" s="152"/>
      <c r="U383" s="151"/>
      <c r="V383" s="151"/>
    </row>
    <row r="384" spans="13:22" ht="20.100000000000001" customHeight="1">
      <c r="M384" s="187"/>
      <c r="P384" s="38"/>
      <c r="Q384" s="38"/>
      <c r="R384" s="38"/>
      <c r="S384" s="38"/>
      <c r="T384" s="152"/>
      <c r="U384" s="151"/>
      <c r="V384" s="151"/>
    </row>
    <row r="385" spans="13:22" ht="20.100000000000001" customHeight="1">
      <c r="M385" s="187"/>
      <c r="P385" s="38"/>
      <c r="Q385" s="38"/>
      <c r="R385" s="38"/>
      <c r="S385" s="38"/>
      <c r="T385" s="152"/>
      <c r="U385" s="151"/>
      <c r="V385" s="151"/>
    </row>
    <row r="386" spans="13:22" ht="20.100000000000001" customHeight="1">
      <c r="M386" s="187"/>
      <c r="P386" s="38"/>
      <c r="Q386" s="38"/>
      <c r="R386" s="38"/>
      <c r="S386" s="38"/>
      <c r="T386" s="152"/>
      <c r="U386" s="151"/>
      <c r="V386" s="151"/>
    </row>
    <row r="387" spans="13:22" ht="20.100000000000001" customHeight="1">
      <c r="M387" s="187"/>
      <c r="P387" s="38"/>
      <c r="Q387" s="38"/>
      <c r="R387" s="38"/>
      <c r="S387" s="38"/>
      <c r="T387" s="152"/>
      <c r="U387" s="151"/>
      <c r="V387" s="151"/>
    </row>
    <row r="388" spans="13:22" ht="20.100000000000001" customHeight="1">
      <c r="M388" s="187"/>
      <c r="P388" s="38"/>
      <c r="Q388" s="38"/>
      <c r="R388" s="38"/>
      <c r="S388" s="38"/>
      <c r="T388" s="152"/>
      <c r="U388" s="151"/>
      <c r="V388" s="151"/>
    </row>
    <row r="389" spans="13:22" ht="20.100000000000001" customHeight="1">
      <c r="M389" s="187"/>
      <c r="P389" s="38"/>
      <c r="Q389" s="38"/>
      <c r="R389" s="38"/>
      <c r="S389" s="38"/>
      <c r="T389" s="38"/>
    </row>
    <row r="390" spans="13:22" ht="20.100000000000001" customHeight="1">
      <c r="M390" s="187"/>
      <c r="P390" s="38"/>
      <c r="Q390" s="38"/>
      <c r="R390" s="38"/>
      <c r="S390" s="38"/>
      <c r="T390" s="38"/>
    </row>
    <row r="391" spans="13:22" ht="20.100000000000001" customHeight="1">
      <c r="M391" s="187"/>
      <c r="P391" s="38"/>
      <c r="Q391" s="38"/>
      <c r="R391" s="38"/>
      <c r="S391" s="38"/>
      <c r="T391" s="38"/>
    </row>
    <row r="392" spans="13:22" ht="20.100000000000001" customHeight="1">
      <c r="M392" s="187"/>
      <c r="P392" s="38"/>
      <c r="Q392" s="38"/>
      <c r="R392" s="38"/>
      <c r="S392" s="38"/>
      <c r="T392" s="38"/>
    </row>
    <row r="393" spans="13:22" ht="20.100000000000001" customHeight="1">
      <c r="M393" s="187"/>
      <c r="P393" s="38"/>
      <c r="Q393" s="38"/>
      <c r="R393" s="38"/>
      <c r="S393" s="38"/>
      <c r="T393" s="38"/>
    </row>
    <row r="394" spans="13:22" ht="20.100000000000001" customHeight="1">
      <c r="M394" s="187"/>
      <c r="P394" s="38"/>
      <c r="Q394" s="38"/>
      <c r="R394" s="38"/>
      <c r="S394" s="38"/>
      <c r="T394" s="38"/>
    </row>
    <row r="395" spans="13:22" ht="20.100000000000001" customHeight="1">
      <c r="M395" s="187"/>
      <c r="P395" s="38"/>
      <c r="Q395" s="38"/>
      <c r="R395" s="38"/>
      <c r="S395" s="38"/>
      <c r="T395" s="38"/>
    </row>
    <row r="396" spans="13:22" ht="20.100000000000001" customHeight="1">
      <c r="M396" s="187"/>
      <c r="P396" s="38"/>
      <c r="Q396" s="38"/>
      <c r="R396" s="38"/>
      <c r="S396" s="38"/>
      <c r="T396" s="38"/>
    </row>
    <row r="397" spans="13:22" ht="20.100000000000001" customHeight="1">
      <c r="M397" s="187"/>
      <c r="P397" s="38"/>
      <c r="Q397" s="38"/>
      <c r="R397" s="38"/>
      <c r="S397" s="38"/>
      <c r="T397" s="38"/>
    </row>
    <row r="398" spans="13:22" ht="20.100000000000001" customHeight="1">
      <c r="M398" s="187"/>
      <c r="P398" s="38"/>
      <c r="Q398" s="38"/>
      <c r="R398" s="38"/>
      <c r="S398" s="38"/>
      <c r="T398" s="38"/>
    </row>
    <row r="399" spans="13:22" ht="20.100000000000001" customHeight="1">
      <c r="M399" s="187"/>
      <c r="P399" s="38"/>
      <c r="Q399" s="38"/>
      <c r="R399" s="38"/>
      <c r="S399" s="38"/>
      <c r="T399" s="38"/>
    </row>
    <row r="400" spans="13:22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87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P513" s="38"/>
      <c r="Q513" s="38"/>
      <c r="R513" s="38"/>
      <c r="S513" s="38"/>
      <c r="T513" s="38"/>
    </row>
    <row r="514" spans="13:22" ht="20.100000000000001" customHeight="1">
      <c r="M514" s="150"/>
      <c r="P514" s="38"/>
      <c r="Q514" s="38"/>
      <c r="R514" s="38"/>
      <c r="S514" s="38"/>
      <c r="T514" s="38"/>
    </row>
    <row r="515" spans="13:22" ht="20.100000000000001" customHeight="1">
      <c r="M515" s="150"/>
      <c r="P515" s="38"/>
      <c r="Q515" s="38"/>
      <c r="R515" s="38"/>
      <c r="S515" s="38"/>
      <c r="T515" s="38"/>
    </row>
    <row r="516" spans="13:22" ht="20.100000000000001" customHeight="1">
      <c r="M516" s="150"/>
      <c r="T516" s="38"/>
    </row>
    <row r="517" spans="13:22" ht="20.100000000000001" customHeight="1">
      <c r="M517" s="150"/>
      <c r="T517" s="38"/>
    </row>
    <row r="518" spans="13:22" ht="20.100000000000001" customHeight="1">
      <c r="M518" s="150"/>
      <c r="T518" s="38"/>
    </row>
    <row r="519" spans="13:22" ht="20.100000000000001" customHeight="1">
      <c r="M519" s="150"/>
      <c r="T519" s="38"/>
    </row>
    <row r="520" spans="13:22" ht="20.100000000000001" customHeight="1">
      <c r="M520" s="150"/>
      <c r="T520" s="38"/>
    </row>
    <row r="521" spans="13:22" ht="20.100000000000001" customHeight="1">
      <c r="M521" s="150"/>
      <c r="T521" s="38"/>
    </row>
    <row r="522" spans="13:22" ht="20.100000000000001" customHeight="1">
      <c r="M522" s="150"/>
      <c r="U522" s="151"/>
      <c r="V522" s="151"/>
    </row>
    <row r="523" spans="13:22" ht="20.100000000000001" customHeight="1">
      <c r="M523" s="150"/>
      <c r="U523" s="151"/>
      <c r="V523" s="151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U528" s="151"/>
      <c r="V528" s="151"/>
    </row>
    <row r="529" spans="13:22" ht="20.100000000000001" customHeight="1">
      <c r="M529" s="150"/>
      <c r="U529" s="151"/>
      <c r="V529" s="151"/>
    </row>
    <row r="530" spans="13:22" ht="20.100000000000001" customHeight="1">
      <c r="M530" s="150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S763" s="152"/>
      <c r="T763" s="153"/>
      <c r="U763" s="151"/>
      <c r="V763" s="151"/>
    </row>
    <row r="764" spans="13:22" ht="20.100000000000001" customHeight="1">
      <c r="M764" s="156"/>
      <c r="T764" s="153"/>
      <c r="U764" s="151"/>
      <c r="V764" s="151"/>
    </row>
    <row r="765" spans="13:22" ht="20.100000000000001" customHeight="1">
      <c r="M765" s="156"/>
      <c r="T765" s="153"/>
      <c r="U765" s="151"/>
      <c r="V765" s="151"/>
    </row>
    <row r="766" spans="13:22" ht="20.100000000000001" customHeight="1">
      <c r="M766" s="156"/>
      <c r="T766" s="153"/>
      <c r="U766" s="151"/>
      <c r="V766" s="151"/>
    </row>
    <row r="767" spans="13:22" ht="20.100000000000001" customHeight="1">
      <c r="M767" s="156"/>
      <c r="T767" s="153"/>
      <c r="U767" s="151"/>
      <c r="V767" s="151"/>
    </row>
    <row r="768" spans="13:22" ht="20.100000000000001" customHeight="1">
      <c r="M768" s="156"/>
      <c r="T768" s="153"/>
      <c r="V768" s="151"/>
    </row>
    <row r="769" spans="1:28" ht="20.100000000000001" customHeight="1">
      <c r="M769" s="156"/>
      <c r="O769" s="145"/>
      <c r="P769" s="145"/>
      <c r="Q769" s="145"/>
      <c r="R769" s="145"/>
      <c r="T769" s="153"/>
      <c r="V769" s="151"/>
    </row>
    <row r="770" spans="1:28" ht="20.100000000000001" customHeight="1">
      <c r="M770" s="156"/>
      <c r="O770" s="145"/>
      <c r="P770" s="145"/>
      <c r="Q770" s="145"/>
      <c r="R770" s="145"/>
      <c r="V770" s="151"/>
    </row>
    <row r="771" spans="1:28" ht="20.100000000000001" customHeight="1">
      <c r="M771" s="156"/>
      <c r="O771" s="172"/>
      <c r="P771" s="173"/>
      <c r="Q771" s="173"/>
      <c r="R771" s="145"/>
      <c r="V771" s="151"/>
    </row>
    <row r="772" spans="1:28" ht="20.100000000000001" customHeight="1">
      <c r="M772" s="156"/>
      <c r="O772" s="172"/>
      <c r="P772" s="173"/>
      <c r="Q772" s="173"/>
      <c r="R772" s="145"/>
      <c r="V772" s="151"/>
      <c r="AA772" s="102"/>
      <c r="AB772" s="102"/>
    </row>
    <row r="773" spans="1:28" s="102" customFormat="1" ht="20.100000000000001" customHeight="1">
      <c r="A773" s="268"/>
      <c r="B773" s="123"/>
      <c r="C773" s="123"/>
      <c r="D773" s="123"/>
      <c r="E773" s="123"/>
      <c r="F773" s="123"/>
      <c r="G773" s="123"/>
      <c r="H773" s="123"/>
      <c r="I773" s="316"/>
      <c r="J773" s="123"/>
      <c r="K773" s="123"/>
      <c r="L773" s="123"/>
      <c r="M773" s="156"/>
      <c r="N773" s="150"/>
      <c r="O773" s="172"/>
      <c r="P773" s="173"/>
      <c r="Q773" s="173"/>
      <c r="R773" s="145"/>
      <c r="S773" s="150"/>
      <c r="T773" s="150"/>
      <c r="U773" s="150"/>
      <c r="V773" s="151"/>
      <c r="W773" s="150"/>
      <c r="X773" s="150"/>
      <c r="Y773" s="150"/>
      <c r="Z773" s="150"/>
    </row>
    <row r="774" spans="1:28" s="102" customFormat="1" ht="20.100000000000001" customHeight="1">
      <c r="A774" s="268"/>
      <c r="B774" s="123"/>
      <c r="C774" s="123"/>
      <c r="D774" s="123"/>
      <c r="E774" s="123"/>
      <c r="F774" s="123"/>
      <c r="G774" s="123"/>
      <c r="H774" s="123"/>
      <c r="I774" s="316"/>
      <c r="J774" s="123"/>
      <c r="K774" s="123"/>
      <c r="L774" s="123"/>
      <c r="M774" s="156"/>
      <c r="N774" s="150"/>
      <c r="O774" s="172"/>
      <c r="P774" s="173"/>
      <c r="Q774" s="173"/>
      <c r="R774" s="145"/>
      <c r="S774" s="150"/>
      <c r="T774" s="150"/>
      <c r="U774" s="150"/>
      <c r="V774" s="151"/>
      <c r="W774" s="150"/>
      <c r="X774" s="150"/>
      <c r="Y774" s="150"/>
      <c r="Z774" s="150"/>
    </row>
    <row r="775" spans="1:28" s="102" customFormat="1" ht="20.100000000000001" customHeight="1">
      <c r="A775" s="268"/>
      <c r="B775" s="123"/>
      <c r="C775" s="123"/>
      <c r="D775" s="123"/>
      <c r="E775" s="123"/>
      <c r="F775" s="123"/>
      <c r="G775" s="123"/>
      <c r="H775" s="123"/>
      <c r="I775" s="316"/>
      <c r="J775" s="123"/>
      <c r="K775" s="123"/>
      <c r="L775" s="123"/>
      <c r="M775" s="156"/>
      <c r="N775" s="150"/>
      <c r="O775" s="172"/>
      <c r="P775" s="173"/>
      <c r="Q775" s="173"/>
      <c r="R775" s="145"/>
      <c r="S775" s="150"/>
      <c r="T775" s="150"/>
      <c r="U775" s="150"/>
      <c r="V775" s="150"/>
      <c r="W775" s="150"/>
      <c r="X775" s="150"/>
      <c r="Y775" s="150"/>
      <c r="Z775" s="150"/>
    </row>
    <row r="776" spans="1:28" s="102" customFormat="1" ht="20.100000000000001" customHeight="1">
      <c r="A776" s="268"/>
      <c r="B776" s="123"/>
      <c r="C776" s="123"/>
      <c r="D776" s="123"/>
      <c r="E776" s="123"/>
      <c r="F776" s="123"/>
      <c r="G776" s="123"/>
      <c r="H776" s="123"/>
      <c r="I776" s="316"/>
      <c r="J776" s="123"/>
      <c r="K776" s="123"/>
      <c r="L776" s="123"/>
      <c r="M776" s="156"/>
      <c r="N776" s="150"/>
      <c r="O776" s="172"/>
      <c r="P776" s="173"/>
      <c r="Q776" s="173"/>
      <c r="R776" s="145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68"/>
      <c r="B777" s="123"/>
      <c r="C777" s="123"/>
      <c r="D777" s="123"/>
      <c r="E777" s="123"/>
      <c r="F777" s="123"/>
      <c r="G777" s="123"/>
      <c r="H777" s="123"/>
      <c r="I777" s="316"/>
      <c r="J777" s="123"/>
      <c r="K777" s="123"/>
      <c r="L777" s="123"/>
      <c r="M777" s="156"/>
      <c r="N777" s="145"/>
      <c r="O777" s="172"/>
      <c r="P777" s="173"/>
      <c r="Q777" s="173"/>
      <c r="R777" s="145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8"/>
      <c r="B778" s="123"/>
      <c r="C778" s="123"/>
      <c r="D778" s="123"/>
      <c r="E778" s="123"/>
      <c r="F778" s="123"/>
      <c r="G778" s="123"/>
      <c r="H778" s="123"/>
      <c r="I778" s="316"/>
      <c r="J778" s="123"/>
      <c r="K778" s="123"/>
      <c r="L778" s="123"/>
      <c r="M778" s="156"/>
      <c r="N778" s="145"/>
      <c r="O778" s="145"/>
      <c r="P778" s="145"/>
      <c r="Q778" s="145"/>
      <c r="R778" s="145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8"/>
      <c r="B779" s="123"/>
      <c r="C779" s="123"/>
      <c r="D779" s="123"/>
      <c r="E779" s="123"/>
      <c r="F779" s="123"/>
      <c r="G779" s="123"/>
      <c r="H779" s="123"/>
      <c r="I779" s="316"/>
      <c r="J779" s="123"/>
      <c r="K779" s="123"/>
      <c r="L779" s="123"/>
      <c r="M779" s="156"/>
      <c r="N779" s="172"/>
      <c r="O779" s="145"/>
      <c r="P779" s="145"/>
      <c r="Q779" s="145"/>
      <c r="R779" s="145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8"/>
      <c r="B780" s="123"/>
      <c r="C780" s="123"/>
      <c r="D780" s="123"/>
      <c r="E780" s="123"/>
      <c r="F780" s="123"/>
      <c r="G780" s="123"/>
      <c r="H780" s="123"/>
      <c r="I780" s="316"/>
      <c r="J780" s="123"/>
      <c r="K780" s="123"/>
      <c r="L780" s="123"/>
      <c r="M780" s="156"/>
      <c r="N780" s="172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68"/>
      <c r="B781" s="123"/>
      <c r="C781" s="123"/>
      <c r="D781" s="123"/>
      <c r="E781" s="123"/>
      <c r="F781" s="123"/>
      <c r="G781" s="123"/>
      <c r="H781" s="123"/>
      <c r="I781" s="316"/>
      <c r="J781" s="123"/>
      <c r="K781" s="123"/>
      <c r="L781" s="123"/>
      <c r="M781" s="156"/>
      <c r="N781" s="172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8"/>
      <c r="B782" s="123"/>
      <c r="C782" s="123"/>
      <c r="D782" s="123"/>
      <c r="E782" s="123"/>
      <c r="F782" s="123"/>
      <c r="G782" s="123"/>
      <c r="H782" s="123"/>
      <c r="I782" s="316"/>
      <c r="J782" s="123"/>
      <c r="K782" s="123"/>
      <c r="L782" s="123"/>
      <c r="M782" s="156"/>
      <c r="N782" s="172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8"/>
      <c r="B783" s="123"/>
      <c r="C783" s="123"/>
      <c r="D783" s="123"/>
      <c r="E783" s="123"/>
      <c r="F783" s="123"/>
      <c r="G783" s="123"/>
      <c r="H783" s="123"/>
      <c r="I783" s="316"/>
      <c r="J783" s="123"/>
      <c r="K783" s="123"/>
      <c r="L783" s="123"/>
      <c r="M783" s="156"/>
      <c r="N783" s="172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  <c r="AA783" s="150"/>
      <c r="AB783" s="150"/>
    </row>
    <row r="784" spans="1:28" ht="20.100000000000001" customHeight="1">
      <c r="M784" s="156"/>
      <c r="N784" s="172"/>
      <c r="AA784" s="102"/>
      <c r="AB784" s="102"/>
    </row>
    <row r="785" spans="1:26" s="102" customFormat="1" ht="20.100000000000001" customHeight="1">
      <c r="A785" s="268"/>
      <c r="B785" s="123"/>
      <c r="C785" s="123"/>
      <c r="D785" s="123"/>
      <c r="E785" s="123"/>
      <c r="F785" s="123"/>
      <c r="G785" s="123"/>
      <c r="H785" s="123"/>
      <c r="I785" s="316"/>
      <c r="J785" s="123"/>
      <c r="K785" s="123"/>
      <c r="L785" s="123"/>
      <c r="M785" s="156"/>
      <c r="N785" s="172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8"/>
      <c r="B786" s="123"/>
      <c r="C786" s="123"/>
      <c r="D786" s="123"/>
      <c r="E786" s="123"/>
      <c r="F786" s="123"/>
      <c r="G786" s="123"/>
      <c r="H786" s="123"/>
      <c r="I786" s="316"/>
      <c r="J786" s="123"/>
      <c r="K786" s="123"/>
      <c r="L786" s="123"/>
      <c r="M786" s="156"/>
      <c r="N786" s="145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8"/>
      <c r="B787" s="123"/>
      <c r="C787" s="123"/>
      <c r="D787" s="123"/>
      <c r="E787" s="123"/>
      <c r="F787" s="123"/>
      <c r="G787" s="123"/>
      <c r="H787" s="123"/>
      <c r="I787" s="316"/>
      <c r="J787" s="123"/>
      <c r="K787" s="123"/>
      <c r="L787" s="123"/>
      <c r="M787" s="156"/>
      <c r="N787" s="145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8"/>
      <c r="B788" s="123"/>
      <c r="C788" s="123"/>
      <c r="D788" s="123"/>
      <c r="E788" s="123"/>
      <c r="F788" s="123"/>
      <c r="G788" s="123"/>
      <c r="H788" s="123"/>
      <c r="I788" s="316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8"/>
      <c r="B789" s="123"/>
      <c r="C789" s="123"/>
      <c r="D789" s="123"/>
      <c r="E789" s="123"/>
      <c r="F789" s="123"/>
      <c r="G789" s="123"/>
      <c r="H789" s="123"/>
      <c r="I789" s="316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8"/>
      <c r="B790" s="123"/>
      <c r="C790" s="123"/>
      <c r="D790" s="123"/>
      <c r="E790" s="123"/>
      <c r="F790" s="123"/>
      <c r="G790" s="123"/>
      <c r="H790" s="123"/>
      <c r="I790" s="316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8"/>
      <c r="B791" s="123"/>
      <c r="C791" s="123"/>
      <c r="D791" s="123"/>
      <c r="E791" s="123"/>
      <c r="F791" s="123"/>
      <c r="G791" s="123"/>
      <c r="H791" s="123"/>
      <c r="I791" s="316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8"/>
      <c r="B792" s="123"/>
      <c r="C792" s="123"/>
      <c r="D792" s="123"/>
      <c r="E792" s="123"/>
      <c r="F792" s="123"/>
      <c r="G792" s="123"/>
      <c r="H792" s="123"/>
      <c r="I792" s="316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8"/>
      <c r="B793" s="123"/>
      <c r="C793" s="123"/>
      <c r="D793" s="123"/>
      <c r="E793" s="123"/>
      <c r="F793" s="123"/>
      <c r="G793" s="123"/>
      <c r="H793" s="123"/>
      <c r="I793" s="316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8"/>
      <c r="B794" s="123"/>
      <c r="C794" s="123"/>
      <c r="D794" s="123"/>
      <c r="E794" s="123"/>
      <c r="F794" s="123"/>
      <c r="G794" s="123"/>
      <c r="H794" s="123"/>
      <c r="I794" s="316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8"/>
      <c r="B795" s="123"/>
      <c r="C795" s="123"/>
      <c r="D795" s="123"/>
      <c r="E795" s="123"/>
      <c r="F795" s="123"/>
      <c r="G795" s="123"/>
      <c r="H795" s="123"/>
      <c r="I795" s="316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8"/>
      <c r="B796" s="123"/>
      <c r="C796" s="123"/>
      <c r="D796" s="123"/>
      <c r="E796" s="123"/>
      <c r="F796" s="123"/>
      <c r="G796" s="123"/>
      <c r="H796" s="123"/>
      <c r="I796" s="316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8"/>
      <c r="B797" s="123"/>
      <c r="C797" s="123"/>
      <c r="D797" s="123"/>
      <c r="E797" s="123"/>
      <c r="F797" s="123"/>
      <c r="G797" s="123"/>
      <c r="H797" s="123"/>
      <c r="I797" s="316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8"/>
      <c r="B798" s="123"/>
      <c r="C798" s="123"/>
      <c r="D798" s="123"/>
      <c r="E798" s="123"/>
      <c r="F798" s="123"/>
      <c r="G798" s="123"/>
      <c r="H798" s="123"/>
      <c r="I798" s="316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8"/>
      <c r="B799" s="123"/>
      <c r="C799" s="123"/>
      <c r="D799" s="123"/>
      <c r="E799" s="123"/>
      <c r="F799" s="123"/>
      <c r="G799" s="123"/>
      <c r="H799" s="123"/>
      <c r="I799" s="316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8"/>
      <c r="B800" s="123"/>
      <c r="C800" s="123"/>
      <c r="D800" s="123"/>
      <c r="E800" s="123"/>
      <c r="F800" s="123"/>
      <c r="G800" s="123"/>
      <c r="H800" s="123"/>
      <c r="I800" s="316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8"/>
      <c r="B801" s="123"/>
      <c r="C801" s="123"/>
      <c r="D801" s="123"/>
      <c r="E801" s="123"/>
      <c r="F801" s="123"/>
      <c r="G801" s="123"/>
      <c r="H801" s="123"/>
      <c r="I801" s="316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8"/>
      <c r="B802" s="123"/>
      <c r="C802" s="123"/>
      <c r="D802" s="123"/>
      <c r="E802" s="123"/>
      <c r="F802" s="123"/>
      <c r="G802" s="123"/>
      <c r="H802" s="123"/>
      <c r="I802" s="316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8"/>
      <c r="B803" s="123"/>
      <c r="C803" s="123"/>
      <c r="D803" s="123"/>
      <c r="E803" s="123"/>
      <c r="F803" s="123"/>
      <c r="G803" s="123"/>
      <c r="H803" s="123"/>
      <c r="I803" s="316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8"/>
      <c r="B804" s="123"/>
      <c r="C804" s="123"/>
      <c r="D804" s="123"/>
      <c r="E804" s="123"/>
      <c r="F804" s="123"/>
      <c r="G804" s="123"/>
      <c r="H804" s="123"/>
      <c r="I804" s="316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8"/>
      <c r="B805" s="123"/>
      <c r="C805" s="123"/>
      <c r="D805" s="123"/>
      <c r="E805" s="123"/>
      <c r="F805" s="123"/>
      <c r="G805" s="123"/>
      <c r="H805" s="123"/>
      <c r="I805" s="316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8"/>
      <c r="B806" s="123"/>
      <c r="C806" s="123"/>
      <c r="D806" s="123"/>
      <c r="E806" s="123"/>
      <c r="F806" s="123"/>
      <c r="G806" s="123"/>
      <c r="H806" s="123"/>
      <c r="I806" s="316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8"/>
      <c r="B807" s="123"/>
      <c r="C807" s="123"/>
      <c r="D807" s="123"/>
      <c r="E807" s="123"/>
      <c r="F807" s="123"/>
      <c r="G807" s="123"/>
      <c r="H807" s="123"/>
      <c r="I807" s="316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8"/>
      <c r="B808" s="123"/>
      <c r="C808" s="123"/>
      <c r="D808" s="123"/>
      <c r="E808" s="123"/>
      <c r="F808" s="123"/>
      <c r="G808" s="123"/>
      <c r="H808" s="123"/>
      <c r="I808" s="316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8"/>
      <c r="B809" s="123"/>
      <c r="C809" s="123"/>
      <c r="D809" s="123"/>
      <c r="E809" s="123"/>
      <c r="F809" s="123"/>
      <c r="G809" s="123"/>
      <c r="H809" s="123"/>
      <c r="I809" s="316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8"/>
      <c r="B810" s="123"/>
      <c r="C810" s="123"/>
      <c r="D810" s="123"/>
      <c r="E810" s="123"/>
      <c r="F810" s="123"/>
      <c r="G810" s="123"/>
      <c r="H810" s="123"/>
      <c r="I810" s="316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8"/>
      <c r="B811" s="123"/>
      <c r="C811" s="123"/>
      <c r="D811" s="123"/>
      <c r="E811" s="123"/>
      <c r="F811" s="123"/>
      <c r="G811" s="123"/>
      <c r="H811" s="123"/>
      <c r="I811" s="316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8"/>
      <c r="B812" s="123"/>
      <c r="C812" s="123"/>
      <c r="D812" s="123"/>
      <c r="E812" s="123"/>
      <c r="F812" s="123"/>
      <c r="G812" s="123"/>
      <c r="H812" s="123"/>
      <c r="I812" s="316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8"/>
      <c r="B813" s="123"/>
      <c r="C813" s="123"/>
      <c r="D813" s="123"/>
      <c r="E813" s="123"/>
      <c r="F813" s="123"/>
      <c r="G813" s="123"/>
      <c r="H813" s="123"/>
      <c r="I813" s="316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8"/>
      <c r="B814" s="123"/>
      <c r="C814" s="123"/>
      <c r="D814" s="123"/>
      <c r="E814" s="123"/>
      <c r="F814" s="123"/>
      <c r="G814" s="123"/>
      <c r="H814" s="123"/>
      <c r="I814" s="316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8"/>
      <c r="B815" s="123"/>
      <c r="C815" s="123"/>
      <c r="D815" s="123"/>
      <c r="E815" s="123"/>
      <c r="F815" s="123"/>
      <c r="G815" s="123"/>
      <c r="H815" s="123"/>
      <c r="I815" s="316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8"/>
      <c r="B816" s="123"/>
      <c r="C816" s="123"/>
      <c r="D816" s="123"/>
      <c r="E816" s="123"/>
      <c r="F816" s="123"/>
      <c r="G816" s="123"/>
      <c r="H816" s="123"/>
      <c r="I816" s="316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8"/>
      <c r="B817" s="123"/>
      <c r="C817" s="123"/>
      <c r="D817" s="123"/>
      <c r="E817" s="123"/>
      <c r="F817" s="123"/>
      <c r="G817" s="123"/>
      <c r="H817" s="123"/>
      <c r="I817" s="316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8"/>
      <c r="B818" s="123"/>
      <c r="C818" s="123"/>
      <c r="D818" s="123"/>
      <c r="E818" s="123"/>
      <c r="F818" s="123"/>
      <c r="G818" s="123"/>
      <c r="H818" s="123"/>
      <c r="I818" s="316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8"/>
      <c r="B819" s="123"/>
      <c r="C819" s="123"/>
      <c r="D819" s="123"/>
      <c r="E819" s="123"/>
      <c r="F819" s="123"/>
      <c r="G819" s="123"/>
      <c r="H819" s="123"/>
      <c r="I819" s="316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8"/>
      <c r="B820" s="123"/>
      <c r="C820" s="123"/>
      <c r="D820" s="123"/>
      <c r="E820" s="123"/>
      <c r="F820" s="123"/>
      <c r="G820" s="123"/>
      <c r="H820" s="123"/>
      <c r="I820" s="316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8"/>
      <c r="B821" s="123"/>
      <c r="C821" s="123"/>
      <c r="D821" s="123"/>
      <c r="E821" s="123"/>
      <c r="F821" s="123"/>
      <c r="G821" s="123"/>
      <c r="H821" s="123"/>
      <c r="I821" s="316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8"/>
      <c r="B822" s="123"/>
      <c r="C822" s="123"/>
      <c r="D822" s="123"/>
      <c r="E822" s="123"/>
      <c r="F822" s="123"/>
      <c r="G822" s="123"/>
      <c r="H822" s="123"/>
      <c r="I822" s="316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8"/>
      <c r="B823" s="123"/>
      <c r="C823" s="123"/>
      <c r="D823" s="123"/>
      <c r="E823" s="123"/>
      <c r="F823" s="123"/>
      <c r="G823" s="123"/>
      <c r="H823" s="123"/>
      <c r="I823" s="316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8"/>
      <c r="B824" s="123"/>
      <c r="C824" s="123"/>
      <c r="D824" s="123"/>
      <c r="E824" s="123"/>
      <c r="F824" s="123"/>
      <c r="G824" s="123"/>
      <c r="H824" s="123"/>
      <c r="I824" s="316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  <c r="AA824" s="150"/>
      <c r="AB824" s="150"/>
    </row>
    <row r="827" spans="1:28" ht="20.100000000000001" customHeight="1">
      <c r="AA827" s="102"/>
      <c r="AB827" s="102"/>
    </row>
    <row r="828" spans="1:28" s="102" customFormat="1" ht="20.100000000000001" customHeight="1">
      <c r="A828" s="268"/>
      <c r="B828" s="123"/>
      <c r="C828" s="123"/>
      <c r="D828" s="123"/>
      <c r="E828" s="123"/>
      <c r="F828" s="123"/>
      <c r="G828" s="123"/>
      <c r="H828" s="123"/>
      <c r="I828" s="316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8"/>
      <c r="B829" s="123"/>
      <c r="C829" s="123"/>
      <c r="D829" s="123"/>
      <c r="E829" s="123"/>
      <c r="F829" s="123"/>
      <c r="G829" s="123"/>
      <c r="H829" s="123"/>
      <c r="I829" s="316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8"/>
      <c r="B830" s="123"/>
      <c r="C830" s="123"/>
      <c r="D830" s="123"/>
      <c r="E830" s="123"/>
      <c r="F830" s="123"/>
      <c r="G830" s="123"/>
      <c r="H830" s="123"/>
      <c r="I830" s="316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8"/>
      <c r="B831" s="123"/>
      <c r="C831" s="123"/>
      <c r="D831" s="123"/>
      <c r="E831" s="123"/>
      <c r="F831" s="123"/>
      <c r="G831" s="123"/>
      <c r="H831" s="123"/>
      <c r="I831" s="316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68"/>
      <c r="B832" s="123"/>
      <c r="C832" s="123"/>
      <c r="D832" s="123"/>
      <c r="E832" s="123"/>
      <c r="F832" s="123"/>
      <c r="G832" s="123"/>
      <c r="H832" s="123"/>
      <c r="I832" s="316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8"/>
      <c r="B833" s="123"/>
      <c r="C833" s="123"/>
      <c r="D833" s="123"/>
      <c r="E833" s="123"/>
      <c r="F833" s="123"/>
      <c r="G833" s="123"/>
      <c r="H833" s="123"/>
      <c r="I833" s="316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8"/>
      <c r="B834" s="123"/>
      <c r="C834" s="123"/>
      <c r="D834" s="123"/>
      <c r="E834" s="123"/>
      <c r="F834" s="123"/>
      <c r="G834" s="123"/>
      <c r="H834" s="123"/>
      <c r="I834" s="316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8"/>
      <c r="B835" s="123"/>
      <c r="C835" s="123"/>
      <c r="D835" s="123"/>
      <c r="E835" s="123"/>
      <c r="F835" s="123"/>
      <c r="G835" s="123"/>
      <c r="H835" s="123"/>
      <c r="I835" s="316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8"/>
      <c r="B836" s="123"/>
      <c r="C836" s="123"/>
      <c r="D836" s="123"/>
      <c r="E836" s="123"/>
      <c r="F836" s="123"/>
      <c r="G836" s="123"/>
      <c r="H836" s="123"/>
      <c r="I836" s="316"/>
      <c r="J836" s="123"/>
      <c r="K836" s="123"/>
      <c r="L836" s="123"/>
      <c r="M836" s="147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  <c r="AA836" s="150"/>
      <c r="AB836" s="150"/>
    </row>
  </sheetData>
  <autoFilter ref="A3:V714"/>
  <mergeCells count="10">
    <mergeCell ref="V35:V36"/>
    <mergeCell ref="K60:L60"/>
    <mergeCell ref="K70:L70"/>
    <mergeCell ref="K79:L79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89:H90 D115:H116 E80:H81 D125:H126 D61:H62 D71:H72 D4:H47 D49:H51">
    <cfRule type="cellIs" dxfId="207" priority="12" operator="greaterThan">
      <formula>0</formula>
    </cfRule>
  </conditionalFormatting>
  <conditionalFormatting sqref="D89:H90 D115:H116 D125:H126 D71:H72">
    <cfRule type="cellIs" dxfId="206" priority="10" operator="greaterThan">
      <formula>0</formula>
    </cfRule>
    <cfRule type="expression" dxfId="205" priority="11">
      <formula>"&gt;0"</formula>
    </cfRule>
  </conditionalFormatting>
  <conditionalFormatting sqref="D99:H106">
    <cfRule type="cellIs" dxfId="204" priority="2" operator="greaterThan">
      <formula>0</formula>
    </cfRule>
    <cfRule type="cellIs" dxfId="203" priority="3" operator="greaterThan">
      <formula>0</formula>
    </cfRule>
    <cfRule type="expression" dxfId="202" priority="7">
      <formula>"&gt;=1"</formula>
    </cfRule>
    <cfRule type="cellIs" dxfId="201" priority="8" operator="greaterThan">
      <formula>1</formula>
    </cfRule>
    <cfRule type="cellIs" dxfId="200" priority="9" operator="greaterThan">
      <formula>1</formula>
    </cfRule>
  </conditionalFormatting>
  <conditionalFormatting sqref="P771:Q777">
    <cfRule type="expression" dxfId="199" priority="4">
      <formula>"&gt;=1"</formula>
    </cfRule>
    <cfRule type="cellIs" dxfId="198" priority="5" operator="greaterThan">
      <formula>1</formula>
    </cfRule>
    <cfRule type="cellIs" dxfId="197" priority="6" operator="greaterThan">
      <formula>1</formula>
    </cfRule>
  </conditionalFormatting>
  <conditionalFormatting sqref="D48:H48">
    <cfRule type="cellIs" dxfId="196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42"/>
  <sheetViews>
    <sheetView zoomScaleNormal="100" workbookViewId="0">
      <pane ySplit="3" topLeftCell="A58" activePane="bottomLeft" state="frozen"/>
      <selection activeCell="A4" sqref="A4:J71"/>
      <selection pane="bottomLeft" activeCell="A79" sqref="A79:XFD79"/>
    </sheetView>
  </sheetViews>
  <sheetFormatPr defaultRowHeight="20.100000000000001" customHeight="1"/>
  <cols>
    <col min="1" max="1" width="10.125" style="268" customWidth="1"/>
    <col min="2" max="2" width="18.625" style="123" customWidth="1"/>
    <col min="3" max="3" width="11.625" style="123" customWidth="1"/>
    <col min="4" max="8" width="8.125" style="123" customWidth="1"/>
    <col min="9" max="9" width="8.875" style="31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3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46" t="s">
        <v>3</v>
      </c>
      <c r="E3" s="446" t="s">
        <v>4</v>
      </c>
      <c r="F3" s="446" t="s">
        <v>5</v>
      </c>
      <c r="G3" s="446" t="s">
        <v>6</v>
      </c>
      <c r="H3" s="446" t="s">
        <v>119</v>
      </c>
      <c r="I3" s="295" t="s">
        <v>8</v>
      </c>
      <c r="J3" s="446" t="s">
        <v>9</v>
      </c>
      <c r="K3" s="466" t="s">
        <v>10</v>
      </c>
      <c r="L3" s="467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9">
        <v>44525</v>
      </c>
      <c r="B4" s="360" t="s">
        <v>2649</v>
      </c>
      <c r="C4" s="361" t="s">
        <v>2650</v>
      </c>
      <c r="D4" s="362">
        <v>3</v>
      </c>
      <c r="E4" s="362">
        <v>0</v>
      </c>
      <c r="F4" s="362">
        <v>0</v>
      </c>
      <c r="G4" s="362">
        <v>0</v>
      </c>
      <c r="H4" s="362">
        <v>0</v>
      </c>
      <c r="I4" s="363" t="s">
        <v>2664</v>
      </c>
      <c r="J4" s="364" t="s">
        <v>2666</v>
      </c>
      <c r="K4" s="364" t="s">
        <v>2667</v>
      </c>
      <c r="L4" s="365"/>
      <c r="M4" s="101"/>
      <c r="O4" s="111" t="s">
        <v>93</v>
      </c>
      <c r="P4" s="112"/>
      <c r="Q4" s="32">
        <f>D153</f>
        <v>247</v>
      </c>
      <c r="R4" s="32">
        <f>E153</f>
        <v>91</v>
      </c>
      <c r="S4" s="32">
        <f>F153</f>
        <v>105</v>
      </c>
      <c r="T4" s="32">
        <f>G153</f>
        <v>243</v>
      </c>
      <c r="U4" s="32">
        <f>H153</f>
        <v>0</v>
      </c>
      <c r="V4" s="113"/>
    </row>
    <row r="5" spans="1:22" ht="20.100000000000001" customHeight="1" thickBot="1">
      <c r="A5" s="359">
        <v>44525</v>
      </c>
      <c r="B5" s="360" t="s">
        <v>2651</v>
      </c>
      <c r="C5" s="361" t="s">
        <v>2652</v>
      </c>
      <c r="D5" s="362">
        <v>9</v>
      </c>
      <c r="E5" s="362">
        <v>0</v>
      </c>
      <c r="F5" s="362">
        <v>0</v>
      </c>
      <c r="G5" s="362">
        <v>9</v>
      </c>
      <c r="H5" s="362">
        <v>0</v>
      </c>
      <c r="I5" s="363" t="s">
        <v>2665</v>
      </c>
      <c r="J5" s="364" t="s">
        <v>2666</v>
      </c>
      <c r="K5" s="364" t="s">
        <v>2667</v>
      </c>
      <c r="L5" s="365"/>
      <c r="M5" s="156"/>
      <c r="O5" s="114" t="s">
        <v>49</v>
      </c>
      <c r="P5" s="115"/>
      <c r="Q5" s="33">
        <f>D154</f>
        <v>4926</v>
      </c>
      <c r="R5" s="33">
        <f>E154</f>
        <v>818</v>
      </c>
      <c r="S5" s="33">
        <f>F154</f>
        <v>816</v>
      </c>
      <c r="T5" s="33">
        <f>G154</f>
        <v>4848</v>
      </c>
      <c r="U5" s="33">
        <f>H154</f>
        <v>0</v>
      </c>
      <c r="V5" s="116"/>
    </row>
    <row r="6" spans="1:22" ht="20.100000000000001" customHeight="1" thickBot="1">
      <c r="A6" s="318">
        <v>44525</v>
      </c>
      <c r="B6" s="326" t="s">
        <v>2653</v>
      </c>
      <c r="C6" s="327" t="s">
        <v>2654</v>
      </c>
      <c r="D6" s="328">
        <v>1</v>
      </c>
      <c r="E6" s="328">
        <v>0</v>
      </c>
      <c r="F6" s="328">
        <v>0</v>
      </c>
      <c r="G6" s="328">
        <v>1</v>
      </c>
      <c r="H6" s="328">
        <v>0</v>
      </c>
      <c r="I6" s="329" t="s">
        <v>2665</v>
      </c>
      <c r="J6" s="330" t="s">
        <v>2666</v>
      </c>
      <c r="K6" s="330" t="s">
        <v>2667</v>
      </c>
      <c r="L6" s="331"/>
      <c r="M6" s="156"/>
      <c r="O6" s="46" t="s">
        <v>50</v>
      </c>
      <c r="P6" s="47"/>
      <c r="Q6" s="2">
        <f>D155</f>
        <v>5173</v>
      </c>
      <c r="R6" s="2">
        <f>E155</f>
        <v>909</v>
      </c>
      <c r="S6" s="2">
        <f>F155</f>
        <v>921</v>
      </c>
      <c r="T6" s="2">
        <f>G155</f>
        <v>5091</v>
      </c>
      <c r="U6" s="2">
        <f>H155</f>
        <v>0</v>
      </c>
      <c r="V6" s="48"/>
    </row>
    <row r="7" spans="1:22" ht="20.100000000000001" customHeight="1" thickTop="1" thickBot="1">
      <c r="A7" s="324">
        <v>44525</v>
      </c>
      <c r="B7" s="338" t="s">
        <v>2653</v>
      </c>
      <c r="C7" s="339" t="s">
        <v>2655</v>
      </c>
      <c r="D7" s="340">
        <v>2</v>
      </c>
      <c r="E7" s="340">
        <v>0</v>
      </c>
      <c r="F7" s="340">
        <v>0</v>
      </c>
      <c r="G7" s="340">
        <v>2</v>
      </c>
      <c r="H7" s="340">
        <v>0</v>
      </c>
      <c r="I7" s="341" t="s">
        <v>2665</v>
      </c>
      <c r="J7" s="342" t="s">
        <v>2666</v>
      </c>
      <c r="K7" s="342" t="s">
        <v>2667</v>
      </c>
      <c r="L7" s="343"/>
      <c r="M7" s="156"/>
      <c r="O7" s="49" t="s">
        <v>51</v>
      </c>
      <c r="P7" s="50"/>
      <c r="Q7" s="3">
        <f>D100</f>
        <v>214</v>
      </c>
      <c r="R7" s="3">
        <f>E100</f>
        <v>0</v>
      </c>
      <c r="S7" s="3">
        <f>F100</f>
        <v>0</v>
      </c>
      <c r="T7" s="3">
        <f>G100</f>
        <v>206</v>
      </c>
      <c r="U7" s="3">
        <f>H100</f>
        <v>0</v>
      </c>
      <c r="V7" s="51"/>
    </row>
    <row r="8" spans="1:22" ht="20.100000000000001" customHeight="1" thickBot="1">
      <c r="A8" s="359">
        <v>44525</v>
      </c>
      <c r="B8" s="360" t="s">
        <v>2656</v>
      </c>
      <c r="C8" s="361" t="s">
        <v>2657</v>
      </c>
      <c r="D8" s="362">
        <v>8</v>
      </c>
      <c r="E8" s="362">
        <v>0</v>
      </c>
      <c r="F8" s="362">
        <v>0</v>
      </c>
      <c r="G8" s="362">
        <v>8</v>
      </c>
      <c r="H8" s="362">
        <v>0</v>
      </c>
      <c r="I8" s="363" t="s">
        <v>2665</v>
      </c>
      <c r="J8" s="364" t="s">
        <v>2666</v>
      </c>
      <c r="K8" s="364" t="s">
        <v>2667</v>
      </c>
      <c r="L8" s="365"/>
      <c r="M8" s="156"/>
      <c r="O8" s="52" t="s">
        <v>94</v>
      </c>
      <c r="P8" s="53"/>
      <c r="Q8" s="4">
        <f>SUM(Q6:Q7)</f>
        <v>5387</v>
      </c>
      <c r="R8" s="4">
        <f>SUM(R6:R7)</f>
        <v>909</v>
      </c>
      <c r="S8" s="4">
        <f>SUM(S6:S7)</f>
        <v>921</v>
      </c>
      <c r="T8" s="4">
        <f>SUM(T6:T7)</f>
        <v>5297</v>
      </c>
      <c r="U8" s="4">
        <f>SUM(U6:U7)</f>
        <v>0</v>
      </c>
      <c r="V8" s="54"/>
    </row>
    <row r="9" spans="1:22" ht="20.100000000000001" customHeight="1">
      <c r="A9" s="318">
        <v>44525</v>
      </c>
      <c r="B9" s="326" t="s">
        <v>2658</v>
      </c>
      <c r="C9" s="327" t="s">
        <v>2655</v>
      </c>
      <c r="D9" s="328">
        <v>1</v>
      </c>
      <c r="E9" s="328">
        <v>0</v>
      </c>
      <c r="F9" s="328">
        <v>0</v>
      </c>
      <c r="G9" s="328">
        <v>1</v>
      </c>
      <c r="H9" s="328">
        <v>0</v>
      </c>
      <c r="I9" s="329" t="s">
        <v>2665</v>
      </c>
      <c r="J9" s="330" t="s">
        <v>2666</v>
      </c>
      <c r="K9" s="330" t="s">
        <v>2667</v>
      </c>
      <c r="L9" s="331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24">
        <v>44525</v>
      </c>
      <c r="B10" s="338" t="s">
        <v>2658</v>
      </c>
      <c r="C10" s="339" t="s">
        <v>2659</v>
      </c>
      <c r="D10" s="340">
        <v>2</v>
      </c>
      <c r="E10" s="340">
        <v>0</v>
      </c>
      <c r="F10" s="340">
        <v>0</v>
      </c>
      <c r="G10" s="340">
        <v>2</v>
      </c>
      <c r="H10" s="340">
        <v>0</v>
      </c>
      <c r="I10" s="341" t="s">
        <v>2665</v>
      </c>
      <c r="J10" s="342" t="s">
        <v>2666</v>
      </c>
      <c r="K10" s="342" t="s">
        <v>2667</v>
      </c>
      <c r="L10" s="343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18">
        <v>44525</v>
      </c>
      <c r="B11" s="326" t="s">
        <v>2660</v>
      </c>
      <c r="C11" s="327" t="s">
        <v>2661</v>
      </c>
      <c r="D11" s="328">
        <v>4</v>
      </c>
      <c r="E11" s="328">
        <v>0</v>
      </c>
      <c r="F11" s="328">
        <v>0</v>
      </c>
      <c r="G11" s="328">
        <v>1</v>
      </c>
      <c r="H11" s="328">
        <v>0</v>
      </c>
      <c r="I11" s="329" t="s">
        <v>2665</v>
      </c>
      <c r="J11" s="330" t="s">
        <v>2666</v>
      </c>
      <c r="K11" s="330" t="s">
        <v>2668</v>
      </c>
      <c r="L11" s="331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25">
        <v>44525</v>
      </c>
      <c r="B12" s="332" t="s">
        <v>2660</v>
      </c>
      <c r="C12" s="333" t="s">
        <v>2662</v>
      </c>
      <c r="D12" s="334">
        <v>1</v>
      </c>
      <c r="E12" s="334">
        <v>0</v>
      </c>
      <c r="F12" s="334">
        <v>0</v>
      </c>
      <c r="G12" s="334">
        <v>1</v>
      </c>
      <c r="H12" s="334">
        <v>0</v>
      </c>
      <c r="I12" s="335" t="s">
        <v>2665</v>
      </c>
      <c r="J12" s="336" t="s">
        <v>2666</v>
      </c>
      <c r="K12" s="336" t="s">
        <v>2667</v>
      </c>
      <c r="L12" s="337"/>
      <c r="M12" s="156"/>
      <c r="O12" s="468" t="s">
        <v>53</v>
      </c>
      <c r="P12" s="466"/>
      <c r="Q12" s="117">
        <f>T12+V12</f>
        <v>247</v>
      </c>
      <c r="R12" s="57"/>
      <c r="S12" s="58" t="s">
        <v>39</v>
      </c>
      <c r="T12" s="59">
        <f>SUM(P14:V14,P17:V17,P20:V20,P23:V23,P26:V26,V29,U29,T29)</f>
        <v>225</v>
      </c>
      <c r="U12" s="60" t="s">
        <v>40</v>
      </c>
      <c r="V12" s="61">
        <f>SUM(P29:S29)</f>
        <v>22</v>
      </c>
    </row>
    <row r="13" spans="1:22" ht="20.100000000000001" customHeight="1" thickBot="1">
      <c r="A13" s="324">
        <v>44525</v>
      </c>
      <c r="B13" s="338" t="s">
        <v>2660</v>
      </c>
      <c r="C13" s="339" t="s">
        <v>2663</v>
      </c>
      <c r="D13" s="340">
        <v>2</v>
      </c>
      <c r="E13" s="340">
        <v>0</v>
      </c>
      <c r="F13" s="340">
        <v>0</v>
      </c>
      <c r="G13" s="340">
        <v>2</v>
      </c>
      <c r="H13" s="340">
        <v>0</v>
      </c>
      <c r="I13" s="341" t="s">
        <v>2665</v>
      </c>
      <c r="J13" s="342" t="s">
        <v>2666</v>
      </c>
      <c r="K13" s="342" t="s">
        <v>2667</v>
      </c>
      <c r="L13" s="343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59">
        <v>44525</v>
      </c>
      <c r="B14" s="360" t="s">
        <v>2669</v>
      </c>
      <c r="C14" s="361" t="s">
        <v>2670</v>
      </c>
      <c r="D14" s="362">
        <v>2</v>
      </c>
      <c r="E14" s="362">
        <v>0</v>
      </c>
      <c r="F14" s="362">
        <v>0</v>
      </c>
      <c r="G14" s="362">
        <v>3</v>
      </c>
      <c r="H14" s="362">
        <v>0</v>
      </c>
      <c r="I14" s="363" t="s">
        <v>2671</v>
      </c>
      <c r="J14" s="364" t="s">
        <v>2672</v>
      </c>
      <c r="K14" s="367" t="s">
        <v>2673</v>
      </c>
      <c r="L14" s="365"/>
      <c r="M14" s="156"/>
      <c r="O14" s="118" t="s">
        <v>22</v>
      </c>
      <c r="P14" s="119">
        <f>SUMIF($C$4:$C$69,P13,$D$4:$D$69)+SUMIF($C$79:$C$80,P13,$D$79:$D$80)+SUMIF($C$105:$C$106,P13,$D$105:$D$106)</f>
        <v>38</v>
      </c>
      <c r="Q14" s="119">
        <f>SUMIF($C$4:$C$69,Q13,$D$4:$D$69)+SUMIF($C$79:$C$80,Q13,$D$79:$D$80)+SUMIF($C$105:$C$106,Q13,$D$105:$D$106)</f>
        <v>0</v>
      </c>
      <c r="R14" s="119">
        <f>SUMIF($C$4:$C$69,R13,$D$4:$D$69)+SUMIF($C$79:$C$80,R13,$D$79:$D$80)+SUMIF($C$105:$C$106,R13,$D$105:$D$106)</f>
        <v>21</v>
      </c>
      <c r="S14" s="119">
        <f>SUMIF($C$4:$C$69,S13,$D$4:$D$69)+SUMIF($C$79:$C$80,S13,$D$79:$D$80)+SUMIF($C$105:$C$106,S13,$D$105:$D$106)</f>
        <v>4</v>
      </c>
      <c r="T14" s="119">
        <f>SUMIF($C$4:$C$69,T13,$D$4:$D$69)+SUMIF($C$79:$C$80,T13,$D$79:$D$80)+SUMIF($C$105:$C$106,T13,$D$105:$D$106)</f>
        <v>34</v>
      </c>
      <c r="U14" s="119">
        <f>SUMIF($C$4:$C$69,U13,$D$4:$D$69)+SUMIF($C$79:$C$80,U13,$D$79:$D$80)+SUMIF($C$105:$C$106,U13,$D$105:$D$106)</f>
        <v>0</v>
      </c>
      <c r="V14" s="120">
        <f>SUMIF($C$4:$C$69,V13,$D$4:$D$69)+SUMIF($C$79:$C$80,V13,$D$79:$D$80)+SUMIF($C$105:$C$106,V13,$D$105:$D$106)</f>
        <v>4</v>
      </c>
    </row>
    <row r="15" spans="1:22" ht="20.100000000000001" customHeight="1" thickBot="1">
      <c r="A15" s="359">
        <v>44525</v>
      </c>
      <c r="B15" s="360" t="s">
        <v>2675</v>
      </c>
      <c r="C15" s="361" t="s">
        <v>2676</v>
      </c>
      <c r="D15" s="362">
        <v>5</v>
      </c>
      <c r="E15" s="362">
        <v>0</v>
      </c>
      <c r="F15" s="362">
        <v>0</v>
      </c>
      <c r="G15" s="362">
        <v>5</v>
      </c>
      <c r="H15" s="362">
        <v>0</v>
      </c>
      <c r="I15" s="363" t="s">
        <v>2686</v>
      </c>
      <c r="J15" s="364" t="s">
        <v>2689</v>
      </c>
      <c r="K15" s="364" t="s">
        <v>2692</v>
      </c>
      <c r="L15" s="365"/>
      <c r="M15" s="156"/>
      <c r="O15" s="65" t="s">
        <v>25</v>
      </c>
      <c r="P15" s="66">
        <f>SUMIF($C$4:$C$69,P13,$G$4:$G$69)+SUMIF($C$79:$C$80,P13,$G$79:$G$80)+SUMIF($C$105:$C$106,P13,$G$105:$G$106)</f>
        <v>40</v>
      </c>
      <c r="Q15" s="66">
        <f>SUMIF($C$4:$C$69,Q13,$G$4:$G$69)+SUMIF($C$79:$C$80,Q13,$G$79:$G$80)+SUMIF($C$105:$C$106,Q13,$G$105:$G$106)</f>
        <v>0</v>
      </c>
      <c r="R15" s="66">
        <f>SUMIF($C$4:$C$69,R13,$G$4:$G$69)+SUMIF($C$79:$C$80,R13,$G$79:$G$80)+SUMIF($C$105:$C$106,R13,$G$105:$G$106)</f>
        <v>21</v>
      </c>
      <c r="S15" s="66">
        <f>SUMIF($C$4:$C$69,S13,$G$4:$G$69)+SUMIF($C$79:$C$80,S13,$G$79:$G$80)+SUMIF($C$105:$C$106,S13,$G$105:$G$106)</f>
        <v>1</v>
      </c>
      <c r="T15" s="66">
        <f>SUMIF($C$4:$C$69,T13,$G$4:$G$69)+SUMIF($C$79:$C$80,T13,$G$79:$G$80)+SUMIF($C$105:$C$106,T13,$G$105:$G$106)</f>
        <v>34</v>
      </c>
      <c r="U15" s="66">
        <f>SUMIF($C$4:$C$69,U13,$G$4:$G$69)+SUMIF($C$79:$C$80,U13,$G$79:$G$80)+SUMIF($C$105:$C$106,U13,$G$105:$G$106)</f>
        <v>0</v>
      </c>
      <c r="V15" s="67">
        <f>SUMIF($C$4:$C$69,V13,$G$4:$G$69)+SUMIF($C$79:$C$80,V13,$G$79:$G$80)+SUMIF($C$105:$C$106,V13,$G$105:$G$106)</f>
        <v>4</v>
      </c>
    </row>
    <row r="16" spans="1:22" ht="20.100000000000001" customHeight="1">
      <c r="A16" s="318">
        <v>44525</v>
      </c>
      <c r="B16" s="326" t="s">
        <v>2677</v>
      </c>
      <c r="C16" s="327" t="s">
        <v>41</v>
      </c>
      <c r="D16" s="328">
        <v>13</v>
      </c>
      <c r="E16" s="328">
        <v>0</v>
      </c>
      <c r="F16" s="328">
        <v>0</v>
      </c>
      <c r="G16" s="328">
        <v>10</v>
      </c>
      <c r="H16" s="328">
        <v>0</v>
      </c>
      <c r="I16" s="329" t="s">
        <v>2686</v>
      </c>
      <c r="J16" s="330" t="s">
        <v>2689</v>
      </c>
      <c r="K16" s="330" t="s">
        <v>2692</v>
      </c>
      <c r="L16" s="331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24">
        <v>44525</v>
      </c>
      <c r="B17" s="338" t="s">
        <v>2677</v>
      </c>
      <c r="C17" s="339" t="s">
        <v>2678</v>
      </c>
      <c r="D17" s="340">
        <v>2</v>
      </c>
      <c r="E17" s="340">
        <v>0</v>
      </c>
      <c r="F17" s="340">
        <v>0</v>
      </c>
      <c r="G17" s="340">
        <v>2</v>
      </c>
      <c r="H17" s="340">
        <v>0</v>
      </c>
      <c r="I17" s="341" t="s">
        <v>2687</v>
      </c>
      <c r="J17" s="342" t="s">
        <v>2690</v>
      </c>
      <c r="K17" s="342" t="s">
        <v>2692</v>
      </c>
      <c r="L17" s="343"/>
      <c r="M17" s="156"/>
      <c r="O17" s="121" t="s">
        <v>22</v>
      </c>
      <c r="P17" s="119">
        <f>SUMIF($C$4:$C$69,P16,$D$4:$D$69)+SUMIF($C$79:$C$80,P16,$D$79:$D$80)+SUMIF($C$105:$C$106,P16,$D$105:$D$106)</f>
        <v>67</v>
      </c>
      <c r="Q17" s="119">
        <f>SUMIF($C$4:$C$69,Q16,$D$4:$D$69)+SUMIF($C$79:$C$80,Q16,$D$79:$D$80)+SUMIF($C$105:$C$106,Q16,$D$105:$D$106)</f>
        <v>5</v>
      </c>
      <c r="R17" s="119">
        <f>SUMIF($C$4:$C$69,R16,$D$4:$D$69)+SUMIF($C$79:$C$80,R16,$D$79:$D$80)+SUMIF($C$105:$C$106,R16,$D$105:$D$106)</f>
        <v>0</v>
      </c>
      <c r="S17" s="119">
        <f>SUMIF($C$4:$C$69,S16,$D$4:$D$69)+SUMIF($C$79:$C$80,S16,$D$79:$D$80)+SUMIF($C$105:$C$106,S16,$D$105:$D$106)</f>
        <v>0</v>
      </c>
      <c r="T17" s="119">
        <f>SUMIF($C$4:$C$69,T16,$D$4:$D$69)+SUMIF($C$79:$C$80,T16,$D$79:$D$80)+SUMIF($C$105:$C$106,T16,$D$105:$D$106)</f>
        <v>0</v>
      </c>
      <c r="U17" s="119">
        <f>SUMIF($C$4:$C$69,U16,$D$4:$D$69)+SUMIF($C$79:$C$80,U16,$D$79:$D$80)+SUMIF($C$105:$C$106,U16,$D$105:$D$106)</f>
        <v>0</v>
      </c>
      <c r="V17" s="120">
        <f>SUMIF($C$4:$C$69,V16,$D$4:$D$69)+SUMIF($C$79:$C$80,V16,$D$79:$D$80)+SUMIF($C$105:$C$106,V16,$D$105:$D$106)</f>
        <v>0</v>
      </c>
    </row>
    <row r="18" spans="1:22" ht="20.100000000000001" customHeight="1">
      <c r="A18" s="318">
        <v>44525</v>
      </c>
      <c r="B18" s="326" t="s">
        <v>2677</v>
      </c>
      <c r="C18" s="327" t="s">
        <v>2679</v>
      </c>
      <c r="D18" s="328">
        <v>1</v>
      </c>
      <c r="E18" s="328">
        <v>0</v>
      </c>
      <c r="F18" s="328">
        <v>0</v>
      </c>
      <c r="G18" s="328">
        <v>1</v>
      </c>
      <c r="H18" s="328">
        <v>0</v>
      </c>
      <c r="I18" s="329" t="s">
        <v>2687</v>
      </c>
      <c r="J18" s="330" t="s">
        <v>2691</v>
      </c>
      <c r="K18" s="330" t="s">
        <v>2692</v>
      </c>
      <c r="L18" s="331"/>
      <c r="M18" s="156"/>
      <c r="O18" s="72" t="s">
        <v>25</v>
      </c>
      <c r="P18" s="73">
        <f>SUMIF($C$4:$C$69,P16,$G$4:$G$69)+SUMIF($C$79:$C$80,P16,$G$79:$G$80)+SUMIF($C$105:$C$106,P16,$G$105:$G$106)</f>
        <v>64</v>
      </c>
      <c r="Q18" s="73">
        <f>SUMIF($C$4:$C$69,Q16,$G$4:$G$69)+SUMIF($C$79:$C$80,Q16,$G$79:$G$80)+SUMIF($C$105:$C$106,Q16,$G$105:$G$106)</f>
        <v>6</v>
      </c>
      <c r="R18" s="73">
        <f>SUMIF($C$4:$C$69,R16,$G$4:$G$69)+SUMIF($C$79:$C$80,R16,$G$79:$G$80)+SUMIF($C$105:$C$106,R16,$G$105:$G$106)</f>
        <v>0</v>
      </c>
      <c r="S18" s="73">
        <f>SUMIF($C$4:$C$69,S16,$G$4:$G$69)+SUMIF($C$79:$C$80,S16,$G$79:$G$80)+SUMIF($C$105:$C$106,S16,$G$105:$G$106)</f>
        <v>0</v>
      </c>
      <c r="T18" s="73">
        <f>SUMIF($C$4:$C$69,T16,$G$4:$G$69)+SUMIF($C$79:$C$80,T16,$G$79:$G$80)+SUMIF($C$105:$C$106,T16,$G$105:$G$106)</f>
        <v>0</v>
      </c>
      <c r="U18" s="73">
        <f>SUMIF($C$4:$C$69,U16,$G$4:$G$69)+SUMIF($C$79:$C$80,U16,$G$79:$G$80)+SUMIF($C$105:$C$106,U16,$G$105:$G$106)</f>
        <v>0</v>
      </c>
      <c r="V18" s="74">
        <f>SUMIF($C$4:$C$69,V16,$G$4:$G$69)+SUMIF($C$79:$C$80,V16,$G$79:$G$80)+SUMIF($C$105:$C$106,V16,$G$105:$G$106)</f>
        <v>0</v>
      </c>
    </row>
    <row r="19" spans="1:22" ht="20.100000000000001" customHeight="1" thickBot="1">
      <c r="A19" s="324">
        <v>44525</v>
      </c>
      <c r="B19" s="338" t="s">
        <v>2677</v>
      </c>
      <c r="C19" s="339" t="s">
        <v>41</v>
      </c>
      <c r="D19" s="340">
        <v>4</v>
      </c>
      <c r="E19" s="340">
        <v>0</v>
      </c>
      <c r="F19" s="340">
        <v>0</v>
      </c>
      <c r="G19" s="340">
        <v>4</v>
      </c>
      <c r="H19" s="340">
        <v>0</v>
      </c>
      <c r="I19" s="341" t="s">
        <v>2686</v>
      </c>
      <c r="J19" s="342" t="s">
        <v>2691</v>
      </c>
      <c r="K19" s="342" t="s">
        <v>2692</v>
      </c>
      <c r="L19" s="343"/>
      <c r="M19" s="156"/>
      <c r="O19" s="75"/>
      <c r="P19" s="124" t="s">
        <v>41</v>
      </c>
      <c r="Q19" s="76" t="s">
        <v>554</v>
      </c>
      <c r="R19" s="76" t="s">
        <v>42</v>
      </c>
      <c r="S19" s="76" t="s">
        <v>134</v>
      </c>
      <c r="T19" s="43" t="s">
        <v>43</v>
      </c>
      <c r="U19" s="76" t="s">
        <v>109</v>
      </c>
      <c r="V19" s="77" t="s">
        <v>136</v>
      </c>
    </row>
    <row r="20" spans="1:22" ht="20.100000000000001" customHeight="1">
      <c r="A20" s="318">
        <v>44525</v>
      </c>
      <c r="B20" s="326" t="s">
        <v>2680</v>
      </c>
      <c r="C20" s="327" t="s">
        <v>2681</v>
      </c>
      <c r="D20" s="328">
        <v>1</v>
      </c>
      <c r="E20" s="328">
        <v>0</v>
      </c>
      <c r="F20" s="328">
        <v>0</v>
      </c>
      <c r="G20" s="328">
        <v>1</v>
      </c>
      <c r="H20" s="328">
        <v>0</v>
      </c>
      <c r="I20" s="329" t="s">
        <v>2688</v>
      </c>
      <c r="J20" s="330" t="s">
        <v>2691</v>
      </c>
      <c r="K20" s="330" t="s">
        <v>2692</v>
      </c>
      <c r="L20" s="331"/>
      <c r="M20" s="156" t="s">
        <v>126</v>
      </c>
      <c r="O20" s="121" t="s">
        <v>22</v>
      </c>
      <c r="P20" s="119">
        <f>SUMIF($C$4:$C$69,P19,$D$4:$D$69)+SUMIF($C$79:$C$80,P19,$D$79:$D$80)+SUMIF($C$105:$C$106,P19,$D$105:$D$106)</f>
        <v>17</v>
      </c>
      <c r="Q20" s="119">
        <f>SUMIF($C$4:$C$69,Q19,$D$4:$D$69)+SUMIF($C$79:$C$80,Q19,$D$79:$D$80)+SUMIF($C$105:$C$106,Q19,$D$105:$D$106)</f>
        <v>0</v>
      </c>
      <c r="R20" s="119">
        <f>SUMIF($C$4:$C$69,R19,$D$4:$D$69)+SUMIF($C$79:$C$80,R19,$D$79:$D$80)+SUMIF($C$105:$C$106,R19,$D$105:$D$106)</f>
        <v>21</v>
      </c>
      <c r="S20" s="119">
        <f>SUMIF($C$4:$C$69,S19,$D$4:$D$69)+SUMIF($C$79:$C$80,S19,$D$79:$D$80)+SUMIF($C$105:$C$106,S19,$D$105:$D$106)</f>
        <v>0</v>
      </c>
      <c r="T20" s="119">
        <f>SUMIF($C$4:$C$69,T19,$D$4:$D$69)+SUMIF($C$79:$C$80,T19,$D$79:$D$80)+SUMIF($C$105:$C$106,T19,$D$105:$D$106)</f>
        <v>1</v>
      </c>
      <c r="U20" s="119">
        <f>SUMIF($C$4:$C$69,U19,$D$4:$D$69)+SUMIF($C$79:$C$80,U19,$D$79:$D$80)+SUMIF($C$105:$C$106,U19,$D$105:$D$106)</f>
        <v>0</v>
      </c>
      <c r="V20" s="120">
        <f>SUMIF($C$4:$C$69,V19,$D$4:$D$69)+SUMIF($C$79:$C$80,V19,$D$79:$D$80)+SUMIF($C$105:$C$106,V19,$D$105:$D$106)</f>
        <v>0</v>
      </c>
    </row>
    <row r="21" spans="1:22" ht="20.100000000000001" customHeight="1" thickBot="1">
      <c r="A21" s="324">
        <v>44525</v>
      </c>
      <c r="B21" s="338" t="s">
        <v>2680</v>
      </c>
      <c r="C21" s="339" t="s">
        <v>2682</v>
      </c>
      <c r="D21" s="340">
        <v>1</v>
      </c>
      <c r="E21" s="340">
        <v>0</v>
      </c>
      <c r="F21" s="340">
        <v>0</v>
      </c>
      <c r="G21" s="340">
        <v>1</v>
      </c>
      <c r="H21" s="340">
        <v>0</v>
      </c>
      <c r="I21" s="341" t="s">
        <v>2687</v>
      </c>
      <c r="J21" s="342" t="s">
        <v>2689</v>
      </c>
      <c r="K21" s="342" t="s">
        <v>2692</v>
      </c>
      <c r="L21" s="343"/>
      <c r="M21" s="156"/>
      <c r="O21" s="78" t="s">
        <v>25</v>
      </c>
      <c r="P21" s="79">
        <f>SUMIF($C$4:$C$69,P19,$G$4:$G$69)+SUMIF($C$79:$C$80,P19,$G$79:$G$80)+SUMIF($C$105:$C$106,P19,$G$105:$G$106)</f>
        <v>14</v>
      </c>
      <c r="Q21" s="79">
        <f>SUMIF($C$4:$C$69,Q19,$G$4:$G$69)+SUMIF($C$79:$C$80,Q19,$G$79:$G$80)+SUMIF($C$105:$C$106,Q19,$G$105:$G$106)</f>
        <v>0</v>
      </c>
      <c r="R21" s="79">
        <f>SUMIF($C$4:$C$69,R19,$G$4:$G$69)+SUMIF($C$79:$C$80,R19,$G$79:$G$80)+SUMIF($C$105:$C$106,R19,$G$105:$G$106)</f>
        <v>21</v>
      </c>
      <c r="S21" s="79">
        <f>SUMIF($C$4:$C$69,S19,$G$4:$G$69)+SUMIF($C$79:$C$80,S19,$G$79:$G$80)+SUMIF($C$105:$C$106,S19,$G$105:$G$106)</f>
        <v>0</v>
      </c>
      <c r="T21" s="79">
        <f>SUMIF($C$4:$C$69,T19,$G$4:$G$69)+SUMIF($C$79:$C$80,T19,$G$79:$G$80)+SUMIF($C$105:$C$106,T19,$G$105:$G$106)</f>
        <v>1</v>
      </c>
      <c r="U21" s="79">
        <f>SUMIF($C$4:$C$69,U19,$G$4:$G$69)+SUMIF($C$79:$C$80,U19,$G$79:$G$80)+SUMIF($C$105:$C$106,U19,$G$105:$G$106)</f>
        <v>0</v>
      </c>
      <c r="V21" s="80">
        <f>SUMIF($C$4:$C$69,V19,$G$4:$G$69)+SUMIF($C$79:$C$80,V19,$G$79:$G$80)+SUMIF($C$105:$C$106,V19,$G$105:$G$106)</f>
        <v>0</v>
      </c>
    </row>
    <row r="22" spans="1:22" ht="20.100000000000001" customHeight="1">
      <c r="A22" s="318">
        <v>44525</v>
      </c>
      <c r="B22" s="326" t="s">
        <v>2683</v>
      </c>
      <c r="C22" s="327" t="s">
        <v>2684</v>
      </c>
      <c r="D22" s="328">
        <v>5</v>
      </c>
      <c r="E22" s="328">
        <v>0</v>
      </c>
      <c r="F22" s="328">
        <v>0</v>
      </c>
      <c r="G22" s="328">
        <v>5</v>
      </c>
      <c r="H22" s="328">
        <v>0</v>
      </c>
      <c r="I22" s="329" t="s">
        <v>2687</v>
      </c>
      <c r="J22" s="330" t="s">
        <v>2689</v>
      </c>
      <c r="K22" s="330" t="s">
        <v>2692</v>
      </c>
      <c r="L22" s="331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24">
        <v>44525</v>
      </c>
      <c r="B23" s="338" t="s">
        <v>2683</v>
      </c>
      <c r="C23" s="339" t="s">
        <v>2685</v>
      </c>
      <c r="D23" s="340">
        <v>1</v>
      </c>
      <c r="E23" s="340">
        <v>0</v>
      </c>
      <c r="F23" s="340">
        <v>0</v>
      </c>
      <c r="G23" s="340">
        <v>1</v>
      </c>
      <c r="H23" s="340">
        <v>0</v>
      </c>
      <c r="I23" s="341" t="s">
        <v>2687</v>
      </c>
      <c r="J23" s="342" t="s">
        <v>2691</v>
      </c>
      <c r="K23" s="342" t="s">
        <v>2692</v>
      </c>
      <c r="L23" s="343"/>
      <c r="M23" s="156"/>
      <c r="O23" s="121" t="s">
        <v>22</v>
      </c>
      <c r="P23" s="119">
        <f>SUMIF($C$4:$C$69,P22,$D$4:$D$69)+SUMIF($C$79:$C$80,P22,$D$79:$D$80)+SUMIF($C$105:$C$106,P22,$D$105:$D$106)</f>
        <v>0</v>
      </c>
      <c r="Q23" s="119">
        <f>SUMIF($C$4:$C$69,Q22,$D$4:$D$69)+SUMIF($C$79:$C$80,Q22,$D$79:$D$80)+SUMIF($C$105:$C$106,Q22,$D$105:$D$106)</f>
        <v>4</v>
      </c>
      <c r="R23" s="119">
        <f>SUMIF($C$4:$C$69,R22,$D$4:$D$69)+SUMIF($C$79:$C$80,R22,$D$79:$D$80)+SUMIF($C$105:$C$106,R22,$D$105:$D$106)</f>
        <v>5</v>
      </c>
      <c r="S23" s="119">
        <f>SUMIF($C$4:$C$69,S22,$D$4:$D$69)+SUMIF($C$79:$C$80,S22,$D$79:$D$80)+SUMIF($C$105:$C$106,S22,$D$105:$D$106)</f>
        <v>0</v>
      </c>
      <c r="T23" s="119">
        <f>SUMIF($C$4:$C$69,T22,$D$4:$D$69)+SUMIF($C$79:$C$80,T22,$D$79:$D$80)+SUMIF($C$105:$C$106,T22,$D$105:$D$106)</f>
        <v>0</v>
      </c>
      <c r="U23" s="119">
        <f>SUMIF($C$4:$C$69,U22,$D$4:$D$69)+SUMIF($C$79:$C$80,U22,$D$79:$D$80)+SUMIF($C$105:$C$106,U22,$D$105:$D$106)</f>
        <v>0</v>
      </c>
      <c r="V23" s="120">
        <f>SUMIF($C$4:$C$69,V22,$D$4:$D$69)+SUMIF($C$79:$C$80,V22,$D$79:$D$80)+SUMIF($C$105:$C$106,V22,$D$105:$D$106)</f>
        <v>0</v>
      </c>
    </row>
    <row r="24" spans="1:22" ht="20.100000000000001" customHeight="1" thickBot="1">
      <c r="A24" s="359">
        <v>44525</v>
      </c>
      <c r="B24" s="360" t="s">
        <v>2693</v>
      </c>
      <c r="C24" s="361" t="s">
        <v>2694</v>
      </c>
      <c r="D24" s="362">
        <v>34</v>
      </c>
      <c r="E24" s="362">
        <v>0</v>
      </c>
      <c r="F24" s="362">
        <v>0</v>
      </c>
      <c r="G24" s="362">
        <v>34</v>
      </c>
      <c r="H24" s="362">
        <v>0</v>
      </c>
      <c r="I24" s="363" t="s">
        <v>2703</v>
      </c>
      <c r="J24" s="364" t="s">
        <v>2707</v>
      </c>
      <c r="K24" s="367" t="s">
        <v>2710</v>
      </c>
      <c r="L24" s="365"/>
      <c r="M24" s="156"/>
      <c r="O24" s="72" t="s">
        <v>25</v>
      </c>
      <c r="P24" s="73">
        <f>SUMIF($C$4:$C$69,P22,$G$4:$G$69)+SUMIF($C$79:$C$80,P22,$G$79:$G$80)+SUMIF($C$105:$C$106,P22,$G$105:$G$106)</f>
        <v>0</v>
      </c>
      <c r="Q24" s="73">
        <f>SUMIF($C$4:$C$69,Q22,$G$4:$G$69)+SUMIF($C$79:$C$80,Q22,$G$79:$G$80)+SUMIF($C$105:$C$106,Q22,$G$105:$G$106)</f>
        <v>4</v>
      </c>
      <c r="R24" s="73">
        <f>SUMIF($C$4:$C$69,R22,$G$4:$G$69)+SUMIF($C$79:$C$80,R22,$G$79:$G$80)+SUMIF($C$105:$C$106,R22,$G$105:$G$106)</f>
        <v>7</v>
      </c>
      <c r="S24" s="73">
        <f>SUMIF($C$4:$C$69,S22,$G$4:$G$69)+SUMIF($C$79:$C$80,S22,$G$79:$G$80)+SUMIF($C$105:$C$106,S22,$G$105:$G$106)</f>
        <v>0</v>
      </c>
      <c r="T24" s="73">
        <f>SUMIF($C$4:$C$69,T22,$G$4:$G$69)+SUMIF($C$79:$C$80,T22,$G$79:$G$80)+SUMIF($C$105:$C$106,T22,$G$105:$G$106)</f>
        <v>0</v>
      </c>
      <c r="U24" s="73">
        <f>SUMIF($C$4:$C$69,U22,$G$4:$G$69)+SUMIF($C$79:$C$80,U22,$G$79:$G$80)+SUMIF($C$105:$C$106,U22,$G$105:$G$106)</f>
        <v>0</v>
      </c>
      <c r="V24" s="74">
        <f>SUMIF($C$4:$C$69,V22,$G$4:$G$69)+SUMIF($C$79:$C$80,V22,$G$79:$G$80)+SUMIF($C$105:$C$106,V22,$G$105:$G$106)</f>
        <v>0</v>
      </c>
    </row>
    <row r="25" spans="1:22" ht="20.100000000000001" customHeight="1">
      <c r="A25" s="318">
        <v>44525</v>
      </c>
      <c r="B25" s="326" t="s">
        <v>2695</v>
      </c>
      <c r="C25" s="327" t="s">
        <v>2696</v>
      </c>
      <c r="D25" s="328">
        <v>4</v>
      </c>
      <c r="E25" s="328">
        <v>0</v>
      </c>
      <c r="F25" s="328">
        <v>0</v>
      </c>
      <c r="G25" s="328">
        <v>3</v>
      </c>
      <c r="H25" s="328">
        <v>0</v>
      </c>
      <c r="I25" s="329" t="s">
        <v>2704</v>
      </c>
      <c r="J25" s="330" t="s">
        <v>2708</v>
      </c>
      <c r="K25" s="368" t="s">
        <v>2711</v>
      </c>
      <c r="L25" s="331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128</v>
      </c>
      <c r="U25" s="76" t="s">
        <v>129</v>
      </c>
      <c r="V25" s="77" t="s">
        <v>46</v>
      </c>
    </row>
    <row r="26" spans="1:22" ht="20.100000000000001" customHeight="1" thickBot="1">
      <c r="A26" s="324">
        <v>44525</v>
      </c>
      <c r="B26" s="338" t="s">
        <v>2695</v>
      </c>
      <c r="C26" s="339" t="s">
        <v>2685</v>
      </c>
      <c r="D26" s="340">
        <v>1</v>
      </c>
      <c r="E26" s="340">
        <v>0</v>
      </c>
      <c r="F26" s="340">
        <v>0</v>
      </c>
      <c r="G26" s="340">
        <v>1</v>
      </c>
      <c r="H26" s="340">
        <v>0</v>
      </c>
      <c r="I26" s="341" t="s">
        <v>2704</v>
      </c>
      <c r="J26" s="342" t="s">
        <v>2709</v>
      </c>
      <c r="K26" s="369" t="s">
        <v>2711</v>
      </c>
      <c r="L26" s="343"/>
      <c r="M26" s="156"/>
      <c r="O26" s="121" t="s">
        <v>22</v>
      </c>
      <c r="P26" s="119">
        <f>SUMIF($C$4:$C$69,P25,$D$4:$D$69)+SUMIF($C$79:$C$80,P25,$D$79:$D$80)+SUMIF($C$105:$C$106,P25,$D$105:$D$106)</f>
        <v>4</v>
      </c>
      <c r="Q26" s="119">
        <f>SUMIF($C$4:$C$69,Q25,$D$4:$D$69)+SUMIF($C$79:$C$80,Q25,$D$79:$D$80)+SUMIF($C$105:$C$106,Q25,$D$105:$D$106)</f>
        <v>0</v>
      </c>
      <c r="R26" s="119">
        <f>SUMIF($C$4:$C$69,R25,$D$4:$D$69)+SUMIF($C$79:$C$80,R25,$D$79:$D$80)+SUMIF($C$105:$C$106,R25,$D$105:$D$106)</f>
        <v>0</v>
      </c>
      <c r="S26" s="119">
        <f>SUMIF($C$4:$C$69,S25,$D$4:$D$69)+SUMIF($C$79:$C$80,S25,$D$79:$D$80)+SUMIF($C$105:$C$106,S25,$D$105:$D$106)</f>
        <v>0</v>
      </c>
      <c r="T26" s="119">
        <f>SUMIF($C$4:$C$69,T25,$D$4:$D$69)+SUMIF($C$79:$C$80,T25,$D$79:$D$80)+SUMIF($C$105:$C$106,T25,$D$105:$D$106)</f>
        <v>0</v>
      </c>
      <c r="U26" s="119">
        <f>SUMIF($C$4:$C$69,U25,$D$4:$D$69)+SUMIF($C$79:$C$80,U25,$D$79:$D$80)+SUMIF($C$105:$C$106,U25,$D$105:$D$106)</f>
        <v>0</v>
      </c>
      <c r="V26" s="120">
        <f>SUMIF($C$4:$C$69,V25,$D$4:$D$69)+SUMIF($C$79:$C$80,V25,$D$79:$D$80)+SUMIF($C$105:$C$106,V25,$D$105:$D$106)</f>
        <v>0</v>
      </c>
    </row>
    <row r="27" spans="1:22" ht="20.100000000000001" customHeight="1">
      <c r="A27" s="318">
        <v>44525</v>
      </c>
      <c r="B27" s="326" t="s">
        <v>2697</v>
      </c>
      <c r="C27" s="327" t="s">
        <v>2698</v>
      </c>
      <c r="D27" s="328">
        <v>4</v>
      </c>
      <c r="E27" s="328">
        <v>0</v>
      </c>
      <c r="F27" s="328">
        <v>0</v>
      </c>
      <c r="G27" s="328">
        <v>4</v>
      </c>
      <c r="H27" s="328">
        <v>0</v>
      </c>
      <c r="I27" s="329" t="s">
        <v>2704</v>
      </c>
      <c r="J27" s="330" t="s">
        <v>2709</v>
      </c>
      <c r="K27" s="368" t="s">
        <v>2711</v>
      </c>
      <c r="L27" s="331"/>
      <c r="M27" s="156"/>
      <c r="O27" s="78" t="s">
        <v>25</v>
      </c>
      <c r="P27" s="83">
        <f>SUMIF($C$4:$C$69,P25,$G$4:$G$69)+SUMIF($C$79:$C$80,P25,$G$79:$G$80)+SUMIF($C$105:$C$106,P25,$G$105:$G$106)</f>
        <v>4</v>
      </c>
      <c r="Q27" s="83">
        <f>SUMIF($C$4:$C$69,Q25,$G$4:$G$69)+SUMIF($C$79:$C$80,Q25,$G$79:$G$80)+SUMIF($C$105:$C$106,Q25,$G$105:$G$106)</f>
        <v>0</v>
      </c>
      <c r="R27" s="83">
        <f>SUMIF($C$4:$C$69,R25,$G$4:$G$69)+SUMIF($C$79:$C$80,R25,$G$79:$G$80)+SUMIF($C$105:$C$106,R25,$G$105:$G$106)</f>
        <v>0</v>
      </c>
      <c r="S27" s="83">
        <f>SUMIF($C$4:$C$69,S25,$G$4:$G$69)+SUMIF($C$79:$C$80,S25,$G$79:$G$80)+SUMIF($C$105:$C$106,S25,$G$105:$G$106)</f>
        <v>0</v>
      </c>
      <c r="T27" s="83">
        <f>SUMIF($C$4:$C$69,T25,$G$4:$G$69)+SUMIF($C$79:$C$80,T25,$G$79:$G$80)+SUMIF($C$105:$C$106,T25,$G$105:$G$106)</f>
        <v>0</v>
      </c>
      <c r="U27" s="83">
        <f>SUMIF($C$4:$C$69,U25,$G$4:$G$69)+SUMIF($C$79:$C$80,U25,$G$79:$G$80)+SUMIF($C$105:$C$106,U25,$G$105:$G$106)</f>
        <v>0</v>
      </c>
      <c r="V27" s="84">
        <f>SUMIF($C$4:$C$69,V25,$G$4:$G$69)+SUMIF($C$79:$C$80,V25,$G$79:$G$80)+SUMIF($C$105:$C$106,V25,$G$105:$G$106)</f>
        <v>0</v>
      </c>
    </row>
    <row r="28" spans="1:22" ht="20.100000000000001" customHeight="1" thickBot="1">
      <c r="A28" s="324">
        <v>44525</v>
      </c>
      <c r="B28" s="338" t="s">
        <v>2697</v>
      </c>
      <c r="C28" s="339" t="s">
        <v>653</v>
      </c>
      <c r="D28" s="340">
        <v>11</v>
      </c>
      <c r="E28" s="340">
        <v>0</v>
      </c>
      <c r="F28" s="340">
        <v>0</v>
      </c>
      <c r="G28" s="340">
        <v>11</v>
      </c>
      <c r="H28" s="340">
        <v>0</v>
      </c>
      <c r="I28" s="341" t="s">
        <v>2705</v>
      </c>
      <c r="J28" s="342" t="s">
        <v>2708</v>
      </c>
      <c r="K28" s="369" t="s">
        <v>2710</v>
      </c>
      <c r="L28" s="343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>
      <c r="A29" s="318">
        <v>44525</v>
      </c>
      <c r="B29" s="326" t="s">
        <v>2699</v>
      </c>
      <c r="C29" s="327" t="s">
        <v>2700</v>
      </c>
      <c r="D29" s="328">
        <v>6</v>
      </c>
      <c r="E29" s="328">
        <v>0</v>
      </c>
      <c r="F29" s="328">
        <v>0</v>
      </c>
      <c r="G29" s="328">
        <v>6</v>
      </c>
      <c r="H29" s="328">
        <v>0</v>
      </c>
      <c r="I29" s="329" t="s">
        <v>2705</v>
      </c>
      <c r="J29" s="330" t="s">
        <v>2709</v>
      </c>
      <c r="K29" s="368" t="s">
        <v>2710</v>
      </c>
      <c r="L29" s="331"/>
      <c r="M29" s="156"/>
      <c r="O29" s="121" t="s">
        <v>22</v>
      </c>
      <c r="P29" s="119">
        <f>SUMIF($C$4:$C$69,P28,$D$4:$D$69)+SUMIF($C$79:$C$80,P28,$D$79:$D$80)+SUMIF($C$105:$C$106,P28,$D$105:$D$106)</f>
        <v>9</v>
      </c>
      <c r="Q29" s="119">
        <f>SUMIF($C$4:$C$69,Q28,$D$4:$D$69)+SUMIF($C$79:$C$80,Q28,$D$79:$D$80)+SUMIF($C$105:$C$106,Q28,$D$105:$D$106)</f>
        <v>10</v>
      </c>
      <c r="R29" s="119">
        <f>SUMIF($C$4:$C$69,R28,$D$4:$D$69)+SUMIF($C$79:$C$80,R28,$D$79:$D$80)+SUMIF($C$105:$C$106,R28,$D$105:$D$106)</f>
        <v>3</v>
      </c>
      <c r="S29" s="119">
        <f>SUMIF($C$4:$C$69,S28,$D$4:$D$69)+SUMIF($C$79:$C$80,S28,$D$79:$D$80)+SUMIF($C$105:$C$106,S28,$D$105:$D$106)</f>
        <v>0</v>
      </c>
      <c r="T29" s="119">
        <f>SUMIF($C$4:$C$69,T28,$D$4:$D$69)+SUMIF($C$79:$C$80,T28,$D$79:$D$80)+SUMIF($C$105:$C$106,T28,$D$105:$D$106)</f>
        <v>0</v>
      </c>
      <c r="U29" s="119">
        <f>SUMIF($C$4:$C$69,U28,$D$4:$D$69)+SUMIF($C$79:$C$80,U28,$D$79:$D$80)+SUMIF($C$105:$C$106,U28,$D$105:$D$106)</f>
        <v>0</v>
      </c>
      <c r="V29" s="120">
        <f>SUMIF($C$4:$C$69,V28,$D$4:$D$69)+SUMIF($C$79:$C$80,V28,$D$79:$D$80)+SUMIF($C$105:$C$106,V28,$D$105:$D$106)</f>
        <v>0</v>
      </c>
    </row>
    <row r="30" spans="1:22" ht="20.100000000000001" customHeight="1" thickBot="1">
      <c r="A30" s="325">
        <v>44525</v>
      </c>
      <c r="B30" s="332" t="s">
        <v>2699</v>
      </c>
      <c r="C30" s="333" t="s">
        <v>2679</v>
      </c>
      <c r="D30" s="334">
        <v>1</v>
      </c>
      <c r="E30" s="334">
        <v>0</v>
      </c>
      <c r="F30" s="334">
        <v>0</v>
      </c>
      <c r="G30" s="334">
        <v>1</v>
      </c>
      <c r="H30" s="334">
        <v>0</v>
      </c>
      <c r="I30" s="335" t="s">
        <v>2704</v>
      </c>
      <c r="J30" s="336" t="s">
        <v>2709</v>
      </c>
      <c r="K30" s="370" t="s">
        <v>2712</v>
      </c>
      <c r="L30" s="337"/>
      <c r="M30" s="156"/>
      <c r="O30" s="85" t="s">
        <v>25</v>
      </c>
      <c r="P30" s="86">
        <f>SUMIF($C$4:$C$69,P28,$G$4:$G$69)+SUMIF($C$79:$C$80,P28,$G$79:$G$80)+SUMIF($C$105:$C$106,P28,$G$105:$G$106)</f>
        <v>9</v>
      </c>
      <c r="Q30" s="86">
        <f>SUMIF($C$4:$C$69,Q28,$G$4:$G$69)+SUMIF($C$79:$C$80,Q28,$G$79:$G$80)+SUMIF($C$105:$C$106,Q28,$G$105:$G$106)</f>
        <v>9</v>
      </c>
      <c r="R30" s="86">
        <f>SUMIF($C$4:$C$69,R28,$G$4:$G$69)+SUMIF($C$79:$C$80,R28,$G$79:$G$80)+SUMIF($C$105:$C$106,R28,$G$105:$G$106)</f>
        <v>4</v>
      </c>
      <c r="S30" s="86">
        <f>SUMIF($C$4:$C$69,S28,$G$4:$G$69)+SUMIF($C$79:$C$80,S28,$G$79:$G$80)+SUMIF($C$105:$C$106,S28,$G$105:$G$106)</f>
        <v>0</v>
      </c>
      <c r="T30" s="86">
        <f>SUMIF($C$4:$C$69,T28,$G$4:$G$69)+SUMIF($C$79:$C$80,T28,$G$79:$G$80)+SUMIF($C$105:$C$106,T28,$G$105:$G$106)</f>
        <v>0</v>
      </c>
      <c r="U30" s="86">
        <f>SUMIF($C$4:$C$69,U28,$G$4:$G$69)+SUMIF($C$79:$C$80,U28,$G$79:$G$80)+SUMIF($C$105:$C$106,U28,$G$105:$G$106)</f>
        <v>0</v>
      </c>
      <c r="V30" s="87">
        <f>SUMIF($C$4:$C$69,V28,$G$4:$G$69)+SUMIF($C$79:$C$80,V28,$G$79:$G$80)+SUMIF($C$105:$C$106,V28,$G$105:$G$106)</f>
        <v>0</v>
      </c>
    </row>
    <row r="31" spans="1:22" ht="20.100000000000001" customHeight="1" thickBot="1">
      <c r="A31" s="324">
        <v>44525</v>
      </c>
      <c r="B31" s="338" t="s">
        <v>2699</v>
      </c>
      <c r="C31" s="339" t="s">
        <v>2701</v>
      </c>
      <c r="D31" s="340">
        <v>1</v>
      </c>
      <c r="E31" s="340">
        <v>0</v>
      </c>
      <c r="F31" s="340">
        <v>0</v>
      </c>
      <c r="G31" s="340">
        <v>1</v>
      </c>
      <c r="H31" s="340">
        <v>0</v>
      </c>
      <c r="I31" s="341" t="s">
        <v>2703</v>
      </c>
      <c r="J31" s="342" t="s">
        <v>2709</v>
      </c>
      <c r="K31" s="369" t="s">
        <v>2712</v>
      </c>
      <c r="L31" s="343"/>
      <c r="M31" s="156"/>
      <c r="O31" s="151"/>
      <c r="P31" s="151"/>
      <c r="Q31" s="151"/>
      <c r="R31" s="151"/>
      <c r="S31" s="151"/>
      <c r="T31" s="469" t="s">
        <v>79</v>
      </c>
      <c r="U31" s="470"/>
      <c r="V31" s="122">
        <f>SUM(P15:V15,P18:V18,P21:V21,P24:V24,P27:V27,P30:V30)</f>
        <v>243</v>
      </c>
    </row>
    <row r="32" spans="1:22" ht="20.100000000000001" customHeight="1">
      <c r="A32" s="318">
        <v>44525</v>
      </c>
      <c r="B32" s="326" t="s">
        <v>2702</v>
      </c>
      <c r="C32" s="327" t="s">
        <v>2696</v>
      </c>
      <c r="D32" s="328">
        <v>3</v>
      </c>
      <c r="E32" s="328">
        <v>0</v>
      </c>
      <c r="F32" s="328">
        <v>0</v>
      </c>
      <c r="G32" s="328">
        <v>3</v>
      </c>
      <c r="H32" s="328">
        <v>0</v>
      </c>
      <c r="I32" s="329" t="s">
        <v>2706</v>
      </c>
      <c r="J32" s="330" t="s">
        <v>2709</v>
      </c>
      <c r="K32" s="368" t="s">
        <v>2711</v>
      </c>
      <c r="L32" s="331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 thickBot="1">
      <c r="A33" s="324">
        <v>44525</v>
      </c>
      <c r="B33" s="338" t="s">
        <v>2702</v>
      </c>
      <c r="C33" s="339" t="s">
        <v>62</v>
      </c>
      <c r="D33" s="340">
        <v>2</v>
      </c>
      <c r="E33" s="340">
        <v>0</v>
      </c>
      <c r="F33" s="340">
        <v>0</v>
      </c>
      <c r="G33" s="340">
        <v>2</v>
      </c>
      <c r="H33" s="340">
        <v>0</v>
      </c>
      <c r="I33" s="341" t="s">
        <v>2705</v>
      </c>
      <c r="J33" s="342" t="s">
        <v>2708</v>
      </c>
      <c r="K33" s="369" t="s">
        <v>2711</v>
      </c>
      <c r="L33" s="343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18">
        <v>44525</v>
      </c>
      <c r="B34" s="326" t="s">
        <v>2720</v>
      </c>
      <c r="C34" s="327" t="s">
        <v>2721</v>
      </c>
      <c r="D34" s="328">
        <v>6</v>
      </c>
      <c r="E34" s="328">
        <v>0</v>
      </c>
      <c r="F34" s="328">
        <v>0</v>
      </c>
      <c r="G34" s="328">
        <v>6</v>
      </c>
      <c r="H34" s="328">
        <v>0</v>
      </c>
      <c r="I34" s="329" t="s">
        <v>2733</v>
      </c>
      <c r="J34" s="330" t="s">
        <v>2737</v>
      </c>
      <c r="K34" s="330" t="s">
        <v>2741</v>
      </c>
      <c r="L34" s="331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324">
        <v>44525</v>
      </c>
      <c r="B35" s="338" t="s">
        <v>2720</v>
      </c>
      <c r="C35" s="339" t="s">
        <v>2722</v>
      </c>
      <c r="D35" s="340">
        <v>0</v>
      </c>
      <c r="E35" s="340">
        <v>0</v>
      </c>
      <c r="F35" s="340">
        <v>0</v>
      </c>
      <c r="G35" s="340">
        <v>2</v>
      </c>
      <c r="H35" s="340">
        <v>0</v>
      </c>
      <c r="I35" s="341" t="s">
        <v>2734</v>
      </c>
      <c r="J35" s="342" t="s">
        <v>2738</v>
      </c>
      <c r="K35" s="342" t="s">
        <v>2741</v>
      </c>
      <c r="L35" s="343"/>
      <c r="M35" s="156"/>
      <c r="N35" s="270"/>
      <c r="O35" s="471"/>
      <c r="P35" s="89" t="s">
        <v>81</v>
      </c>
      <c r="Q35" s="89"/>
      <c r="R35" s="89" t="s">
        <v>82</v>
      </c>
      <c r="S35" s="89"/>
      <c r="T35" s="473" t="s">
        <v>83</v>
      </c>
      <c r="U35" s="475" t="s">
        <v>84</v>
      </c>
      <c r="V35" s="462" t="s">
        <v>85</v>
      </c>
    </row>
    <row r="36" spans="1:24" ht="20.100000000000001" customHeight="1">
      <c r="A36" s="318">
        <v>44525</v>
      </c>
      <c r="B36" s="326" t="s">
        <v>2723</v>
      </c>
      <c r="C36" s="327" t="s">
        <v>2682</v>
      </c>
      <c r="D36" s="328">
        <v>2</v>
      </c>
      <c r="E36" s="328">
        <v>0</v>
      </c>
      <c r="F36" s="328">
        <v>0</v>
      </c>
      <c r="G36" s="328">
        <v>0</v>
      </c>
      <c r="H36" s="328">
        <v>0</v>
      </c>
      <c r="I36" s="329" t="s">
        <v>2734</v>
      </c>
      <c r="J36" s="330" t="s">
        <v>2738</v>
      </c>
      <c r="K36" s="330" t="s">
        <v>2741</v>
      </c>
      <c r="L36" s="331"/>
      <c r="M36" s="104"/>
      <c r="N36" s="105"/>
      <c r="O36" s="472"/>
      <c r="P36" s="90" t="s">
        <v>86</v>
      </c>
      <c r="Q36" s="90" t="s">
        <v>87</v>
      </c>
      <c r="R36" s="90" t="s">
        <v>86</v>
      </c>
      <c r="S36" s="90" t="s">
        <v>87</v>
      </c>
      <c r="T36" s="474"/>
      <c r="U36" s="476"/>
      <c r="V36" s="463"/>
    </row>
    <row r="37" spans="1:24" ht="20.100000000000001" customHeight="1" thickBot="1">
      <c r="A37" s="324">
        <v>44525</v>
      </c>
      <c r="B37" s="338" t="s">
        <v>2723</v>
      </c>
      <c r="C37" s="339" t="s">
        <v>2724</v>
      </c>
      <c r="D37" s="340">
        <v>1</v>
      </c>
      <c r="E37" s="340">
        <v>0</v>
      </c>
      <c r="F37" s="340">
        <v>0</v>
      </c>
      <c r="G37" s="340">
        <v>1</v>
      </c>
      <c r="H37" s="340">
        <v>0</v>
      </c>
      <c r="I37" s="341" t="s">
        <v>2735</v>
      </c>
      <c r="J37" s="342" t="s">
        <v>2737</v>
      </c>
      <c r="K37" s="342" t="s">
        <v>2741</v>
      </c>
      <c r="L37" s="343"/>
      <c r="M37" s="344" t="s">
        <v>2666</v>
      </c>
      <c r="N37" s="186">
        <v>0.4236111111111111</v>
      </c>
      <c r="O37" s="345">
        <v>6396</v>
      </c>
      <c r="P37" s="346">
        <v>20</v>
      </c>
      <c r="Q37" s="346">
        <v>26</v>
      </c>
      <c r="R37" s="346">
        <v>7</v>
      </c>
      <c r="S37" s="346">
        <v>7</v>
      </c>
      <c r="T37" s="347">
        <f>SUM(P37:S37)</f>
        <v>60</v>
      </c>
      <c r="U37" s="348"/>
      <c r="V37" s="349">
        <v>6</v>
      </c>
    </row>
    <row r="38" spans="1:24" s="123" customFormat="1" ht="20.100000000000001" customHeight="1">
      <c r="A38" s="318">
        <v>44525</v>
      </c>
      <c r="B38" s="326" t="s">
        <v>2725</v>
      </c>
      <c r="C38" s="327" t="s">
        <v>2698</v>
      </c>
      <c r="D38" s="328">
        <v>2</v>
      </c>
      <c r="E38" s="328">
        <v>0</v>
      </c>
      <c r="F38" s="328">
        <v>0</v>
      </c>
      <c r="G38" s="328">
        <v>2</v>
      </c>
      <c r="H38" s="328">
        <v>0</v>
      </c>
      <c r="I38" s="329" t="s">
        <v>2735</v>
      </c>
      <c r="J38" s="330" t="s">
        <v>2738</v>
      </c>
      <c r="K38" s="330" t="s">
        <v>2741</v>
      </c>
      <c r="L38" s="331"/>
      <c r="M38" s="344" t="s">
        <v>2739</v>
      </c>
      <c r="N38" s="186">
        <v>0.54861111111111105</v>
      </c>
      <c r="O38" s="345" t="s">
        <v>145</v>
      </c>
      <c r="P38" s="346">
        <v>28</v>
      </c>
      <c r="Q38" s="346">
        <v>26</v>
      </c>
      <c r="R38" s="346">
        <v>2</v>
      </c>
      <c r="S38" s="346">
        <v>4</v>
      </c>
      <c r="T38" s="347">
        <f t="shared" ref="T38:T43" si="0">SUM(P38:S38)</f>
        <v>60</v>
      </c>
      <c r="U38" s="350">
        <v>-1</v>
      </c>
      <c r="V38" s="351">
        <v>6</v>
      </c>
      <c r="W38" s="270"/>
      <c r="X38" s="106"/>
    </row>
    <row r="39" spans="1:24" ht="20.100000000000001" customHeight="1">
      <c r="A39" s="325">
        <v>44525</v>
      </c>
      <c r="B39" s="332" t="s">
        <v>2725</v>
      </c>
      <c r="C39" s="333" t="s">
        <v>2726</v>
      </c>
      <c r="D39" s="334">
        <v>3</v>
      </c>
      <c r="E39" s="334">
        <v>0</v>
      </c>
      <c r="F39" s="334">
        <v>0</v>
      </c>
      <c r="G39" s="334">
        <v>3</v>
      </c>
      <c r="H39" s="334">
        <v>0</v>
      </c>
      <c r="I39" s="335" t="s">
        <v>2734</v>
      </c>
      <c r="J39" s="336" t="s">
        <v>2738</v>
      </c>
      <c r="K39" s="336" t="s">
        <v>2741</v>
      </c>
      <c r="L39" s="337"/>
      <c r="M39" s="344" t="s">
        <v>2713</v>
      </c>
      <c r="N39" s="186">
        <v>0.50347222222222221</v>
      </c>
      <c r="O39" s="345" t="s">
        <v>144</v>
      </c>
      <c r="P39" s="346">
        <v>66</v>
      </c>
      <c r="Q39" s="346">
        <v>67</v>
      </c>
      <c r="R39" s="346">
        <v>0</v>
      </c>
      <c r="S39" s="346">
        <v>0</v>
      </c>
      <c r="T39" s="347">
        <f t="shared" si="0"/>
        <v>133</v>
      </c>
      <c r="U39" s="350"/>
      <c r="V39" s="351">
        <v>5</v>
      </c>
      <c r="X39" s="106"/>
    </row>
    <row r="40" spans="1:24" ht="20.100000000000001" customHeight="1" thickBot="1">
      <c r="A40" s="324">
        <v>44525</v>
      </c>
      <c r="B40" s="338" t="s">
        <v>2725</v>
      </c>
      <c r="C40" s="339" t="s">
        <v>2678</v>
      </c>
      <c r="D40" s="340">
        <v>1</v>
      </c>
      <c r="E40" s="340">
        <v>0</v>
      </c>
      <c r="F40" s="340">
        <v>0</v>
      </c>
      <c r="G40" s="340">
        <v>1</v>
      </c>
      <c r="H40" s="340">
        <v>0</v>
      </c>
      <c r="I40" s="341" t="s">
        <v>2735</v>
      </c>
      <c r="J40" s="342" t="s">
        <v>2737</v>
      </c>
      <c r="K40" s="342" t="s">
        <v>2741</v>
      </c>
      <c r="L40" s="343"/>
      <c r="M40" s="344" t="s">
        <v>2769</v>
      </c>
      <c r="N40" s="186">
        <v>0.57291666666666663</v>
      </c>
      <c r="O40" s="345" t="s">
        <v>142</v>
      </c>
      <c r="P40" s="346">
        <v>68</v>
      </c>
      <c r="Q40" s="346">
        <v>64</v>
      </c>
      <c r="R40" s="346">
        <v>7</v>
      </c>
      <c r="S40" s="346">
        <v>6</v>
      </c>
      <c r="T40" s="347">
        <f t="shared" si="0"/>
        <v>145</v>
      </c>
      <c r="U40" s="352"/>
      <c r="V40" s="351">
        <v>8</v>
      </c>
      <c r="W40" s="106"/>
    </row>
    <row r="41" spans="1:24" ht="20.100000000000001" customHeight="1">
      <c r="A41" s="318">
        <v>44525</v>
      </c>
      <c r="B41" s="326" t="s">
        <v>2727</v>
      </c>
      <c r="C41" s="327" t="s">
        <v>2696</v>
      </c>
      <c r="D41" s="328">
        <v>1</v>
      </c>
      <c r="E41" s="328">
        <v>0</v>
      </c>
      <c r="F41" s="328">
        <v>0</v>
      </c>
      <c r="G41" s="328">
        <v>1</v>
      </c>
      <c r="H41" s="328">
        <v>0</v>
      </c>
      <c r="I41" s="329" t="s">
        <v>2735</v>
      </c>
      <c r="J41" s="330" t="s">
        <v>2737</v>
      </c>
      <c r="K41" s="330" t="s">
        <v>2741</v>
      </c>
      <c r="L41" s="331"/>
      <c r="M41" s="344" t="s">
        <v>2794</v>
      </c>
      <c r="N41" s="186"/>
      <c r="O41" s="345" t="s">
        <v>2792</v>
      </c>
      <c r="P41" s="346">
        <v>12</v>
      </c>
      <c r="Q41" s="346">
        <v>12</v>
      </c>
      <c r="R41" s="346">
        <v>0</v>
      </c>
      <c r="S41" s="346">
        <v>0</v>
      </c>
      <c r="T41" s="347">
        <f t="shared" si="0"/>
        <v>24</v>
      </c>
      <c r="U41" s="352"/>
      <c r="V41" s="351">
        <v>1</v>
      </c>
      <c r="W41" s="106"/>
    </row>
    <row r="42" spans="1:24" ht="20.100000000000001" customHeight="1" thickBot="1">
      <c r="A42" s="324">
        <v>44525</v>
      </c>
      <c r="B42" s="338" t="s">
        <v>2727</v>
      </c>
      <c r="C42" s="339" t="s">
        <v>2728</v>
      </c>
      <c r="D42" s="340">
        <v>2</v>
      </c>
      <c r="E42" s="340">
        <v>0</v>
      </c>
      <c r="F42" s="340">
        <v>0</v>
      </c>
      <c r="G42" s="340">
        <v>2</v>
      </c>
      <c r="H42" s="340">
        <v>0</v>
      </c>
      <c r="I42" s="341" t="s">
        <v>2735</v>
      </c>
      <c r="J42" s="342" t="s">
        <v>2739</v>
      </c>
      <c r="K42" s="342" t="s">
        <v>2741</v>
      </c>
      <c r="L42" s="343"/>
      <c r="M42" s="344" t="s">
        <v>2691</v>
      </c>
      <c r="N42" s="186">
        <v>0.4826388888888889</v>
      </c>
      <c r="O42" s="345" t="s">
        <v>148</v>
      </c>
      <c r="P42" s="346">
        <v>27</v>
      </c>
      <c r="Q42" s="346">
        <v>30</v>
      </c>
      <c r="R42" s="346">
        <v>3</v>
      </c>
      <c r="S42" s="346">
        <v>3</v>
      </c>
      <c r="T42" s="347">
        <f t="shared" si="0"/>
        <v>63</v>
      </c>
      <c r="U42" s="352"/>
      <c r="V42" s="351">
        <v>5</v>
      </c>
      <c r="W42" s="106"/>
    </row>
    <row r="43" spans="1:24" ht="20.100000000000001" customHeight="1" thickBot="1">
      <c r="A43" s="318">
        <v>44525</v>
      </c>
      <c r="B43" s="326" t="s">
        <v>2729</v>
      </c>
      <c r="C43" s="327" t="s">
        <v>2696</v>
      </c>
      <c r="D43" s="328">
        <v>3</v>
      </c>
      <c r="E43" s="328">
        <v>0</v>
      </c>
      <c r="F43" s="328">
        <v>0</v>
      </c>
      <c r="G43" s="328">
        <v>3</v>
      </c>
      <c r="H43" s="328">
        <v>0</v>
      </c>
      <c r="I43" s="329" t="s">
        <v>2734</v>
      </c>
      <c r="J43" s="330" t="s">
        <v>2739</v>
      </c>
      <c r="K43" s="330" t="s">
        <v>2741</v>
      </c>
      <c r="L43" s="331"/>
      <c r="M43" s="344" t="s">
        <v>2674</v>
      </c>
      <c r="N43" s="186">
        <v>0.46875</v>
      </c>
      <c r="O43" s="345" t="s">
        <v>147</v>
      </c>
      <c r="P43" s="346">
        <v>0</v>
      </c>
      <c r="Q43" s="346">
        <v>0</v>
      </c>
      <c r="R43" s="346">
        <v>3</v>
      </c>
      <c r="S43" s="346">
        <v>2</v>
      </c>
      <c r="T43" s="347">
        <f t="shared" si="0"/>
        <v>5</v>
      </c>
      <c r="U43" s="350">
        <v>-1</v>
      </c>
      <c r="V43" s="351">
        <v>1</v>
      </c>
      <c r="W43" s="106"/>
    </row>
    <row r="44" spans="1:24" ht="20.100000000000001" customHeight="1" thickTop="1">
      <c r="A44" s="325">
        <v>44525</v>
      </c>
      <c r="B44" s="332" t="s">
        <v>2729</v>
      </c>
      <c r="C44" s="333" t="s">
        <v>2730</v>
      </c>
      <c r="D44" s="334">
        <v>5</v>
      </c>
      <c r="E44" s="334">
        <v>0</v>
      </c>
      <c r="F44" s="334">
        <v>0</v>
      </c>
      <c r="G44" s="334">
        <v>5</v>
      </c>
      <c r="H44" s="334">
        <v>0</v>
      </c>
      <c r="I44" s="335" t="s">
        <v>2735</v>
      </c>
      <c r="J44" s="336" t="s">
        <v>2737</v>
      </c>
      <c r="K44" s="336" t="s">
        <v>2741</v>
      </c>
      <c r="L44" s="337"/>
      <c r="M44" s="344"/>
      <c r="N44" s="186"/>
      <c r="O44" s="181" t="s">
        <v>125</v>
      </c>
      <c r="P44" s="182">
        <f>SUM(P37:P43)</f>
        <v>221</v>
      </c>
      <c r="Q44" s="182">
        <f>SUM(Q37:Q43)</f>
        <v>225</v>
      </c>
      <c r="R44" s="182">
        <f>SUM(R37:R43)</f>
        <v>22</v>
      </c>
      <c r="S44" s="182">
        <f>SUM(S37:S43)</f>
        <v>22</v>
      </c>
      <c r="T44" s="182">
        <f>SUM(T37:T43)</f>
        <v>490</v>
      </c>
      <c r="U44" s="183"/>
      <c r="V44" s="184"/>
      <c r="W44" s="106"/>
    </row>
    <row r="45" spans="1:24" ht="20.100000000000001" customHeight="1" thickBot="1">
      <c r="A45" s="324">
        <v>44525</v>
      </c>
      <c r="B45" s="338" t="s">
        <v>2729</v>
      </c>
      <c r="C45" s="339" t="s">
        <v>2701</v>
      </c>
      <c r="D45" s="340">
        <v>1</v>
      </c>
      <c r="E45" s="340">
        <v>0</v>
      </c>
      <c r="F45" s="340">
        <v>0</v>
      </c>
      <c r="G45" s="340">
        <v>1</v>
      </c>
      <c r="H45" s="340">
        <v>0</v>
      </c>
      <c r="I45" s="341" t="s">
        <v>2734</v>
      </c>
      <c r="J45" s="342" t="s">
        <v>2738</v>
      </c>
      <c r="K45" s="342" t="s">
        <v>2741</v>
      </c>
      <c r="L45" s="343"/>
      <c r="M45" s="344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</row>
    <row r="46" spans="1:24" ht="20.100000000000001" customHeight="1">
      <c r="A46" s="318">
        <v>44525</v>
      </c>
      <c r="B46" s="326" t="s">
        <v>2731</v>
      </c>
      <c r="C46" s="327" t="s">
        <v>2698</v>
      </c>
      <c r="D46" s="328">
        <v>2</v>
      </c>
      <c r="E46" s="328">
        <v>0</v>
      </c>
      <c r="F46" s="328">
        <v>0</v>
      </c>
      <c r="G46" s="328">
        <v>2</v>
      </c>
      <c r="H46" s="328">
        <v>0</v>
      </c>
      <c r="I46" s="329" t="s">
        <v>2736</v>
      </c>
      <c r="J46" s="330" t="s">
        <v>2739</v>
      </c>
      <c r="K46" s="330" t="s">
        <v>2741</v>
      </c>
      <c r="L46" s="331"/>
      <c r="M46" s="344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4" ht="20.100000000000001" customHeight="1" thickBot="1">
      <c r="A47" s="324">
        <v>44525</v>
      </c>
      <c r="B47" s="338" t="s">
        <v>2731</v>
      </c>
      <c r="C47" s="339" t="s">
        <v>2732</v>
      </c>
      <c r="D47" s="340">
        <v>1</v>
      </c>
      <c r="E47" s="340">
        <v>0</v>
      </c>
      <c r="F47" s="340">
        <v>0</v>
      </c>
      <c r="G47" s="340">
        <v>1</v>
      </c>
      <c r="H47" s="340">
        <v>0</v>
      </c>
      <c r="I47" s="341" t="s">
        <v>2736</v>
      </c>
      <c r="J47" s="342" t="s">
        <v>2740</v>
      </c>
      <c r="K47" s="342" t="s">
        <v>2741</v>
      </c>
      <c r="L47" s="343"/>
      <c r="M47" s="344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4" ht="20.100000000000001" customHeight="1" thickBot="1">
      <c r="A48" s="359">
        <v>44525</v>
      </c>
      <c r="B48" s="360" t="s">
        <v>2742</v>
      </c>
      <c r="C48" s="361" t="s">
        <v>2743</v>
      </c>
      <c r="D48" s="362">
        <v>4</v>
      </c>
      <c r="E48" s="362">
        <v>0</v>
      </c>
      <c r="F48" s="362">
        <v>0</v>
      </c>
      <c r="G48" s="362">
        <v>4</v>
      </c>
      <c r="H48" s="362">
        <v>0</v>
      </c>
      <c r="I48" s="363" t="s">
        <v>2759</v>
      </c>
      <c r="J48" s="364" t="s">
        <v>2762</v>
      </c>
      <c r="K48" s="367" t="s">
        <v>2766</v>
      </c>
      <c r="L48" s="365"/>
      <c r="M48" s="344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18">
        <v>44525</v>
      </c>
      <c r="B49" s="326" t="s">
        <v>2744</v>
      </c>
      <c r="C49" s="327" t="s">
        <v>2696</v>
      </c>
      <c r="D49" s="328">
        <v>1</v>
      </c>
      <c r="E49" s="328">
        <v>0</v>
      </c>
      <c r="F49" s="328">
        <v>0</v>
      </c>
      <c r="G49" s="328">
        <v>1</v>
      </c>
      <c r="H49" s="328">
        <v>0</v>
      </c>
      <c r="I49" s="329" t="s">
        <v>2759</v>
      </c>
      <c r="J49" s="330" t="s">
        <v>2763</v>
      </c>
      <c r="K49" s="368" t="s">
        <v>2767</v>
      </c>
      <c r="L49" s="331"/>
      <c r="M49" s="344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25">
        <v>44525</v>
      </c>
      <c r="B50" s="332" t="s">
        <v>2744</v>
      </c>
      <c r="C50" s="333" t="s">
        <v>2745</v>
      </c>
      <c r="D50" s="334">
        <v>4</v>
      </c>
      <c r="E50" s="334">
        <v>0</v>
      </c>
      <c r="F50" s="334">
        <v>0</v>
      </c>
      <c r="G50" s="334">
        <v>4</v>
      </c>
      <c r="H50" s="334">
        <v>0</v>
      </c>
      <c r="I50" s="335" t="s">
        <v>2759</v>
      </c>
      <c r="J50" s="336" t="s">
        <v>2763</v>
      </c>
      <c r="K50" s="370" t="s">
        <v>2766</v>
      </c>
      <c r="L50" s="337"/>
      <c r="M50" s="344"/>
      <c r="N50" s="186"/>
      <c r="O50" s="94" t="s">
        <v>89</v>
      </c>
      <c r="P50" s="96">
        <f>P44+P49</f>
        <v>221</v>
      </c>
      <c r="Q50" s="95">
        <f>Q44+Q49</f>
        <v>225</v>
      </c>
      <c r="R50" s="96">
        <f>R44+R49</f>
        <v>22</v>
      </c>
      <c r="S50" s="95">
        <f>S44+S49</f>
        <v>22</v>
      </c>
      <c r="T50" s="96">
        <f>T44+T49</f>
        <v>490</v>
      </c>
      <c r="U50" s="97">
        <f>SUM(U44:U45)</f>
        <v>0</v>
      </c>
      <c r="V50" s="98"/>
    </row>
    <row r="51" spans="1:22" ht="20.100000000000001" customHeight="1" thickBot="1">
      <c r="A51" s="324">
        <v>44525</v>
      </c>
      <c r="B51" s="338" t="s">
        <v>2744</v>
      </c>
      <c r="C51" s="339" t="s">
        <v>2746</v>
      </c>
      <c r="D51" s="340">
        <v>9</v>
      </c>
      <c r="E51" s="340">
        <v>0</v>
      </c>
      <c r="F51" s="340">
        <v>0</v>
      </c>
      <c r="G51" s="340">
        <v>9</v>
      </c>
      <c r="H51" s="340">
        <v>0</v>
      </c>
      <c r="I51" s="341" t="s">
        <v>2760</v>
      </c>
      <c r="J51" s="342" t="s">
        <v>2764</v>
      </c>
      <c r="K51" s="369" t="s">
        <v>2766</v>
      </c>
      <c r="L51" s="343"/>
      <c r="M51" s="344"/>
      <c r="N51" s="106"/>
      <c r="O51" s="169" t="s">
        <v>138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>
      <c r="A52" s="318">
        <v>44525</v>
      </c>
      <c r="B52" s="326" t="s">
        <v>2747</v>
      </c>
      <c r="C52" s="327" t="s">
        <v>2698</v>
      </c>
      <c r="D52" s="328">
        <v>2</v>
      </c>
      <c r="E52" s="328">
        <v>0</v>
      </c>
      <c r="F52" s="328">
        <v>0</v>
      </c>
      <c r="G52" s="328">
        <v>3</v>
      </c>
      <c r="H52" s="328">
        <v>0</v>
      </c>
      <c r="I52" s="329" t="s">
        <v>2759</v>
      </c>
      <c r="J52" s="330" t="s">
        <v>2764</v>
      </c>
      <c r="K52" s="368" t="s">
        <v>2766</v>
      </c>
      <c r="L52" s="331"/>
      <c r="M52" s="344"/>
      <c r="N52" s="106"/>
      <c r="O52" s="156" t="s">
        <v>1310</v>
      </c>
      <c r="P52" s="188"/>
      <c r="Q52" s="188"/>
      <c r="R52" s="152"/>
      <c r="S52" s="152"/>
      <c r="T52" s="152"/>
      <c r="U52" s="151"/>
      <c r="V52" s="151"/>
    </row>
    <row r="53" spans="1:22" ht="20.100000000000001" customHeight="1">
      <c r="A53" s="325">
        <v>44525</v>
      </c>
      <c r="B53" s="332" t="s">
        <v>2747</v>
      </c>
      <c r="C53" s="333" t="s">
        <v>2728</v>
      </c>
      <c r="D53" s="334">
        <v>5</v>
      </c>
      <c r="E53" s="334">
        <v>0</v>
      </c>
      <c r="F53" s="334">
        <v>0</v>
      </c>
      <c r="G53" s="334">
        <v>5</v>
      </c>
      <c r="H53" s="334">
        <v>0</v>
      </c>
      <c r="I53" s="335" t="s">
        <v>2759</v>
      </c>
      <c r="J53" s="336" t="s">
        <v>2762</v>
      </c>
      <c r="K53" s="370" t="s">
        <v>2766</v>
      </c>
      <c r="L53" s="337"/>
      <c r="M53" s="344"/>
      <c r="N53" s="106"/>
      <c r="O53" s="156"/>
      <c r="P53" s="188"/>
      <c r="Q53" s="188"/>
      <c r="R53" s="152"/>
      <c r="S53" s="152"/>
      <c r="T53" s="152"/>
      <c r="U53" s="151"/>
      <c r="V53" s="151"/>
    </row>
    <row r="54" spans="1:22" ht="20.100000000000001" customHeight="1" thickBot="1">
      <c r="A54" s="324">
        <v>44525</v>
      </c>
      <c r="B54" s="338" t="s">
        <v>2747</v>
      </c>
      <c r="C54" s="339" t="s">
        <v>2748</v>
      </c>
      <c r="D54" s="340">
        <v>3</v>
      </c>
      <c r="E54" s="340">
        <v>0</v>
      </c>
      <c r="F54" s="340">
        <v>0</v>
      </c>
      <c r="G54" s="340">
        <v>3</v>
      </c>
      <c r="H54" s="340">
        <v>0</v>
      </c>
      <c r="I54" s="341" t="s">
        <v>2760</v>
      </c>
      <c r="J54" s="342" t="s">
        <v>2764</v>
      </c>
      <c r="K54" s="369" t="s">
        <v>2766</v>
      </c>
      <c r="L54" s="343"/>
      <c r="M54" s="344"/>
      <c r="N54" s="272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 thickBot="1">
      <c r="A55" s="359">
        <v>44525</v>
      </c>
      <c r="B55" s="360" t="s">
        <v>2749</v>
      </c>
      <c r="C55" s="361" t="s">
        <v>2750</v>
      </c>
      <c r="D55" s="362">
        <v>1</v>
      </c>
      <c r="E55" s="362">
        <v>0</v>
      </c>
      <c r="F55" s="362">
        <v>0</v>
      </c>
      <c r="G55" s="362">
        <v>1</v>
      </c>
      <c r="H55" s="362">
        <v>0</v>
      </c>
      <c r="I55" s="363" t="s">
        <v>2759</v>
      </c>
      <c r="J55" s="364" t="s">
        <v>2762</v>
      </c>
      <c r="K55" s="367" t="s">
        <v>2766</v>
      </c>
      <c r="L55" s="365"/>
      <c r="M55" s="344"/>
      <c r="N55" s="272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>
      <c r="A56" s="318">
        <v>44525</v>
      </c>
      <c r="B56" s="326" t="s">
        <v>2751</v>
      </c>
      <c r="C56" s="327" t="s">
        <v>2752</v>
      </c>
      <c r="D56" s="328">
        <v>1</v>
      </c>
      <c r="E56" s="328">
        <v>0</v>
      </c>
      <c r="F56" s="328">
        <v>0</v>
      </c>
      <c r="G56" s="328">
        <v>1</v>
      </c>
      <c r="H56" s="328">
        <v>0</v>
      </c>
      <c r="I56" s="329" t="s">
        <v>2759</v>
      </c>
      <c r="J56" s="330" t="s">
        <v>2763</v>
      </c>
      <c r="K56" s="368" t="s">
        <v>2766</v>
      </c>
      <c r="L56" s="331"/>
      <c r="M56" s="187"/>
      <c r="N56" s="272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>
      <c r="A57" s="325">
        <v>44525</v>
      </c>
      <c r="B57" s="332" t="s">
        <v>2751</v>
      </c>
      <c r="C57" s="333" t="s">
        <v>2753</v>
      </c>
      <c r="D57" s="334">
        <v>1</v>
      </c>
      <c r="E57" s="334">
        <v>0</v>
      </c>
      <c r="F57" s="334">
        <v>0</v>
      </c>
      <c r="G57" s="334">
        <v>1</v>
      </c>
      <c r="H57" s="334">
        <v>0</v>
      </c>
      <c r="I57" s="335" t="s">
        <v>2759</v>
      </c>
      <c r="J57" s="336" t="s">
        <v>2763</v>
      </c>
      <c r="K57" s="370" t="s">
        <v>2766</v>
      </c>
      <c r="L57" s="337"/>
      <c r="M57" s="187"/>
      <c r="N57" s="272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 thickBot="1">
      <c r="A58" s="324">
        <v>44525</v>
      </c>
      <c r="B58" s="338" t="s">
        <v>2751</v>
      </c>
      <c r="C58" s="339" t="s">
        <v>2682</v>
      </c>
      <c r="D58" s="340">
        <v>3</v>
      </c>
      <c r="E58" s="340">
        <v>0</v>
      </c>
      <c r="F58" s="340">
        <v>0</v>
      </c>
      <c r="G58" s="340">
        <v>4</v>
      </c>
      <c r="H58" s="340">
        <v>0</v>
      </c>
      <c r="I58" s="341" t="s">
        <v>2759</v>
      </c>
      <c r="J58" s="342" t="s">
        <v>2763</v>
      </c>
      <c r="K58" s="369" t="s">
        <v>2766</v>
      </c>
      <c r="L58" s="343"/>
      <c r="M58" s="187"/>
      <c r="N58" s="272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>
      <c r="A59" s="318">
        <v>44525</v>
      </c>
      <c r="B59" s="326" t="s">
        <v>2754</v>
      </c>
      <c r="C59" s="327" t="s">
        <v>2696</v>
      </c>
      <c r="D59" s="328">
        <v>3</v>
      </c>
      <c r="E59" s="328">
        <v>0</v>
      </c>
      <c r="F59" s="328">
        <v>0</v>
      </c>
      <c r="G59" s="328">
        <v>5</v>
      </c>
      <c r="H59" s="328">
        <v>0</v>
      </c>
      <c r="I59" s="329" t="s">
        <v>2759</v>
      </c>
      <c r="J59" s="330" t="s">
        <v>2765</v>
      </c>
      <c r="K59" s="368" t="s">
        <v>2766</v>
      </c>
      <c r="L59" s="331"/>
      <c r="M59" s="187"/>
      <c r="N59" s="272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325">
        <v>44525</v>
      </c>
      <c r="B60" s="332" t="s">
        <v>2754</v>
      </c>
      <c r="C60" s="333" t="s">
        <v>2728</v>
      </c>
      <c r="D60" s="334">
        <v>2</v>
      </c>
      <c r="E60" s="334">
        <v>0</v>
      </c>
      <c r="F60" s="334">
        <v>0</v>
      </c>
      <c r="G60" s="334">
        <v>2</v>
      </c>
      <c r="H60" s="334">
        <v>0</v>
      </c>
      <c r="I60" s="335" t="s">
        <v>2759</v>
      </c>
      <c r="J60" s="336" t="s">
        <v>2765</v>
      </c>
      <c r="K60" s="370" t="s">
        <v>2768</v>
      </c>
      <c r="L60" s="337"/>
      <c r="M60" s="187"/>
      <c r="N60" s="272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 thickBot="1">
      <c r="A61" s="324">
        <v>44525</v>
      </c>
      <c r="B61" s="338" t="s">
        <v>2754</v>
      </c>
      <c r="C61" s="339" t="s">
        <v>2701</v>
      </c>
      <c r="D61" s="340">
        <v>0</v>
      </c>
      <c r="E61" s="340">
        <v>0</v>
      </c>
      <c r="F61" s="340">
        <v>0</v>
      </c>
      <c r="G61" s="340">
        <v>1</v>
      </c>
      <c r="H61" s="340">
        <v>0</v>
      </c>
      <c r="I61" s="341" t="s">
        <v>2759</v>
      </c>
      <c r="J61" s="342" t="s">
        <v>2764</v>
      </c>
      <c r="K61" s="369" t="s">
        <v>2767</v>
      </c>
      <c r="L61" s="343"/>
      <c r="M61" s="187"/>
      <c r="N61" s="272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>
      <c r="A62" s="318">
        <v>44525</v>
      </c>
      <c r="B62" s="326" t="s">
        <v>2755</v>
      </c>
      <c r="C62" s="327" t="s">
        <v>2728</v>
      </c>
      <c r="D62" s="328">
        <v>14</v>
      </c>
      <c r="E62" s="328">
        <v>0</v>
      </c>
      <c r="F62" s="328">
        <v>0</v>
      </c>
      <c r="G62" s="328">
        <v>14</v>
      </c>
      <c r="H62" s="328">
        <v>0</v>
      </c>
      <c r="I62" s="329" t="s">
        <v>2760</v>
      </c>
      <c r="J62" s="330" t="s">
        <v>2762</v>
      </c>
      <c r="K62" s="368" t="s">
        <v>2766</v>
      </c>
      <c r="L62" s="331"/>
      <c r="M62" s="187"/>
      <c r="N62" s="272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 thickBot="1">
      <c r="A63" s="324">
        <v>44525</v>
      </c>
      <c r="B63" s="338" t="s">
        <v>2755</v>
      </c>
      <c r="C63" s="339" t="s">
        <v>2756</v>
      </c>
      <c r="D63" s="340">
        <v>9</v>
      </c>
      <c r="E63" s="340">
        <v>0</v>
      </c>
      <c r="F63" s="340">
        <v>0</v>
      </c>
      <c r="G63" s="340">
        <v>9</v>
      </c>
      <c r="H63" s="340">
        <v>0</v>
      </c>
      <c r="I63" s="341" t="s">
        <v>2759</v>
      </c>
      <c r="J63" s="342" t="s">
        <v>2763</v>
      </c>
      <c r="K63" s="369" t="s">
        <v>2768</v>
      </c>
      <c r="L63" s="343"/>
      <c r="M63" s="187"/>
      <c r="N63" s="272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>
      <c r="A64" s="318">
        <v>44525</v>
      </c>
      <c r="B64" s="326" t="s">
        <v>2757</v>
      </c>
      <c r="C64" s="327" t="s">
        <v>2728</v>
      </c>
      <c r="D64" s="328">
        <v>5</v>
      </c>
      <c r="E64" s="328">
        <v>0</v>
      </c>
      <c r="F64" s="328">
        <v>0</v>
      </c>
      <c r="G64" s="328">
        <v>5</v>
      </c>
      <c r="H64" s="328">
        <v>0</v>
      </c>
      <c r="I64" s="329" t="s">
        <v>2761</v>
      </c>
      <c r="J64" s="330" t="s">
        <v>2763</v>
      </c>
      <c r="K64" s="368" t="s">
        <v>2766</v>
      </c>
      <c r="L64" s="331"/>
      <c r="M64" s="187"/>
      <c r="N64" s="272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 thickBot="1">
      <c r="A65" s="324">
        <v>44525</v>
      </c>
      <c r="B65" s="338" t="s">
        <v>2757</v>
      </c>
      <c r="C65" s="339" t="s">
        <v>2758</v>
      </c>
      <c r="D65" s="340">
        <v>3</v>
      </c>
      <c r="E65" s="340">
        <v>0</v>
      </c>
      <c r="F65" s="340">
        <v>0</v>
      </c>
      <c r="G65" s="340">
        <v>3</v>
      </c>
      <c r="H65" s="340">
        <v>0</v>
      </c>
      <c r="I65" s="341" t="s">
        <v>2759</v>
      </c>
      <c r="J65" s="342" t="s">
        <v>2763</v>
      </c>
      <c r="K65" s="369" t="s">
        <v>2766</v>
      </c>
      <c r="L65" s="343"/>
      <c r="M65" s="187"/>
      <c r="N65" s="272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 thickBot="1">
      <c r="A66" s="484">
        <v>44525</v>
      </c>
      <c r="B66" s="485" t="s">
        <v>2646</v>
      </c>
      <c r="C66" s="486" t="s">
        <v>2647</v>
      </c>
      <c r="D66" s="487">
        <v>0</v>
      </c>
      <c r="E66" s="487">
        <v>0</v>
      </c>
      <c r="F66" s="487">
        <v>5</v>
      </c>
      <c r="G66" s="487">
        <v>0</v>
      </c>
      <c r="H66" s="487">
        <v>0</v>
      </c>
      <c r="I66" s="460" t="s">
        <v>2648</v>
      </c>
      <c r="J66" s="488"/>
      <c r="K66" s="488"/>
      <c r="L66" s="489"/>
      <c r="M66" s="187"/>
      <c r="N66" s="272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>
      <c r="A67" s="318">
        <v>44525</v>
      </c>
      <c r="B67" s="326" t="s">
        <v>2788</v>
      </c>
      <c r="C67" s="327" t="s">
        <v>2789</v>
      </c>
      <c r="D67" s="328">
        <v>4</v>
      </c>
      <c r="E67" s="328">
        <v>0</v>
      </c>
      <c r="F67" s="328">
        <v>0</v>
      </c>
      <c r="G67" s="328">
        <v>4</v>
      </c>
      <c r="H67" s="328">
        <v>0</v>
      </c>
      <c r="I67" s="329" t="s">
        <v>2791</v>
      </c>
      <c r="J67" s="330" t="s">
        <v>2794</v>
      </c>
      <c r="K67" s="330" t="s">
        <v>2795</v>
      </c>
      <c r="L67" s="331"/>
      <c r="M67" s="187"/>
      <c r="N67" s="272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325">
        <v>44525</v>
      </c>
      <c r="B68" s="332" t="s">
        <v>2788</v>
      </c>
      <c r="C68" s="333" t="s">
        <v>2790</v>
      </c>
      <c r="D68" s="334">
        <v>4</v>
      </c>
      <c r="E68" s="334">
        <v>0</v>
      </c>
      <c r="F68" s="334">
        <v>0</v>
      </c>
      <c r="G68" s="334">
        <v>4</v>
      </c>
      <c r="H68" s="334">
        <v>0</v>
      </c>
      <c r="I68" s="335" t="s">
        <v>2792</v>
      </c>
      <c r="J68" s="336" t="s">
        <v>2709</v>
      </c>
      <c r="K68" s="336" t="s">
        <v>2795</v>
      </c>
      <c r="L68" s="337"/>
      <c r="M68" s="187"/>
      <c r="N68" s="272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 thickBot="1">
      <c r="A69" s="324">
        <v>44525</v>
      </c>
      <c r="B69" s="338" t="s">
        <v>2788</v>
      </c>
      <c r="C69" s="339" t="s">
        <v>2753</v>
      </c>
      <c r="D69" s="340">
        <v>4</v>
      </c>
      <c r="E69" s="340">
        <v>0</v>
      </c>
      <c r="F69" s="340">
        <v>0</v>
      </c>
      <c r="G69" s="340">
        <v>4</v>
      </c>
      <c r="H69" s="340">
        <v>0</v>
      </c>
      <c r="I69" s="341" t="s">
        <v>2793</v>
      </c>
      <c r="J69" s="342" t="s">
        <v>2709</v>
      </c>
      <c r="K69" s="342" t="s">
        <v>2795</v>
      </c>
      <c r="L69" s="343"/>
      <c r="M69" s="187"/>
      <c r="N69" s="272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198" t="s">
        <v>11</v>
      </c>
      <c r="B70" s="199"/>
      <c r="C70" s="200"/>
      <c r="D70" s="201">
        <f>SUM(D4:D69)</f>
        <v>247</v>
      </c>
      <c r="E70" s="201">
        <f>SUM(E4:E69)</f>
        <v>0</v>
      </c>
      <c r="F70" s="201">
        <f>SUM(F4:F69)</f>
        <v>5</v>
      </c>
      <c r="G70" s="201">
        <f>SUM(G4:G69)</f>
        <v>243</v>
      </c>
      <c r="H70" s="201">
        <f>SUM(H4:H69)</f>
        <v>0</v>
      </c>
      <c r="I70" s="297"/>
      <c r="J70" s="149"/>
      <c r="K70" s="149"/>
      <c r="L70" s="202"/>
      <c r="M70" s="187"/>
      <c r="N70" s="272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>
      <c r="A71" s="203" t="s">
        <v>12</v>
      </c>
      <c r="B71" s="204"/>
      <c r="C71" s="205"/>
      <c r="D71" s="206">
        <v>4899</v>
      </c>
      <c r="E71" s="206">
        <v>0</v>
      </c>
      <c r="F71" s="206">
        <v>14</v>
      </c>
      <c r="G71" s="206">
        <v>4823</v>
      </c>
      <c r="H71" s="206">
        <v>0</v>
      </c>
      <c r="I71" s="298"/>
      <c r="J71" s="128"/>
      <c r="K71" s="128"/>
      <c r="L71" s="207"/>
      <c r="M71" s="187"/>
      <c r="N71" s="272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208" t="s">
        <v>13</v>
      </c>
      <c r="B72" s="209"/>
      <c r="C72" s="210"/>
      <c r="D72" s="211">
        <f>D70+D71</f>
        <v>5146</v>
      </c>
      <c r="E72" s="211">
        <f>E70+E71</f>
        <v>0</v>
      </c>
      <c r="F72" s="211">
        <f>F70+F71</f>
        <v>19</v>
      </c>
      <c r="G72" s="211">
        <f>G70+G71</f>
        <v>5066</v>
      </c>
      <c r="H72" s="211">
        <f>H70+H71</f>
        <v>0</v>
      </c>
      <c r="I72" s="299"/>
      <c r="J72" s="129"/>
      <c r="K72" s="129"/>
      <c r="L72" s="212"/>
      <c r="M72" s="187"/>
      <c r="N72" s="272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213" t="s">
        <v>14</v>
      </c>
      <c r="B73" s="214">
        <f t="array" ref="B73">SUM(1/COUNTIF(B4:B69,B4:B69))</f>
        <v>31.999999999999975</v>
      </c>
      <c r="C73" s="215"/>
      <c r="D73" s="151"/>
      <c r="E73" s="151"/>
      <c r="F73" s="151"/>
      <c r="G73" s="151"/>
      <c r="H73" s="151"/>
      <c r="I73" s="300"/>
      <c r="J73" s="130"/>
      <c r="K73" s="130"/>
      <c r="L73" s="134"/>
      <c r="M73" s="187"/>
      <c r="N73" s="272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213"/>
      <c r="B74" s="214"/>
      <c r="C74" s="215"/>
      <c r="D74" s="151"/>
      <c r="E74" s="151"/>
      <c r="F74" s="151"/>
      <c r="G74" s="151"/>
      <c r="H74" s="151"/>
      <c r="I74" s="300"/>
      <c r="J74" s="130"/>
      <c r="K74" s="39"/>
      <c r="L74" s="39"/>
      <c r="M74" s="187"/>
      <c r="N74" s="272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216" t="s">
        <v>15</v>
      </c>
      <c r="B75" s="217"/>
      <c r="C75" s="217"/>
      <c r="D75" s="131"/>
      <c r="E75" s="131"/>
      <c r="F75" s="131"/>
      <c r="G75" s="131"/>
      <c r="H75" s="131"/>
      <c r="I75" s="301"/>
      <c r="J75" s="131"/>
      <c r="K75" s="148"/>
      <c r="L75" s="148"/>
      <c r="M75" s="187"/>
      <c r="N75" s="272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218" t="s">
        <v>1676</v>
      </c>
      <c r="B76" s="217"/>
      <c r="C76" s="217"/>
      <c r="D76" s="131"/>
      <c r="E76" s="131"/>
      <c r="F76" s="131"/>
      <c r="G76" s="131"/>
      <c r="H76" s="131"/>
      <c r="I76" s="301"/>
      <c r="J76" s="131"/>
      <c r="K76" s="131"/>
      <c r="L76" s="148"/>
      <c r="M76" s="187"/>
      <c r="N76" s="272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 thickBot="1">
      <c r="A77" s="219"/>
      <c r="B77" s="217"/>
      <c r="C77" s="220"/>
      <c r="D77" s="131"/>
      <c r="E77" s="131"/>
      <c r="F77" s="131"/>
      <c r="G77" s="131"/>
      <c r="H77" s="131"/>
      <c r="I77" s="302"/>
      <c r="J77" s="132"/>
      <c r="K77" s="132"/>
      <c r="L77" s="221"/>
      <c r="M77" s="187"/>
      <c r="N77" s="272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 thickBot="1">
      <c r="A78" s="174" t="s">
        <v>0</v>
      </c>
      <c r="B78" s="175" t="s">
        <v>1</v>
      </c>
      <c r="C78" s="175" t="s">
        <v>2</v>
      </c>
      <c r="D78" s="445" t="s">
        <v>16</v>
      </c>
      <c r="E78" s="222" t="s">
        <v>27</v>
      </c>
      <c r="F78" s="445" t="s">
        <v>18</v>
      </c>
      <c r="G78" s="445" t="s">
        <v>19</v>
      </c>
      <c r="H78" s="445" t="s">
        <v>119</v>
      </c>
      <c r="I78" s="303" t="s">
        <v>8</v>
      </c>
      <c r="J78" s="445" t="s">
        <v>9</v>
      </c>
      <c r="K78" s="464" t="s">
        <v>10</v>
      </c>
      <c r="L78" s="465"/>
      <c r="M78" s="187"/>
      <c r="N78" s="272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>
      <c r="A79" s="318"/>
      <c r="B79" s="326"/>
      <c r="C79" s="327"/>
      <c r="D79" s="328"/>
      <c r="E79" s="328"/>
      <c r="F79" s="328"/>
      <c r="G79" s="328"/>
      <c r="H79" s="328"/>
      <c r="I79" s="329"/>
      <c r="J79" s="330"/>
      <c r="K79" s="330"/>
      <c r="L79" s="331"/>
      <c r="M79" s="187"/>
      <c r="N79" s="272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 thickBot="1">
      <c r="A80" s="324"/>
      <c r="B80" s="338"/>
      <c r="C80" s="339"/>
      <c r="D80" s="340"/>
      <c r="E80" s="340"/>
      <c r="F80" s="340"/>
      <c r="G80" s="340"/>
      <c r="H80" s="340"/>
      <c r="I80" s="341"/>
      <c r="J80" s="342"/>
      <c r="K80" s="342"/>
      <c r="L80" s="343"/>
      <c r="M80" s="187"/>
      <c r="N80" s="272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>
      <c r="A81" s="198" t="s">
        <v>20</v>
      </c>
      <c r="B81" s="199"/>
      <c r="C81" s="200"/>
      <c r="D81" s="225">
        <f>SUM(D79:D80)</f>
        <v>0</v>
      </c>
      <c r="E81" s="225">
        <f>SUM(E79:E80)</f>
        <v>0</v>
      </c>
      <c r="F81" s="225">
        <f>SUM(F79:F80)</f>
        <v>0</v>
      </c>
      <c r="G81" s="225">
        <f>SUM(G79:G80)</f>
        <v>0</v>
      </c>
      <c r="H81" s="225">
        <f>SUM(H79:H80)</f>
        <v>0</v>
      </c>
      <c r="I81" s="297"/>
      <c r="J81" s="34"/>
      <c r="K81" s="34"/>
      <c r="L81" s="226"/>
      <c r="M81" s="187"/>
      <c r="N81" s="272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>
      <c r="A82" s="227" t="s">
        <v>12</v>
      </c>
      <c r="B82" s="228"/>
      <c r="C82" s="115"/>
      <c r="D82" s="229">
        <v>27</v>
      </c>
      <c r="E82" s="229">
        <v>543</v>
      </c>
      <c r="F82" s="229">
        <v>535</v>
      </c>
      <c r="G82" s="229">
        <v>25</v>
      </c>
      <c r="H82" s="229">
        <v>0</v>
      </c>
      <c r="I82" s="304"/>
      <c r="J82" s="133"/>
      <c r="K82" s="133"/>
      <c r="L82" s="230"/>
      <c r="M82" s="187"/>
      <c r="N82" s="272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 thickBot="1">
      <c r="A83" s="208" t="s">
        <v>13</v>
      </c>
      <c r="B83" s="209"/>
      <c r="C83" s="210"/>
      <c r="D83" s="231">
        <f>SUM(D81:D82)</f>
        <v>27</v>
      </c>
      <c r="E83" s="231">
        <f t="shared" ref="E83:H83" si="1">SUM(E81:E82)</f>
        <v>543</v>
      </c>
      <c r="F83" s="231">
        <f t="shared" si="1"/>
        <v>535</v>
      </c>
      <c r="G83" s="231">
        <f t="shared" si="1"/>
        <v>25</v>
      </c>
      <c r="H83" s="231">
        <f t="shared" si="1"/>
        <v>0</v>
      </c>
      <c r="I83" s="299"/>
      <c r="J83" s="129"/>
      <c r="K83" s="129"/>
      <c r="L83" s="212"/>
      <c r="M83" s="187"/>
      <c r="N83" s="272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>
      <c r="A84" s="213"/>
      <c r="B84" s="214"/>
      <c r="C84" s="232"/>
      <c r="D84" s="151"/>
      <c r="E84" s="151"/>
      <c r="F84" s="151"/>
      <c r="G84" s="151"/>
      <c r="H84" s="151"/>
      <c r="I84" s="300"/>
      <c r="J84" s="130"/>
      <c r="K84" s="130"/>
      <c r="L84" s="130"/>
      <c r="M84" s="187"/>
      <c r="N84" s="272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>
      <c r="A85" s="216" t="s">
        <v>21</v>
      </c>
      <c r="B85" s="217"/>
      <c r="C85" s="217"/>
      <c r="D85" s="131"/>
      <c r="E85" s="131"/>
      <c r="F85" s="131"/>
      <c r="G85" s="131"/>
      <c r="H85" s="131"/>
      <c r="I85" s="301"/>
      <c r="J85" s="131"/>
      <c r="K85" s="131"/>
      <c r="L85" s="131"/>
      <c r="M85" s="187"/>
      <c r="N85" s="272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>
      <c r="A86" s="216" t="s">
        <v>124</v>
      </c>
      <c r="B86" s="217"/>
      <c r="C86" s="217"/>
      <c r="D86" s="131"/>
      <c r="E86" s="131"/>
      <c r="F86" s="131"/>
      <c r="G86" s="131"/>
      <c r="H86" s="131"/>
      <c r="I86" s="301"/>
      <c r="J86" s="131"/>
      <c r="K86" s="131"/>
      <c r="L86" s="131"/>
      <c r="M86" s="187"/>
      <c r="N86" s="272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 thickBot="1">
      <c r="A87" s="219"/>
      <c r="B87" s="217"/>
      <c r="C87" s="220"/>
      <c r="D87" s="131"/>
      <c r="E87" s="131"/>
      <c r="F87" s="131"/>
      <c r="G87" s="131"/>
      <c r="H87" s="131"/>
      <c r="I87" s="302"/>
      <c r="J87" s="132"/>
      <c r="K87" s="132"/>
      <c r="L87" s="221"/>
      <c r="M87" s="187"/>
      <c r="N87" s="272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 thickBot="1">
      <c r="A88" s="174" t="s">
        <v>0</v>
      </c>
      <c r="B88" s="175" t="s">
        <v>1</v>
      </c>
      <c r="C88" s="175" t="s">
        <v>2</v>
      </c>
      <c r="D88" s="445" t="s">
        <v>22</v>
      </c>
      <c r="E88" s="445" t="s">
        <v>23</v>
      </c>
      <c r="F88" s="445" t="s">
        <v>24</v>
      </c>
      <c r="G88" s="445" t="s">
        <v>25</v>
      </c>
      <c r="H88" s="445" t="s">
        <v>7</v>
      </c>
      <c r="I88" s="303" t="s">
        <v>8</v>
      </c>
      <c r="J88" s="445" t="s">
        <v>9</v>
      </c>
      <c r="K88" s="464" t="s">
        <v>10</v>
      </c>
      <c r="L88" s="465"/>
      <c r="M88" s="187"/>
      <c r="N88" s="272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>
      <c r="A89" s="170">
        <v>44524</v>
      </c>
      <c r="B89" s="141" t="s">
        <v>2774</v>
      </c>
      <c r="C89" s="408" t="s">
        <v>2770</v>
      </c>
      <c r="D89" s="160">
        <v>0</v>
      </c>
      <c r="E89" s="160">
        <v>0</v>
      </c>
      <c r="F89" s="160">
        <v>0</v>
      </c>
      <c r="G89" s="160">
        <v>1</v>
      </c>
      <c r="H89" s="160">
        <v>0</v>
      </c>
      <c r="I89" s="290" t="s">
        <v>2779</v>
      </c>
      <c r="J89" s="168" t="s">
        <v>2784</v>
      </c>
      <c r="K89" s="168"/>
      <c r="L89" s="142"/>
      <c r="M89" s="187"/>
      <c r="N89" s="272"/>
      <c r="O89" s="156"/>
      <c r="P89" s="188"/>
      <c r="Q89" s="188"/>
      <c r="R89" s="152"/>
      <c r="S89" s="152"/>
      <c r="T89" s="152"/>
      <c r="U89" s="151"/>
      <c r="V89" s="151"/>
    </row>
    <row r="90" spans="1:22" ht="20.100000000000001" customHeight="1">
      <c r="A90" s="171">
        <v>44524</v>
      </c>
      <c r="B90" s="143" t="s">
        <v>2774</v>
      </c>
      <c r="C90" s="409" t="s">
        <v>2771</v>
      </c>
      <c r="D90" s="162">
        <v>10</v>
      </c>
      <c r="E90" s="162">
        <v>0</v>
      </c>
      <c r="F90" s="162">
        <v>0</v>
      </c>
      <c r="G90" s="162">
        <v>15</v>
      </c>
      <c r="H90" s="162">
        <v>0</v>
      </c>
      <c r="I90" s="291" t="s">
        <v>2780</v>
      </c>
      <c r="J90" s="169" t="s">
        <v>2784</v>
      </c>
      <c r="K90" s="169"/>
      <c r="L90" s="144"/>
      <c r="M90" s="187"/>
      <c r="N90" s="272"/>
      <c r="O90" s="156"/>
      <c r="P90" s="188"/>
      <c r="Q90" s="188"/>
      <c r="R90" s="152"/>
      <c r="S90" s="152"/>
      <c r="T90" s="152"/>
      <c r="U90" s="151"/>
      <c r="V90" s="151"/>
    </row>
    <row r="91" spans="1:22" ht="20.100000000000001" customHeight="1">
      <c r="A91" s="171">
        <v>44524</v>
      </c>
      <c r="B91" s="143" t="s">
        <v>2774</v>
      </c>
      <c r="C91" s="409" t="s">
        <v>2772</v>
      </c>
      <c r="D91" s="162">
        <v>3</v>
      </c>
      <c r="E91" s="162">
        <v>0</v>
      </c>
      <c r="F91" s="162">
        <v>0</v>
      </c>
      <c r="G91" s="162">
        <v>1</v>
      </c>
      <c r="H91" s="162">
        <v>0</v>
      </c>
      <c r="I91" s="291" t="s">
        <v>2781</v>
      </c>
      <c r="J91" s="169" t="s">
        <v>2785</v>
      </c>
      <c r="K91" s="169"/>
      <c r="L91" s="144"/>
      <c r="M91" s="187"/>
      <c r="N91" s="272"/>
      <c r="O91" s="156"/>
      <c r="P91" s="188"/>
      <c r="Q91" s="188"/>
      <c r="R91" s="152"/>
      <c r="S91" s="152"/>
      <c r="T91" s="152"/>
      <c r="U91" s="151"/>
      <c r="V91" s="151"/>
    </row>
    <row r="92" spans="1:22" ht="20.100000000000001" customHeight="1" thickBot="1">
      <c r="A92" s="165">
        <v>44524</v>
      </c>
      <c r="B92" s="285" t="s">
        <v>2774</v>
      </c>
      <c r="C92" s="410" t="s">
        <v>2773</v>
      </c>
      <c r="D92" s="163">
        <v>2</v>
      </c>
      <c r="E92" s="163">
        <v>0</v>
      </c>
      <c r="F92" s="163">
        <v>0</v>
      </c>
      <c r="G92" s="163">
        <v>3</v>
      </c>
      <c r="H92" s="163">
        <v>0</v>
      </c>
      <c r="I92" s="292" t="s">
        <v>2780</v>
      </c>
      <c r="J92" s="164" t="s">
        <v>2785</v>
      </c>
      <c r="K92" s="164"/>
      <c r="L92" s="286"/>
      <c r="M92" s="187"/>
      <c r="N92" s="272"/>
      <c r="O92" s="156"/>
      <c r="P92" s="188"/>
      <c r="Q92" s="188"/>
      <c r="R92" s="152"/>
      <c r="S92" s="152"/>
      <c r="T92" s="152"/>
      <c r="U92" s="151"/>
      <c r="V92" s="151"/>
    </row>
    <row r="93" spans="1:22" ht="20.100000000000001" customHeight="1">
      <c r="A93" s="170">
        <v>44524</v>
      </c>
      <c r="B93" s="141" t="s">
        <v>2775</v>
      </c>
      <c r="C93" s="408" t="s">
        <v>2696</v>
      </c>
      <c r="D93" s="160">
        <v>2</v>
      </c>
      <c r="E93" s="160">
        <v>0</v>
      </c>
      <c r="F93" s="160">
        <v>0</v>
      </c>
      <c r="G93" s="160">
        <v>2</v>
      </c>
      <c r="H93" s="160">
        <v>0</v>
      </c>
      <c r="I93" s="290" t="s">
        <v>2781</v>
      </c>
      <c r="J93" s="168" t="s">
        <v>2786</v>
      </c>
      <c r="K93" s="168"/>
      <c r="L93" s="142"/>
      <c r="M93" s="187"/>
      <c r="N93" s="272"/>
      <c r="O93" s="156"/>
      <c r="P93" s="188"/>
      <c r="Q93" s="188"/>
      <c r="R93" s="152"/>
      <c r="S93" s="152"/>
      <c r="T93" s="152"/>
      <c r="U93" s="151"/>
      <c r="V93" s="151"/>
    </row>
    <row r="94" spans="1:22" ht="20.100000000000001" customHeight="1" thickBot="1">
      <c r="A94" s="165">
        <v>44524</v>
      </c>
      <c r="B94" s="285" t="s">
        <v>2775</v>
      </c>
      <c r="C94" s="410" t="s">
        <v>2728</v>
      </c>
      <c r="D94" s="163">
        <v>6</v>
      </c>
      <c r="E94" s="163">
        <v>0</v>
      </c>
      <c r="F94" s="163">
        <v>0</v>
      </c>
      <c r="G94" s="163">
        <v>8</v>
      </c>
      <c r="H94" s="163">
        <v>0</v>
      </c>
      <c r="I94" s="292" t="s">
        <v>2782</v>
      </c>
      <c r="J94" s="164" t="s">
        <v>2786</v>
      </c>
      <c r="K94" s="164"/>
      <c r="L94" s="286"/>
      <c r="M94" s="187"/>
      <c r="N94" s="272"/>
      <c r="O94" s="156"/>
      <c r="P94" s="188"/>
      <c r="Q94" s="188"/>
      <c r="R94" s="152"/>
      <c r="S94" s="152"/>
      <c r="T94" s="152"/>
      <c r="U94" s="151"/>
      <c r="V94" s="151"/>
    </row>
    <row r="95" spans="1:22" ht="20.100000000000001" customHeight="1">
      <c r="A95" s="170">
        <v>44524</v>
      </c>
      <c r="B95" s="141" t="s">
        <v>2776</v>
      </c>
      <c r="C95" s="408" t="s">
        <v>2696</v>
      </c>
      <c r="D95" s="160">
        <v>0</v>
      </c>
      <c r="E95" s="160">
        <v>0</v>
      </c>
      <c r="F95" s="160">
        <v>0</v>
      </c>
      <c r="G95" s="160">
        <v>1</v>
      </c>
      <c r="H95" s="160">
        <v>0</v>
      </c>
      <c r="I95" s="290" t="s">
        <v>2779</v>
      </c>
      <c r="J95" s="168" t="s">
        <v>2784</v>
      </c>
      <c r="K95" s="168"/>
      <c r="L95" s="142"/>
      <c r="M95" s="187"/>
      <c r="N95" s="272"/>
      <c r="O95" s="156"/>
      <c r="P95" s="188"/>
      <c r="Q95" s="188"/>
      <c r="R95" s="152"/>
      <c r="S95" s="152"/>
      <c r="T95" s="152"/>
      <c r="U95" s="151"/>
      <c r="V95" s="151"/>
    </row>
    <row r="96" spans="1:22" ht="20.100000000000001" customHeight="1" thickBot="1">
      <c r="A96" s="165">
        <v>44524</v>
      </c>
      <c r="B96" s="285" t="s">
        <v>2776</v>
      </c>
      <c r="C96" s="410" t="s">
        <v>2777</v>
      </c>
      <c r="D96" s="163">
        <v>6</v>
      </c>
      <c r="E96" s="163">
        <v>0</v>
      </c>
      <c r="F96" s="163">
        <v>0</v>
      </c>
      <c r="G96" s="163">
        <v>7</v>
      </c>
      <c r="H96" s="163">
        <v>0</v>
      </c>
      <c r="I96" s="292" t="s">
        <v>2781</v>
      </c>
      <c r="J96" s="164" t="s">
        <v>2784</v>
      </c>
      <c r="K96" s="164"/>
      <c r="L96" s="286"/>
      <c r="M96" s="187"/>
      <c r="N96" s="272"/>
      <c r="O96" s="156"/>
      <c r="P96" s="188"/>
      <c r="Q96" s="188"/>
      <c r="R96" s="152"/>
      <c r="S96" s="152"/>
      <c r="T96" s="152"/>
      <c r="U96" s="151"/>
      <c r="V96" s="151"/>
    </row>
    <row r="97" spans="1:22" ht="20.100000000000001" customHeight="1" thickBot="1">
      <c r="A97" s="171">
        <v>44524</v>
      </c>
      <c r="B97" s="143" t="s">
        <v>2778</v>
      </c>
      <c r="C97" s="409" t="s">
        <v>2773</v>
      </c>
      <c r="D97" s="162">
        <v>1</v>
      </c>
      <c r="E97" s="162">
        <v>0</v>
      </c>
      <c r="F97" s="162">
        <v>0</v>
      </c>
      <c r="G97" s="162">
        <v>1</v>
      </c>
      <c r="H97" s="162">
        <v>0</v>
      </c>
      <c r="I97" s="291" t="s">
        <v>2783</v>
      </c>
      <c r="J97" s="169" t="s">
        <v>2787</v>
      </c>
      <c r="K97" s="169"/>
      <c r="L97" s="144"/>
      <c r="M97" s="187"/>
      <c r="N97" s="272"/>
      <c r="O97" s="156"/>
      <c r="P97" s="188"/>
      <c r="Q97" s="188"/>
      <c r="R97" s="152"/>
      <c r="S97" s="152"/>
      <c r="T97" s="152"/>
      <c r="U97" s="151"/>
      <c r="V97" s="151"/>
    </row>
    <row r="98" spans="1:22" ht="20.100000000000001" customHeight="1">
      <c r="A98" s="198" t="s">
        <v>20</v>
      </c>
      <c r="B98" s="199"/>
      <c r="C98" s="200"/>
      <c r="D98" s="225">
        <f>SUM(D89:D97)</f>
        <v>30</v>
      </c>
      <c r="E98" s="225">
        <f>SUM(E89:E97)</f>
        <v>0</v>
      </c>
      <c r="F98" s="225">
        <f>SUM(F89:F97)</f>
        <v>0</v>
      </c>
      <c r="G98" s="225">
        <f>SUM(G89:G97)</f>
        <v>39</v>
      </c>
      <c r="H98" s="225">
        <f>SUM(H89:H97)</f>
        <v>0</v>
      </c>
      <c r="I98" s="297"/>
      <c r="J98" s="34"/>
      <c r="K98" s="34"/>
      <c r="L98" s="226"/>
      <c r="M98" s="187"/>
      <c r="N98" s="272"/>
      <c r="O98" s="156"/>
      <c r="P98" s="188"/>
      <c r="Q98" s="188"/>
      <c r="R98" s="152"/>
      <c r="S98" s="152"/>
      <c r="T98" s="152"/>
      <c r="U98" s="151"/>
      <c r="V98" s="151"/>
    </row>
    <row r="99" spans="1:22" ht="20.100000000000001" customHeight="1">
      <c r="A99" s="227" t="s">
        <v>12</v>
      </c>
      <c r="B99" s="228"/>
      <c r="C99" s="115"/>
      <c r="D99" s="229">
        <v>184</v>
      </c>
      <c r="E99" s="229">
        <v>0</v>
      </c>
      <c r="F99" s="229">
        <v>0</v>
      </c>
      <c r="G99" s="229">
        <v>167</v>
      </c>
      <c r="H99" s="229">
        <v>0</v>
      </c>
      <c r="I99" s="304"/>
      <c r="J99" s="133"/>
      <c r="K99" s="133"/>
      <c r="L99" s="230"/>
      <c r="M99" s="187"/>
      <c r="N99" s="272"/>
      <c r="O99" s="156"/>
      <c r="P99" s="188"/>
      <c r="Q99" s="188"/>
      <c r="R99" s="152"/>
      <c r="S99" s="152"/>
      <c r="T99" s="152"/>
      <c r="U99" s="151"/>
      <c r="V99" s="151"/>
    </row>
    <row r="100" spans="1:22" ht="20.100000000000001" customHeight="1" thickBot="1">
      <c r="A100" s="208" t="s">
        <v>13</v>
      </c>
      <c r="B100" s="209"/>
      <c r="C100" s="210"/>
      <c r="D100" s="231">
        <f>SUM(D98:D99)</f>
        <v>214</v>
      </c>
      <c r="E100" s="231">
        <f>SUM(E98:E99)</f>
        <v>0</v>
      </c>
      <c r="F100" s="231">
        <f>SUM(F98:F99)</f>
        <v>0</v>
      </c>
      <c r="G100" s="231">
        <f>SUM(G98:G99)</f>
        <v>206</v>
      </c>
      <c r="H100" s="231">
        <f>SUM(H98:H99)</f>
        <v>0</v>
      </c>
      <c r="I100" s="299"/>
      <c r="J100" s="129"/>
      <c r="K100" s="129"/>
      <c r="L100" s="212"/>
      <c r="M100" s="187"/>
      <c r="N100" s="272"/>
      <c r="O100" s="156"/>
      <c r="P100" s="188"/>
      <c r="Q100" s="188"/>
      <c r="R100" s="152"/>
      <c r="S100" s="152"/>
      <c r="T100" s="152"/>
      <c r="U100" s="151"/>
      <c r="V100" s="151"/>
    </row>
    <row r="101" spans="1:22" ht="20.100000000000001" customHeight="1">
      <c r="A101" s="213"/>
      <c r="B101" s="214"/>
      <c r="C101" s="232"/>
      <c r="D101" s="151"/>
      <c r="E101" s="151"/>
      <c r="F101" s="151"/>
      <c r="G101" s="151"/>
      <c r="H101" s="151"/>
      <c r="I101" s="300"/>
      <c r="J101" s="130"/>
      <c r="K101" s="130"/>
      <c r="L101" s="130"/>
      <c r="M101" s="187"/>
      <c r="N101" s="272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>
      <c r="A102" s="216" t="s">
        <v>120</v>
      </c>
      <c r="B102" s="217"/>
      <c r="C102" s="217"/>
      <c r="D102" s="131"/>
      <c r="E102" s="131"/>
      <c r="F102" s="131"/>
      <c r="G102" s="131"/>
      <c r="H102" s="131"/>
      <c r="I102" s="301"/>
      <c r="J102" s="131"/>
      <c r="K102" s="131"/>
      <c r="L102" s="131"/>
      <c r="M102" s="187"/>
      <c r="N102" s="272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 thickBot="1">
      <c r="A103" s="219"/>
      <c r="B103" s="217"/>
      <c r="C103" s="220"/>
      <c r="D103" s="131"/>
      <c r="E103" s="131"/>
      <c r="F103" s="131"/>
      <c r="G103" s="131"/>
      <c r="H103" s="131"/>
      <c r="I103" s="302"/>
      <c r="J103" s="132"/>
      <c r="K103" s="132"/>
      <c r="L103" s="131"/>
      <c r="M103" s="187"/>
      <c r="N103" s="272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 thickBot="1">
      <c r="A104" s="174" t="s">
        <v>0</v>
      </c>
      <c r="B104" s="175" t="s">
        <v>1</v>
      </c>
      <c r="C104" s="175" t="s">
        <v>2</v>
      </c>
      <c r="D104" s="445" t="s">
        <v>26</v>
      </c>
      <c r="E104" s="445" t="s">
        <v>27</v>
      </c>
      <c r="F104" s="445" t="s">
        <v>28</v>
      </c>
      <c r="G104" s="445" t="s">
        <v>25</v>
      </c>
      <c r="H104" s="445" t="s">
        <v>22</v>
      </c>
      <c r="I104" s="303" t="s">
        <v>8</v>
      </c>
      <c r="J104" s="445" t="s">
        <v>9</v>
      </c>
      <c r="K104" s="464" t="s">
        <v>10</v>
      </c>
      <c r="L104" s="465"/>
      <c r="M104" s="187"/>
      <c r="N104" s="272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>
      <c r="A105" s="170"/>
      <c r="B105" s="159"/>
      <c r="C105" s="159"/>
      <c r="D105" s="319"/>
      <c r="E105" s="319"/>
      <c r="F105" s="319"/>
      <c r="G105" s="319"/>
      <c r="H105" s="319"/>
      <c r="I105" s="305"/>
      <c r="J105" s="134"/>
      <c r="K105" s="134"/>
      <c r="L105" s="289"/>
      <c r="M105" s="187"/>
      <c r="N105" s="272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 thickBot="1">
      <c r="A106" s="171"/>
      <c r="B106" s="161"/>
      <c r="C106" s="161"/>
      <c r="D106" s="320"/>
      <c r="E106" s="320"/>
      <c r="F106" s="320"/>
      <c r="G106" s="320"/>
      <c r="H106" s="320"/>
      <c r="I106" s="306"/>
      <c r="J106" s="39"/>
      <c r="K106" s="39"/>
      <c r="L106" s="176"/>
      <c r="M106" s="187"/>
      <c r="N106" s="272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198" t="s">
        <v>20</v>
      </c>
      <c r="B107" s="199"/>
      <c r="C107" s="200"/>
      <c r="D107" s="321">
        <f>SUM(D105:D106)</f>
        <v>0</v>
      </c>
      <c r="E107" s="321">
        <f>SUM(E105:E106)</f>
        <v>0</v>
      </c>
      <c r="F107" s="321">
        <f>SUM(F105:F106)</f>
        <v>0</v>
      </c>
      <c r="G107" s="321">
        <f>SUM(G105:G106)</f>
        <v>0</v>
      </c>
      <c r="H107" s="321">
        <f>SUM(H105:H106)</f>
        <v>0</v>
      </c>
      <c r="I107" s="297"/>
      <c r="J107" s="34"/>
      <c r="K107" s="34"/>
      <c r="L107" s="226"/>
      <c r="M107" s="187"/>
      <c r="N107" s="272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227" t="s">
        <v>12</v>
      </c>
      <c r="B108" s="228"/>
      <c r="C108" s="115"/>
      <c r="D108" s="322">
        <v>0</v>
      </c>
      <c r="E108" s="322">
        <v>170</v>
      </c>
      <c r="F108" s="322">
        <v>167</v>
      </c>
      <c r="G108" s="322">
        <v>0</v>
      </c>
      <c r="H108" s="322">
        <v>0</v>
      </c>
      <c r="I108" s="304"/>
      <c r="J108" s="133"/>
      <c r="K108" s="133"/>
      <c r="L108" s="230"/>
      <c r="M108" s="187"/>
      <c r="N108" s="272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 thickBot="1">
      <c r="A109" s="208" t="s">
        <v>13</v>
      </c>
      <c r="B109" s="209"/>
      <c r="C109" s="210"/>
      <c r="D109" s="323">
        <f>D107+D108</f>
        <v>0</v>
      </c>
      <c r="E109" s="323">
        <f>E107+E108</f>
        <v>170</v>
      </c>
      <c r="F109" s="323">
        <f>F107+F108</f>
        <v>167</v>
      </c>
      <c r="G109" s="323">
        <f>G107+G108</f>
        <v>0</v>
      </c>
      <c r="H109" s="323">
        <f>H107+H108</f>
        <v>0</v>
      </c>
      <c r="I109" s="299"/>
      <c r="J109" s="129"/>
      <c r="K109" s="129"/>
      <c r="L109" s="212"/>
      <c r="M109" s="187"/>
      <c r="N109" s="272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>
      <c r="A110" s="234"/>
      <c r="B110" s="214"/>
      <c r="C110" s="215"/>
      <c r="D110" s="151"/>
      <c r="E110" s="151"/>
      <c r="F110" s="151"/>
      <c r="G110" s="151"/>
      <c r="H110" s="151"/>
      <c r="I110" s="300"/>
      <c r="J110" s="130"/>
      <c r="K110" s="130"/>
      <c r="L110" s="130"/>
      <c r="M110" s="187"/>
      <c r="N110" s="272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>
      <c r="A111" s="216" t="s">
        <v>117</v>
      </c>
      <c r="B111" s="217"/>
      <c r="C111" s="217"/>
      <c r="D111" s="131"/>
      <c r="E111" s="131"/>
      <c r="F111" s="131"/>
      <c r="G111" s="131"/>
      <c r="H111" s="131"/>
      <c r="I111" s="301"/>
      <c r="J111" s="131"/>
      <c r="K111" s="131"/>
      <c r="L111" s="131"/>
      <c r="M111" s="187"/>
      <c r="N111" s="272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 thickBot="1">
      <c r="A112" s="219"/>
      <c r="B112" s="217"/>
      <c r="C112" s="220"/>
      <c r="D112" s="131"/>
      <c r="E112" s="131"/>
      <c r="F112" s="131"/>
      <c r="G112" s="131"/>
      <c r="H112" s="131"/>
      <c r="I112" s="302"/>
      <c r="J112" s="132"/>
      <c r="K112" s="132"/>
      <c r="L112" s="131"/>
      <c r="M112" s="187"/>
      <c r="N112" s="272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 thickBot="1">
      <c r="A113" s="174" t="s">
        <v>0</v>
      </c>
      <c r="B113" s="175" t="s">
        <v>1</v>
      </c>
      <c r="C113" s="175" t="s">
        <v>2</v>
      </c>
      <c r="D113" s="445" t="s">
        <v>29</v>
      </c>
      <c r="E113" s="445" t="s">
        <v>17</v>
      </c>
      <c r="F113" s="445" t="s">
        <v>30</v>
      </c>
      <c r="G113" s="445" t="s">
        <v>19</v>
      </c>
      <c r="H113" s="445" t="s">
        <v>7</v>
      </c>
      <c r="I113" s="303" t="s">
        <v>8</v>
      </c>
      <c r="J113" s="445" t="s">
        <v>9</v>
      </c>
      <c r="K113" s="450"/>
      <c r="L113" s="451" t="s">
        <v>10</v>
      </c>
      <c r="M113" s="187"/>
      <c r="N113" s="272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170">
        <v>44525</v>
      </c>
      <c r="B114" s="159" t="s">
        <v>2716</v>
      </c>
      <c r="C114" s="159" t="s">
        <v>2714</v>
      </c>
      <c r="D114" s="160">
        <v>0</v>
      </c>
      <c r="E114" s="160">
        <v>63</v>
      </c>
      <c r="F114" s="160">
        <v>60</v>
      </c>
      <c r="G114" s="160">
        <v>0</v>
      </c>
      <c r="H114" s="160">
        <v>0</v>
      </c>
      <c r="I114" s="290" t="s">
        <v>2718</v>
      </c>
      <c r="J114" s="168"/>
      <c r="K114" s="168" t="s">
        <v>2719</v>
      </c>
      <c r="L114" s="233"/>
      <c r="M114" s="187"/>
      <c r="N114" s="272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 thickBot="1">
      <c r="A115" s="165">
        <v>44525</v>
      </c>
      <c r="B115" s="158" t="s">
        <v>2717</v>
      </c>
      <c r="C115" s="158" t="s">
        <v>2715</v>
      </c>
      <c r="D115" s="163">
        <v>0</v>
      </c>
      <c r="E115" s="163">
        <v>28</v>
      </c>
      <c r="F115" s="163">
        <v>40</v>
      </c>
      <c r="G115" s="163">
        <v>0</v>
      </c>
      <c r="H115" s="163">
        <v>0</v>
      </c>
      <c r="I115" s="292" t="s">
        <v>2718</v>
      </c>
      <c r="J115" s="164"/>
      <c r="K115" s="164"/>
      <c r="L115" s="235"/>
      <c r="M115" s="187"/>
      <c r="N115" s="272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>
      <c r="A116" s="198" t="s">
        <v>20</v>
      </c>
      <c r="B116" s="200"/>
      <c r="C116" s="200"/>
      <c r="D116" s="225">
        <f>SUM(D114:D115)</f>
        <v>0</v>
      </c>
      <c r="E116" s="225">
        <f>SUM(E114:E115)</f>
        <v>91</v>
      </c>
      <c r="F116" s="225">
        <f>SUM(F114:F115)</f>
        <v>100</v>
      </c>
      <c r="G116" s="225">
        <f>SUM(G114:G115)</f>
        <v>0</v>
      </c>
      <c r="H116" s="225">
        <f>SUM(H114:H115)</f>
        <v>0</v>
      </c>
      <c r="I116" s="297"/>
      <c r="J116" s="34"/>
      <c r="K116" s="34"/>
      <c r="L116" s="226"/>
      <c r="M116" s="187"/>
      <c r="N116" s="272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227" t="s">
        <v>12</v>
      </c>
      <c r="B117" s="115"/>
      <c r="C117" s="115"/>
      <c r="D117" s="229">
        <v>0</v>
      </c>
      <c r="E117" s="229">
        <v>105</v>
      </c>
      <c r="F117" s="229">
        <v>100</v>
      </c>
      <c r="G117" s="229">
        <v>0</v>
      </c>
      <c r="H117" s="229">
        <v>0</v>
      </c>
      <c r="I117" s="304"/>
      <c r="J117" s="133"/>
      <c r="K117" s="133"/>
      <c r="L117" s="230"/>
      <c r="M117" s="187"/>
      <c r="N117" s="272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 thickBot="1">
      <c r="A118" s="208" t="s">
        <v>13</v>
      </c>
      <c r="B118" s="210"/>
      <c r="C118" s="210"/>
      <c r="D118" s="231">
        <f>SUM(D116:D117)</f>
        <v>0</v>
      </c>
      <c r="E118" s="231">
        <f>SUM(E116:E117)</f>
        <v>196</v>
      </c>
      <c r="F118" s="231">
        <f>SUM(F116:F117)</f>
        <v>200</v>
      </c>
      <c r="G118" s="231">
        <f>SUM(G116:G117)</f>
        <v>0</v>
      </c>
      <c r="H118" s="231">
        <f>SUM(H116:H117)</f>
        <v>0</v>
      </c>
      <c r="I118" s="299"/>
      <c r="J118" s="129"/>
      <c r="K118" s="129"/>
      <c r="L118" s="236"/>
      <c r="M118" s="187"/>
      <c r="N118" s="272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>
      <c r="A119" s="213"/>
      <c r="B119" s="214"/>
      <c r="C119" s="215"/>
      <c r="D119" s="151"/>
      <c r="E119" s="151"/>
      <c r="F119" s="151"/>
      <c r="G119" s="151"/>
      <c r="H119" s="151"/>
      <c r="I119" s="300"/>
      <c r="J119" s="130"/>
      <c r="K119" s="130"/>
      <c r="L119" s="130"/>
      <c r="M119" s="187"/>
      <c r="N119" s="272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>
      <c r="A120" s="216" t="s">
        <v>31</v>
      </c>
      <c r="B120" s="217"/>
      <c r="C120" s="217"/>
      <c r="D120" s="131"/>
      <c r="E120" s="131"/>
      <c r="F120" s="131"/>
      <c r="G120" s="131"/>
      <c r="H120" s="131"/>
      <c r="I120" s="301"/>
      <c r="J120" s="131"/>
      <c r="K120" s="131"/>
      <c r="L120" s="131"/>
      <c r="M120" s="187"/>
      <c r="N120" s="272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>
      <c r="A121" s="216" t="s">
        <v>32</v>
      </c>
      <c r="B121" s="217"/>
      <c r="C121" s="217"/>
      <c r="D121" s="131"/>
      <c r="E121" s="131"/>
      <c r="F121" s="131"/>
      <c r="G121" s="131"/>
      <c r="H121" s="131"/>
      <c r="I121" s="301"/>
      <c r="J121" s="131"/>
      <c r="K121" s="131"/>
      <c r="L121" s="131"/>
      <c r="M121" s="187"/>
      <c r="N121" s="272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 thickBot="1">
      <c r="A122" s="219"/>
      <c r="B122" s="217"/>
      <c r="C122" s="220"/>
      <c r="D122" s="131"/>
      <c r="E122" s="131"/>
      <c r="F122" s="131"/>
      <c r="G122" s="131"/>
      <c r="H122" s="131"/>
      <c r="I122" s="302"/>
      <c r="J122" s="132"/>
      <c r="K122" s="132"/>
      <c r="L122" s="131"/>
      <c r="M122" s="187"/>
      <c r="N122" s="272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 thickBot="1">
      <c r="A123" s="174" t="s">
        <v>0</v>
      </c>
      <c r="B123" s="175" t="s">
        <v>1</v>
      </c>
      <c r="C123" s="175" t="s">
        <v>2</v>
      </c>
      <c r="D123" s="445" t="s">
        <v>33</v>
      </c>
      <c r="E123" s="445" t="s">
        <v>34</v>
      </c>
      <c r="F123" s="445" t="s">
        <v>35</v>
      </c>
      <c r="G123" s="445" t="s">
        <v>36</v>
      </c>
      <c r="H123" s="445" t="s">
        <v>133</v>
      </c>
      <c r="I123" s="303" t="s">
        <v>8</v>
      </c>
      <c r="J123" s="445" t="s">
        <v>9</v>
      </c>
      <c r="K123" s="464" t="s">
        <v>10</v>
      </c>
      <c r="L123" s="465"/>
      <c r="M123" s="187"/>
      <c r="N123" s="272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>
      <c r="A124" s="171"/>
      <c r="B124" s="161"/>
      <c r="C124" s="161"/>
      <c r="D124" s="162"/>
      <c r="E124" s="162"/>
      <c r="F124" s="162"/>
      <c r="G124" s="162"/>
      <c r="H124" s="162"/>
      <c r="I124" s="306"/>
      <c r="J124" s="169"/>
      <c r="K124" s="194"/>
      <c r="L124" s="237"/>
      <c r="M124" s="187"/>
      <c r="N124" s="272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 thickBot="1">
      <c r="A125" s="171"/>
      <c r="B125" s="161"/>
      <c r="C125" s="161"/>
      <c r="D125" s="162"/>
      <c r="E125" s="162"/>
      <c r="F125" s="162"/>
      <c r="G125" s="162"/>
      <c r="H125" s="162"/>
      <c r="I125" s="306"/>
      <c r="J125" s="169"/>
      <c r="K125" s="194"/>
      <c r="L125" s="237"/>
      <c r="M125" s="187"/>
      <c r="N125" s="272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>
      <c r="A126" s="238" t="s">
        <v>20</v>
      </c>
      <c r="B126" s="239"/>
      <c r="C126" s="239"/>
      <c r="D126" s="240">
        <f>SUM(D124:D125)</f>
        <v>0</v>
      </c>
      <c r="E126" s="240">
        <f>SUM(E124:E125)</f>
        <v>0</v>
      </c>
      <c r="F126" s="240">
        <f>SUM(F124:F125)</f>
        <v>0</v>
      </c>
      <c r="G126" s="240">
        <f>SUM(G124:G125)</f>
        <v>0</v>
      </c>
      <c r="H126" s="240">
        <f>SUM(H124:H125)</f>
        <v>0</v>
      </c>
      <c r="I126" s="307"/>
      <c r="J126" s="35"/>
      <c r="K126" s="35"/>
      <c r="L126" s="241"/>
      <c r="M126" s="187"/>
      <c r="N126" s="272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>
      <c r="A127" s="242" t="s">
        <v>12</v>
      </c>
      <c r="B127" s="243"/>
      <c r="C127" s="243"/>
      <c r="D127" s="244">
        <v>0</v>
      </c>
      <c r="E127" s="244">
        <v>89</v>
      </c>
      <c r="F127" s="244">
        <v>0</v>
      </c>
      <c r="G127" s="244">
        <v>114</v>
      </c>
      <c r="H127" s="244">
        <v>1</v>
      </c>
      <c r="I127" s="308"/>
      <c r="J127" s="135"/>
      <c r="K127" s="135"/>
      <c r="L127" s="245"/>
      <c r="M127" s="187"/>
      <c r="N127" s="272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 thickBot="1">
      <c r="A128" s="246" t="s">
        <v>13</v>
      </c>
      <c r="B128" s="247"/>
      <c r="C128" s="247"/>
      <c r="D128" s="248">
        <f>D126+D127</f>
        <v>0</v>
      </c>
      <c r="E128" s="248">
        <f>E126+E127</f>
        <v>89</v>
      </c>
      <c r="F128" s="248">
        <f>F126+F127</f>
        <v>0</v>
      </c>
      <c r="G128" s="248">
        <f>G126+G127</f>
        <v>114</v>
      </c>
      <c r="H128" s="248">
        <f>H126+H127</f>
        <v>1</v>
      </c>
      <c r="I128" s="309"/>
      <c r="J128" s="136"/>
      <c r="K128" s="136"/>
      <c r="L128" s="249"/>
      <c r="M128" s="187"/>
      <c r="N128" s="272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>
      <c r="A129" s="250"/>
      <c r="B129" s="42"/>
      <c r="C129" s="124"/>
      <c r="D129" s="1"/>
      <c r="E129" s="1"/>
      <c r="F129" s="1"/>
      <c r="G129" s="1"/>
      <c r="H129" s="1"/>
      <c r="I129" s="310"/>
      <c r="J129" s="43"/>
      <c r="K129" s="43"/>
      <c r="L129" s="43"/>
      <c r="M129" s="187"/>
      <c r="N129" s="272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>
      <c r="A130" s="216" t="s">
        <v>37</v>
      </c>
      <c r="B130" s="217"/>
      <c r="C130" s="217"/>
      <c r="D130" s="131"/>
      <c r="E130" s="131"/>
      <c r="F130" s="131"/>
      <c r="G130" s="131"/>
      <c r="H130" s="131"/>
      <c r="I130" s="301"/>
      <c r="J130" s="131"/>
      <c r="K130" s="131"/>
      <c r="L130" s="131"/>
      <c r="M130" s="187"/>
      <c r="N130" s="272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>
      <c r="A131" s="216" t="s">
        <v>116</v>
      </c>
      <c r="B131" s="217"/>
      <c r="C131" s="217"/>
      <c r="D131" s="131"/>
      <c r="E131" s="131"/>
      <c r="F131" s="131"/>
      <c r="G131" s="131"/>
      <c r="H131" s="131"/>
      <c r="I131" s="301"/>
      <c r="J131" s="131"/>
      <c r="K131" s="131"/>
      <c r="L131" s="131"/>
      <c r="M131" s="187"/>
      <c r="N131" s="272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 thickBot="1">
      <c r="A132" s="219"/>
      <c r="B132" s="217"/>
      <c r="C132" s="220"/>
      <c r="D132" s="131"/>
      <c r="E132" s="131"/>
      <c r="F132" s="131"/>
      <c r="G132" s="131"/>
      <c r="H132" s="131"/>
      <c r="I132" s="302"/>
      <c r="J132" s="132"/>
      <c r="K132" s="132"/>
      <c r="L132" s="131"/>
      <c r="M132" s="187"/>
      <c r="N132" s="272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 thickBot="1">
      <c r="A133" s="174" t="s">
        <v>0</v>
      </c>
      <c r="B133" s="175" t="s">
        <v>1</v>
      </c>
      <c r="C133" s="175" t="s">
        <v>2</v>
      </c>
      <c r="D133" s="445" t="s">
        <v>33</v>
      </c>
      <c r="E133" s="445" t="s">
        <v>27</v>
      </c>
      <c r="F133" s="445" t="s">
        <v>24</v>
      </c>
      <c r="G133" s="445" t="s">
        <v>25</v>
      </c>
      <c r="H133" s="445" t="s">
        <v>7</v>
      </c>
      <c r="I133" s="303" t="s">
        <v>8</v>
      </c>
      <c r="J133" s="445" t="s">
        <v>9</v>
      </c>
      <c r="K133" s="464" t="s">
        <v>10</v>
      </c>
      <c r="L133" s="465"/>
      <c r="M133" s="187"/>
      <c r="N133" s="272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>
      <c r="A134" s="170"/>
      <c r="B134" s="159"/>
      <c r="C134" s="159"/>
      <c r="D134" s="160"/>
      <c r="E134" s="160"/>
      <c r="F134" s="160"/>
      <c r="G134" s="160"/>
      <c r="H134" s="160"/>
      <c r="I134" s="290"/>
      <c r="J134" s="168"/>
      <c r="K134" s="168"/>
      <c r="L134" s="223"/>
      <c r="M134" s="187"/>
      <c r="N134" s="272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 thickBot="1">
      <c r="A135" s="171"/>
      <c r="B135" s="161"/>
      <c r="C135" s="161"/>
      <c r="D135" s="162"/>
      <c r="E135" s="162"/>
      <c r="F135" s="162"/>
      <c r="G135" s="162"/>
      <c r="H135" s="162"/>
      <c r="I135" s="291"/>
      <c r="J135" s="169"/>
      <c r="K135" s="169"/>
      <c r="L135" s="224"/>
      <c r="M135" s="187"/>
      <c r="N135" s="272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>
      <c r="A136" s="238" t="s">
        <v>20</v>
      </c>
      <c r="B136" s="239"/>
      <c r="C136" s="239"/>
      <c r="D136" s="240">
        <f>SUM(D134:D135)</f>
        <v>0</v>
      </c>
      <c r="E136" s="240">
        <f>SUM(E134:E135)</f>
        <v>0</v>
      </c>
      <c r="F136" s="240">
        <f>SUM(F134:F135)</f>
        <v>0</v>
      </c>
      <c r="G136" s="240">
        <f>SUM(G134:G135)</f>
        <v>0</v>
      </c>
      <c r="H136" s="240">
        <f>SUM(H134:H135)</f>
        <v>0</v>
      </c>
      <c r="I136" s="307"/>
      <c r="J136" s="35"/>
      <c r="K136" s="35"/>
      <c r="L136" s="241"/>
      <c r="M136" s="187"/>
      <c r="N136" s="272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>
      <c r="A137" s="242" t="s">
        <v>12</v>
      </c>
      <c r="B137" s="243"/>
      <c r="C137" s="243"/>
      <c r="D137" s="244">
        <v>0</v>
      </c>
      <c r="E137" s="244">
        <v>5</v>
      </c>
      <c r="F137" s="244">
        <v>0</v>
      </c>
      <c r="G137" s="244">
        <v>3</v>
      </c>
      <c r="H137" s="244">
        <v>0</v>
      </c>
      <c r="I137" s="308"/>
      <c r="J137" s="135"/>
      <c r="K137" s="135"/>
      <c r="L137" s="245"/>
      <c r="M137" s="187"/>
      <c r="N137" s="272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 thickBot="1">
      <c r="A138" s="246" t="s">
        <v>13</v>
      </c>
      <c r="B138" s="247"/>
      <c r="C138" s="247"/>
      <c r="D138" s="248">
        <f>D136+D137</f>
        <v>0</v>
      </c>
      <c r="E138" s="248">
        <f>E136+E137</f>
        <v>5</v>
      </c>
      <c r="F138" s="248">
        <f>F136+F137</f>
        <v>0</v>
      </c>
      <c r="G138" s="248">
        <f>G136+G137</f>
        <v>3</v>
      </c>
      <c r="H138" s="248">
        <f>H136+H137</f>
        <v>0</v>
      </c>
      <c r="I138" s="309"/>
      <c r="J138" s="136"/>
      <c r="K138" s="136"/>
      <c r="L138" s="249"/>
      <c r="M138" s="187"/>
      <c r="N138" s="272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>
      <c r="A139" s="250"/>
      <c r="B139" s="42"/>
      <c r="C139" s="124"/>
      <c r="D139" s="1"/>
      <c r="E139" s="1"/>
      <c r="F139" s="1"/>
      <c r="G139" s="1"/>
      <c r="H139" s="1"/>
      <c r="I139" s="310"/>
      <c r="J139" s="43"/>
      <c r="K139" s="43"/>
      <c r="L139" s="43"/>
      <c r="M139" s="187"/>
      <c r="N139" s="272"/>
      <c r="O139" s="156"/>
      <c r="P139" s="188"/>
      <c r="Q139" s="188"/>
      <c r="R139" s="152"/>
      <c r="S139" s="152"/>
      <c r="T139" s="152"/>
      <c r="U139" s="151"/>
      <c r="V139" s="151"/>
    </row>
    <row r="140" spans="1:22" ht="19.5" customHeight="1">
      <c r="A140" s="216" t="s">
        <v>121</v>
      </c>
      <c r="B140" s="217"/>
      <c r="C140" s="217"/>
      <c r="D140" s="131"/>
      <c r="E140" s="131"/>
      <c r="F140" s="131"/>
      <c r="G140" s="131"/>
      <c r="H140" s="131"/>
      <c r="I140" s="301"/>
      <c r="J140" s="131"/>
      <c r="K140" s="131"/>
      <c r="L140" s="131"/>
      <c r="M140" s="187"/>
      <c r="N140" s="272"/>
      <c r="O140" s="156"/>
      <c r="P140" s="188"/>
      <c r="Q140" s="188"/>
      <c r="R140" s="152"/>
      <c r="S140" s="152"/>
      <c r="T140" s="152"/>
      <c r="U140" s="151"/>
      <c r="V140" s="151"/>
    </row>
    <row r="141" spans="1:22" ht="19.5" customHeight="1">
      <c r="A141" s="216" t="s">
        <v>123</v>
      </c>
      <c r="B141" s="217"/>
      <c r="C141" s="217"/>
      <c r="D141" s="131"/>
      <c r="E141" s="131"/>
      <c r="F141" s="131"/>
      <c r="G141" s="131"/>
      <c r="H141" s="131"/>
      <c r="I141" s="301"/>
      <c r="J141" s="131"/>
      <c r="K141" s="131"/>
      <c r="L141" s="131"/>
      <c r="M141" s="187"/>
      <c r="N141" s="272"/>
      <c r="O141" s="156"/>
      <c r="P141" s="188"/>
      <c r="Q141" s="188"/>
      <c r="R141" s="152"/>
      <c r="S141" s="152"/>
      <c r="T141" s="152"/>
      <c r="U141" s="151"/>
      <c r="V141" s="151"/>
    </row>
    <row r="142" spans="1:22" ht="19.5" customHeight="1" thickBot="1">
      <c r="A142" s="219"/>
      <c r="B142" s="217"/>
      <c r="C142" s="220"/>
      <c r="D142" s="131"/>
      <c r="E142" s="131"/>
      <c r="F142" s="131"/>
      <c r="G142" s="131"/>
      <c r="H142" s="131"/>
      <c r="I142" s="302"/>
      <c r="J142" s="132"/>
      <c r="K142" s="132"/>
      <c r="L142" s="131"/>
      <c r="M142" s="187"/>
      <c r="N142" s="272"/>
      <c r="O142" s="156"/>
      <c r="P142" s="188"/>
      <c r="Q142" s="188"/>
      <c r="R142" s="152"/>
      <c r="S142" s="152"/>
      <c r="T142" s="152"/>
      <c r="U142" s="151"/>
      <c r="V142" s="151"/>
    </row>
    <row r="143" spans="1:22" ht="19.5" customHeight="1" thickBot="1">
      <c r="A143" s="174" t="s">
        <v>0</v>
      </c>
      <c r="B143" s="175" t="s">
        <v>1</v>
      </c>
      <c r="C143" s="175" t="s">
        <v>2</v>
      </c>
      <c r="D143" s="445" t="s">
        <v>22</v>
      </c>
      <c r="E143" s="445" t="s">
        <v>27</v>
      </c>
      <c r="F143" s="445" t="s">
        <v>24</v>
      </c>
      <c r="G143" s="445" t="s">
        <v>25</v>
      </c>
      <c r="H143" s="445" t="s">
        <v>7</v>
      </c>
      <c r="I143" s="303" t="s">
        <v>8</v>
      </c>
      <c r="J143" s="445" t="s">
        <v>9</v>
      </c>
      <c r="K143" s="447"/>
      <c r="L143" s="451" t="s">
        <v>10</v>
      </c>
      <c r="M143" s="187"/>
      <c r="N143" s="272"/>
      <c r="O143" s="156"/>
      <c r="P143" s="188"/>
      <c r="Q143" s="188"/>
      <c r="R143" s="152"/>
      <c r="S143" s="152"/>
      <c r="T143" s="152"/>
      <c r="U143" s="151"/>
      <c r="V143" s="151"/>
    </row>
    <row r="144" spans="1:22" ht="19.5" customHeight="1">
      <c r="A144" s="170"/>
      <c r="B144" s="159"/>
      <c r="C144" s="159"/>
      <c r="D144" s="430"/>
      <c r="E144" s="160"/>
      <c r="F144" s="430"/>
      <c r="G144" s="430"/>
      <c r="H144" s="430"/>
      <c r="I144" s="290"/>
      <c r="J144" s="168"/>
      <c r="K144" s="168"/>
      <c r="L144" s="223"/>
      <c r="M144" s="187"/>
      <c r="N144" s="272"/>
      <c r="O144" s="156"/>
      <c r="P144" s="188"/>
      <c r="Q144" s="188"/>
      <c r="R144" s="152"/>
      <c r="S144" s="152"/>
      <c r="T144" s="152"/>
      <c r="U144" s="151"/>
      <c r="V144" s="151"/>
    </row>
    <row r="145" spans="1:22" ht="19.5" customHeight="1" thickBot="1">
      <c r="A145" s="171"/>
      <c r="B145" s="161"/>
      <c r="C145" s="161"/>
      <c r="D145" s="251"/>
      <c r="E145" s="162"/>
      <c r="F145" s="251"/>
      <c r="G145" s="251"/>
      <c r="H145" s="251"/>
      <c r="I145" s="291"/>
      <c r="J145" s="169"/>
      <c r="K145" s="169"/>
      <c r="L145" s="224"/>
      <c r="M145" s="187"/>
      <c r="N145" s="272"/>
      <c r="O145" s="156"/>
      <c r="P145" s="188"/>
      <c r="Q145" s="188"/>
      <c r="R145" s="152"/>
      <c r="S145" s="152"/>
      <c r="T145" s="152"/>
      <c r="U145" s="151"/>
      <c r="V145" s="151"/>
    </row>
    <row r="146" spans="1:22" ht="19.5" customHeight="1">
      <c r="A146" s="238" t="s">
        <v>20</v>
      </c>
      <c r="B146" s="239"/>
      <c r="C146" s="239"/>
      <c r="D146" s="240">
        <f>SUM(D144:D145)</f>
        <v>0</v>
      </c>
      <c r="E146" s="240">
        <f>SUM(E144:E145)</f>
        <v>0</v>
      </c>
      <c r="F146" s="240">
        <f>SUM(F144:F145)</f>
        <v>0</v>
      </c>
      <c r="G146" s="240">
        <f>SUM(G144:G145)</f>
        <v>0</v>
      </c>
      <c r="H146" s="240">
        <f>SUM(H144:H145)</f>
        <v>0</v>
      </c>
      <c r="I146" s="307"/>
      <c r="J146" s="35"/>
      <c r="K146" s="35"/>
      <c r="L146" s="241"/>
      <c r="M146" s="187"/>
      <c r="N146" s="272"/>
      <c r="O146" s="156"/>
      <c r="P146" s="188"/>
      <c r="Q146" s="188"/>
      <c r="R146" s="152"/>
      <c r="S146" s="152"/>
      <c r="T146" s="152"/>
      <c r="U146" s="151"/>
      <c r="V146" s="151"/>
    </row>
    <row r="147" spans="1:22" ht="19.5" customHeight="1">
      <c r="A147" s="242" t="s">
        <v>12</v>
      </c>
      <c r="B147" s="243"/>
      <c r="C147" s="243"/>
      <c r="D147" s="244">
        <v>11</v>
      </c>
      <c r="E147" s="244">
        <v>0</v>
      </c>
      <c r="F147" s="244">
        <v>0</v>
      </c>
      <c r="G147" s="244">
        <v>15</v>
      </c>
      <c r="H147" s="244">
        <v>0</v>
      </c>
      <c r="I147" s="308"/>
      <c r="J147" s="135"/>
      <c r="K147" s="135"/>
      <c r="L147" s="245"/>
      <c r="M147" s="187"/>
      <c r="N147" s="272"/>
      <c r="O147" s="156"/>
      <c r="P147" s="188"/>
      <c r="Q147" s="188"/>
      <c r="R147" s="152"/>
      <c r="S147" s="152"/>
      <c r="T147" s="152"/>
      <c r="U147" s="151"/>
      <c r="V147" s="151"/>
    </row>
    <row r="148" spans="1:22" ht="19.5" customHeight="1" thickBot="1">
      <c r="A148" s="246" t="s">
        <v>13</v>
      </c>
      <c r="B148" s="247"/>
      <c r="C148" s="247"/>
      <c r="D148" s="248">
        <f>D146+D147</f>
        <v>11</v>
      </c>
      <c r="E148" s="248">
        <f>E146+E147</f>
        <v>0</v>
      </c>
      <c r="F148" s="248">
        <f>F146+F147</f>
        <v>0</v>
      </c>
      <c r="G148" s="248">
        <f>G146+G147</f>
        <v>15</v>
      </c>
      <c r="H148" s="248">
        <f>H146+H147</f>
        <v>0</v>
      </c>
      <c r="I148" s="309"/>
      <c r="J148" s="136"/>
      <c r="K148" s="136"/>
      <c r="L148" s="249"/>
      <c r="M148" s="187"/>
      <c r="N148" s="272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>
      <c r="A149" s="252"/>
      <c r="B149" s="42"/>
      <c r="C149" s="42"/>
      <c r="D149" s="1"/>
      <c r="E149" s="1"/>
      <c r="F149" s="1"/>
      <c r="G149" s="1"/>
      <c r="H149" s="1"/>
      <c r="I149" s="310"/>
      <c r="J149" s="43"/>
      <c r="K149" s="43"/>
      <c r="L149" s="43"/>
      <c r="M149" s="187"/>
      <c r="N149" s="272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>
      <c r="A150" s="216" t="s">
        <v>38</v>
      </c>
      <c r="B150" s="44"/>
      <c r="C150" s="44"/>
      <c r="D150" s="45"/>
      <c r="E150" s="45"/>
      <c r="F150" s="45"/>
      <c r="G150" s="45"/>
      <c r="H150" s="45"/>
      <c r="I150" s="311"/>
      <c r="J150" s="45"/>
      <c r="K150" s="45"/>
      <c r="L150" s="45"/>
      <c r="M150" s="187"/>
      <c r="N150" s="272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 thickBot="1">
      <c r="A151" s="213"/>
      <c r="B151" s="214"/>
      <c r="C151" s="215"/>
      <c r="D151" s="151"/>
      <c r="E151" s="151"/>
      <c r="F151" s="151"/>
      <c r="G151" s="151"/>
      <c r="H151" s="151"/>
      <c r="I151" s="300"/>
      <c r="J151" s="130"/>
      <c r="K151" s="130"/>
      <c r="L151" s="130"/>
      <c r="M151" s="187"/>
      <c r="N151" s="272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 thickBot="1">
      <c r="A152" s="253" t="s">
        <v>0</v>
      </c>
      <c r="B152" s="254" t="s">
        <v>1</v>
      </c>
      <c r="C152" s="254" t="s">
        <v>2</v>
      </c>
      <c r="D152" s="137" t="s">
        <v>3</v>
      </c>
      <c r="E152" s="137" t="s">
        <v>4</v>
      </c>
      <c r="F152" s="137" t="s">
        <v>5</v>
      </c>
      <c r="G152" s="137" t="s">
        <v>6</v>
      </c>
      <c r="H152" s="137" t="s">
        <v>7</v>
      </c>
      <c r="I152" s="312" t="s">
        <v>8</v>
      </c>
      <c r="J152" s="137" t="s">
        <v>9</v>
      </c>
      <c r="K152" s="481" t="s">
        <v>10</v>
      </c>
      <c r="L152" s="482"/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>
      <c r="A153" s="256" t="s">
        <v>20</v>
      </c>
      <c r="B153" s="257"/>
      <c r="C153" s="257"/>
      <c r="D153" s="258">
        <f t="shared" ref="D153:H155" si="2">SUM(D70,D81,D107,D116)</f>
        <v>247</v>
      </c>
      <c r="E153" s="258">
        <f t="shared" si="2"/>
        <v>91</v>
      </c>
      <c r="F153" s="258">
        <f t="shared" si="2"/>
        <v>105</v>
      </c>
      <c r="G153" s="258">
        <f t="shared" si="2"/>
        <v>243</v>
      </c>
      <c r="H153" s="258">
        <f t="shared" si="2"/>
        <v>0</v>
      </c>
      <c r="I153" s="313"/>
      <c r="J153" s="36"/>
      <c r="K153" s="36"/>
      <c r="L153" s="259"/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>
      <c r="A154" s="260" t="s">
        <v>12</v>
      </c>
      <c r="B154" s="261"/>
      <c r="C154" s="261"/>
      <c r="D154" s="262">
        <f t="shared" si="2"/>
        <v>4926</v>
      </c>
      <c r="E154" s="262">
        <f t="shared" si="2"/>
        <v>818</v>
      </c>
      <c r="F154" s="262">
        <f t="shared" si="2"/>
        <v>816</v>
      </c>
      <c r="G154" s="262">
        <f t="shared" si="2"/>
        <v>4848</v>
      </c>
      <c r="H154" s="262">
        <f t="shared" si="2"/>
        <v>0</v>
      </c>
      <c r="I154" s="314"/>
      <c r="J154" s="138"/>
      <c r="K154" s="138"/>
      <c r="L154" s="263"/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 thickBot="1">
      <c r="A155" s="264" t="s">
        <v>13</v>
      </c>
      <c r="B155" s="265"/>
      <c r="C155" s="265"/>
      <c r="D155" s="266">
        <f t="shared" si="2"/>
        <v>5173</v>
      </c>
      <c r="E155" s="266">
        <f t="shared" si="2"/>
        <v>909</v>
      </c>
      <c r="F155" s="266">
        <f t="shared" si="2"/>
        <v>921</v>
      </c>
      <c r="G155" s="266">
        <f t="shared" si="2"/>
        <v>5091</v>
      </c>
      <c r="H155" s="266">
        <f t="shared" si="2"/>
        <v>0</v>
      </c>
      <c r="I155" s="315"/>
      <c r="J155" s="139"/>
      <c r="K155" s="139"/>
      <c r="L155" s="267"/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:26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:26" ht="20.100000000000001" customHeight="1">
      <c r="M338" s="187"/>
      <c r="O338" s="156"/>
      <c r="P338" s="269"/>
      <c r="Q338" s="269"/>
      <c r="R338" s="154"/>
      <c r="S338" s="154"/>
      <c r="T338" s="152"/>
      <c r="U338" s="151"/>
      <c r="V338" s="151"/>
    </row>
    <row r="339" spans="1:26" ht="20.100000000000001" customHeight="1">
      <c r="M339" s="187"/>
      <c r="O339" s="156"/>
      <c r="P339" s="269"/>
      <c r="Q339" s="269"/>
      <c r="R339" s="154"/>
      <c r="S339" s="154"/>
      <c r="T339" s="152"/>
      <c r="U339" s="151"/>
      <c r="V339" s="151"/>
    </row>
    <row r="340" spans="1:26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:26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:26" ht="20.100000000000001" customHeight="1">
      <c r="M342" s="187"/>
      <c r="N342" s="145"/>
      <c r="O342" s="156"/>
      <c r="P342" s="188"/>
      <c r="Q342" s="188"/>
      <c r="R342" s="152"/>
      <c r="S342" s="152"/>
      <c r="T342" s="152"/>
      <c r="U342" s="151"/>
      <c r="V342" s="151"/>
    </row>
    <row r="343" spans="1:26" ht="20.100000000000001" customHeight="1">
      <c r="M343" s="187"/>
      <c r="N343" s="145"/>
      <c r="O343" s="156"/>
      <c r="P343" s="188"/>
      <c r="Q343" s="188"/>
      <c r="R343" s="152"/>
      <c r="S343" s="152"/>
      <c r="T343" s="152"/>
      <c r="U343" s="151"/>
      <c r="V343" s="151"/>
    </row>
    <row r="344" spans="1:26" s="145" customFormat="1" ht="20.100000000000001" customHeight="1">
      <c r="A344" s="268"/>
      <c r="B344" s="123"/>
      <c r="C344" s="123"/>
      <c r="D344" s="123"/>
      <c r="E344" s="123"/>
      <c r="F344" s="123"/>
      <c r="G344" s="123"/>
      <c r="H344" s="123"/>
      <c r="I344" s="316"/>
      <c r="J344" s="123"/>
      <c r="K344" s="123"/>
      <c r="L344" s="123"/>
      <c r="M344" s="187"/>
      <c r="N344" s="150"/>
      <c r="O344" s="156"/>
      <c r="P344" s="188"/>
      <c r="Q344" s="188"/>
      <c r="R344" s="152"/>
      <c r="S344" s="152"/>
      <c r="T344" s="154"/>
      <c r="U344" s="55"/>
      <c r="V344" s="55"/>
      <c r="W344" s="150"/>
      <c r="X344" s="150"/>
      <c r="Y344" s="150"/>
      <c r="Z344" s="150"/>
    </row>
    <row r="345" spans="1:26" s="145" customFormat="1" ht="20.100000000000001" customHeight="1">
      <c r="A345" s="268"/>
      <c r="B345" s="123"/>
      <c r="C345" s="123"/>
      <c r="D345" s="123"/>
      <c r="E345" s="123"/>
      <c r="F345" s="123"/>
      <c r="G345" s="123"/>
      <c r="H345" s="123"/>
      <c r="I345" s="316"/>
      <c r="J345" s="123"/>
      <c r="K345" s="123"/>
      <c r="L345" s="123"/>
      <c r="M345" s="187"/>
      <c r="N345" s="150"/>
      <c r="O345" s="156"/>
      <c r="P345" s="188"/>
      <c r="Q345" s="188"/>
      <c r="R345" s="152"/>
      <c r="S345" s="152"/>
      <c r="T345" s="154"/>
      <c r="U345" s="55"/>
      <c r="V345" s="55"/>
      <c r="W345" s="150"/>
      <c r="Y345" s="150"/>
      <c r="Z345" s="150"/>
    </row>
    <row r="346" spans="1:26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  <c r="W346" s="145"/>
      <c r="X346" s="145"/>
    </row>
    <row r="347" spans="1:26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  <c r="W347" s="145"/>
      <c r="X347" s="145"/>
      <c r="Y347" s="145"/>
      <c r="Z347" s="145"/>
    </row>
    <row r="348" spans="1:26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  <c r="X348" s="145"/>
      <c r="Y348" s="145"/>
      <c r="Z348" s="145"/>
    </row>
    <row r="349" spans="1:26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  <c r="X349" s="145"/>
      <c r="Y349" s="145"/>
    </row>
    <row r="350" spans="1:26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  <c r="X350" s="145"/>
      <c r="Y350" s="145"/>
    </row>
    <row r="351" spans="1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  <c r="X351" s="145"/>
      <c r="Y351" s="145"/>
    </row>
    <row r="352" spans="1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  <c r="X352" s="145"/>
      <c r="Y352" s="145"/>
    </row>
    <row r="353" spans="13:25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  <c r="X353" s="145"/>
      <c r="Y353" s="145"/>
    </row>
    <row r="354" spans="13:25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  <c r="Y354" s="145"/>
    </row>
    <row r="355" spans="13:25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  <c r="Y355" s="145"/>
    </row>
    <row r="356" spans="13:25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5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5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5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5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5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5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5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5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5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5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5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5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2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2" ht="20.100000000000001" customHeight="1">
      <c r="M381" s="187"/>
      <c r="O381" s="156"/>
      <c r="P381" s="188"/>
      <c r="Q381" s="188"/>
      <c r="R381" s="152"/>
      <c r="S381" s="152"/>
      <c r="T381" s="152"/>
      <c r="U381" s="151"/>
      <c r="V381" s="151"/>
    </row>
    <row r="382" spans="13:22" ht="20.100000000000001" customHeight="1">
      <c r="M382" s="187"/>
      <c r="O382" s="156"/>
      <c r="P382" s="188"/>
      <c r="Q382" s="188"/>
      <c r="R382" s="152"/>
      <c r="S382" s="152"/>
      <c r="T382" s="152"/>
      <c r="U382" s="151"/>
      <c r="V382" s="151"/>
    </row>
    <row r="383" spans="13:22" ht="20.100000000000001" customHeight="1">
      <c r="M383" s="187"/>
      <c r="O383" s="156"/>
      <c r="P383" s="188"/>
      <c r="Q383" s="188"/>
      <c r="R383" s="152"/>
      <c r="S383" s="152"/>
      <c r="T383" s="152"/>
      <c r="U383" s="151"/>
      <c r="V383" s="151"/>
    </row>
    <row r="384" spans="13:22" ht="20.100000000000001" customHeight="1">
      <c r="M384" s="187"/>
      <c r="O384" s="156"/>
      <c r="P384" s="188"/>
      <c r="Q384" s="188"/>
      <c r="R384" s="152"/>
      <c r="S384" s="152"/>
      <c r="T384" s="152"/>
      <c r="U384" s="151"/>
      <c r="V384" s="151"/>
    </row>
    <row r="385" spans="13:22" ht="20.100000000000001" customHeight="1">
      <c r="M385" s="187"/>
      <c r="O385" s="156"/>
      <c r="P385" s="188"/>
      <c r="Q385" s="188"/>
      <c r="R385" s="152"/>
      <c r="S385" s="152"/>
      <c r="T385" s="152"/>
      <c r="U385" s="151"/>
      <c r="V385" s="151"/>
    </row>
    <row r="386" spans="13:22" ht="20.100000000000001" customHeight="1">
      <c r="M386" s="187"/>
      <c r="O386" s="156"/>
      <c r="P386" s="188"/>
      <c r="Q386" s="188"/>
      <c r="R386" s="152"/>
      <c r="S386" s="152"/>
      <c r="T386" s="152"/>
      <c r="U386" s="151"/>
      <c r="V386" s="151"/>
    </row>
    <row r="387" spans="13:22" ht="20.100000000000001" customHeight="1">
      <c r="M387" s="187"/>
      <c r="O387" s="156"/>
      <c r="P387" s="188"/>
      <c r="Q387" s="188"/>
      <c r="R387" s="152"/>
      <c r="S387" s="152"/>
      <c r="T387" s="152"/>
      <c r="U387" s="151"/>
      <c r="V387" s="151"/>
    </row>
    <row r="388" spans="13:22" ht="20.100000000000001" customHeight="1">
      <c r="M388" s="187"/>
      <c r="O388" s="156"/>
      <c r="P388" s="188"/>
      <c r="Q388" s="188"/>
      <c r="R388" s="152"/>
      <c r="S388" s="152"/>
      <c r="T388" s="152"/>
      <c r="U388" s="151"/>
      <c r="V388" s="151"/>
    </row>
    <row r="389" spans="13:22" ht="20.100000000000001" customHeight="1">
      <c r="M389" s="187"/>
      <c r="P389" s="38"/>
      <c r="Q389" s="38"/>
      <c r="R389" s="38"/>
      <c r="S389" s="38"/>
      <c r="T389" s="152"/>
      <c r="U389" s="151"/>
      <c r="V389" s="151"/>
    </row>
    <row r="390" spans="13:22" ht="20.100000000000001" customHeight="1">
      <c r="M390" s="187"/>
      <c r="P390" s="38"/>
      <c r="Q390" s="38"/>
      <c r="R390" s="38"/>
      <c r="S390" s="38"/>
      <c r="T390" s="152"/>
      <c r="U390" s="151"/>
      <c r="V390" s="151"/>
    </row>
    <row r="391" spans="13:22" ht="20.100000000000001" customHeight="1">
      <c r="M391" s="187"/>
      <c r="P391" s="38"/>
      <c r="Q391" s="38"/>
      <c r="R391" s="38"/>
      <c r="S391" s="38"/>
      <c r="T391" s="152"/>
      <c r="U391" s="151"/>
      <c r="V391" s="151"/>
    </row>
    <row r="392" spans="13:22" ht="20.100000000000001" customHeight="1">
      <c r="M392" s="187"/>
      <c r="P392" s="38"/>
      <c r="Q392" s="38"/>
      <c r="R392" s="38"/>
      <c r="S392" s="38"/>
      <c r="T392" s="152"/>
      <c r="U392" s="151"/>
      <c r="V392" s="151"/>
    </row>
    <row r="393" spans="13:22" ht="20.100000000000001" customHeight="1">
      <c r="M393" s="187"/>
      <c r="P393" s="38"/>
      <c r="Q393" s="38"/>
      <c r="R393" s="38"/>
      <c r="S393" s="38"/>
      <c r="T393" s="152"/>
      <c r="U393" s="151"/>
      <c r="V393" s="151"/>
    </row>
    <row r="394" spans="13:22" ht="20.100000000000001" customHeight="1">
      <c r="M394" s="187"/>
      <c r="P394" s="38"/>
      <c r="Q394" s="38"/>
      <c r="R394" s="38"/>
      <c r="S394" s="38"/>
      <c r="T394" s="152"/>
      <c r="U394" s="151"/>
      <c r="V394" s="151"/>
    </row>
    <row r="395" spans="13:22" ht="20.100000000000001" customHeight="1">
      <c r="M395" s="187"/>
      <c r="P395" s="38"/>
      <c r="Q395" s="38"/>
      <c r="R395" s="38"/>
      <c r="S395" s="38"/>
      <c r="T395" s="38"/>
    </row>
    <row r="396" spans="13:22" ht="20.100000000000001" customHeight="1">
      <c r="M396" s="187"/>
      <c r="P396" s="38"/>
      <c r="Q396" s="38"/>
      <c r="R396" s="38"/>
      <c r="S396" s="38"/>
      <c r="T396" s="38"/>
    </row>
    <row r="397" spans="13:22" ht="20.100000000000001" customHeight="1">
      <c r="M397" s="187"/>
      <c r="P397" s="38"/>
      <c r="Q397" s="38"/>
      <c r="R397" s="38"/>
      <c r="S397" s="38"/>
      <c r="T397" s="38"/>
    </row>
    <row r="398" spans="13:22" ht="20.100000000000001" customHeight="1">
      <c r="M398" s="187"/>
      <c r="P398" s="38"/>
      <c r="Q398" s="38"/>
      <c r="R398" s="38"/>
      <c r="S398" s="38"/>
      <c r="T398" s="38"/>
    </row>
    <row r="399" spans="13:22" ht="20.100000000000001" customHeight="1">
      <c r="M399" s="187"/>
      <c r="P399" s="38"/>
      <c r="Q399" s="38"/>
      <c r="R399" s="38"/>
      <c r="S399" s="38"/>
      <c r="T399" s="38"/>
    </row>
    <row r="400" spans="13:22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87"/>
      <c r="P424" s="38"/>
      <c r="Q424" s="38"/>
      <c r="R424" s="38"/>
      <c r="S424" s="38"/>
      <c r="T424" s="38"/>
    </row>
    <row r="425" spans="13:20" ht="20.100000000000001" customHeight="1">
      <c r="M425" s="187"/>
      <c r="P425" s="38"/>
      <c r="Q425" s="38"/>
      <c r="R425" s="38"/>
      <c r="S425" s="38"/>
      <c r="T425" s="38"/>
    </row>
    <row r="426" spans="13:20" ht="20.100000000000001" customHeight="1">
      <c r="M426" s="187"/>
      <c r="P426" s="38"/>
      <c r="Q426" s="38"/>
      <c r="R426" s="38"/>
      <c r="S426" s="38"/>
      <c r="T426" s="38"/>
    </row>
    <row r="427" spans="13:20" ht="20.100000000000001" customHeight="1">
      <c r="M427" s="187"/>
      <c r="P427" s="38"/>
      <c r="Q427" s="38"/>
      <c r="R427" s="38"/>
      <c r="S427" s="38"/>
      <c r="T427" s="38"/>
    </row>
    <row r="428" spans="13:20" ht="20.100000000000001" customHeight="1">
      <c r="M428" s="187"/>
      <c r="P428" s="38"/>
      <c r="Q428" s="38"/>
      <c r="R428" s="38"/>
      <c r="S428" s="38"/>
      <c r="T428" s="38"/>
    </row>
    <row r="429" spans="13:20" ht="20.100000000000001" customHeight="1">
      <c r="M429" s="187"/>
      <c r="P429" s="38"/>
      <c r="Q429" s="38"/>
      <c r="R429" s="38"/>
      <c r="S429" s="38"/>
      <c r="T429" s="38"/>
    </row>
    <row r="430" spans="13:20" ht="20.100000000000001" customHeight="1">
      <c r="M430" s="187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P513" s="38"/>
      <c r="Q513" s="38"/>
      <c r="R513" s="38"/>
      <c r="S513" s="38"/>
      <c r="T513" s="38"/>
    </row>
    <row r="514" spans="13:22" ht="20.100000000000001" customHeight="1">
      <c r="M514" s="150"/>
      <c r="P514" s="38"/>
      <c r="Q514" s="38"/>
      <c r="R514" s="38"/>
      <c r="S514" s="38"/>
      <c r="T514" s="38"/>
    </row>
    <row r="515" spans="13:22" ht="20.100000000000001" customHeight="1">
      <c r="M515" s="150"/>
      <c r="P515" s="38"/>
      <c r="Q515" s="38"/>
      <c r="R515" s="38"/>
      <c r="S515" s="38"/>
      <c r="T515" s="38"/>
    </row>
    <row r="516" spans="13:22" ht="20.100000000000001" customHeight="1">
      <c r="M516" s="150"/>
      <c r="P516" s="38"/>
      <c r="Q516" s="38"/>
      <c r="R516" s="38"/>
      <c r="S516" s="38"/>
      <c r="T516" s="38"/>
    </row>
    <row r="517" spans="13:22" ht="20.100000000000001" customHeight="1">
      <c r="M517" s="150"/>
      <c r="P517" s="38"/>
      <c r="Q517" s="38"/>
      <c r="R517" s="38"/>
      <c r="S517" s="38"/>
      <c r="T517" s="38"/>
    </row>
    <row r="518" spans="13:22" ht="20.100000000000001" customHeight="1">
      <c r="M518" s="150"/>
      <c r="P518" s="38"/>
      <c r="Q518" s="38"/>
      <c r="R518" s="38"/>
      <c r="S518" s="38"/>
      <c r="T518" s="38"/>
    </row>
    <row r="519" spans="13:22" ht="20.100000000000001" customHeight="1">
      <c r="M519" s="150"/>
      <c r="P519" s="38"/>
      <c r="Q519" s="38"/>
      <c r="R519" s="38"/>
      <c r="S519" s="38"/>
      <c r="T519" s="38"/>
    </row>
    <row r="520" spans="13:22" ht="20.100000000000001" customHeight="1">
      <c r="M520" s="150"/>
      <c r="P520" s="38"/>
      <c r="Q520" s="38"/>
      <c r="R520" s="38"/>
      <c r="S520" s="38"/>
      <c r="T520" s="38"/>
    </row>
    <row r="521" spans="13:22" ht="20.100000000000001" customHeight="1">
      <c r="M521" s="150"/>
      <c r="P521" s="38"/>
      <c r="Q521" s="38"/>
      <c r="R521" s="38"/>
      <c r="S521" s="38"/>
      <c r="T521" s="38"/>
    </row>
    <row r="522" spans="13:22" ht="20.100000000000001" customHeight="1">
      <c r="M522" s="150"/>
      <c r="T522" s="38"/>
    </row>
    <row r="523" spans="13:22" ht="20.100000000000001" customHeight="1">
      <c r="M523" s="150"/>
      <c r="T523" s="38"/>
    </row>
    <row r="524" spans="13:22" ht="20.100000000000001" customHeight="1">
      <c r="M524" s="150"/>
      <c r="T524" s="38"/>
    </row>
    <row r="525" spans="13:22" ht="20.100000000000001" customHeight="1">
      <c r="M525" s="150"/>
      <c r="T525" s="38"/>
    </row>
    <row r="526" spans="13:22" ht="20.100000000000001" customHeight="1">
      <c r="M526" s="150"/>
      <c r="T526" s="38"/>
    </row>
    <row r="527" spans="13:22" ht="20.100000000000001" customHeight="1">
      <c r="M527" s="150"/>
      <c r="T527" s="38"/>
    </row>
    <row r="528" spans="13:22" ht="20.100000000000001" customHeight="1">
      <c r="M528" s="150"/>
      <c r="U528" s="151"/>
      <c r="V528" s="151"/>
    </row>
    <row r="529" spans="13:22" ht="20.100000000000001" customHeight="1">
      <c r="M529" s="150"/>
      <c r="U529" s="151"/>
      <c r="V529" s="151"/>
    </row>
    <row r="530" spans="13:22" ht="20.100000000000001" customHeight="1">
      <c r="M530" s="150"/>
      <c r="U530" s="151"/>
      <c r="V530" s="151"/>
    </row>
    <row r="531" spans="13:22" ht="20.100000000000001" customHeight="1">
      <c r="M531" s="150"/>
      <c r="U531" s="151"/>
      <c r="V531" s="151"/>
    </row>
    <row r="532" spans="13:22" ht="20.100000000000001" customHeight="1">
      <c r="M532" s="150"/>
      <c r="U532" s="151"/>
      <c r="V532" s="151"/>
    </row>
    <row r="533" spans="13:22" ht="20.100000000000001" customHeight="1">
      <c r="M533" s="150"/>
      <c r="U533" s="151"/>
      <c r="V533" s="151"/>
    </row>
    <row r="534" spans="13:22" ht="20.100000000000001" customHeight="1">
      <c r="M534" s="150"/>
      <c r="U534" s="151"/>
      <c r="V534" s="151"/>
    </row>
    <row r="535" spans="13:22" ht="20.100000000000001" customHeight="1">
      <c r="M535" s="150"/>
      <c r="U535" s="151"/>
      <c r="V535" s="151"/>
    </row>
    <row r="536" spans="13:22" ht="20.100000000000001" customHeight="1">
      <c r="M536" s="150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4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4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4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4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:28" ht="20.100000000000001" customHeight="1">
      <c r="M769" s="156"/>
      <c r="S769" s="152"/>
      <c r="T769" s="153"/>
      <c r="U769" s="151"/>
      <c r="V769" s="151"/>
    </row>
    <row r="770" spans="1:28" ht="20.100000000000001" customHeight="1">
      <c r="M770" s="156"/>
      <c r="T770" s="153"/>
      <c r="U770" s="151"/>
      <c r="V770" s="151"/>
    </row>
    <row r="771" spans="1:28" ht="20.100000000000001" customHeight="1">
      <c r="M771" s="156"/>
      <c r="T771" s="153"/>
      <c r="U771" s="151"/>
      <c r="V771" s="151"/>
    </row>
    <row r="772" spans="1:28" ht="20.100000000000001" customHeight="1">
      <c r="M772" s="156"/>
      <c r="T772" s="153"/>
      <c r="U772" s="151"/>
      <c r="V772" s="151"/>
    </row>
    <row r="773" spans="1:28" ht="20.100000000000001" customHeight="1">
      <c r="M773" s="156"/>
      <c r="T773" s="153"/>
      <c r="U773" s="151"/>
      <c r="V773" s="151"/>
    </row>
    <row r="774" spans="1:28" ht="20.100000000000001" customHeight="1">
      <c r="M774" s="156"/>
      <c r="T774" s="153"/>
      <c r="V774" s="151"/>
    </row>
    <row r="775" spans="1:28" ht="20.100000000000001" customHeight="1">
      <c r="M775" s="156"/>
      <c r="O775" s="145"/>
      <c r="P775" s="145"/>
      <c r="Q775" s="145"/>
      <c r="R775" s="145"/>
      <c r="T775" s="153"/>
      <c r="V775" s="151"/>
    </row>
    <row r="776" spans="1:28" ht="20.100000000000001" customHeight="1">
      <c r="M776" s="156"/>
      <c r="O776" s="145"/>
      <c r="P776" s="145"/>
      <c r="Q776" s="145"/>
      <c r="R776" s="145"/>
      <c r="V776" s="151"/>
    </row>
    <row r="777" spans="1:28" ht="20.100000000000001" customHeight="1">
      <c r="M777" s="156"/>
      <c r="O777" s="172"/>
      <c r="P777" s="173"/>
      <c r="Q777" s="173"/>
      <c r="R777" s="145"/>
      <c r="V777" s="151"/>
    </row>
    <row r="778" spans="1:28" ht="20.100000000000001" customHeight="1">
      <c r="M778" s="156"/>
      <c r="O778" s="172"/>
      <c r="P778" s="173"/>
      <c r="Q778" s="173"/>
      <c r="R778" s="145"/>
      <c r="V778" s="151"/>
      <c r="AA778" s="102"/>
      <c r="AB778" s="102"/>
    </row>
    <row r="779" spans="1:28" s="102" customFormat="1" ht="20.100000000000001" customHeight="1">
      <c r="A779" s="268"/>
      <c r="B779" s="123"/>
      <c r="C779" s="123"/>
      <c r="D779" s="123"/>
      <c r="E779" s="123"/>
      <c r="F779" s="123"/>
      <c r="G779" s="123"/>
      <c r="H779" s="123"/>
      <c r="I779" s="316"/>
      <c r="J779" s="123"/>
      <c r="K779" s="123"/>
      <c r="L779" s="123"/>
      <c r="M779" s="156"/>
      <c r="N779" s="150"/>
      <c r="O779" s="172"/>
      <c r="P779" s="173"/>
      <c r="Q779" s="173"/>
      <c r="R779" s="145"/>
      <c r="S779" s="150"/>
      <c r="T779" s="150"/>
      <c r="U779" s="150"/>
      <c r="V779" s="151"/>
      <c r="W779" s="150"/>
      <c r="X779" s="150"/>
      <c r="Y779" s="150"/>
      <c r="Z779" s="150"/>
    </row>
    <row r="780" spans="1:28" s="102" customFormat="1" ht="20.100000000000001" customHeight="1">
      <c r="A780" s="268"/>
      <c r="B780" s="123"/>
      <c r="C780" s="123"/>
      <c r="D780" s="123"/>
      <c r="E780" s="123"/>
      <c r="F780" s="123"/>
      <c r="G780" s="123"/>
      <c r="H780" s="123"/>
      <c r="I780" s="316"/>
      <c r="J780" s="123"/>
      <c r="K780" s="123"/>
      <c r="L780" s="123"/>
      <c r="M780" s="156"/>
      <c r="N780" s="150"/>
      <c r="O780" s="172"/>
      <c r="P780" s="173"/>
      <c r="Q780" s="173"/>
      <c r="R780" s="145"/>
      <c r="S780" s="150"/>
      <c r="T780" s="150"/>
      <c r="U780" s="150"/>
      <c r="V780" s="151"/>
      <c r="W780" s="150"/>
      <c r="X780" s="150"/>
      <c r="Y780" s="150"/>
      <c r="Z780" s="150"/>
    </row>
    <row r="781" spans="1:28" s="102" customFormat="1" ht="20.100000000000001" customHeight="1">
      <c r="A781" s="268"/>
      <c r="B781" s="123"/>
      <c r="C781" s="123"/>
      <c r="D781" s="123"/>
      <c r="E781" s="123"/>
      <c r="F781" s="123"/>
      <c r="G781" s="123"/>
      <c r="H781" s="123"/>
      <c r="I781" s="316"/>
      <c r="J781" s="123"/>
      <c r="K781" s="123"/>
      <c r="L781" s="123"/>
      <c r="M781" s="156"/>
      <c r="N781" s="150"/>
      <c r="O781" s="172"/>
      <c r="P781" s="173"/>
      <c r="Q781" s="173"/>
      <c r="R781" s="145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8"/>
      <c r="B782" s="123"/>
      <c r="C782" s="123"/>
      <c r="D782" s="123"/>
      <c r="E782" s="123"/>
      <c r="F782" s="123"/>
      <c r="G782" s="123"/>
      <c r="H782" s="123"/>
      <c r="I782" s="316"/>
      <c r="J782" s="123"/>
      <c r="K782" s="123"/>
      <c r="L782" s="123"/>
      <c r="M782" s="156"/>
      <c r="N782" s="150"/>
      <c r="O782" s="172"/>
      <c r="P782" s="173"/>
      <c r="Q782" s="173"/>
      <c r="R782" s="145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8"/>
      <c r="B783" s="123"/>
      <c r="C783" s="123"/>
      <c r="D783" s="123"/>
      <c r="E783" s="123"/>
      <c r="F783" s="123"/>
      <c r="G783" s="123"/>
      <c r="H783" s="123"/>
      <c r="I783" s="316"/>
      <c r="J783" s="123"/>
      <c r="K783" s="123"/>
      <c r="L783" s="123"/>
      <c r="M783" s="156"/>
      <c r="N783" s="145"/>
      <c r="O783" s="172"/>
      <c r="P783" s="173"/>
      <c r="Q783" s="173"/>
      <c r="R783" s="145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8"/>
      <c r="B784" s="123"/>
      <c r="C784" s="123"/>
      <c r="D784" s="123"/>
      <c r="E784" s="123"/>
      <c r="F784" s="123"/>
      <c r="G784" s="123"/>
      <c r="H784" s="123"/>
      <c r="I784" s="316"/>
      <c r="J784" s="123"/>
      <c r="K784" s="123"/>
      <c r="L784" s="123"/>
      <c r="M784" s="156"/>
      <c r="N784" s="145"/>
      <c r="O784" s="145"/>
      <c r="P784" s="145"/>
      <c r="Q784" s="145"/>
      <c r="R784" s="145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68"/>
      <c r="B785" s="123"/>
      <c r="C785" s="123"/>
      <c r="D785" s="123"/>
      <c r="E785" s="123"/>
      <c r="F785" s="123"/>
      <c r="G785" s="123"/>
      <c r="H785" s="123"/>
      <c r="I785" s="316"/>
      <c r="J785" s="123"/>
      <c r="K785" s="123"/>
      <c r="L785" s="123"/>
      <c r="M785" s="156"/>
      <c r="N785" s="172"/>
      <c r="O785" s="145"/>
      <c r="P785" s="145"/>
      <c r="Q785" s="145"/>
      <c r="R785" s="145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68"/>
      <c r="B786" s="123"/>
      <c r="C786" s="123"/>
      <c r="D786" s="123"/>
      <c r="E786" s="123"/>
      <c r="F786" s="123"/>
      <c r="G786" s="123"/>
      <c r="H786" s="123"/>
      <c r="I786" s="316"/>
      <c r="J786" s="123"/>
      <c r="K786" s="123"/>
      <c r="L786" s="123"/>
      <c r="M786" s="156"/>
      <c r="N786" s="172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68"/>
      <c r="B787" s="123"/>
      <c r="C787" s="123"/>
      <c r="D787" s="123"/>
      <c r="E787" s="123"/>
      <c r="F787" s="123"/>
      <c r="G787" s="123"/>
      <c r="H787" s="123"/>
      <c r="I787" s="316"/>
      <c r="J787" s="123"/>
      <c r="K787" s="123"/>
      <c r="L787" s="123"/>
      <c r="M787" s="156"/>
      <c r="N787" s="172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68"/>
      <c r="B788" s="123"/>
      <c r="C788" s="123"/>
      <c r="D788" s="123"/>
      <c r="E788" s="123"/>
      <c r="F788" s="123"/>
      <c r="G788" s="123"/>
      <c r="H788" s="123"/>
      <c r="I788" s="316"/>
      <c r="J788" s="123"/>
      <c r="K788" s="123"/>
      <c r="L788" s="123"/>
      <c r="M788" s="156"/>
      <c r="N788" s="172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68"/>
      <c r="B789" s="123"/>
      <c r="C789" s="123"/>
      <c r="D789" s="123"/>
      <c r="E789" s="123"/>
      <c r="F789" s="123"/>
      <c r="G789" s="123"/>
      <c r="H789" s="123"/>
      <c r="I789" s="316"/>
      <c r="J789" s="123"/>
      <c r="K789" s="123"/>
      <c r="L789" s="123"/>
      <c r="M789" s="156"/>
      <c r="N789" s="172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  <c r="AA789" s="150"/>
      <c r="AB789" s="150"/>
    </row>
    <row r="790" spans="1:28" ht="20.100000000000001" customHeight="1">
      <c r="M790" s="156"/>
      <c r="N790" s="172"/>
      <c r="AA790" s="102"/>
      <c r="AB790" s="102"/>
    </row>
    <row r="791" spans="1:28" s="102" customFormat="1" ht="20.100000000000001" customHeight="1">
      <c r="A791" s="268"/>
      <c r="B791" s="123"/>
      <c r="C791" s="123"/>
      <c r="D791" s="123"/>
      <c r="E791" s="123"/>
      <c r="F791" s="123"/>
      <c r="G791" s="123"/>
      <c r="H791" s="123"/>
      <c r="I791" s="316"/>
      <c r="J791" s="123"/>
      <c r="K791" s="123"/>
      <c r="L791" s="123"/>
      <c r="M791" s="156"/>
      <c r="N791" s="172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8"/>
      <c r="B792" s="123"/>
      <c r="C792" s="123"/>
      <c r="D792" s="123"/>
      <c r="E792" s="123"/>
      <c r="F792" s="123"/>
      <c r="G792" s="123"/>
      <c r="H792" s="123"/>
      <c r="I792" s="316"/>
      <c r="J792" s="123"/>
      <c r="K792" s="123"/>
      <c r="L792" s="123"/>
      <c r="M792" s="156"/>
      <c r="N792" s="145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8"/>
      <c r="B793" s="123"/>
      <c r="C793" s="123"/>
      <c r="D793" s="123"/>
      <c r="E793" s="123"/>
      <c r="F793" s="123"/>
      <c r="G793" s="123"/>
      <c r="H793" s="123"/>
      <c r="I793" s="316"/>
      <c r="J793" s="123"/>
      <c r="K793" s="123"/>
      <c r="L793" s="123"/>
      <c r="M793" s="156"/>
      <c r="N793" s="145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8"/>
      <c r="B794" s="123"/>
      <c r="C794" s="123"/>
      <c r="D794" s="123"/>
      <c r="E794" s="123"/>
      <c r="F794" s="123"/>
      <c r="G794" s="123"/>
      <c r="H794" s="123"/>
      <c r="I794" s="316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8"/>
      <c r="B795" s="123"/>
      <c r="C795" s="123"/>
      <c r="D795" s="123"/>
      <c r="E795" s="123"/>
      <c r="F795" s="123"/>
      <c r="G795" s="123"/>
      <c r="H795" s="123"/>
      <c r="I795" s="316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8"/>
      <c r="B796" s="123"/>
      <c r="C796" s="123"/>
      <c r="D796" s="123"/>
      <c r="E796" s="123"/>
      <c r="F796" s="123"/>
      <c r="G796" s="123"/>
      <c r="H796" s="123"/>
      <c r="I796" s="316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8"/>
      <c r="B797" s="123"/>
      <c r="C797" s="123"/>
      <c r="D797" s="123"/>
      <c r="E797" s="123"/>
      <c r="F797" s="123"/>
      <c r="G797" s="123"/>
      <c r="H797" s="123"/>
      <c r="I797" s="316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8"/>
      <c r="B798" s="123"/>
      <c r="C798" s="123"/>
      <c r="D798" s="123"/>
      <c r="E798" s="123"/>
      <c r="F798" s="123"/>
      <c r="G798" s="123"/>
      <c r="H798" s="123"/>
      <c r="I798" s="316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8"/>
      <c r="B799" s="123"/>
      <c r="C799" s="123"/>
      <c r="D799" s="123"/>
      <c r="E799" s="123"/>
      <c r="F799" s="123"/>
      <c r="G799" s="123"/>
      <c r="H799" s="123"/>
      <c r="I799" s="316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8"/>
      <c r="B800" s="123"/>
      <c r="C800" s="123"/>
      <c r="D800" s="123"/>
      <c r="E800" s="123"/>
      <c r="F800" s="123"/>
      <c r="G800" s="123"/>
      <c r="H800" s="123"/>
      <c r="I800" s="316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8"/>
      <c r="B801" s="123"/>
      <c r="C801" s="123"/>
      <c r="D801" s="123"/>
      <c r="E801" s="123"/>
      <c r="F801" s="123"/>
      <c r="G801" s="123"/>
      <c r="H801" s="123"/>
      <c r="I801" s="316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8"/>
      <c r="B802" s="123"/>
      <c r="C802" s="123"/>
      <c r="D802" s="123"/>
      <c r="E802" s="123"/>
      <c r="F802" s="123"/>
      <c r="G802" s="123"/>
      <c r="H802" s="123"/>
      <c r="I802" s="316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8"/>
      <c r="B803" s="123"/>
      <c r="C803" s="123"/>
      <c r="D803" s="123"/>
      <c r="E803" s="123"/>
      <c r="F803" s="123"/>
      <c r="G803" s="123"/>
      <c r="H803" s="123"/>
      <c r="I803" s="316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8"/>
      <c r="B804" s="123"/>
      <c r="C804" s="123"/>
      <c r="D804" s="123"/>
      <c r="E804" s="123"/>
      <c r="F804" s="123"/>
      <c r="G804" s="123"/>
      <c r="H804" s="123"/>
      <c r="I804" s="316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8"/>
      <c r="B805" s="123"/>
      <c r="C805" s="123"/>
      <c r="D805" s="123"/>
      <c r="E805" s="123"/>
      <c r="F805" s="123"/>
      <c r="G805" s="123"/>
      <c r="H805" s="123"/>
      <c r="I805" s="316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8"/>
      <c r="B806" s="123"/>
      <c r="C806" s="123"/>
      <c r="D806" s="123"/>
      <c r="E806" s="123"/>
      <c r="F806" s="123"/>
      <c r="G806" s="123"/>
      <c r="H806" s="123"/>
      <c r="I806" s="316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8"/>
      <c r="B807" s="123"/>
      <c r="C807" s="123"/>
      <c r="D807" s="123"/>
      <c r="E807" s="123"/>
      <c r="F807" s="123"/>
      <c r="G807" s="123"/>
      <c r="H807" s="123"/>
      <c r="I807" s="316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8"/>
      <c r="B808" s="123"/>
      <c r="C808" s="123"/>
      <c r="D808" s="123"/>
      <c r="E808" s="123"/>
      <c r="F808" s="123"/>
      <c r="G808" s="123"/>
      <c r="H808" s="123"/>
      <c r="I808" s="316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8"/>
      <c r="B809" s="123"/>
      <c r="C809" s="123"/>
      <c r="D809" s="123"/>
      <c r="E809" s="123"/>
      <c r="F809" s="123"/>
      <c r="G809" s="123"/>
      <c r="H809" s="123"/>
      <c r="I809" s="316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8"/>
      <c r="B810" s="123"/>
      <c r="C810" s="123"/>
      <c r="D810" s="123"/>
      <c r="E810" s="123"/>
      <c r="F810" s="123"/>
      <c r="G810" s="123"/>
      <c r="H810" s="123"/>
      <c r="I810" s="316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8"/>
      <c r="B811" s="123"/>
      <c r="C811" s="123"/>
      <c r="D811" s="123"/>
      <c r="E811" s="123"/>
      <c r="F811" s="123"/>
      <c r="G811" s="123"/>
      <c r="H811" s="123"/>
      <c r="I811" s="316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8"/>
      <c r="B812" s="123"/>
      <c r="C812" s="123"/>
      <c r="D812" s="123"/>
      <c r="E812" s="123"/>
      <c r="F812" s="123"/>
      <c r="G812" s="123"/>
      <c r="H812" s="123"/>
      <c r="I812" s="316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8"/>
      <c r="B813" s="123"/>
      <c r="C813" s="123"/>
      <c r="D813" s="123"/>
      <c r="E813" s="123"/>
      <c r="F813" s="123"/>
      <c r="G813" s="123"/>
      <c r="H813" s="123"/>
      <c r="I813" s="316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8"/>
      <c r="B814" s="123"/>
      <c r="C814" s="123"/>
      <c r="D814" s="123"/>
      <c r="E814" s="123"/>
      <c r="F814" s="123"/>
      <c r="G814" s="123"/>
      <c r="H814" s="123"/>
      <c r="I814" s="316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8"/>
      <c r="B815" s="123"/>
      <c r="C815" s="123"/>
      <c r="D815" s="123"/>
      <c r="E815" s="123"/>
      <c r="F815" s="123"/>
      <c r="G815" s="123"/>
      <c r="H815" s="123"/>
      <c r="I815" s="316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8"/>
      <c r="B816" s="123"/>
      <c r="C816" s="123"/>
      <c r="D816" s="123"/>
      <c r="E816" s="123"/>
      <c r="F816" s="123"/>
      <c r="G816" s="123"/>
      <c r="H816" s="123"/>
      <c r="I816" s="316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8"/>
      <c r="B817" s="123"/>
      <c r="C817" s="123"/>
      <c r="D817" s="123"/>
      <c r="E817" s="123"/>
      <c r="F817" s="123"/>
      <c r="G817" s="123"/>
      <c r="H817" s="123"/>
      <c r="I817" s="316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8"/>
      <c r="B818" s="123"/>
      <c r="C818" s="123"/>
      <c r="D818" s="123"/>
      <c r="E818" s="123"/>
      <c r="F818" s="123"/>
      <c r="G818" s="123"/>
      <c r="H818" s="123"/>
      <c r="I818" s="316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8"/>
      <c r="B819" s="123"/>
      <c r="C819" s="123"/>
      <c r="D819" s="123"/>
      <c r="E819" s="123"/>
      <c r="F819" s="123"/>
      <c r="G819" s="123"/>
      <c r="H819" s="123"/>
      <c r="I819" s="316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8"/>
      <c r="B820" s="123"/>
      <c r="C820" s="123"/>
      <c r="D820" s="123"/>
      <c r="E820" s="123"/>
      <c r="F820" s="123"/>
      <c r="G820" s="123"/>
      <c r="H820" s="123"/>
      <c r="I820" s="316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8"/>
      <c r="B821" s="123"/>
      <c r="C821" s="123"/>
      <c r="D821" s="123"/>
      <c r="E821" s="123"/>
      <c r="F821" s="123"/>
      <c r="G821" s="123"/>
      <c r="H821" s="123"/>
      <c r="I821" s="316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8"/>
      <c r="B822" s="123"/>
      <c r="C822" s="123"/>
      <c r="D822" s="123"/>
      <c r="E822" s="123"/>
      <c r="F822" s="123"/>
      <c r="G822" s="123"/>
      <c r="H822" s="123"/>
      <c r="I822" s="316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8"/>
      <c r="B823" s="123"/>
      <c r="C823" s="123"/>
      <c r="D823" s="123"/>
      <c r="E823" s="123"/>
      <c r="F823" s="123"/>
      <c r="G823" s="123"/>
      <c r="H823" s="123"/>
      <c r="I823" s="316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8"/>
      <c r="B824" s="123"/>
      <c r="C824" s="123"/>
      <c r="D824" s="123"/>
      <c r="E824" s="123"/>
      <c r="F824" s="123"/>
      <c r="G824" s="123"/>
      <c r="H824" s="123"/>
      <c r="I824" s="316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8"/>
      <c r="B825" s="123"/>
      <c r="C825" s="123"/>
      <c r="D825" s="123"/>
      <c r="E825" s="123"/>
      <c r="F825" s="123"/>
      <c r="G825" s="123"/>
      <c r="H825" s="123"/>
      <c r="I825" s="316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8"/>
      <c r="B826" s="123"/>
      <c r="C826" s="123"/>
      <c r="D826" s="123"/>
      <c r="E826" s="123"/>
      <c r="F826" s="123"/>
      <c r="G826" s="123"/>
      <c r="H826" s="123"/>
      <c r="I826" s="316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8"/>
      <c r="B827" s="123"/>
      <c r="C827" s="123"/>
      <c r="D827" s="123"/>
      <c r="E827" s="123"/>
      <c r="F827" s="123"/>
      <c r="G827" s="123"/>
      <c r="H827" s="123"/>
      <c r="I827" s="316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8"/>
      <c r="B828" s="123"/>
      <c r="C828" s="123"/>
      <c r="D828" s="123"/>
      <c r="E828" s="123"/>
      <c r="F828" s="123"/>
      <c r="G828" s="123"/>
      <c r="H828" s="123"/>
      <c r="I828" s="316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8"/>
      <c r="B829" s="123"/>
      <c r="C829" s="123"/>
      <c r="D829" s="123"/>
      <c r="E829" s="123"/>
      <c r="F829" s="123"/>
      <c r="G829" s="123"/>
      <c r="H829" s="123"/>
      <c r="I829" s="316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8"/>
      <c r="B830" s="123"/>
      <c r="C830" s="123"/>
      <c r="D830" s="123"/>
      <c r="E830" s="123"/>
      <c r="F830" s="123"/>
      <c r="G830" s="123"/>
      <c r="H830" s="123"/>
      <c r="I830" s="316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  <c r="AA830" s="150"/>
      <c r="AB830" s="150"/>
    </row>
    <row r="833" spans="1:28" ht="20.100000000000001" customHeight="1">
      <c r="AA833" s="102"/>
      <c r="AB833" s="102"/>
    </row>
    <row r="834" spans="1:28" s="102" customFormat="1" ht="20.100000000000001" customHeight="1">
      <c r="A834" s="268"/>
      <c r="B834" s="123"/>
      <c r="C834" s="123"/>
      <c r="D834" s="123"/>
      <c r="E834" s="123"/>
      <c r="F834" s="123"/>
      <c r="G834" s="123"/>
      <c r="H834" s="123"/>
      <c r="I834" s="316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8"/>
      <c r="B835" s="123"/>
      <c r="C835" s="123"/>
      <c r="D835" s="123"/>
      <c r="E835" s="123"/>
      <c r="F835" s="123"/>
      <c r="G835" s="123"/>
      <c r="H835" s="123"/>
      <c r="I835" s="316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8"/>
      <c r="B836" s="123"/>
      <c r="C836" s="123"/>
      <c r="D836" s="123"/>
      <c r="E836" s="123"/>
      <c r="F836" s="123"/>
      <c r="G836" s="123"/>
      <c r="H836" s="123"/>
      <c r="I836" s="316"/>
      <c r="J836" s="123"/>
      <c r="K836" s="123"/>
      <c r="L836" s="123"/>
      <c r="M836" s="147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8"/>
      <c r="B837" s="123"/>
      <c r="C837" s="123"/>
      <c r="D837" s="123"/>
      <c r="E837" s="123"/>
      <c r="F837" s="123"/>
      <c r="G837" s="123"/>
      <c r="H837" s="123"/>
      <c r="I837" s="316"/>
      <c r="J837" s="123"/>
      <c r="K837" s="123"/>
      <c r="L837" s="123"/>
      <c r="M837" s="147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8"/>
      <c r="B838" s="123"/>
      <c r="C838" s="123"/>
      <c r="D838" s="123"/>
      <c r="E838" s="123"/>
      <c r="F838" s="123"/>
      <c r="G838" s="123"/>
      <c r="H838" s="123"/>
      <c r="I838" s="316"/>
      <c r="J838" s="123"/>
      <c r="K838" s="123"/>
      <c r="L838" s="123"/>
      <c r="M838" s="147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8" s="102" customFormat="1" ht="20.100000000000001" customHeight="1">
      <c r="A839" s="268"/>
      <c r="B839" s="123"/>
      <c r="C839" s="123"/>
      <c r="D839" s="123"/>
      <c r="E839" s="123"/>
      <c r="F839" s="123"/>
      <c r="G839" s="123"/>
      <c r="H839" s="123"/>
      <c r="I839" s="316"/>
      <c r="J839" s="123"/>
      <c r="K839" s="123"/>
      <c r="L839" s="123"/>
      <c r="M839" s="147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8" s="102" customFormat="1" ht="20.100000000000001" customHeight="1">
      <c r="A840" s="268"/>
      <c r="B840" s="123"/>
      <c r="C840" s="123"/>
      <c r="D840" s="123"/>
      <c r="E840" s="123"/>
      <c r="F840" s="123"/>
      <c r="G840" s="123"/>
      <c r="H840" s="123"/>
      <c r="I840" s="316"/>
      <c r="J840" s="123"/>
      <c r="K840" s="123"/>
      <c r="L840" s="123"/>
      <c r="M840" s="147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8" s="102" customFormat="1" ht="20.100000000000001" customHeight="1">
      <c r="A841" s="268"/>
      <c r="B841" s="123"/>
      <c r="C841" s="123"/>
      <c r="D841" s="123"/>
      <c r="E841" s="123"/>
      <c r="F841" s="123"/>
      <c r="G841" s="123"/>
      <c r="H841" s="123"/>
      <c r="I841" s="316"/>
      <c r="J841" s="123"/>
      <c r="K841" s="123"/>
      <c r="L841" s="123"/>
      <c r="M841" s="147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8" s="102" customFormat="1" ht="20.100000000000001" customHeight="1">
      <c r="A842" s="268"/>
      <c r="B842" s="123"/>
      <c r="C842" s="123"/>
      <c r="D842" s="123"/>
      <c r="E842" s="123"/>
      <c r="F842" s="123"/>
      <c r="G842" s="123"/>
      <c r="H842" s="123"/>
      <c r="I842" s="316"/>
      <c r="J842" s="123"/>
      <c r="K842" s="123"/>
      <c r="L842" s="123"/>
      <c r="M842" s="147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  <c r="AA842" s="150"/>
      <c r="AB842" s="150"/>
    </row>
  </sheetData>
  <autoFilter ref="A3:V720"/>
  <mergeCells count="13">
    <mergeCell ref="K152:L152"/>
    <mergeCell ref="K133:L133"/>
    <mergeCell ref="K123:L123"/>
    <mergeCell ref="V35:V36"/>
    <mergeCell ref="K78:L78"/>
    <mergeCell ref="K88:L88"/>
    <mergeCell ref="K104:L104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14:H115 D134:H135 E105:H106 D144:H145 D79:H80 D89:H97 D4:H65 D67:H69">
    <cfRule type="cellIs" dxfId="195" priority="12" operator="greaterThan">
      <formula>0</formula>
    </cfRule>
  </conditionalFormatting>
  <conditionalFormatting sqref="D114:H115 D134:H135 D144:H145 D89:H97">
    <cfRule type="cellIs" dxfId="194" priority="10" operator="greaterThan">
      <formula>0</formula>
    </cfRule>
    <cfRule type="expression" dxfId="193" priority="11">
      <formula>"&gt;0"</formula>
    </cfRule>
  </conditionalFormatting>
  <conditionalFormatting sqref="D124:H125">
    <cfRule type="cellIs" dxfId="192" priority="2" operator="greaterThan">
      <formula>0</formula>
    </cfRule>
    <cfRule type="cellIs" dxfId="191" priority="3" operator="greaterThan">
      <formula>0</formula>
    </cfRule>
    <cfRule type="expression" dxfId="190" priority="7">
      <formula>"&gt;=1"</formula>
    </cfRule>
    <cfRule type="cellIs" dxfId="189" priority="8" operator="greaterThan">
      <formula>1</formula>
    </cfRule>
    <cfRule type="cellIs" dxfId="188" priority="9" operator="greaterThan">
      <formula>1</formula>
    </cfRule>
  </conditionalFormatting>
  <conditionalFormatting sqref="P777:Q783">
    <cfRule type="expression" dxfId="187" priority="4">
      <formula>"&gt;=1"</formula>
    </cfRule>
    <cfRule type="cellIs" dxfId="186" priority="5" operator="greaterThan">
      <formula>1</formula>
    </cfRule>
    <cfRule type="cellIs" dxfId="185" priority="6" operator="greaterThan">
      <formula>1</formula>
    </cfRule>
  </conditionalFormatting>
  <conditionalFormatting sqref="D66:H66">
    <cfRule type="cellIs" dxfId="184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9"/>
  <sheetViews>
    <sheetView zoomScaleNormal="100" workbookViewId="0">
      <pane ySplit="3" topLeftCell="A61" activePane="bottomLeft" state="frozen"/>
      <selection activeCell="A4" sqref="A4:J71"/>
      <selection pane="bottomLeft" activeCell="A79" sqref="A79:XFD79"/>
    </sheetView>
  </sheetViews>
  <sheetFormatPr defaultRowHeight="20.100000000000001" customHeight="1"/>
  <cols>
    <col min="1" max="1" width="10.125" style="268" customWidth="1"/>
    <col min="2" max="2" width="18.625" style="123" customWidth="1"/>
    <col min="3" max="3" width="11.625" style="123" customWidth="1"/>
    <col min="4" max="8" width="8.125" style="123" customWidth="1"/>
    <col min="9" max="9" width="8.875" style="31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3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49" t="s">
        <v>3</v>
      </c>
      <c r="E3" s="449" t="s">
        <v>4</v>
      </c>
      <c r="F3" s="449" t="s">
        <v>5</v>
      </c>
      <c r="G3" s="449" t="s">
        <v>6</v>
      </c>
      <c r="H3" s="449" t="s">
        <v>119</v>
      </c>
      <c r="I3" s="295" t="s">
        <v>8</v>
      </c>
      <c r="J3" s="449" t="s">
        <v>9</v>
      </c>
      <c r="K3" s="466" t="s">
        <v>10</v>
      </c>
      <c r="L3" s="467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8">
        <v>44526</v>
      </c>
      <c r="B4" s="326" t="s">
        <v>2806</v>
      </c>
      <c r="C4" s="327" t="s">
        <v>2807</v>
      </c>
      <c r="D4" s="328">
        <v>7</v>
      </c>
      <c r="E4" s="328">
        <v>0</v>
      </c>
      <c r="F4" s="328">
        <v>0</v>
      </c>
      <c r="G4" s="328">
        <v>7</v>
      </c>
      <c r="H4" s="328">
        <v>0</v>
      </c>
      <c r="I4" s="329" t="s">
        <v>2834</v>
      </c>
      <c r="J4" s="330" t="s">
        <v>2836</v>
      </c>
      <c r="K4" s="330" t="s">
        <v>2839</v>
      </c>
      <c r="L4" s="331"/>
      <c r="M4" s="101"/>
      <c r="O4" s="111" t="s">
        <v>93</v>
      </c>
      <c r="P4" s="112"/>
      <c r="Q4" s="32">
        <f>D151</f>
        <v>261</v>
      </c>
      <c r="R4" s="32">
        <f>E151</f>
        <v>0</v>
      </c>
      <c r="S4" s="32">
        <f>F151</f>
        <v>0</v>
      </c>
      <c r="T4" s="32">
        <f>G151</f>
        <v>254</v>
      </c>
      <c r="U4" s="32">
        <f>H151</f>
        <v>0</v>
      </c>
      <c r="V4" s="113"/>
    </row>
    <row r="5" spans="1:22" ht="20.100000000000001" customHeight="1" thickBot="1">
      <c r="A5" s="324">
        <v>44526</v>
      </c>
      <c r="B5" s="338" t="s">
        <v>2809</v>
      </c>
      <c r="C5" s="339" t="s">
        <v>2808</v>
      </c>
      <c r="D5" s="340">
        <v>2</v>
      </c>
      <c r="E5" s="340">
        <v>0</v>
      </c>
      <c r="F5" s="340">
        <v>0</v>
      </c>
      <c r="G5" s="340">
        <v>2</v>
      </c>
      <c r="H5" s="340">
        <v>0</v>
      </c>
      <c r="I5" s="341" t="s">
        <v>2835</v>
      </c>
      <c r="J5" s="342" t="s">
        <v>2836</v>
      </c>
      <c r="K5" s="342" t="s">
        <v>2839</v>
      </c>
      <c r="L5" s="343"/>
      <c r="M5" s="156"/>
      <c r="O5" s="114" t="s">
        <v>49</v>
      </c>
      <c r="P5" s="115"/>
      <c r="Q5" s="33">
        <f>D152</f>
        <v>5173</v>
      </c>
      <c r="R5" s="33">
        <f>E152</f>
        <v>909</v>
      </c>
      <c r="S5" s="33">
        <f>F152</f>
        <v>921</v>
      </c>
      <c r="T5" s="33">
        <f>G152</f>
        <v>5091</v>
      </c>
      <c r="U5" s="33">
        <f>H152</f>
        <v>0</v>
      </c>
      <c r="V5" s="116"/>
    </row>
    <row r="6" spans="1:22" ht="20.100000000000001" customHeight="1" thickBot="1">
      <c r="A6" s="359">
        <v>44526</v>
      </c>
      <c r="B6" s="360" t="s">
        <v>2810</v>
      </c>
      <c r="C6" s="361" t="s">
        <v>2811</v>
      </c>
      <c r="D6" s="362">
        <v>1</v>
      </c>
      <c r="E6" s="362">
        <v>0</v>
      </c>
      <c r="F6" s="362">
        <v>0</v>
      </c>
      <c r="G6" s="362">
        <v>2</v>
      </c>
      <c r="H6" s="362">
        <v>0</v>
      </c>
      <c r="I6" s="363" t="s">
        <v>2835</v>
      </c>
      <c r="J6" s="364" t="s">
        <v>2836</v>
      </c>
      <c r="K6" s="364" t="s">
        <v>2839</v>
      </c>
      <c r="L6" s="365"/>
      <c r="M6" s="156"/>
      <c r="O6" s="46" t="s">
        <v>50</v>
      </c>
      <c r="P6" s="47"/>
      <c r="Q6" s="2">
        <f>D153</f>
        <v>5434</v>
      </c>
      <c r="R6" s="2">
        <f>E153</f>
        <v>909</v>
      </c>
      <c r="S6" s="2">
        <f>F153</f>
        <v>921</v>
      </c>
      <c r="T6" s="2">
        <f>G153</f>
        <v>5345</v>
      </c>
      <c r="U6" s="2">
        <f>H153</f>
        <v>0</v>
      </c>
      <c r="V6" s="48"/>
    </row>
    <row r="7" spans="1:22" ht="20.100000000000001" customHeight="1" thickTop="1">
      <c r="A7" s="318">
        <v>44526</v>
      </c>
      <c r="B7" s="326" t="s">
        <v>2812</v>
      </c>
      <c r="C7" s="327" t="s">
        <v>2813</v>
      </c>
      <c r="D7" s="328">
        <v>0</v>
      </c>
      <c r="E7" s="328">
        <v>0</v>
      </c>
      <c r="F7" s="328">
        <v>0</v>
      </c>
      <c r="G7" s="328">
        <v>1</v>
      </c>
      <c r="H7" s="328">
        <v>0</v>
      </c>
      <c r="I7" s="329" t="s">
        <v>2835</v>
      </c>
      <c r="J7" s="330" t="s">
        <v>2837</v>
      </c>
      <c r="K7" s="330" t="s">
        <v>2839</v>
      </c>
      <c r="L7" s="331"/>
      <c r="M7" s="156"/>
      <c r="O7" s="49" t="s">
        <v>51</v>
      </c>
      <c r="P7" s="50"/>
      <c r="Q7" s="3">
        <f>D98</f>
        <v>226</v>
      </c>
      <c r="R7" s="3">
        <f>E98</f>
        <v>0</v>
      </c>
      <c r="S7" s="3">
        <f>F98</f>
        <v>0</v>
      </c>
      <c r="T7" s="3">
        <f>G98</f>
        <v>215</v>
      </c>
      <c r="U7" s="3">
        <f>H98</f>
        <v>0</v>
      </c>
      <c r="V7" s="51"/>
    </row>
    <row r="8" spans="1:22" ht="20.100000000000001" customHeight="1" thickBot="1">
      <c r="A8" s="325">
        <v>44526</v>
      </c>
      <c r="B8" s="332" t="s">
        <v>2812</v>
      </c>
      <c r="C8" s="333" t="s">
        <v>2814</v>
      </c>
      <c r="D8" s="334">
        <v>4</v>
      </c>
      <c r="E8" s="334">
        <v>0</v>
      </c>
      <c r="F8" s="334">
        <v>0</v>
      </c>
      <c r="G8" s="334">
        <v>4</v>
      </c>
      <c r="H8" s="334">
        <v>0</v>
      </c>
      <c r="I8" s="335" t="s">
        <v>2834</v>
      </c>
      <c r="J8" s="336" t="s">
        <v>2836</v>
      </c>
      <c r="K8" s="336" t="s">
        <v>2840</v>
      </c>
      <c r="L8" s="337"/>
      <c r="M8" s="156"/>
      <c r="O8" s="52" t="s">
        <v>94</v>
      </c>
      <c r="P8" s="53"/>
      <c r="Q8" s="4">
        <f>SUM(Q6:Q7)</f>
        <v>5660</v>
      </c>
      <c r="R8" s="4">
        <f>SUM(R6:R7)</f>
        <v>909</v>
      </c>
      <c r="S8" s="4">
        <f>SUM(S6:S7)</f>
        <v>921</v>
      </c>
      <c r="T8" s="4">
        <f>SUM(T6:T7)</f>
        <v>5560</v>
      </c>
      <c r="U8" s="4">
        <f>SUM(U6:U7)</f>
        <v>0</v>
      </c>
      <c r="V8" s="54"/>
    </row>
    <row r="9" spans="1:22" ht="20.100000000000001" customHeight="1" thickTop="1" thickBot="1">
      <c r="A9" s="324">
        <v>44526</v>
      </c>
      <c r="B9" s="338" t="s">
        <v>2812</v>
      </c>
      <c r="C9" s="339" t="s">
        <v>2815</v>
      </c>
      <c r="D9" s="340">
        <v>1</v>
      </c>
      <c r="E9" s="340">
        <v>0</v>
      </c>
      <c r="F9" s="340">
        <v>0</v>
      </c>
      <c r="G9" s="340">
        <v>1</v>
      </c>
      <c r="H9" s="340">
        <v>0</v>
      </c>
      <c r="I9" s="341" t="s">
        <v>2835</v>
      </c>
      <c r="J9" s="342" t="s">
        <v>2837</v>
      </c>
      <c r="K9" s="342" t="s">
        <v>2841</v>
      </c>
      <c r="L9" s="343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59">
        <v>44526</v>
      </c>
      <c r="B10" s="360" t="s">
        <v>2816</v>
      </c>
      <c r="C10" s="361" t="s">
        <v>2817</v>
      </c>
      <c r="D10" s="362">
        <v>1</v>
      </c>
      <c r="E10" s="362">
        <v>0</v>
      </c>
      <c r="F10" s="362">
        <v>0</v>
      </c>
      <c r="G10" s="362">
        <v>1</v>
      </c>
      <c r="H10" s="362">
        <v>0</v>
      </c>
      <c r="I10" s="363" t="s">
        <v>2835</v>
      </c>
      <c r="J10" s="364" t="s">
        <v>2836</v>
      </c>
      <c r="K10" s="364" t="s">
        <v>2839</v>
      </c>
      <c r="L10" s="365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9">
        <v>44526</v>
      </c>
      <c r="B11" s="360" t="s">
        <v>2818</v>
      </c>
      <c r="C11" s="361" t="s">
        <v>2819</v>
      </c>
      <c r="D11" s="362">
        <v>6</v>
      </c>
      <c r="E11" s="362">
        <v>0</v>
      </c>
      <c r="F11" s="362">
        <v>0</v>
      </c>
      <c r="G11" s="362">
        <v>6</v>
      </c>
      <c r="H11" s="362">
        <v>0</v>
      </c>
      <c r="I11" s="363" t="s">
        <v>2834</v>
      </c>
      <c r="J11" s="364" t="s">
        <v>2837</v>
      </c>
      <c r="K11" s="364" t="s">
        <v>2839</v>
      </c>
      <c r="L11" s="36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18">
        <v>44526</v>
      </c>
      <c r="B12" s="326" t="s">
        <v>2820</v>
      </c>
      <c r="C12" s="327" t="s">
        <v>2821</v>
      </c>
      <c r="D12" s="328">
        <v>3</v>
      </c>
      <c r="E12" s="328">
        <v>0</v>
      </c>
      <c r="F12" s="328">
        <v>0</v>
      </c>
      <c r="G12" s="328">
        <v>4</v>
      </c>
      <c r="H12" s="328">
        <v>0</v>
      </c>
      <c r="I12" s="329" t="s">
        <v>2835</v>
      </c>
      <c r="J12" s="330" t="s">
        <v>2838</v>
      </c>
      <c r="K12" s="330" t="s">
        <v>2839</v>
      </c>
      <c r="L12" s="331"/>
      <c r="M12" s="156"/>
      <c r="O12" s="468" t="s">
        <v>53</v>
      </c>
      <c r="P12" s="466"/>
      <c r="Q12" s="117">
        <f>T12+V12</f>
        <v>261</v>
      </c>
      <c r="R12" s="57"/>
      <c r="S12" s="58" t="s">
        <v>39</v>
      </c>
      <c r="T12" s="59">
        <f>SUM(P14:V14,P17:V17,P20:V20,P23:V23,P26:V26,V29,U29,T29)</f>
        <v>244</v>
      </c>
      <c r="U12" s="60" t="s">
        <v>40</v>
      </c>
      <c r="V12" s="61">
        <f>SUM(P29:S29)</f>
        <v>17</v>
      </c>
    </row>
    <row r="13" spans="1:22" ht="20.100000000000001" customHeight="1" thickBot="1">
      <c r="A13" s="324">
        <v>44526</v>
      </c>
      <c r="B13" s="338" t="s">
        <v>2820</v>
      </c>
      <c r="C13" s="339" t="s">
        <v>2822</v>
      </c>
      <c r="D13" s="340">
        <v>1</v>
      </c>
      <c r="E13" s="340">
        <v>0</v>
      </c>
      <c r="F13" s="340">
        <v>0</v>
      </c>
      <c r="G13" s="340">
        <v>1</v>
      </c>
      <c r="H13" s="340">
        <v>0</v>
      </c>
      <c r="I13" s="341" t="s">
        <v>2835</v>
      </c>
      <c r="J13" s="342" t="s">
        <v>2836</v>
      </c>
      <c r="K13" s="342" t="s">
        <v>2841</v>
      </c>
      <c r="L13" s="343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18">
        <v>44526</v>
      </c>
      <c r="B14" s="326" t="s">
        <v>2823</v>
      </c>
      <c r="C14" s="327" t="s">
        <v>2824</v>
      </c>
      <c r="D14" s="328">
        <v>2</v>
      </c>
      <c r="E14" s="328">
        <v>0</v>
      </c>
      <c r="F14" s="328">
        <v>0</v>
      </c>
      <c r="G14" s="328">
        <v>1</v>
      </c>
      <c r="H14" s="328">
        <v>0</v>
      </c>
      <c r="I14" s="329" t="s">
        <v>2835</v>
      </c>
      <c r="J14" s="330" t="s">
        <v>2836</v>
      </c>
      <c r="K14" s="330" t="s">
        <v>2839</v>
      </c>
      <c r="L14" s="331"/>
      <c r="M14" s="156"/>
      <c r="O14" s="118" t="s">
        <v>22</v>
      </c>
      <c r="P14" s="119">
        <f>SUMIF($C$4:$C$69,P13,$D$4:$D$69)+SUMIF($C$79:$C$80,P13,$D$79:$D$80)+SUMIF($C$103:$C$104,P13,$D$103:$D$104)</f>
        <v>21</v>
      </c>
      <c r="Q14" s="119">
        <f>SUMIF($C$4:$C$69,Q13,$D$4:$D$69)+SUMIF($C$79:$C$80,Q13,$D$79:$D$80)+SUMIF($C$103:$C$104,Q13,$D$103:$D$104)</f>
        <v>0</v>
      </c>
      <c r="R14" s="119">
        <f>SUMIF($C$4:$C$69,R13,$D$4:$D$69)+SUMIF($C$79:$C$80,R13,$D$79:$D$80)+SUMIF($C$103:$C$104,R13,$D$103:$D$104)</f>
        <v>24</v>
      </c>
      <c r="S14" s="119">
        <f>SUMIF($C$4:$C$69,S13,$D$4:$D$69)+SUMIF($C$79:$C$80,S13,$D$79:$D$80)+SUMIF($C$103:$C$104,S13,$D$103:$D$104)</f>
        <v>0</v>
      </c>
      <c r="T14" s="119">
        <f>SUMIF($C$4:$C$69,T13,$D$4:$D$69)+SUMIF($C$79:$C$80,T13,$D$79:$D$80)+SUMIF($C$103:$C$104,T13,$D$103:$D$104)</f>
        <v>49</v>
      </c>
      <c r="U14" s="119">
        <f>SUMIF($C$4:$C$69,U13,$D$4:$D$69)+SUMIF($C$79:$C$80,U13,$D$79:$D$80)+SUMIF($C$103:$C$104,U13,$D$103:$D$104)</f>
        <v>0</v>
      </c>
      <c r="V14" s="120">
        <f>SUMIF($C$4:$C$69,V13,$D$4:$D$69)+SUMIF($C$79:$C$80,V13,$D$79:$D$80)+SUMIF($C$103:$C$104,V13,$D$103:$D$104)</f>
        <v>2</v>
      </c>
    </row>
    <row r="15" spans="1:22" ht="20.100000000000001" customHeight="1">
      <c r="A15" s="325">
        <v>44526</v>
      </c>
      <c r="B15" s="332" t="s">
        <v>2823</v>
      </c>
      <c r="C15" s="333" t="s">
        <v>2821</v>
      </c>
      <c r="D15" s="334">
        <v>3</v>
      </c>
      <c r="E15" s="334">
        <v>0</v>
      </c>
      <c r="F15" s="334">
        <v>0</v>
      </c>
      <c r="G15" s="334">
        <v>3</v>
      </c>
      <c r="H15" s="334">
        <v>0</v>
      </c>
      <c r="I15" s="335" t="s">
        <v>2835</v>
      </c>
      <c r="J15" s="336" t="s">
        <v>2837</v>
      </c>
      <c r="K15" s="336" t="s">
        <v>2839</v>
      </c>
      <c r="L15" s="337"/>
      <c r="M15" s="156"/>
      <c r="O15" s="65" t="s">
        <v>25</v>
      </c>
      <c r="P15" s="66">
        <f>SUMIF($C$4:$C$69,P13,$G$4:$G$69)+SUMIF($C$79:$C$80,P13,$G$79:$G$80)+SUMIF($C$103:$C$104,P13,$G$103:$G$104)</f>
        <v>16</v>
      </c>
      <c r="Q15" s="66">
        <f>SUMIF($C$4:$C$69,Q13,$G$4:$G$69)+SUMIF($C$79:$C$80,Q13,$G$79:$G$80)+SUMIF($C$103:$C$104,Q13,$G$103:$G$104)</f>
        <v>0</v>
      </c>
      <c r="R15" s="66">
        <f>SUMIF($C$4:$C$69,R13,$G$4:$G$69)+SUMIF($C$79:$C$80,R13,$G$79:$G$80)+SUMIF($C$103:$C$104,R13,$G$103:$G$104)</f>
        <v>20</v>
      </c>
      <c r="S15" s="66">
        <f>SUMIF($C$4:$C$69,S13,$G$4:$G$69)+SUMIF($C$79:$C$80,S13,$G$79:$G$80)+SUMIF($C$103:$C$104,S13,$G$103:$G$104)</f>
        <v>0</v>
      </c>
      <c r="T15" s="66">
        <f>SUMIF($C$4:$C$69,T13,$G$4:$G$69)+SUMIF($C$79:$C$80,T13,$G$79:$G$80)+SUMIF($C$103:$C$104,T13,$G$103:$G$104)</f>
        <v>49</v>
      </c>
      <c r="U15" s="66">
        <f>SUMIF($C$4:$C$69,U13,$G$4:$G$69)+SUMIF($C$79:$C$80,U13,$G$79:$G$80)+SUMIF($C$103:$C$104,U13,$G$103:$G$104)</f>
        <v>0</v>
      </c>
      <c r="V15" s="67">
        <f>SUMIF($C$4:$C$69,V13,$G$4:$G$69)+SUMIF($C$79:$C$80,V13,$G$79:$G$80)+SUMIF($C$103:$C$104,V13,$G$103:$G$104)</f>
        <v>0</v>
      </c>
    </row>
    <row r="16" spans="1:22" ht="20.100000000000001" customHeight="1">
      <c r="A16" s="325">
        <v>44526</v>
      </c>
      <c r="B16" s="332" t="s">
        <v>2823</v>
      </c>
      <c r="C16" s="333" t="s">
        <v>2825</v>
      </c>
      <c r="D16" s="334">
        <v>2</v>
      </c>
      <c r="E16" s="334">
        <v>0</v>
      </c>
      <c r="F16" s="334">
        <v>0</v>
      </c>
      <c r="G16" s="334">
        <v>0</v>
      </c>
      <c r="H16" s="334">
        <v>0</v>
      </c>
      <c r="I16" s="335" t="s">
        <v>2834</v>
      </c>
      <c r="J16" s="336" t="s">
        <v>2838</v>
      </c>
      <c r="K16" s="336" t="s">
        <v>2839</v>
      </c>
      <c r="L16" s="337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25">
        <v>44526</v>
      </c>
      <c r="B17" s="332" t="s">
        <v>2823</v>
      </c>
      <c r="C17" s="333" t="s">
        <v>2811</v>
      </c>
      <c r="D17" s="334">
        <v>2</v>
      </c>
      <c r="E17" s="334">
        <v>0</v>
      </c>
      <c r="F17" s="334">
        <v>0</v>
      </c>
      <c r="G17" s="334">
        <v>1</v>
      </c>
      <c r="H17" s="334">
        <v>0</v>
      </c>
      <c r="I17" s="335" t="s">
        <v>2835</v>
      </c>
      <c r="J17" s="336" t="s">
        <v>2836</v>
      </c>
      <c r="K17" s="336" t="s">
        <v>2839</v>
      </c>
      <c r="L17" s="337"/>
      <c r="M17" s="156"/>
      <c r="O17" s="121" t="s">
        <v>22</v>
      </c>
      <c r="P17" s="119">
        <f>SUMIF($C$4:$C$69,P16,$D$4:$D$69)+SUMIF($C$79:$C$80,P16,$D$79:$D$80)+SUMIF($C$103:$C$104,P16,$D$103:$D$104)</f>
        <v>105</v>
      </c>
      <c r="Q17" s="119">
        <f>SUMIF($C$4:$C$69,Q16,$D$4:$D$69)+SUMIF($C$79:$C$80,Q16,$D$79:$D$80)+SUMIF($C$103:$C$104,Q16,$D$103:$D$104)</f>
        <v>7</v>
      </c>
      <c r="R17" s="119">
        <f>SUMIF($C$4:$C$69,R16,$D$4:$D$69)+SUMIF($C$79:$C$80,R16,$D$79:$D$80)+SUMIF($C$103:$C$104,R16,$D$103:$D$104)</f>
        <v>0</v>
      </c>
      <c r="S17" s="119">
        <f>SUMIF($C$4:$C$69,S16,$D$4:$D$69)+SUMIF($C$79:$C$80,S16,$D$79:$D$80)+SUMIF($C$103:$C$104,S16,$D$103:$D$104)</f>
        <v>0</v>
      </c>
      <c r="T17" s="119">
        <f>SUMIF($C$4:$C$69,T16,$D$4:$D$69)+SUMIF($C$79:$C$80,T16,$D$79:$D$80)+SUMIF($C$103:$C$104,T16,$D$103:$D$104)</f>
        <v>0</v>
      </c>
      <c r="U17" s="119">
        <f>SUMIF($C$4:$C$69,U16,$D$4:$D$69)+SUMIF($C$79:$C$80,U16,$D$79:$D$80)+SUMIF($C$103:$C$104,U16,$D$103:$D$104)</f>
        <v>0</v>
      </c>
      <c r="V17" s="120">
        <f>SUMIF($C$4:$C$69,V16,$D$4:$D$69)+SUMIF($C$79:$C$80,V16,$D$79:$D$80)+SUMIF($C$103:$C$104,V16,$D$103:$D$104)</f>
        <v>0</v>
      </c>
    </row>
    <row r="18" spans="1:22" ht="20.100000000000001" customHeight="1" thickBot="1">
      <c r="A18" s="324">
        <v>44526</v>
      </c>
      <c r="B18" s="338" t="s">
        <v>2823</v>
      </c>
      <c r="C18" s="339" t="s">
        <v>2826</v>
      </c>
      <c r="D18" s="340">
        <v>1</v>
      </c>
      <c r="E18" s="340">
        <v>0</v>
      </c>
      <c r="F18" s="340">
        <v>0</v>
      </c>
      <c r="G18" s="340">
        <v>1</v>
      </c>
      <c r="H18" s="340">
        <v>0</v>
      </c>
      <c r="I18" s="341" t="s">
        <v>2835</v>
      </c>
      <c r="J18" s="342" t="s">
        <v>2837</v>
      </c>
      <c r="K18" s="342" t="s">
        <v>2839</v>
      </c>
      <c r="L18" s="343"/>
      <c r="M18" s="156"/>
      <c r="O18" s="72" t="s">
        <v>25</v>
      </c>
      <c r="P18" s="73">
        <f>SUMIF($C$4:$C$69,P16,$G$4:$G$69)+SUMIF($C$79:$C$80,P16,$G$79:$G$80)+SUMIF($C$103:$C$104,P16,$G$103:$G$104)</f>
        <v>109</v>
      </c>
      <c r="Q18" s="73">
        <f>SUMIF($C$4:$C$69,Q16,$G$4:$G$69)+SUMIF($C$79:$C$80,Q16,$G$79:$G$80)+SUMIF($C$103:$C$104,Q16,$G$103:$G$104)</f>
        <v>5</v>
      </c>
      <c r="R18" s="73">
        <f>SUMIF($C$4:$C$69,R16,$G$4:$G$69)+SUMIF($C$79:$C$80,R16,$G$79:$G$80)+SUMIF($C$103:$C$104,R16,$G$103:$G$104)</f>
        <v>0</v>
      </c>
      <c r="S18" s="73">
        <f>SUMIF($C$4:$C$69,S16,$G$4:$G$69)+SUMIF($C$79:$C$80,S16,$G$79:$G$80)+SUMIF($C$103:$C$104,S16,$G$103:$G$104)</f>
        <v>0</v>
      </c>
      <c r="T18" s="73">
        <f>SUMIF($C$4:$C$69,T16,$G$4:$G$69)+SUMIF($C$79:$C$80,T16,$G$79:$G$80)+SUMIF($C$103:$C$104,T16,$G$103:$G$104)</f>
        <v>0</v>
      </c>
      <c r="U18" s="73">
        <f>SUMIF($C$4:$C$69,U16,$G$4:$G$69)+SUMIF($C$79:$C$80,U16,$G$79:$G$80)+SUMIF($C$103:$C$104,U16,$G$103:$G$104)</f>
        <v>0</v>
      </c>
      <c r="V18" s="74">
        <f>SUMIF($C$4:$C$69,V16,$G$4:$G$69)+SUMIF($C$79:$C$80,V16,$G$79:$G$80)+SUMIF($C$103:$C$104,V16,$G$103:$G$104)</f>
        <v>0</v>
      </c>
    </row>
    <row r="19" spans="1:22" ht="20.100000000000001" customHeight="1" thickBot="1">
      <c r="A19" s="359">
        <v>44526</v>
      </c>
      <c r="B19" s="360" t="s">
        <v>2830</v>
      </c>
      <c r="C19" s="361" t="s">
        <v>2827</v>
      </c>
      <c r="D19" s="362">
        <v>2</v>
      </c>
      <c r="E19" s="362">
        <v>0</v>
      </c>
      <c r="F19" s="362">
        <v>0</v>
      </c>
      <c r="G19" s="362">
        <v>2</v>
      </c>
      <c r="H19" s="362">
        <v>0</v>
      </c>
      <c r="I19" s="363" t="s">
        <v>2835</v>
      </c>
      <c r="J19" s="364" t="s">
        <v>2836</v>
      </c>
      <c r="K19" s="364" t="s">
        <v>2840</v>
      </c>
      <c r="L19" s="365"/>
      <c r="M19" s="156"/>
      <c r="O19" s="75"/>
      <c r="P19" s="124" t="s">
        <v>41</v>
      </c>
      <c r="Q19" s="76" t="s">
        <v>554</v>
      </c>
      <c r="R19" s="76" t="s">
        <v>42</v>
      </c>
      <c r="S19" s="76" t="s">
        <v>134</v>
      </c>
      <c r="T19" s="43" t="s">
        <v>43</v>
      </c>
      <c r="U19" s="76" t="s">
        <v>109</v>
      </c>
      <c r="V19" s="77" t="s">
        <v>136</v>
      </c>
    </row>
    <row r="20" spans="1:22" ht="20.100000000000001" customHeight="1" thickBot="1">
      <c r="A20" s="359">
        <v>44526</v>
      </c>
      <c r="B20" s="360" t="s">
        <v>2828</v>
      </c>
      <c r="C20" s="361" t="s">
        <v>2829</v>
      </c>
      <c r="D20" s="362">
        <v>1</v>
      </c>
      <c r="E20" s="362">
        <v>0</v>
      </c>
      <c r="F20" s="362">
        <v>0</v>
      </c>
      <c r="G20" s="362">
        <v>1</v>
      </c>
      <c r="H20" s="362">
        <v>0</v>
      </c>
      <c r="I20" s="363" t="s">
        <v>2834</v>
      </c>
      <c r="J20" s="364" t="s">
        <v>2836</v>
      </c>
      <c r="K20" s="364" t="s">
        <v>2840</v>
      </c>
      <c r="L20" s="365"/>
      <c r="M20" s="156" t="s">
        <v>126</v>
      </c>
      <c r="O20" s="121" t="s">
        <v>22</v>
      </c>
      <c r="P20" s="119">
        <f>SUMIF($C$4:$C$69,P19,$D$4:$D$69)+SUMIF($C$79:$C$80,P19,$D$79:$D$80)+SUMIF($C$103:$C$104,P19,$D$103:$D$104)</f>
        <v>0</v>
      </c>
      <c r="Q20" s="119">
        <f>SUMIF($C$4:$C$69,Q19,$D$4:$D$69)+SUMIF($C$79:$C$80,Q19,$D$79:$D$80)+SUMIF($C$103:$C$104,Q19,$D$103:$D$104)</f>
        <v>0</v>
      </c>
      <c r="R20" s="119">
        <f>SUMIF($C$4:$C$69,R19,$D$4:$D$69)+SUMIF($C$79:$C$80,R19,$D$79:$D$80)+SUMIF($C$103:$C$104,R19,$D$103:$D$104)</f>
        <v>29</v>
      </c>
      <c r="S20" s="119">
        <f>SUMIF($C$4:$C$69,S19,$D$4:$D$69)+SUMIF($C$79:$C$80,S19,$D$79:$D$80)+SUMIF($C$103:$C$104,S19,$D$103:$D$104)</f>
        <v>0</v>
      </c>
      <c r="T20" s="119">
        <f>SUMIF($C$4:$C$69,T19,$D$4:$D$69)+SUMIF($C$79:$C$80,T19,$D$79:$D$80)+SUMIF($C$103:$C$104,T19,$D$103:$D$104)</f>
        <v>0</v>
      </c>
      <c r="U20" s="119">
        <f>SUMIF($C$4:$C$69,U19,$D$4:$D$69)+SUMIF($C$79:$C$80,U19,$D$79:$D$80)+SUMIF($C$103:$C$104,U19,$D$103:$D$104)</f>
        <v>0</v>
      </c>
      <c r="V20" s="120">
        <f>SUMIF($C$4:$C$69,V19,$D$4:$D$69)+SUMIF($C$79:$C$80,V19,$D$79:$D$80)+SUMIF($C$103:$C$104,V19,$D$103:$D$104)</f>
        <v>0</v>
      </c>
    </row>
    <row r="21" spans="1:22" ht="20.100000000000001" customHeight="1" thickBot="1">
      <c r="A21" s="359">
        <v>44526</v>
      </c>
      <c r="B21" s="360" t="s">
        <v>2831</v>
      </c>
      <c r="C21" s="361" t="s">
        <v>2832</v>
      </c>
      <c r="D21" s="362">
        <v>1</v>
      </c>
      <c r="E21" s="362">
        <v>0</v>
      </c>
      <c r="F21" s="362">
        <v>0</v>
      </c>
      <c r="G21" s="362">
        <v>2</v>
      </c>
      <c r="H21" s="362">
        <v>0</v>
      </c>
      <c r="I21" s="363" t="s">
        <v>2835</v>
      </c>
      <c r="J21" s="364" t="s">
        <v>2836</v>
      </c>
      <c r="K21" s="364" t="s">
        <v>2841</v>
      </c>
      <c r="L21" s="365"/>
      <c r="M21" s="156"/>
      <c r="O21" s="78" t="s">
        <v>25</v>
      </c>
      <c r="P21" s="79">
        <f>SUMIF($C$4:$C$69,P19,$G$4:$G$69)+SUMIF($C$79:$C$80,P19,$G$79:$G$80)+SUMIF($C$103:$C$104,P19,$G$103:$G$104)</f>
        <v>0</v>
      </c>
      <c r="Q21" s="79">
        <f>SUMIF($C$4:$C$69,Q19,$G$4:$G$69)+SUMIF($C$79:$C$80,Q19,$G$79:$G$80)+SUMIF($C$103:$C$104,Q19,$G$103:$G$104)</f>
        <v>0</v>
      </c>
      <c r="R21" s="79">
        <f>SUMIF($C$4:$C$69,R19,$G$4:$G$69)+SUMIF($C$79:$C$80,R19,$G$79:$G$80)+SUMIF($C$103:$C$104,R19,$G$103:$G$104)</f>
        <v>29</v>
      </c>
      <c r="S21" s="79">
        <f>SUMIF($C$4:$C$69,S19,$G$4:$G$69)+SUMIF($C$79:$C$80,S19,$G$79:$G$80)+SUMIF($C$103:$C$104,S19,$G$103:$G$104)</f>
        <v>0</v>
      </c>
      <c r="T21" s="79">
        <f>SUMIF($C$4:$C$69,T19,$G$4:$G$69)+SUMIF($C$79:$C$80,T19,$G$79:$G$80)+SUMIF($C$103:$C$104,T19,$G$103:$G$104)</f>
        <v>0</v>
      </c>
      <c r="U21" s="79">
        <f>SUMIF($C$4:$C$69,U19,$G$4:$G$69)+SUMIF($C$79:$C$80,U19,$G$79:$G$80)+SUMIF($C$103:$C$104,U19,$G$103:$G$104)</f>
        <v>0</v>
      </c>
      <c r="V21" s="80">
        <f>SUMIF($C$4:$C$69,V19,$G$4:$G$69)+SUMIF($C$79:$C$80,V19,$G$79:$G$80)+SUMIF($C$103:$C$104,V19,$G$103:$G$104)</f>
        <v>0</v>
      </c>
    </row>
    <row r="22" spans="1:22" ht="20.100000000000001" customHeight="1" thickBot="1">
      <c r="A22" s="359">
        <v>44526</v>
      </c>
      <c r="B22" s="360" t="s">
        <v>2833</v>
      </c>
      <c r="C22" s="361" t="s">
        <v>2811</v>
      </c>
      <c r="D22" s="362">
        <v>6</v>
      </c>
      <c r="E22" s="362">
        <v>0</v>
      </c>
      <c r="F22" s="362">
        <v>0</v>
      </c>
      <c r="G22" s="362">
        <v>7</v>
      </c>
      <c r="H22" s="362">
        <v>0</v>
      </c>
      <c r="I22" s="363" t="s">
        <v>2835</v>
      </c>
      <c r="J22" s="364" t="s">
        <v>2837</v>
      </c>
      <c r="K22" s="364" t="s">
        <v>2839</v>
      </c>
      <c r="L22" s="365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59">
        <v>44526</v>
      </c>
      <c r="B23" s="360" t="s">
        <v>2842</v>
      </c>
      <c r="C23" s="361" t="s">
        <v>2843</v>
      </c>
      <c r="D23" s="362">
        <v>1</v>
      </c>
      <c r="E23" s="362">
        <v>0</v>
      </c>
      <c r="F23" s="362">
        <v>0</v>
      </c>
      <c r="G23" s="362">
        <v>1</v>
      </c>
      <c r="H23" s="362">
        <v>0</v>
      </c>
      <c r="I23" s="363" t="s">
        <v>2858</v>
      </c>
      <c r="J23" s="364" t="s">
        <v>2860</v>
      </c>
      <c r="K23" s="367" t="s">
        <v>2862</v>
      </c>
      <c r="L23" s="365"/>
      <c r="M23" s="156"/>
      <c r="O23" s="121" t="s">
        <v>22</v>
      </c>
      <c r="P23" s="119">
        <f>SUMIF($C$4:$C$69,P22,$D$4:$D$69)+SUMIF($C$79:$C$80,P22,$D$79:$D$80)+SUMIF($C$103:$C$104,P22,$D$103:$D$104)</f>
        <v>0</v>
      </c>
      <c r="Q23" s="119">
        <f>SUMIF($C$4:$C$69,Q22,$D$4:$D$69)+SUMIF($C$79:$C$80,Q22,$D$79:$D$80)+SUMIF($C$103:$C$104,Q22,$D$103:$D$104)</f>
        <v>0</v>
      </c>
      <c r="R23" s="119">
        <f>SUMIF($C$4:$C$69,R22,$D$4:$D$69)+SUMIF($C$79:$C$80,R22,$D$79:$D$80)+SUMIF($C$103:$C$104,R22,$D$103:$D$104)</f>
        <v>2</v>
      </c>
      <c r="S23" s="119">
        <f>SUMIF($C$4:$C$69,S22,$D$4:$D$69)+SUMIF($C$79:$C$80,S22,$D$79:$D$80)+SUMIF($C$103:$C$104,S22,$D$103:$D$104)</f>
        <v>0</v>
      </c>
      <c r="T23" s="119">
        <f>SUMIF($C$4:$C$69,T22,$D$4:$D$69)+SUMIF($C$79:$C$80,T22,$D$79:$D$80)+SUMIF($C$103:$C$104,T22,$D$103:$D$104)</f>
        <v>0</v>
      </c>
      <c r="U23" s="119">
        <f>SUMIF($C$4:$C$69,U22,$D$4:$D$69)+SUMIF($C$79:$C$80,U22,$D$79:$D$80)+SUMIF($C$103:$C$104,U22,$D$103:$D$104)</f>
        <v>2</v>
      </c>
      <c r="V23" s="120">
        <f>SUMIF($C$4:$C$69,V22,$D$4:$D$69)+SUMIF($C$79:$C$80,V22,$D$79:$D$80)+SUMIF($C$103:$C$104,V22,$D$103:$D$104)</f>
        <v>0</v>
      </c>
    </row>
    <row r="24" spans="1:22" ht="20.100000000000001" customHeight="1" thickBot="1">
      <c r="A24" s="359">
        <v>44526</v>
      </c>
      <c r="B24" s="360" t="s">
        <v>2844</v>
      </c>
      <c r="C24" s="361" t="s">
        <v>2845</v>
      </c>
      <c r="D24" s="362">
        <v>2</v>
      </c>
      <c r="E24" s="362">
        <v>0</v>
      </c>
      <c r="F24" s="362">
        <v>0</v>
      </c>
      <c r="G24" s="362">
        <v>2</v>
      </c>
      <c r="H24" s="362">
        <v>0</v>
      </c>
      <c r="I24" s="363" t="s">
        <v>2858</v>
      </c>
      <c r="J24" s="364" t="s">
        <v>2860</v>
      </c>
      <c r="K24" s="367" t="s">
        <v>2862</v>
      </c>
      <c r="L24" s="365"/>
      <c r="M24" s="156"/>
      <c r="O24" s="72" t="s">
        <v>25</v>
      </c>
      <c r="P24" s="73">
        <f>SUMIF($C$4:$C$69,P22,$G$4:$G$69)+SUMIF($C$79:$C$80,P22,$G$79:$G$80)+SUMIF($C$103:$C$104,P22,$G$103:$G$104)</f>
        <v>0</v>
      </c>
      <c r="Q24" s="73">
        <f>SUMIF($C$4:$C$69,Q22,$G$4:$G$69)+SUMIF($C$79:$C$80,Q22,$G$79:$G$80)+SUMIF($C$103:$C$104,Q22,$G$103:$G$104)</f>
        <v>0</v>
      </c>
      <c r="R24" s="73">
        <f>SUMIF($C$4:$C$69,R22,$G$4:$G$69)+SUMIF($C$79:$C$80,R22,$G$79:$G$80)+SUMIF($C$103:$C$104,R22,$G$103:$G$104)</f>
        <v>2</v>
      </c>
      <c r="S24" s="73">
        <f>SUMIF($C$4:$C$69,S22,$G$4:$G$69)+SUMIF($C$79:$C$80,S22,$G$79:$G$80)+SUMIF($C$103:$C$104,S22,$G$103:$G$104)</f>
        <v>0</v>
      </c>
      <c r="T24" s="73">
        <f>SUMIF($C$4:$C$69,T22,$G$4:$G$69)+SUMIF($C$79:$C$80,T22,$G$79:$G$80)+SUMIF($C$103:$C$104,T22,$G$103:$G$104)</f>
        <v>0</v>
      </c>
      <c r="U24" s="73">
        <f>SUMIF($C$4:$C$69,U22,$G$4:$G$69)+SUMIF($C$79:$C$80,U22,$G$79:$G$80)+SUMIF($C$103:$C$104,U22,$G$103:$G$104)</f>
        <v>1</v>
      </c>
      <c r="V24" s="74">
        <f>SUMIF($C$4:$C$69,V22,$G$4:$G$69)+SUMIF($C$79:$C$80,V22,$G$79:$G$80)+SUMIF($C$103:$C$104,V22,$G$103:$G$104)</f>
        <v>0</v>
      </c>
    </row>
    <row r="25" spans="1:22" ht="20.100000000000001" customHeight="1">
      <c r="A25" s="318">
        <v>44526</v>
      </c>
      <c r="B25" s="326" t="s">
        <v>2846</v>
      </c>
      <c r="C25" s="327" t="s">
        <v>2824</v>
      </c>
      <c r="D25" s="328">
        <v>6</v>
      </c>
      <c r="E25" s="328">
        <v>0</v>
      </c>
      <c r="F25" s="328">
        <v>0</v>
      </c>
      <c r="G25" s="328">
        <v>6</v>
      </c>
      <c r="H25" s="328">
        <v>0</v>
      </c>
      <c r="I25" s="329" t="s">
        <v>2858</v>
      </c>
      <c r="J25" s="330" t="s">
        <v>2860</v>
      </c>
      <c r="K25" s="368" t="s">
        <v>2863</v>
      </c>
      <c r="L25" s="331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128</v>
      </c>
      <c r="U25" s="76" t="s">
        <v>129</v>
      </c>
      <c r="V25" s="77" t="s">
        <v>46</v>
      </c>
    </row>
    <row r="26" spans="1:22" ht="20.100000000000001" customHeight="1" thickBot="1">
      <c r="A26" s="324">
        <v>44526</v>
      </c>
      <c r="B26" s="338" t="s">
        <v>2846</v>
      </c>
      <c r="C26" s="339" t="s">
        <v>2826</v>
      </c>
      <c r="D26" s="340">
        <v>1</v>
      </c>
      <c r="E26" s="340">
        <v>0</v>
      </c>
      <c r="F26" s="340">
        <v>0</v>
      </c>
      <c r="G26" s="340">
        <v>1</v>
      </c>
      <c r="H26" s="340">
        <v>0</v>
      </c>
      <c r="I26" s="341" t="s">
        <v>2858</v>
      </c>
      <c r="J26" s="342" t="s">
        <v>2861</v>
      </c>
      <c r="K26" s="369" t="s">
        <v>2862</v>
      </c>
      <c r="L26" s="343"/>
      <c r="M26" s="156"/>
      <c r="O26" s="121" t="s">
        <v>22</v>
      </c>
      <c r="P26" s="119">
        <f>SUMIF($C$4:$C$69,P25,$D$4:$D$69)+SUMIF($C$79:$C$80,P25,$D$79:$D$80)+SUMIF($C$103:$C$104,P25,$D$103:$D$104)</f>
        <v>3</v>
      </c>
      <c r="Q26" s="119">
        <f>SUMIF($C$4:$C$69,Q25,$D$4:$D$69)+SUMIF($C$79:$C$80,Q25,$D$79:$D$80)+SUMIF($C$103:$C$104,Q25,$D$103:$D$104)</f>
        <v>0</v>
      </c>
      <c r="R26" s="119">
        <f>SUMIF($C$4:$C$69,R25,$D$4:$D$69)+SUMIF($C$79:$C$80,R25,$D$79:$D$80)+SUMIF($C$103:$C$104,R25,$D$103:$D$104)</f>
        <v>0</v>
      </c>
      <c r="S26" s="119">
        <f>SUMIF($C$4:$C$69,S25,$D$4:$D$69)+SUMIF($C$79:$C$80,S25,$D$79:$D$80)+SUMIF($C$103:$C$104,S25,$D$103:$D$104)</f>
        <v>0</v>
      </c>
      <c r="T26" s="119">
        <f>SUMIF($C$4:$C$69,T25,$D$4:$D$69)+SUMIF($C$79:$C$80,T25,$D$79:$D$80)+SUMIF($C$103:$C$104,T25,$D$103:$D$104)</f>
        <v>0</v>
      </c>
      <c r="U26" s="119">
        <f>SUMIF($C$4:$C$69,U25,$D$4:$D$69)+SUMIF($C$79:$C$80,U25,$D$79:$D$80)+SUMIF($C$103:$C$104,U25,$D$103:$D$104)</f>
        <v>0</v>
      </c>
      <c r="V26" s="120">
        <f>SUMIF($C$4:$C$69,V25,$D$4:$D$69)+SUMIF($C$79:$C$80,V25,$D$79:$D$80)+SUMIF($C$103:$C$104,V25,$D$103:$D$104)</f>
        <v>0</v>
      </c>
    </row>
    <row r="27" spans="1:22" ht="20.100000000000001" customHeight="1">
      <c r="A27" s="318">
        <v>44526</v>
      </c>
      <c r="B27" s="326" t="s">
        <v>2847</v>
      </c>
      <c r="C27" s="327" t="s">
        <v>2848</v>
      </c>
      <c r="D27" s="328">
        <v>4</v>
      </c>
      <c r="E27" s="328">
        <v>0</v>
      </c>
      <c r="F27" s="328">
        <v>0</v>
      </c>
      <c r="G27" s="328">
        <v>0</v>
      </c>
      <c r="H27" s="328">
        <v>0</v>
      </c>
      <c r="I27" s="329" t="s">
        <v>2858</v>
      </c>
      <c r="J27" s="330" t="s">
        <v>2860</v>
      </c>
      <c r="K27" s="368" t="s">
        <v>2862</v>
      </c>
      <c r="L27" s="331"/>
      <c r="M27" s="156"/>
      <c r="O27" s="78" t="s">
        <v>25</v>
      </c>
      <c r="P27" s="83">
        <f>SUMIF($C$4:$C$69,P25,$G$4:$G$69)+SUMIF($C$79:$C$80,P25,$G$79:$G$80)+SUMIF($C$103:$C$104,P25,$G$103:$G$104)</f>
        <v>3</v>
      </c>
      <c r="Q27" s="83">
        <f>SUMIF($C$4:$C$69,Q25,$G$4:$G$69)+SUMIF($C$79:$C$80,Q25,$G$79:$G$80)+SUMIF($C$103:$C$104,Q25,$G$103:$G$104)</f>
        <v>0</v>
      </c>
      <c r="R27" s="83">
        <f>SUMIF($C$4:$C$69,R25,$G$4:$G$69)+SUMIF($C$79:$C$80,R25,$G$79:$G$80)+SUMIF($C$103:$C$104,R25,$G$103:$G$104)</f>
        <v>0</v>
      </c>
      <c r="S27" s="83">
        <f>SUMIF($C$4:$C$69,S25,$G$4:$G$69)+SUMIF($C$79:$C$80,S25,$G$79:$G$80)+SUMIF($C$103:$C$104,S25,$G$103:$G$104)</f>
        <v>0</v>
      </c>
      <c r="T27" s="83">
        <f>SUMIF($C$4:$C$69,T25,$G$4:$G$69)+SUMIF($C$79:$C$80,T25,$G$79:$G$80)+SUMIF($C$103:$C$104,T25,$G$103:$G$104)</f>
        <v>0</v>
      </c>
      <c r="U27" s="83">
        <f>SUMIF($C$4:$C$69,U25,$G$4:$G$69)+SUMIF($C$79:$C$80,U25,$G$79:$G$80)+SUMIF($C$103:$C$104,U25,$G$103:$G$104)</f>
        <v>0</v>
      </c>
      <c r="V27" s="84">
        <f>SUMIF($C$4:$C$69,V25,$G$4:$G$69)+SUMIF($C$79:$C$80,V25,$G$79:$G$80)+SUMIF($C$103:$C$104,V25,$G$103:$G$104)</f>
        <v>0</v>
      </c>
    </row>
    <row r="28" spans="1:22" ht="20.100000000000001" customHeight="1">
      <c r="A28" s="325">
        <v>44526</v>
      </c>
      <c r="B28" s="332" t="s">
        <v>2847</v>
      </c>
      <c r="C28" s="333" t="s">
        <v>2811</v>
      </c>
      <c r="D28" s="334">
        <v>9</v>
      </c>
      <c r="E28" s="334">
        <v>0</v>
      </c>
      <c r="F28" s="334">
        <v>0</v>
      </c>
      <c r="G28" s="334">
        <v>9</v>
      </c>
      <c r="H28" s="334">
        <v>0</v>
      </c>
      <c r="I28" s="335" t="s">
        <v>2858</v>
      </c>
      <c r="J28" s="336" t="s">
        <v>2860</v>
      </c>
      <c r="K28" s="370" t="s">
        <v>2862</v>
      </c>
      <c r="L28" s="337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 thickBot="1">
      <c r="A29" s="324">
        <v>44526</v>
      </c>
      <c r="B29" s="338" t="s">
        <v>2847</v>
      </c>
      <c r="C29" s="339" t="s">
        <v>2849</v>
      </c>
      <c r="D29" s="340">
        <v>2</v>
      </c>
      <c r="E29" s="340">
        <v>0</v>
      </c>
      <c r="F29" s="340">
        <v>0</v>
      </c>
      <c r="G29" s="340">
        <v>0</v>
      </c>
      <c r="H29" s="340">
        <v>0</v>
      </c>
      <c r="I29" s="341" t="s">
        <v>2858</v>
      </c>
      <c r="J29" s="342" t="s">
        <v>2860</v>
      </c>
      <c r="K29" s="369" t="s">
        <v>2864</v>
      </c>
      <c r="L29" s="343"/>
      <c r="M29" s="156"/>
      <c r="O29" s="121" t="s">
        <v>22</v>
      </c>
      <c r="P29" s="119">
        <f>SUMIF($C$4:$C$69,P28,$D$4:$D$69)+SUMIF($C$79:$C$80,P28,$D$79:$D$80)+SUMIF($C$103:$C$104,P28,$D$103:$D$104)</f>
        <v>8</v>
      </c>
      <c r="Q29" s="119">
        <f>SUMIF($C$4:$C$69,Q28,$D$4:$D$69)+SUMIF($C$79:$C$80,Q28,$D$79:$D$80)+SUMIF($C$103:$C$104,Q28,$D$103:$D$104)</f>
        <v>7</v>
      </c>
      <c r="R29" s="119">
        <f>SUMIF($C$4:$C$69,R28,$D$4:$D$69)+SUMIF($C$79:$C$80,R28,$D$79:$D$80)+SUMIF($C$103:$C$104,R28,$D$103:$D$104)</f>
        <v>2</v>
      </c>
      <c r="S29" s="119">
        <f>SUMIF($C$4:$C$69,S28,$D$4:$D$69)+SUMIF($C$79:$C$80,S28,$D$79:$D$80)+SUMIF($C$103:$C$104,S28,$D$103:$D$104)</f>
        <v>0</v>
      </c>
      <c r="T29" s="119">
        <f>SUMIF($C$4:$C$69,T28,$D$4:$D$69)+SUMIF($C$79:$C$80,T28,$D$79:$D$80)+SUMIF($C$103:$C$104,T28,$D$103:$D$104)</f>
        <v>0</v>
      </c>
      <c r="U29" s="119">
        <f>SUMIF($C$4:$C$69,U28,$D$4:$D$69)+SUMIF($C$79:$C$80,U28,$D$79:$D$80)+SUMIF($C$103:$C$104,U28,$D$103:$D$104)</f>
        <v>0</v>
      </c>
      <c r="V29" s="120">
        <f>SUMIF($C$4:$C$69,V28,$D$4:$D$69)+SUMIF($C$79:$C$80,V28,$D$79:$D$80)+SUMIF($C$103:$C$104,V28,$D$103:$D$104)</f>
        <v>0</v>
      </c>
    </row>
    <row r="30" spans="1:22" ht="20.100000000000001" customHeight="1" thickBot="1">
      <c r="A30" s="325">
        <v>44526</v>
      </c>
      <c r="B30" s="332" t="s">
        <v>2850</v>
      </c>
      <c r="C30" s="333" t="s">
        <v>2851</v>
      </c>
      <c r="D30" s="334">
        <v>2</v>
      </c>
      <c r="E30" s="334">
        <v>0</v>
      </c>
      <c r="F30" s="334">
        <v>0</v>
      </c>
      <c r="G30" s="334">
        <v>0</v>
      </c>
      <c r="H30" s="334">
        <v>0</v>
      </c>
      <c r="I30" s="335" t="s">
        <v>2858</v>
      </c>
      <c r="J30" s="336" t="s">
        <v>2860</v>
      </c>
      <c r="K30" s="370" t="s">
        <v>2865</v>
      </c>
      <c r="L30" s="337"/>
      <c r="M30" s="156"/>
      <c r="O30" s="85" t="s">
        <v>25</v>
      </c>
      <c r="P30" s="86">
        <f>SUMIF($C$4:$C$69,P28,$G$4:$G$69)+SUMIF($C$79:$C$80,P28,$G$79:$G$80)+SUMIF($C$103:$C$104,P28,$G$103:$G$104)</f>
        <v>12</v>
      </c>
      <c r="Q30" s="86">
        <f>SUMIF($C$4:$C$69,Q28,$G$4:$G$69)+SUMIF($C$79:$C$80,Q28,$G$79:$G$80)+SUMIF($C$103:$C$104,Q28,$G$103:$G$104)</f>
        <v>6</v>
      </c>
      <c r="R30" s="86">
        <f>SUMIF($C$4:$C$69,R28,$G$4:$G$69)+SUMIF($C$79:$C$80,R28,$G$79:$G$80)+SUMIF($C$103:$C$104,R28,$G$103:$G$104)</f>
        <v>2</v>
      </c>
      <c r="S30" s="86">
        <f>SUMIF($C$4:$C$69,S28,$G$4:$G$69)+SUMIF($C$79:$C$80,S28,$G$79:$G$80)+SUMIF($C$103:$C$104,S28,$G$103:$G$104)</f>
        <v>0</v>
      </c>
      <c r="T30" s="86">
        <f>SUMIF($C$4:$C$69,T28,$G$4:$G$69)+SUMIF($C$79:$C$80,T28,$G$79:$G$80)+SUMIF($C$103:$C$104,T28,$G$103:$G$104)</f>
        <v>0</v>
      </c>
      <c r="U30" s="86">
        <f>SUMIF($C$4:$C$69,U28,$G$4:$G$69)+SUMIF($C$79:$C$80,U28,$G$79:$G$80)+SUMIF($C$103:$C$104,U28,$G$103:$G$104)</f>
        <v>0</v>
      </c>
      <c r="V30" s="87">
        <f>SUMIF($C$4:$C$69,V28,$G$4:$G$69)+SUMIF($C$79:$C$80,V28,$G$79:$G$80)+SUMIF($C$103:$C$104,V28,$G$103:$G$104)</f>
        <v>0</v>
      </c>
    </row>
    <row r="31" spans="1:22" ht="20.100000000000001" customHeight="1" thickBot="1">
      <c r="A31" s="359">
        <v>44526</v>
      </c>
      <c r="B31" s="360" t="s">
        <v>2852</v>
      </c>
      <c r="C31" s="361" t="s">
        <v>2811</v>
      </c>
      <c r="D31" s="362">
        <v>2</v>
      </c>
      <c r="E31" s="362">
        <v>0</v>
      </c>
      <c r="F31" s="362">
        <v>0</v>
      </c>
      <c r="G31" s="362">
        <v>2</v>
      </c>
      <c r="H31" s="362">
        <v>0</v>
      </c>
      <c r="I31" s="363" t="s">
        <v>2858</v>
      </c>
      <c r="J31" s="364" t="s">
        <v>2860</v>
      </c>
      <c r="K31" s="367" t="s">
        <v>2862</v>
      </c>
      <c r="L31" s="365"/>
      <c r="M31" s="156"/>
      <c r="O31" s="151"/>
      <c r="P31" s="151"/>
      <c r="Q31" s="151"/>
      <c r="R31" s="151"/>
      <c r="S31" s="151"/>
      <c r="T31" s="469" t="s">
        <v>79</v>
      </c>
      <c r="U31" s="470"/>
      <c r="V31" s="122">
        <f>SUM(P15:V15,P18:V18,P21:V21,P24:V24,P27:V27,P30:V30)</f>
        <v>254</v>
      </c>
    </row>
    <row r="32" spans="1:22" ht="20.100000000000001" customHeight="1">
      <c r="A32" s="318">
        <v>44526</v>
      </c>
      <c r="B32" s="326" t="s">
        <v>2853</v>
      </c>
      <c r="C32" s="327" t="s">
        <v>2811</v>
      </c>
      <c r="D32" s="328">
        <v>10</v>
      </c>
      <c r="E32" s="328">
        <v>0</v>
      </c>
      <c r="F32" s="328">
        <v>0</v>
      </c>
      <c r="G32" s="328">
        <v>10</v>
      </c>
      <c r="H32" s="328">
        <v>0</v>
      </c>
      <c r="I32" s="329" t="s">
        <v>2858</v>
      </c>
      <c r="J32" s="330" t="s">
        <v>2860</v>
      </c>
      <c r="K32" s="368" t="s">
        <v>2864</v>
      </c>
      <c r="L32" s="331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 thickBot="1">
      <c r="A33" s="324">
        <v>44526</v>
      </c>
      <c r="B33" s="338" t="s">
        <v>2853</v>
      </c>
      <c r="C33" s="339" t="s">
        <v>2829</v>
      </c>
      <c r="D33" s="340">
        <v>0</v>
      </c>
      <c r="E33" s="340">
        <v>0</v>
      </c>
      <c r="F33" s="340">
        <v>0</v>
      </c>
      <c r="G33" s="340">
        <v>2</v>
      </c>
      <c r="H33" s="340">
        <v>0</v>
      </c>
      <c r="I33" s="341" t="s">
        <v>2858</v>
      </c>
      <c r="J33" s="342" t="s">
        <v>2861</v>
      </c>
      <c r="K33" s="369" t="s">
        <v>2865</v>
      </c>
      <c r="L33" s="343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59">
        <v>44526</v>
      </c>
      <c r="B34" s="360" t="s">
        <v>2854</v>
      </c>
      <c r="C34" s="361" t="s">
        <v>2855</v>
      </c>
      <c r="D34" s="362">
        <v>11</v>
      </c>
      <c r="E34" s="362">
        <v>0</v>
      </c>
      <c r="F34" s="362">
        <v>0</v>
      </c>
      <c r="G34" s="362">
        <v>11</v>
      </c>
      <c r="H34" s="362">
        <v>0</v>
      </c>
      <c r="I34" s="363" t="s">
        <v>2858</v>
      </c>
      <c r="J34" s="364" t="s">
        <v>2860</v>
      </c>
      <c r="K34" s="367" t="s">
        <v>2862</v>
      </c>
      <c r="L34" s="365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359">
        <v>44526</v>
      </c>
      <c r="B35" s="360" t="s">
        <v>2856</v>
      </c>
      <c r="C35" s="361" t="s">
        <v>2857</v>
      </c>
      <c r="D35" s="362">
        <v>14</v>
      </c>
      <c r="E35" s="362">
        <v>0</v>
      </c>
      <c r="F35" s="362">
        <v>0</v>
      </c>
      <c r="G35" s="362">
        <v>14</v>
      </c>
      <c r="H35" s="362">
        <v>0</v>
      </c>
      <c r="I35" s="363" t="s">
        <v>2859</v>
      </c>
      <c r="J35" s="364" t="s">
        <v>2860</v>
      </c>
      <c r="K35" s="367" t="s">
        <v>2865</v>
      </c>
      <c r="L35" s="365"/>
      <c r="M35" s="156"/>
      <c r="N35" s="270"/>
      <c r="O35" s="471"/>
      <c r="P35" s="89" t="s">
        <v>81</v>
      </c>
      <c r="Q35" s="89"/>
      <c r="R35" s="89" t="s">
        <v>82</v>
      </c>
      <c r="S35" s="89"/>
      <c r="T35" s="473" t="s">
        <v>83</v>
      </c>
      <c r="U35" s="475" t="s">
        <v>84</v>
      </c>
      <c r="V35" s="462" t="s">
        <v>85</v>
      </c>
    </row>
    <row r="36" spans="1:24" ht="20.100000000000001" customHeight="1" thickBot="1">
      <c r="A36" s="359">
        <v>44526</v>
      </c>
      <c r="B36" s="360" t="s">
        <v>2870</v>
      </c>
      <c r="C36" s="361" t="s">
        <v>2857</v>
      </c>
      <c r="D36" s="362">
        <v>10</v>
      </c>
      <c r="E36" s="362">
        <v>0</v>
      </c>
      <c r="F36" s="362">
        <v>0</v>
      </c>
      <c r="G36" s="362">
        <v>10</v>
      </c>
      <c r="H36" s="362">
        <v>0</v>
      </c>
      <c r="I36" s="363" t="s">
        <v>2875</v>
      </c>
      <c r="J36" s="364" t="s">
        <v>2878</v>
      </c>
      <c r="K36" s="364" t="s">
        <v>2882</v>
      </c>
      <c r="L36" s="365"/>
      <c r="M36" s="104"/>
      <c r="N36" s="105"/>
      <c r="O36" s="472"/>
      <c r="P36" s="90" t="s">
        <v>86</v>
      </c>
      <c r="Q36" s="90" t="s">
        <v>87</v>
      </c>
      <c r="R36" s="90" t="s">
        <v>86</v>
      </c>
      <c r="S36" s="90" t="s">
        <v>87</v>
      </c>
      <c r="T36" s="474"/>
      <c r="U36" s="476"/>
      <c r="V36" s="463"/>
    </row>
    <row r="37" spans="1:24" ht="20.100000000000001" customHeight="1" thickBot="1">
      <c r="A37" s="359">
        <v>44526</v>
      </c>
      <c r="B37" s="360" t="s">
        <v>2871</v>
      </c>
      <c r="C37" s="361" t="s">
        <v>2843</v>
      </c>
      <c r="D37" s="362">
        <v>2</v>
      </c>
      <c r="E37" s="362">
        <v>0</v>
      </c>
      <c r="F37" s="362">
        <v>0</v>
      </c>
      <c r="G37" s="362">
        <v>2</v>
      </c>
      <c r="H37" s="362">
        <v>0</v>
      </c>
      <c r="I37" s="363" t="s">
        <v>2875</v>
      </c>
      <c r="J37" s="364" t="s">
        <v>2879</v>
      </c>
      <c r="K37" s="364" t="s">
        <v>2883</v>
      </c>
      <c r="L37" s="365"/>
      <c r="M37" s="344" t="s">
        <v>2836</v>
      </c>
      <c r="N37" s="186">
        <v>0.53819444444444442</v>
      </c>
      <c r="O37" s="345">
        <v>6396</v>
      </c>
      <c r="P37" s="346">
        <v>42</v>
      </c>
      <c r="Q37" s="346">
        <v>42</v>
      </c>
      <c r="R37" s="346">
        <v>5</v>
      </c>
      <c r="S37" s="346">
        <v>4</v>
      </c>
      <c r="T37" s="347">
        <f>SUM(P37:S37)</f>
        <v>93</v>
      </c>
      <c r="U37" s="348"/>
      <c r="V37" s="349">
        <v>11</v>
      </c>
    </row>
    <row r="38" spans="1:24" s="123" customFormat="1" ht="20.100000000000001" customHeight="1">
      <c r="A38" s="318">
        <v>44526</v>
      </c>
      <c r="B38" s="326" t="s">
        <v>2872</v>
      </c>
      <c r="C38" s="327" t="s">
        <v>2822</v>
      </c>
      <c r="D38" s="328">
        <v>7</v>
      </c>
      <c r="E38" s="328">
        <v>0</v>
      </c>
      <c r="F38" s="328">
        <v>0</v>
      </c>
      <c r="G38" s="328">
        <v>7</v>
      </c>
      <c r="H38" s="328">
        <v>0</v>
      </c>
      <c r="I38" s="329" t="s">
        <v>2876</v>
      </c>
      <c r="J38" s="330" t="s">
        <v>2880</v>
      </c>
      <c r="K38" s="330" t="s">
        <v>2882</v>
      </c>
      <c r="L38" s="331"/>
      <c r="M38" s="344" t="s">
        <v>2895</v>
      </c>
      <c r="N38" s="186">
        <v>0.55347222222222225</v>
      </c>
      <c r="O38" s="345" t="s">
        <v>145</v>
      </c>
      <c r="P38" s="346">
        <v>53</v>
      </c>
      <c r="Q38" s="346">
        <v>52</v>
      </c>
      <c r="R38" s="346">
        <v>2</v>
      </c>
      <c r="S38" s="346">
        <v>2</v>
      </c>
      <c r="T38" s="347">
        <f t="shared" ref="T38:T43" si="0">SUM(P38:S38)</f>
        <v>109</v>
      </c>
      <c r="U38" s="350"/>
      <c r="V38" s="351">
        <v>8</v>
      </c>
      <c r="W38" s="270"/>
      <c r="X38" s="106"/>
    </row>
    <row r="39" spans="1:24" ht="20.100000000000001" customHeight="1" thickBot="1">
      <c r="A39" s="324">
        <v>44526</v>
      </c>
      <c r="B39" s="338" t="s">
        <v>2872</v>
      </c>
      <c r="C39" s="339" t="s">
        <v>2829</v>
      </c>
      <c r="D39" s="340">
        <v>0</v>
      </c>
      <c r="E39" s="340">
        <v>0</v>
      </c>
      <c r="F39" s="340">
        <v>0</v>
      </c>
      <c r="G39" s="340">
        <v>1</v>
      </c>
      <c r="H39" s="340">
        <v>0</v>
      </c>
      <c r="I39" s="341" t="s">
        <v>2877</v>
      </c>
      <c r="J39" s="342" t="s">
        <v>2881</v>
      </c>
      <c r="K39" s="342" t="s">
        <v>2883</v>
      </c>
      <c r="L39" s="343"/>
      <c r="M39" s="344" t="s">
        <v>2920</v>
      </c>
      <c r="N39" s="186">
        <v>0.59166666666666667</v>
      </c>
      <c r="O39" s="345" t="s">
        <v>144</v>
      </c>
      <c r="P39" s="346">
        <v>61</v>
      </c>
      <c r="Q39" s="346">
        <v>61</v>
      </c>
      <c r="R39" s="346">
        <v>7</v>
      </c>
      <c r="S39" s="346">
        <v>8</v>
      </c>
      <c r="T39" s="347">
        <f t="shared" si="0"/>
        <v>137</v>
      </c>
      <c r="U39" s="350"/>
      <c r="V39" s="351">
        <v>5</v>
      </c>
      <c r="X39" s="106"/>
    </row>
    <row r="40" spans="1:24" ht="20.100000000000001" customHeight="1" thickBot="1">
      <c r="A40" s="359">
        <v>44526</v>
      </c>
      <c r="B40" s="360" t="s">
        <v>2873</v>
      </c>
      <c r="C40" s="361" t="s">
        <v>2811</v>
      </c>
      <c r="D40" s="362">
        <v>4</v>
      </c>
      <c r="E40" s="362">
        <v>0</v>
      </c>
      <c r="F40" s="362">
        <v>0</v>
      </c>
      <c r="G40" s="362">
        <v>4</v>
      </c>
      <c r="H40" s="362">
        <v>0</v>
      </c>
      <c r="I40" s="363" t="s">
        <v>2877</v>
      </c>
      <c r="J40" s="364" t="s">
        <v>2881</v>
      </c>
      <c r="K40" s="364" t="s">
        <v>2882</v>
      </c>
      <c r="L40" s="365"/>
      <c r="M40" s="344" t="s">
        <v>2879</v>
      </c>
      <c r="N40" s="186">
        <v>0.56041666666666667</v>
      </c>
      <c r="O40" s="345" t="s">
        <v>142</v>
      </c>
      <c r="P40" s="346">
        <v>23</v>
      </c>
      <c r="Q40" s="346">
        <v>23</v>
      </c>
      <c r="R40" s="346">
        <v>3</v>
      </c>
      <c r="S40" s="346">
        <v>2</v>
      </c>
      <c r="T40" s="347">
        <f t="shared" si="0"/>
        <v>51</v>
      </c>
      <c r="U40" s="352"/>
      <c r="V40" s="351">
        <v>5</v>
      </c>
      <c r="W40" s="106"/>
    </row>
    <row r="41" spans="1:24" ht="20.100000000000001" customHeight="1">
      <c r="A41" s="318">
        <v>44526</v>
      </c>
      <c r="B41" s="326" t="s">
        <v>2874</v>
      </c>
      <c r="C41" s="327" t="s">
        <v>2807</v>
      </c>
      <c r="D41" s="328">
        <v>1</v>
      </c>
      <c r="E41" s="328">
        <v>0</v>
      </c>
      <c r="F41" s="328">
        <v>0</v>
      </c>
      <c r="G41" s="328">
        <v>1</v>
      </c>
      <c r="H41" s="328">
        <v>0</v>
      </c>
      <c r="I41" s="329" t="s">
        <v>2877</v>
      </c>
      <c r="J41" s="330" t="s">
        <v>2880</v>
      </c>
      <c r="K41" s="330" t="s">
        <v>2883</v>
      </c>
      <c r="L41" s="331"/>
      <c r="M41" s="344" t="s">
        <v>2861</v>
      </c>
      <c r="N41" s="186">
        <v>0.53819444444444442</v>
      </c>
      <c r="O41" s="345" t="s">
        <v>171</v>
      </c>
      <c r="P41" s="346">
        <v>55</v>
      </c>
      <c r="Q41" s="346">
        <v>63</v>
      </c>
      <c r="R41" s="346">
        <v>3</v>
      </c>
      <c r="S41" s="346">
        <v>1</v>
      </c>
      <c r="T41" s="347">
        <f t="shared" si="0"/>
        <v>122</v>
      </c>
      <c r="U41" s="352"/>
      <c r="V41" s="351">
        <v>9</v>
      </c>
      <c r="W41" s="106"/>
    </row>
    <row r="42" spans="1:24" ht="20.100000000000001" customHeight="1" thickBot="1">
      <c r="A42" s="324">
        <v>44526</v>
      </c>
      <c r="B42" s="338" t="s">
        <v>2874</v>
      </c>
      <c r="C42" s="339" t="s">
        <v>2811</v>
      </c>
      <c r="D42" s="340">
        <v>1</v>
      </c>
      <c r="E42" s="340">
        <v>0</v>
      </c>
      <c r="F42" s="340">
        <v>0</v>
      </c>
      <c r="G42" s="340">
        <v>1</v>
      </c>
      <c r="H42" s="340">
        <v>0</v>
      </c>
      <c r="I42" s="341" t="s">
        <v>2877</v>
      </c>
      <c r="J42" s="342" t="s">
        <v>2878</v>
      </c>
      <c r="K42" s="342" t="s">
        <v>2882</v>
      </c>
      <c r="L42" s="343"/>
      <c r="M42" s="344"/>
      <c r="N42" s="186"/>
      <c r="O42" s="345" t="s">
        <v>148</v>
      </c>
      <c r="P42" s="346">
        <v>0</v>
      </c>
      <c r="Q42" s="346">
        <v>0</v>
      </c>
      <c r="R42" s="346">
        <v>0</v>
      </c>
      <c r="S42" s="346">
        <v>0</v>
      </c>
      <c r="T42" s="347">
        <f t="shared" si="0"/>
        <v>0</v>
      </c>
      <c r="U42" s="352"/>
      <c r="V42" s="351"/>
      <c r="W42" s="106"/>
    </row>
    <row r="43" spans="1:24" ht="20.100000000000001" customHeight="1" thickBot="1">
      <c r="A43" s="318">
        <v>44526</v>
      </c>
      <c r="B43" s="326" t="s">
        <v>2884</v>
      </c>
      <c r="C43" s="327" t="s">
        <v>2811</v>
      </c>
      <c r="D43" s="328">
        <v>4</v>
      </c>
      <c r="E43" s="328">
        <v>0</v>
      </c>
      <c r="F43" s="328">
        <v>0</v>
      </c>
      <c r="G43" s="328">
        <v>4</v>
      </c>
      <c r="H43" s="328">
        <v>0</v>
      </c>
      <c r="I43" s="329" t="s">
        <v>2893</v>
      </c>
      <c r="J43" s="330" t="s">
        <v>2895</v>
      </c>
      <c r="K43" s="368" t="s">
        <v>2898</v>
      </c>
      <c r="L43" s="331"/>
      <c r="M43" s="344"/>
      <c r="N43" s="186"/>
      <c r="O43" s="345" t="s">
        <v>147</v>
      </c>
      <c r="P43" s="346">
        <v>0</v>
      </c>
      <c r="Q43" s="346">
        <v>0</v>
      </c>
      <c r="R43" s="346">
        <v>0</v>
      </c>
      <c r="S43" s="346">
        <v>0</v>
      </c>
      <c r="T43" s="347">
        <f t="shared" si="0"/>
        <v>0</v>
      </c>
      <c r="U43" s="350"/>
      <c r="V43" s="351"/>
      <c r="W43" s="106"/>
    </row>
    <row r="44" spans="1:24" ht="20.100000000000001" customHeight="1" thickTop="1" thickBot="1">
      <c r="A44" s="324">
        <v>44526</v>
      </c>
      <c r="B44" s="338" t="s">
        <v>2884</v>
      </c>
      <c r="C44" s="339" t="s">
        <v>2849</v>
      </c>
      <c r="D44" s="340">
        <v>1</v>
      </c>
      <c r="E44" s="340">
        <v>0</v>
      </c>
      <c r="F44" s="340">
        <v>0</v>
      </c>
      <c r="G44" s="340">
        <v>1</v>
      </c>
      <c r="H44" s="340">
        <v>0</v>
      </c>
      <c r="I44" s="341" t="s">
        <v>2893</v>
      </c>
      <c r="J44" s="342" t="s">
        <v>2896</v>
      </c>
      <c r="K44" s="369" t="s">
        <v>2899</v>
      </c>
      <c r="L44" s="343"/>
      <c r="M44" s="344"/>
      <c r="N44" s="186"/>
      <c r="O44" s="181" t="s">
        <v>125</v>
      </c>
      <c r="P44" s="182">
        <f>SUM(P37:P43)</f>
        <v>234</v>
      </c>
      <c r="Q44" s="182">
        <f>SUM(Q37:Q43)</f>
        <v>241</v>
      </c>
      <c r="R44" s="182">
        <f>SUM(R37:R43)</f>
        <v>20</v>
      </c>
      <c r="S44" s="182">
        <f>SUM(S37:S43)</f>
        <v>17</v>
      </c>
      <c r="T44" s="182">
        <f>SUM(T37:T43)</f>
        <v>512</v>
      </c>
      <c r="U44" s="183"/>
      <c r="V44" s="184"/>
      <c r="W44" s="106"/>
    </row>
    <row r="45" spans="1:24" ht="20.100000000000001" customHeight="1">
      <c r="A45" s="325">
        <v>44526</v>
      </c>
      <c r="B45" s="332" t="s">
        <v>2885</v>
      </c>
      <c r="C45" s="333" t="s">
        <v>2821</v>
      </c>
      <c r="D45" s="334">
        <v>1</v>
      </c>
      <c r="E45" s="334">
        <v>0</v>
      </c>
      <c r="F45" s="334">
        <v>0</v>
      </c>
      <c r="G45" s="334">
        <v>1</v>
      </c>
      <c r="H45" s="334">
        <v>0</v>
      </c>
      <c r="I45" s="335" t="s">
        <v>2893</v>
      </c>
      <c r="J45" s="336" t="s">
        <v>2896</v>
      </c>
      <c r="K45" s="370" t="s">
        <v>2898</v>
      </c>
      <c r="L45" s="337"/>
      <c r="M45" s="344"/>
      <c r="N45" s="186"/>
      <c r="O45" s="185" t="s">
        <v>2869</v>
      </c>
      <c r="P45" s="179">
        <v>3</v>
      </c>
      <c r="Q45" s="179">
        <v>3</v>
      </c>
      <c r="R45" s="179">
        <v>0</v>
      </c>
      <c r="S45" s="179">
        <v>0</v>
      </c>
      <c r="T45" s="179">
        <f>SUM(P45:S45)</f>
        <v>6</v>
      </c>
      <c r="U45" s="180"/>
      <c r="V45" s="237"/>
    </row>
    <row r="46" spans="1:24" ht="20.100000000000001" customHeight="1">
      <c r="A46" s="325">
        <v>44526</v>
      </c>
      <c r="B46" s="332" t="s">
        <v>2885</v>
      </c>
      <c r="C46" s="333" t="s">
        <v>2811</v>
      </c>
      <c r="D46" s="334">
        <v>1</v>
      </c>
      <c r="E46" s="334">
        <v>0</v>
      </c>
      <c r="F46" s="334">
        <v>0</v>
      </c>
      <c r="G46" s="334">
        <v>1</v>
      </c>
      <c r="H46" s="334">
        <v>0</v>
      </c>
      <c r="I46" s="335" t="s">
        <v>2894</v>
      </c>
      <c r="J46" s="336" t="s">
        <v>2895</v>
      </c>
      <c r="K46" s="370" t="s">
        <v>2900</v>
      </c>
      <c r="L46" s="337"/>
      <c r="M46" s="344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4" ht="20.100000000000001" customHeight="1">
      <c r="A47" s="325">
        <v>44526</v>
      </c>
      <c r="B47" s="332" t="s">
        <v>2885</v>
      </c>
      <c r="C47" s="333" t="s">
        <v>2886</v>
      </c>
      <c r="D47" s="334">
        <v>1</v>
      </c>
      <c r="E47" s="334">
        <v>0</v>
      </c>
      <c r="F47" s="334">
        <v>0</v>
      </c>
      <c r="G47" s="334">
        <v>1</v>
      </c>
      <c r="H47" s="334">
        <v>0</v>
      </c>
      <c r="I47" s="335" t="s">
        <v>2894</v>
      </c>
      <c r="J47" s="336" t="s">
        <v>2895</v>
      </c>
      <c r="K47" s="370" t="s">
        <v>2899</v>
      </c>
      <c r="L47" s="337"/>
      <c r="M47" s="344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4" ht="20.100000000000001" customHeight="1" thickBot="1">
      <c r="A48" s="325">
        <v>44526</v>
      </c>
      <c r="B48" s="332" t="s">
        <v>2885</v>
      </c>
      <c r="C48" s="333" t="s">
        <v>2829</v>
      </c>
      <c r="D48" s="334">
        <v>1</v>
      </c>
      <c r="E48" s="334">
        <v>0</v>
      </c>
      <c r="F48" s="334">
        <v>0</v>
      </c>
      <c r="G48" s="334">
        <v>1</v>
      </c>
      <c r="H48" s="334">
        <v>0</v>
      </c>
      <c r="I48" s="335" t="s">
        <v>2894</v>
      </c>
      <c r="J48" s="336" t="s">
        <v>2897</v>
      </c>
      <c r="K48" s="370" t="s">
        <v>2901</v>
      </c>
      <c r="L48" s="337"/>
      <c r="M48" s="344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59">
        <v>44526</v>
      </c>
      <c r="B49" s="360" t="s">
        <v>2887</v>
      </c>
      <c r="C49" s="361" t="s">
        <v>2829</v>
      </c>
      <c r="D49" s="362">
        <v>1</v>
      </c>
      <c r="E49" s="362">
        <v>0</v>
      </c>
      <c r="F49" s="362">
        <v>0</v>
      </c>
      <c r="G49" s="362">
        <v>1</v>
      </c>
      <c r="H49" s="362">
        <v>0</v>
      </c>
      <c r="I49" s="363" t="s">
        <v>2894</v>
      </c>
      <c r="J49" s="364" t="s">
        <v>2895</v>
      </c>
      <c r="K49" s="367" t="s">
        <v>2902</v>
      </c>
      <c r="L49" s="365"/>
      <c r="M49" s="344"/>
      <c r="N49" s="186"/>
      <c r="O49" s="181" t="s">
        <v>88</v>
      </c>
      <c r="P49" s="182">
        <f>SUM(P45:P48)</f>
        <v>3</v>
      </c>
      <c r="Q49" s="91">
        <f>SUM(Q45:Q48)</f>
        <v>3</v>
      </c>
      <c r="R49" s="182">
        <f>SUM(R45:R48)</f>
        <v>0</v>
      </c>
      <c r="S49" s="91">
        <f>SUM(S45:S48)</f>
        <v>0</v>
      </c>
      <c r="T49" s="182">
        <f>SUM(T45:T48)</f>
        <v>6</v>
      </c>
      <c r="U49" s="92"/>
      <c r="V49" s="93"/>
    </row>
    <row r="50" spans="1:22" ht="20.100000000000001" customHeight="1" thickBot="1">
      <c r="A50" s="318">
        <v>44526</v>
      </c>
      <c r="B50" s="326" t="s">
        <v>2924</v>
      </c>
      <c r="C50" s="327" t="s">
        <v>2857</v>
      </c>
      <c r="D50" s="328">
        <v>1</v>
      </c>
      <c r="E50" s="328">
        <v>0</v>
      </c>
      <c r="F50" s="328">
        <v>0</v>
      </c>
      <c r="G50" s="328">
        <v>1</v>
      </c>
      <c r="H50" s="328">
        <v>0</v>
      </c>
      <c r="I50" s="329" t="s">
        <v>2894</v>
      </c>
      <c r="J50" s="330" t="s">
        <v>2896</v>
      </c>
      <c r="K50" s="368" t="s">
        <v>2902</v>
      </c>
      <c r="L50" s="331"/>
      <c r="M50" s="344"/>
      <c r="N50" s="186"/>
      <c r="O50" s="94" t="s">
        <v>89</v>
      </c>
      <c r="P50" s="96">
        <f>P44+P49</f>
        <v>237</v>
      </c>
      <c r="Q50" s="95">
        <f>Q44+Q49</f>
        <v>244</v>
      </c>
      <c r="R50" s="96">
        <f>R44+R49</f>
        <v>20</v>
      </c>
      <c r="S50" s="95">
        <f>S44+S49</f>
        <v>17</v>
      </c>
      <c r="T50" s="96">
        <f>T44+T49</f>
        <v>518</v>
      </c>
      <c r="U50" s="97">
        <f>SUM(U44:U45)</f>
        <v>0</v>
      </c>
      <c r="V50" s="98"/>
    </row>
    <row r="51" spans="1:22" ht="20.100000000000001" customHeight="1" thickBot="1">
      <c r="A51" s="324">
        <v>44526</v>
      </c>
      <c r="B51" s="338" t="s">
        <v>2924</v>
      </c>
      <c r="C51" s="339" t="s">
        <v>2886</v>
      </c>
      <c r="D51" s="340">
        <v>2</v>
      </c>
      <c r="E51" s="340">
        <v>0</v>
      </c>
      <c r="F51" s="340">
        <v>0</v>
      </c>
      <c r="G51" s="340">
        <v>2</v>
      </c>
      <c r="H51" s="340">
        <v>0</v>
      </c>
      <c r="I51" s="341" t="s">
        <v>2894</v>
      </c>
      <c r="J51" s="342" t="s">
        <v>2895</v>
      </c>
      <c r="K51" s="369" t="s">
        <v>2898</v>
      </c>
      <c r="L51" s="343"/>
      <c r="M51" s="344"/>
      <c r="N51" s="106"/>
      <c r="O51" s="169" t="s">
        <v>138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>
      <c r="A52" s="318">
        <v>44526</v>
      </c>
      <c r="B52" s="326" t="s">
        <v>2888</v>
      </c>
      <c r="C52" s="327" t="s">
        <v>2857</v>
      </c>
      <c r="D52" s="328">
        <v>4</v>
      </c>
      <c r="E52" s="328">
        <v>0</v>
      </c>
      <c r="F52" s="328">
        <v>0</v>
      </c>
      <c r="G52" s="328">
        <v>4</v>
      </c>
      <c r="H52" s="328">
        <v>0</v>
      </c>
      <c r="I52" s="329" t="s">
        <v>2894</v>
      </c>
      <c r="J52" s="330" t="s">
        <v>2895</v>
      </c>
      <c r="K52" s="368" t="s">
        <v>2899</v>
      </c>
      <c r="L52" s="331"/>
      <c r="M52" s="344"/>
      <c r="N52" s="106"/>
      <c r="O52" s="156" t="s">
        <v>1310</v>
      </c>
      <c r="P52" s="188"/>
      <c r="Q52" s="188"/>
      <c r="R52" s="152"/>
      <c r="S52" s="152"/>
      <c r="T52" s="152"/>
      <c r="U52" s="151"/>
      <c r="V52" s="151"/>
    </row>
    <row r="53" spans="1:22" ht="20.100000000000001" customHeight="1" thickBot="1">
      <c r="A53" s="324">
        <v>44526</v>
      </c>
      <c r="B53" s="338" t="s">
        <v>2888</v>
      </c>
      <c r="C53" s="339" t="s">
        <v>2886</v>
      </c>
      <c r="D53" s="340">
        <v>3</v>
      </c>
      <c r="E53" s="340">
        <v>0</v>
      </c>
      <c r="F53" s="340">
        <v>0</v>
      </c>
      <c r="G53" s="340">
        <v>3</v>
      </c>
      <c r="H53" s="340">
        <v>0</v>
      </c>
      <c r="I53" s="341" t="s">
        <v>2893</v>
      </c>
      <c r="J53" s="342" t="s">
        <v>2896</v>
      </c>
      <c r="K53" s="369" t="s">
        <v>2898</v>
      </c>
      <c r="L53" s="343"/>
      <c r="M53" s="344"/>
      <c r="N53" s="106"/>
      <c r="O53" s="156"/>
      <c r="P53" s="188"/>
      <c r="Q53" s="188"/>
      <c r="R53" s="152"/>
      <c r="S53" s="152"/>
      <c r="T53" s="152"/>
      <c r="U53" s="151"/>
      <c r="V53" s="151"/>
    </row>
    <row r="54" spans="1:22" ht="20.100000000000001" customHeight="1">
      <c r="A54" s="318">
        <v>44526</v>
      </c>
      <c r="B54" s="326" t="s">
        <v>2890</v>
      </c>
      <c r="C54" s="327" t="s">
        <v>2867</v>
      </c>
      <c r="D54" s="328">
        <v>3</v>
      </c>
      <c r="E54" s="328">
        <v>0</v>
      </c>
      <c r="F54" s="328">
        <v>0</v>
      </c>
      <c r="G54" s="328">
        <v>3</v>
      </c>
      <c r="H54" s="328">
        <v>0</v>
      </c>
      <c r="I54" s="329" t="s">
        <v>2893</v>
      </c>
      <c r="J54" s="330" t="s">
        <v>2895</v>
      </c>
      <c r="K54" s="368" t="s">
        <v>2901</v>
      </c>
      <c r="L54" s="331"/>
      <c r="M54" s="344"/>
      <c r="N54" s="272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 thickBot="1">
      <c r="A55" s="324">
        <v>44526</v>
      </c>
      <c r="B55" s="338" t="s">
        <v>2891</v>
      </c>
      <c r="C55" s="339" t="s">
        <v>2814</v>
      </c>
      <c r="D55" s="340">
        <v>4</v>
      </c>
      <c r="E55" s="340">
        <v>0</v>
      </c>
      <c r="F55" s="340">
        <v>0</v>
      </c>
      <c r="G55" s="340">
        <v>4</v>
      </c>
      <c r="H55" s="340">
        <v>0</v>
      </c>
      <c r="I55" s="341" t="s">
        <v>2893</v>
      </c>
      <c r="J55" s="342" t="s">
        <v>2896</v>
      </c>
      <c r="K55" s="369" t="s">
        <v>2903</v>
      </c>
      <c r="L55" s="343"/>
      <c r="M55" s="344"/>
      <c r="N55" s="272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 thickBot="1">
      <c r="A56" s="359">
        <v>44526</v>
      </c>
      <c r="B56" s="360" t="s">
        <v>2889</v>
      </c>
      <c r="C56" s="361" t="s">
        <v>2811</v>
      </c>
      <c r="D56" s="362">
        <v>10</v>
      </c>
      <c r="E56" s="362">
        <v>0</v>
      </c>
      <c r="F56" s="362">
        <v>0</v>
      </c>
      <c r="G56" s="362">
        <v>11</v>
      </c>
      <c r="H56" s="362">
        <v>0</v>
      </c>
      <c r="I56" s="363" t="s">
        <v>2893</v>
      </c>
      <c r="J56" s="364" t="s">
        <v>2896</v>
      </c>
      <c r="K56" s="367" t="s">
        <v>2899</v>
      </c>
      <c r="L56" s="365"/>
      <c r="M56" s="187"/>
      <c r="N56" s="272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>
      <c r="A57" s="318">
        <v>44526</v>
      </c>
      <c r="B57" s="326" t="s">
        <v>2892</v>
      </c>
      <c r="C57" s="327" t="s">
        <v>2867</v>
      </c>
      <c r="D57" s="328">
        <v>1</v>
      </c>
      <c r="E57" s="328">
        <v>0</v>
      </c>
      <c r="F57" s="328">
        <v>0</v>
      </c>
      <c r="G57" s="328">
        <v>1</v>
      </c>
      <c r="H57" s="328">
        <v>0</v>
      </c>
      <c r="I57" s="329" t="s">
        <v>2894</v>
      </c>
      <c r="J57" s="330" t="s">
        <v>2895</v>
      </c>
      <c r="K57" s="368" t="s">
        <v>2898</v>
      </c>
      <c r="L57" s="331"/>
      <c r="M57" s="187"/>
      <c r="N57" s="272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325">
        <v>44526</v>
      </c>
      <c r="B58" s="332" t="s">
        <v>2892</v>
      </c>
      <c r="C58" s="333" t="s">
        <v>2811</v>
      </c>
      <c r="D58" s="334">
        <v>4</v>
      </c>
      <c r="E58" s="334">
        <v>0</v>
      </c>
      <c r="F58" s="334">
        <v>0</v>
      </c>
      <c r="G58" s="334">
        <v>4</v>
      </c>
      <c r="H58" s="334">
        <v>0</v>
      </c>
      <c r="I58" s="335" t="s">
        <v>2893</v>
      </c>
      <c r="J58" s="336" t="s">
        <v>2896</v>
      </c>
      <c r="K58" s="370" t="s">
        <v>2899</v>
      </c>
      <c r="L58" s="337"/>
      <c r="M58" s="187"/>
      <c r="N58" s="272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24">
        <v>44526</v>
      </c>
      <c r="B59" s="338" t="s">
        <v>2892</v>
      </c>
      <c r="C59" s="339" t="s">
        <v>2886</v>
      </c>
      <c r="D59" s="340">
        <v>12</v>
      </c>
      <c r="E59" s="340">
        <v>0</v>
      </c>
      <c r="F59" s="340">
        <v>0</v>
      </c>
      <c r="G59" s="340">
        <v>12</v>
      </c>
      <c r="H59" s="340">
        <v>0</v>
      </c>
      <c r="I59" s="341" t="s">
        <v>2894</v>
      </c>
      <c r="J59" s="342" t="s">
        <v>2896</v>
      </c>
      <c r="K59" s="369" t="s">
        <v>2899</v>
      </c>
      <c r="L59" s="343"/>
      <c r="M59" s="187"/>
      <c r="N59" s="272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 thickBot="1">
      <c r="A60" s="359">
        <v>44526</v>
      </c>
      <c r="B60" s="360" t="s">
        <v>2904</v>
      </c>
      <c r="C60" s="361" t="s">
        <v>2905</v>
      </c>
      <c r="D60" s="362">
        <v>2</v>
      </c>
      <c r="E60" s="362">
        <v>0</v>
      </c>
      <c r="F60" s="362">
        <v>0</v>
      </c>
      <c r="G60" s="362">
        <v>2</v>
      </c>
      <c r="H60" s="362">
        <v>0</v>
      </c>
      <c r="I60" s="363" t="s">
        <v>2917</v>
      </c>
      <c r="J60" s="364" t="s">
        <v>2919</v>
      </c>
      <c r="K60" s="364" t="s">
        <v>2922</v>
      </c>
      <c r="L60" s="365"/>
      <c r="M60" s="187"/>
      <c r="N60" s="272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 thickBot="1">
      <c r="A61" s="359">
        <v>44526</v>
      </c>
      <c r="B61" s="360" t="s">
        <v>2906</v>
      </c>
      <c r="C61" s="361" t="s">
        <v>2907</v>
      </c>
      <c r="D61" s="362">
        <v>15</v>
      </c>
      <c r="E61" s="362">
        <v>0</v>
      </c>
      <c r="F61" s="362">
        <v>0</v>
      </c>
      <c r="G61" s="362">
        <v>15</v>
      </c>
      <c r="H61" s="362">
        <v>0</v>
      </c>
      <c r="I61" s="363" t="s">
        <v>2917</v>
      </c>
      <c r="J61" s="364" t="s">
        <v>2919</v>
      </c>
      <c r="K61" s="364" t="s">
        <v>2922</v>
      </c>
      <c r="L61" s="365"/>
      <c r="M61" s="187"/>
      <c r="N61" s="272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>
      <c r="A62" s="318">
        <v>44526</v>
      </c>
      <c r="B62" s="326" t="s">
        <v>2908</v>
      </c>
      <c r="C62" s="327" t="s">
        <v>2909</v>
      </c>
      <c r="D62" s="328">
        <v>34</v>
      </c>
      <c r="E62" s="328">
        <v>0</v>
      </c>
      <c r="F62" s="328">
        <v>0</v>
      </c>
      <c r="G62" s="328">
        <v>34</v>
      </c>
      <c r="H62" s="328">
        <v>0</v>
      </c>
      <c r="I62" s="329" t="s">
        <v>2918</v>
      </c>
      <c r="J62" s="330" t="s">
        <v>2919</v>
      </c>
      <c r="K62" s="330" t="s">
        <v>2922</v>
      </c>
      <c r="L62" s="331"/>
      <c r="M62" s="187"/>
      <c r="N62" s="272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25">
        <v>44526</v>
      </c>
      <c r="B63" s="332" t="s">
        <v>2908</v>
      </c>
      <c r="C63" s="333" t="s">
        <v>2910</v>
      </c>
      <c r="D63" s="334">
        <v>1</v>
      </c>
      <c r="E63" s="334">
        <v>0</v>
      </c>
      <c r="F63" s="334">
        <v>0</v>
      </c>
      <c r="G63" s="334">
        <v>1</v>
      </c>
      <c r="H63" s="334">
        <v>0</v>
      </c>
      <c r="I63" s="335" t="s">
        <v>2917</v>
      </c>
      <c r="J63" s="336" t="s">
        <v>2920</v>
      </c>
      <c r="K63" s="336" t="s">
        <v>2922</v>
      </c>
      <c r="L63" s="337"/>
      <c r="M63" s="187"/>
      <c r="N63" s="272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324">
        <v>44526</v>
      </c>
      <c r="B64" s="338" t="s">
        <v>2908</v>
      </c>
      <c r="C64" s="339" t="s">
        <v>2905</v>
      </c>
      <c r="D64" s="340">
        <v>5</v>
      </c>
      <c r="E64" s="340">
        <v>0</v>
      </c>
      <c r="F64" s="340">
        <v>0</v>
      </c>
      <c r="G64" s="340">
        <v>4</v>
      </c>
      <c r="H64" s="340">
        <v>0</v>
      </c>
      <c r="I64" s="341" t="s">
        <v>2917</v>
      </c>
      <c r="J64" s="342" t="s">
        <v>2921</v>
      </c>
      <c r="K64" s="342" t="s">
        <v>2922</v>
      </c>
      <c r="L64" s="343"/>
      <c r="M64" s="187"/>
      <c r="N64" s="272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 thickBot="1">
      <c r="A65" s="359">
        <v>44526</v>
      </c>
      <c r="B65" s="360" t="s">
        <v>2911</v>
      </c>
      <c r="C65" s="361" t="s">
        <v>2912</v>
      </c>
      <c r="D65" s="362">
        <v>1</v>
      </c>
      <c r="E65" s="362">
        <v>0</v>
      </c>
      <c r="F65" s="362">
        <v>0</v>
      </c>
      <c r="G65" s="362">
        <v>1</v>
      </c>
      <c r="H65" s="362">
        <v>0</v>
      </c>
      <c r="I65" s="363" t="s">
        <v>2918</v>
      </c>
      <c r="J65" s="364" t="s">
        <v>2919</v>
      </c>
      <c r="K65" s="364" t="s">
        <v>2923</v>
      </c>
      <c r="L65" s="365"/>
      <c r="M65" s="187"/>
      <c r="N65" s="272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 thickBot="1">
      <c r="A66" s="484">
        <v>44526</v>
      </c>
      <c r="B66" s="485" t="s">
        <v>2866</v>
      </c>
      <c r="C66" s="486" t="s">
        <v>2867</v>
      </c>
      <c r="D66" s="487">
        <v>3</v>
      </c>
      <c r="E66" s="487">
        <v>0</v>
      </c>
      <c r="F66" s="487">
        <v>0</v>
      </c>
      <c r="G66" s="487">
        <v>0</v>
      </c>
      <c r="H66" s="487">
        <v>0</v>
      </c>
      <c r="I66" s="460" t="s">
        <v>2868</v>
      </c>
      <c r="J66" s="488"/>
      <c r="K66" s="488"/>
      <c r="L66" s="489"/>
      <c r="M66" s="187"/>
      <c r="N66" s="272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>
      <c r="A67" s="318">
        <v>44526</v>
      </c>
      <c r="B67" s="326" t="s">
        <v>2913</v>
      </c>
      <c r="C67" s="327" t="s">
        <v>2914</v>
      </c>
      <c r="D67" s="328">
        <v>9</v>
      </c>
      <c r="E67" s="328">
        <v>0</v>
      </c>
      <c r="F67" s="328">
        <v>0</v>
      </c>
      <c r="G67" s="328">
        <v>9</v>
      </c>
      <c r="H67" s="328">
        <v>0</v>
      </c>
      <c r="I67" s="329" t="s">
        <v>2917</v>
      </c>
      <c r="J67" s="330" t="s">
        <v>2921</v>
      </c>
      <c r="K67" s="330" t="s">
        <v>2922</v>
      </c>
      <c r="L67" s="331"/>
      <c r="M67" s="187"/>
      <c r="N67" s="272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325">
        <v>44526</v>
      </c>
      <c r="B68" s="332" t="s">
        <v>2913</v>
      </c>
      <c r="C68" s="333" t="s">
        <v>2915</v>
      </c>
      <c r="D68" s="334">
        <v>2</v>
      </c>
      <c r="E68" s="334">
        <v>0</v>
      </c>
      <c r="F68" s="334">
        <v>0</v>
      </c>
      <c r="G68" s="334">
        <v>0</v>
      </c>
      <c r="H68" s="334">
        <v>0</v>
      </c>
      <c r="I68" s="335" t="s">
        <v>2918</v>
      </c>
      <c r="J68" s="336" t="s">
        <v>2919</v>
      </c>
      <c r="K68" s="336" t="s">
        <v>2922</v>
      </c>
      <c r="L68" s="337"/>
      <c r="M68" s="187"/>
      <c r="N68" s="272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 thickBot="1">
      <c r="A69" s="324">
        <v>44526</v>
      </c>
      <c r="B69" s="338" t="s">
        <v>2913</v>
      </c>
      <c r="C69" s="339" t="s">
        <v>2916</v>
      </c>
      <c r="D69" s="340">
        <v>0</v>
      </c>
      <c r="E69" s="340">
        <v>0</v>
      </c>
      <c r="F69" s="340">
        <v>0</v>
      </c>
      <c r="G69" s="340">
        <v>2</v>
      </c>
      <c r="H69" s="340">
        <v>0</v>
      </c>
      <c r="I69" s="341" t="s">
        <v>2917</v>
      </c>
      <c r="J69" s="342" t="s">
        <v>2921</v>
      </c>
      <c r="K69" s="342" t="s">
        <v>2923</v>
      </c>
      <c r="L69" s="343"/>
      <c r="M69" s="187"/>
      <c r="N69" s="272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198" t="s">
        <v>11</v>
      </c>
      <c r="B70" s="199"/>
      <c r="C70" s="200"/>
      <c r="D70" s="201">
        <f>SUM(D4:D69)</f>
        <v>261</v>
      </c>
      <c r="E70" s="201">
        <f>SUM(E4:E69)</f>
        <v>0</v>
      </c>
      <c r="F70" s="201">
        <f>SUM(F4:F69)</f>
        <v>0</v>
      </c>
      <c r="G70" s="201">
        <f>SUM(G4:G69)</f>
        <v>254</v>
      </c>
      <c r="H70" s="201">
        <f>SUM(H4:H69)</f>
        <v>0</v>
      </c>
      <c r="I70" s="297"/>
      <c r="J70" s="149"/>
      <c r="K70" s="149"/>
      <c r="L70" s="202"/>
      <c r="M70" s="187"/>
      <c r="N70" s="272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>
      <c r="A71" s="203" t="s">
        <v>12</v>
      </c>
      <c r="B71" s="204"/>
      <c r="C71" s="205"/>
      <c r="D71" s="206">
        <v>5146</v>
      </c>
      <c r="E71" s="206">
        <v>0</v>
      </c>
      <c r="F71" s="206">
        <v>14</v>
      </c>
      <c r="G71" s="206">
        <v>5066</v>
      </c>
      <c r="H71" s="206">
        <v>0</v>
      </c>
      <c r="I71" s="298"/>
      <c r="J71" s="128"/>
      <c r="K71" s="128"/>
      <c r="L71" s="207"/>
      <c r="M71" s="187"/>
      <c r="N71" s="272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208" t="s">
        <v>13</v>
      </c>
      <c r="B72" s="209"/>
      <c r="C72" s="210"/>
      <c r="D72" s="211">
        <f>D70+D71</f>
        <v>5407</v>
      </c>
      <c r="E72" s="211">
        <f>E70+E71</f>
        <v>0</v>
      </c>
      <c r="F72" s="211">
        <f>F70+F71</f>
        <v>14</v>
      </c>
      <c r="G72" s="211">
        <f>G70+G71</f>
        <v>5320</v>
      </c>
      <c r="H72" s="211">
        <f>H70+H71</f>
        <v>0</v>
      </c>
      <c r="I72" s="299"/>
      <c r="J72" s="129"/>
      <c r="K72" s="129"/>
      <c r="L72" s="212"/>
      <c r="M72" s="187"/>
      <c r="N72" s="272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213" t="s">
        <v>14</v>
      </c>
      <c r="B73" s="214">
        <f t="array" ref="B73">SUM(1/COUNTIF(B4:B69,B4:B69))</f>
        <v>39.000000000000021</v>
      </c>
      <c r="C73" s="215"/>
      <c r="D73" s="151"/>
      <c r="E73" s="151"/>
      <c r="F73" s="151"/>
      <c r="G73" s="151"/>
      <c r="H73" s="151"/>
      <c r="I73" s="300"/>
      <c r="J73" s="130"/>
      <c r="K73" s="130"/>
      <c r="L73" s="134"/>
      <c r="M73" s="187"/>
      <c r="N73" s="272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213"/>
      <c r="B74" s="214"/>
      <c r="C74" s="215"/>
      <c r="D74" s="151"/>
      <c r="E74" s="151"/>
      <c r="F74" s="151"/>
      <c r="G74" s="151"/>
      <c r="H74" s="151"/>
      <c r="I74" s="300"/>
      <c r="J74" s="130"/>
      <c r="K74" s="39"/>
      <c r="L74" s="39"/>
      <c r="M74" s="187"/>
      <c r="N74" s="272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216" t="s">
        <v>15</v>
      </c>
      <c r="B75" s="217"/>
      <c r="C75" s="217"/>
      <c r="D75" s="131"/>
      <c r="E75" s="131"/>
      <c r="F75" s="131"/>
      <c r="G75" s="131"/>
      <c r="H75" s="131"/>
      <c r="I75" s="301"/>
      <c r="J75" s="131"/>
      <c r="K75" s="148"/>
      <c r="L75" s="148"/>
      <c r="M75" s="187"/>
      <c r="N75" s="272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218" t="s">
        <v>1676</v>
      </c>
      <c r="B76" s="217"/>
      <c r="C76" s="217"/>
      <c r="D76" s="131"/>
      <c r="E76" s="131"/>
      <c r="F76" s="131"/>
      <c r="G76" s="131"/>
      <c r="H76" s="131"/>
      <c r="I76" s="301"/>
      <c r="J76" s="131"/>
      <c r="K76" s="131"/>
      <c r="L76" s="148"/>
      <c r="M76" s="187"/>
      <c r="N76" s="272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 thickBot="1">
      <c r="A77" s="219"/>
      <c r="B77" s="217"/>
      <c r="C77" s="220"/>
      <c r="D77" s="131"/>
      <c r="E77" s="131"/>
      <c r="F77" s="131"/>
      <c r="G77" s="131"/>
      <c r="H77" s="131"/>
      <c r="I77" s="302"/>
      <c r="J77" s="132"/>
      <c r="K77" s="132"/>
      <c r="L77" s="221"/>
      <c r="M77" s="187"/>
      <c r="N77" s="272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 thickBot="1">
      <c r="A78" s="174" t="s">
        <v>0</v>
      </c>
      <c r="B78" s="175" t="s">
        <v>1</v>
      </c>
      <c r="C78" s="175" t="s">
        <v>2</v>
      </c>
      <c r="D78" s="448" t="s">
        <v>16</v>
      </c>
      <c r="E78" s="222" t="s">
        <v>27</v>
      </c>
      <c r="F78" s="448" t="s">
        <v>18</v>
      </c>
      <c r="G78" s="448" t="s">
        <v>19</v>
      </c>
      <c r="H78" s="448" t="s">
        <v>119</v>
      </c>
      <c r="I78" s="303" t="s">
        <v>8</v>
      </c>
      <c r="J78" s="448" t="s">
        <v>9</v>
      </c>
      <c r="K78" s="464" t="s">
        <v>10</v>
      </c>
      <c r="L78" s="465"/>
      <c r="M78" s="187"/>
      <c r="N78" s="272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>
      <c r="A79" s="318"/>
      <c r="B79" s="326"/>
      <c r="C79" s="327"/>
      <c r="D79" s="328"/>
      <c r="E79" s="328"/>
      <c r="F79" s="328"/>
      <c r="G79" s="328"/>
      <c r="H79" s="328"/>
      <c r="I79" s="329"/>
      <c r="J79" s="330"/>
      <c r="K79" s="330"/>
      <c r="L79" s="331"/>
      <c r="M79" s="187"/>
      <c r="N79" s="272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 thickBot="1">
      <c r="A80" s="324"/>
      <c r="B80" s="338"/>
      <c r="C80" s="339"/>
      <c r="D80" s="340"/>
      <c r="E80" s="340"/>
      <c r="F80" s="340"/>
      <c r="G80" s="340"/>
      <c r="H80" s="340"/>
      <c r="I80" s="341"/>
      <c r="J80" s="342"/>
      <c r="K80" s="342"/>
      <c r="L80" s="343"/>
      <c r="M80" s="187"/>
      <c r="N80" s="272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>
      <c r="A81" s="198" t="s">
        <v>20</v>
      </c>
      <c r="B81" s="199"/>
      <c r="C81" s="200"/>
      <c r="D81" s="225">
        <f>SUM(D79:D80)</f>
        <v>0</v>
      </c>
      <c r="E81" s="225">
        <f>SUM(E79:E80)</f>
        <v>0</v>
      </c>
      <c r="F81" s="225">
        <f>SUM(F79:F80)</f>
        <v>0</v>
      </c>
      <c r="G81" s="225">
        <f>SUM(G79:G80)</f>
        <v>0</v>
      </c>
      <c r="H81" s="225">
        <f>SUM(H79:H80)</f>
        <v>0</v>
      </c>
      <c r="I81" s="297"/>
      <c r="J81" s="34"/>
      <c r="K81" s="34"/>
      <c r="L81" s="226"/>
      <c r="M81" s="187"/>
      <c r="N81" s="272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>
      <c r="A82" s="227" t="s">
        <v>12</v>
      </c>
      <c r="B82" s="228"/>
      <c r="C82" s="115"/>
      <c r="D82" s="229">
        <v>27</v>
      </c>
      <c r="E82" s="229">
        <v>543</v>
      </c>
      <c r="F82" s="229">
        <v>540</v>
      </c>
      <c r="G82" s="229">
        <v>25</v>
      </c>
      <c r="H82" s="229">
        <v>0</v>
      </c>
      <c r="I82" s="304"/>
      <c r="J82" s="133"/>
      <c r="K82" s="133"/>
      <c r="L82" s="230"/>
      <c r="M82" s="187"/>
      <c r="N82" s="272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 thickBot="1">
      <c r="A83" s="208" t="s">
        <v>13</v>
      </c>
      <c r="B83" s="209"/>
      <c r="C83" s="210"/>
      <c r="D83" s="231">
        <f>SUM(D81:D82)</f>
        <v>27</v>
      </c>
      <c r="E83" s="231">
        <f t="shared" ref="E83:H83" si="1">SUM(E81:E82)</f>
        <v>543</v>
      </c>
      <c r="F83" s="231">
        <f t="shared" si="1"/>
        <v>540</v>
      </c>
      <c r="G83" s="231">
        <f t="shared" si="1"/>
        <v>25</v>
      </c>
      <c r="H83" s="231">
        <f t="shared" si="1"/>
        <v>0</v>
      </c>
      <c r="I83" s="299"/>
      <c r="J83" s="129"/>
      <c r="K83" s="129"/>
      <c r="L83" s="212"/>
      <c r="M83" s="187"/>
      <c r="N83" s="272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>
      <c r="A84" s="213"/>
      <c r="B84" s="214"/>
      <c r="C84" s="232"/>
      <c r="D84" s="151"/>
      <c r="E84" s="151"/>
      <c r="F84" s="151"/>
      <c r="G84" s="151"/>
      <c r="H84" s="151"/>
      <c r="I84" s="300"/>
      <c r="J84" s="130"/>
      <c r="K84" s="130"/>
      <c r="L84" s="130"/>
      <c r="M84" s="187"/>
      <c r="N84" s="272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>
      <c r="A85" s="216" t="s">
        <v>21</v>
      </c>
      <c r="B85" s="217"/>
      <c r="C85" s="217"/>
      <c r="D85" s="131"/>
      <c r="E85" s="131"/>
      <c r="F85" s="131"/>
      <c r="G85" s="131"/>
      <c r="H85" s="131"/>
      <c r="I85" s="301"/>
      <c r="J85" s="131"/>
      <c r="K85" s="131"/>
      <c r="L85" s="131"/>
      <c r="M85" s="187"/>
      <c r="N85" s="272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>
      <c r="A86" s="216" t="s">
        <v>124</v>
      </c>
      <c r="B86" s="217"/>
      <c r="C86" s="217"/>
      <c r="D86" s="131"/>
      <c r="E86" s="131"/>
      <c r="F86" s="131"/>
      <c r="G86" s="131"/>
      <c r="H86" s="131"/>
      <c r="I86" s="301"/>
      <c r="J86" s="131"/>
      <c r="K86" s="131"/>
      <c r="L86" s="131"/>
      <c r="M86" s="187"/>
      <c r="N86" s="272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 thickBot="1">
      <c r="A87" s="219"/>
      <c r="B87" s="217"/>
      <c r="C87" s="220"/>
      <c r="D87" s="131"/>
      <c r="E87" s="131"/>
      <c r="F87" s="131"/>
      <c r="G87" s="131"/>
      <c r="H87" s="131"/>
      <c r="I87" s="302"/>
      <c r="J87" s="132"/>
      <c r="K87" s="132"/>
      <c r="L87" s="221"/>
      <c r="M87" s="187"/>
      <c r="N87" s="272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 thickBot="1">
      <c r="A88" s="174" t="s">
        <v>0</v>
      </c>
      <c r="B88" s="175" t="s">
        <v>1</v>
      </c>
      <c r="C88" s="175" t="s">
        <v>2</v>
      </c>
      <c r="D88" s="448" t="s">
        <v>22</v>
      </c>
      <c r="E88" s="448" t="s">
        <v>23</v>
      </c>
      <c r="F88" s="448" t="s">
        <v>24</v>
      </c>
      <c r="G88" s="448" t="s">
        <v>25</v>
      </c>
      <c r="H88" s="448" t="s">
        <v>7</v>
      </c>
      <c r="I88" s="303" t="s">
        <v>8</v>
      </c>
      <c r="J88" s="448" t="s">
        <v>9</v>
      </c>
      <c r="K88" s="464" t="s">
        <v>10</v>
      </c>
      <c r="L88" s="465"/>
      <c r="M88" s="187"/>
      <c r="N88" s="272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 thickBot="1">
      <c r="A89" s="174">
        <v>44525</v>
      </c>
      <c r="B89" s="287" t="s">
        <v>2796</v>
      </c>
      <c r="C89" s="411" t="s">
        <v>2797</v>
      </c>
      <c r="D89" s="167">
        <v>4</v>
      </c>
      <c r="E89" s="167">
        <v>0</v>
      </c>
      <c r="F89" s="167">
        <v>0</v>
      </c>
      <c r="G89" s="167">
        <v>4</v>
      </c>
      <c r="H89" s="167">
        <v>0</v>
      </c>
      <c r="I89" s="296" t="s">
        <v>2803</v>
      </c>
      <c r="J89" s="175" t="s">
        <v>2805</v>
      </c>
      <c r="K89" s="175"/>
      <c r="L89" s="288"/>
      <c r="M89" s="187"/>
      <c r="N89" s="272"/>
      <c r="O89" s="156"/>
      <c r="P89" s="188"/>
      <c r="Q89" s="188"/>
      <c r="R89" s="152"/>
      <c r="S89" s="152"/>
      <c r="T89" s="152"/>
      <c r="U89" s="151"/>
      <c r="V89" s="151"/>
    </row>
    <row r="90" spans="1:22" ht="20.100000000000001" customHeight="1" thickBot="1">
      <c r="A90" s="174">
        <v>44525</v>
      </c>
      <c r="B90" s="287" t="s">
        <v>2798</v>
      </c>
      <c r="C90" s="411" t="s">
        <v>2799</v>
      </c>
      <c r="D90" s="167">
        <v>2</v>
      </c>
      <c r="E90" s="167">
        <v>0</v>
      </c>
      <c r="F90" s="167">
        <v>0</v>
      </c>
      <c r="G90" s="167">
        <v>2</v>
      </c>
      <c r="H90" s="167">
        <v>0</v>
      </c>
      <c r="I90" s="296" t="s">
        <v>2804</v>
      </c>
      <c r="J90" s="175" t="s">
        <v>2805</v>
      </c>
      <c r="K90" s="175"/>
      <c r="L90" s="288"/>
      <c r="M90" s="187"/>
      <c r="N90" s="272"/>
      <c r="O90" s="156"/>
      <c r="P90" s="188"/>
      <c r="Q90" s="188"/>
      <c r="R90" s="152"/>
      <c r="S90" s="152"/>
      <c r="T90" s="152"/>
      <c r="U90" s="151"/>
      <c r="V90" s="151"/>
    </row>
    <row r="91" spans="1:22" ht="20.100000000000001" customHeight="1">
      <c r="A91" s="170">
        <v>44525</v>
      </c>
      <c r="B91" s="141" t="s">
        <v>2800</v>
      </c>
      <c r="C91" s="408" t="s">
        <v>2801</v>
      </c>
      <c r="D91" s="160">
        <v>4</v>
      </c>
      <c r="E91" s="160">
        <v>0</v>
      </c>
      <c r="F91" s="160">
        <v>0</v>
      </c>
      <c r="G91" s="160">
        <v>1</v>
      </c>
      <c r="H91" s="160">
        <v>0</v>
      </c>
      <c r="I91" s="290" t="s">
        <v>2804</v>
      </c>
      <c r="J91" s="168" t="s">
        <v>2805</v>
      </c>
      <c r="K91" s="168"/>
      <c r="L91" s="142"/>
      <c r="M91" s="187"/>
      <c r="N91" s="272"/>
      <c r="O91" s="156"/>
      <c r="P91" s="188"/>
      <c r="Q91" s="188"/>
      <c r="R91" s="152"/>
      <c r="S91" s="152"/>
      <c r="T91" s="152"/>
      <c r="U91" s="151"/>
      <c r="V91" s="151"/>
    </row>
    <row r="92" spans="1:22" ht="20.100000000000001" customHeight="1" thickBot="1">
      <c r="A92" s="165">
        <v>44525</v>
      </c>
      <c r="B92" s="285" t="s">
        <v>2800</v>
      </c>
      <c r="C92" s="410" t="s">
        <v>2802</v>
      </c>
      <c r="D92" s="163">
        <v>2</v>
      </c>
      <c r="E92" s="163">
        <v>0</v>
      </c>
      <c r="F92" s="163">
        <v>0</v>
      </c>
      <c r="G92" s="163">
        <v>2</v>
      </c>
      <c r="H92" s="163">
        <v>0</v>
      </c>
      <c r="I92" s="292" t="s">
        <v>2803</v>
      </c>
      <c r="J92" s="164" t="s">
        <v>2805</v>
      </c>
      <c r="K92" s="164"/>
      <c r="L92" s="286"/>
      <c r="M92" s="187"/>
      <c r="N92" s="272"/>
      <c r="O92" s="156"/>
      <c r="P92" s="188"/>
      <c r="Q92" s="188"/>
      <c r="R92" s="152"/>
      <c r="S92" s="152"/>
      <c r="T92" s="152"/>
      <c r="U92" s="151"/>
      <c r="V92" s="151"/>
    </row>
    <row r="93" spans="1:22" ht="20.100000000000001" customHeight="1">
      <c r="A93" s="171"/>
      <c r="B93" s="143"/>
      <c r="C93" s="409"/>
      <c r="D93" s="162">
        <v>0</v>
      </c>
      <c r="E93" s="162">
        <v>0</v>
      </c>
      <c r="F93" s="162">
        <v>0</v>
      </c>
      <c r="G93" s="162">
        <v>0</v>
      </c>
      <c r="H93" s="162">
        <v>0</v>
      </c>
      <c r="I93" s="291"/>
      <c r="J93" s="169"/>
      <c r="K93" s="169"/>
      <c r="L93" s="144"/>
      <c r="M93" s="187"/>
      <c r="N93" s="272"/>
      <c r="O93" s="156"/>
      <c r="P93" s="188"/>
      <c r="Q93" s="188"/>
      <c r="R93" s="152"/>
      <c r="S93" s="152"/>
      <c r="T93" s="152"/>
      <c r="U93" s="151"/>
      <c r="V93" s="151"/>
    </row>
    <row r="94" spans="1:22" ht="20.100000000000001" customHeight="1">
      <c r="A94" s="171"/>
      <c r="B94" s="143"/>
      <c r="C94" s="409"/>
      <c r="D94" s="162">
        <v>0</v>
      </c>
      <c r="E94" s="162">
        <v>0</v>
      </c>
      <c r="F94" s="162">
        <v>0</v>
      </c>
      <c r="G94" s="162">
        <v>0</v>
      </c>
      <c r="H94" s="162">
        <v>0</v>
      </c>
      <c r="I94" s="291"/>
      <c r="J94" s="169"/>
      <c r="K94" s="169"/>
      <c r="L94" s="144"/>
      <c r="M94" s="187"/>
      <c r="N94" s="272"/>
      <c r="O94" s="156"/>
      <c r="P94" s="188"/>
      <c r="Q94" s="188"/>
      <c r="R94" s="152"/>
      <c r="S94" s="152"/>
      <c r="T94" s="152"/>
      <c r="U94" s="151"/>
      <c r="V94" s="151"/>
    </row>
    <row r="95" spans="1:22" ht="20.100000000000001" customHeight="1" thickBot="1">
      <c r="A95" s="171"/>
      <c r="B95" s="143"/>
      <c r="C95" s="409"/>
      <c r="D95" s="162">
        <v>0</v>
      </c>
      <c r="E95" s="162">
        <v>0</v>
      </c>
      <c r="F95" s="162">
        <v>0</v>
      </c>
      <c r="G95" s="162">
        <v>0</v>
      </c>
      <c r="H95" s="162">
        <v>0</v>
      </c>
      <c r="I95" s="291"/>
      <c r="J95" s="169"/>
      <c r="K95" s="169"/>
      <c r="L95" s="144"/>
      <c r="M95" s="187"/>
      <c r="N95" s="272"/>
      <c r="O95" s="156"/>
      <c r="P95" s="188"/>
      <c r="Q95" s="188"/>
      <c r="R95" s="152"/>
      <c r="S95" s="152"/>
      <c r="T95" s="152"/>
      <c r="U95" s="151"/>
      <c r="V95" s="151"/>
    </row>
    <row r="96" spans="1:22" ht="20.100000000000001" customHeight="1">
      <c r="A96" s="198" t="s">
        <v>20</v>
      </c>
      <c r="B96" s="199"/>
      <c r="C96" s="200"/>
      <c r="D96" s="225">
        <f>SUM(D89:D95)</f>
        <v>12</v>
      </c>
      <c r="E96" s="225">
        <f>SUM(E89:E95)</f>
        <v>0</v>
      </c>
      <c r="F96" s="225">
        <f>SUM(F89:F95)</f>
        <v>0</v>
      </c>
      <c r="G96" s="225">
        <f>SUM(G89:G95)</f>
        <v>9</v>
      </c>
      <c r="H96" s="225">
        <f>SUM(H89:H95)</f>
        <v>0</v>
      </c>
      <c r="I96" s="297"/>
      <c r="J96" s="34"/>
      <c r="K96" s="34"/>
      <c r="L96" s="226"/>
      <c r="M96" s="187"/>
      <c r="N96" s="272"/>
      <c r="O96" s="156"/>
      <c r="P96" s="188"/>
      <c r="Q96" s="188"/>
      <c r="R96" s="152"/>
      <c r="S96" s="152"/>
      <c r="T96" s="152"/>
      <c r="U96" s="151"/>
      <c r="V96" s="151"/>
    </row>
    <row r="97" spans="1:22" ht="20.100000000000001" customHeight="1">
      <c r="A97" s="227" t="s">
        <v>12</v>
      </c>
      <c r="B97" s="228"/>
      <c r="C97" s="115"/>
      <c r="D97" s="229">
        <v>214</v>
      </c>
      <c r="E97" s="229">
        <v>0</v>
      </c>
      <c r="F97" s="229">
        <v>0</v>
      </c>
      <c r="G97" s="229">
        <v>206</v>
      </c>
      <c r="H97" s="229">
        <v>0</v>
      </c>
      <c r="I97" s="304"/>
      <c r="J97" s="133"/>
      <c r="K97" s="133"/>
      <c r="L97" s="230"/>
      <c r="M97" s="187"/>
      <c r="N97" s="272"/>
      <c r="O97" s="156"/>
      <c r="P97" s="188"/>
      <c r="Q97" s="188"/>
      <c r="R97" s="152"/>
      <c r="S97" s="152"/>
      <c r="T97" s="152"/>
      <c r="U97" s="151"/>
      <c r="V97" s="151"/>
    </row>
    <row r="98" spans="1:22" ht="20.100000000000001" customHeight="1" thickBot="1">
      <c r="A98" s="208" t="s">
        <v>13</v>
      </c>
      <c r="B98" s="209"/>
      <c r="C98" s="210"/>
      <c r="D98" s="231">
        <f>SUM(D96:D97)</f>
        <v>226</v>
      </c>
      <c r="E98" s="231">
        <f>SUM(E96:E97)</f>
        <v>0</v>
      </c>
      <c r="F98" s="231">
        <f>SUM(F96:F97)</f>
        <v>0</v>
      </c>
      <c r="G98" s="231">
        <f>SUM(G96:G97)</f>
        <v>215</v>
      </c>
      <c r="H98" s="231">
        <f>SUM(H96:H97)</f>
        <v>0</v>
      </c>
      <c r="I98" s="299"/>
      <c r="J98" s="129"/>
      <c r="K98" s="129"/>
      <c r="L98" s="212"/>
      <c r="M98" s="187"/>
      <c r="N98" s="272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>
      <c r="A99" s="213"/>
      <c r="B99" s="214"/>
      <c r="C99" s="232"/>
      <c r="D99" s="151"/>
      <c r="E99" s="151"/>
      <c r="F99" s="151"/>
      <c r="G99" s="151"/>
      <c r="H99" s="151"/>
      <c r="I99" s="300"/>
      <c r="J99" s="130"/>
      <c r="K99" s="130"/>
      <c r="L99" s="130"/>
      <c r="M99" s="187"/>
      <c r="N99" s="272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>
      <c r="A100" s="216" t="s">
        <v>120</v>
      </c>
      <c r="B100" s="217"/>
      <c r="C100" s="217"/>
      <c r="D100" s="131"/>
      <c r="E100" s="131"/>
      <c r="F100" s="131"/>
      <c r="G100" s="131"/>
      <c r="H100" s="131"/>
      <c r="I100" s="301"/>
      <c r="J100" s="131"/>
      <c r="K100" s="131"/>
      <c r="L100" s="131"/>
      <c r="M100" s="187"/>
      <c r="N100" s="272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 thickBot="1">
      <c r="A101" s="219"/>
      <c r="B101" s="217"/>
      <c r="C101" s="220"/>
      <c r="D101" s="131"/>
      <c r="E101" s="131"/>
      <c r="F101" s="131"/>
      <c r="G101" s="131"/>
      <c r="H101" s="131"/>
      <c r="I101" s="302"/>
      <c r="J101" s="132"/>
      <c r="K101" s="132"/>
      <c r="L101" s="131"/>
      <c r="M101" s="187"/>
      <c r="N101" s="272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 thickBot="1">
      <c r="A102" s="174" t="s">
        <v>0</v>
      </c>
      <c r="B102" s="175" t="s">
        <v>1</v>
      </c>
      <c r="C102" s="175" t="s">
        <v>2</v>
      </c>
      <c r="D102" s="448" t="s">
        <v>26</v>
      </c>
      <c r="E102" s="448" t="s">
        <v>27</v>
      </c>
      <c r="F102" s="448" t="s">
        <v>28</v>
      </c>
      <c r="G102" s="448" t="s">
        <v>25</v>
      </c>
      <c r="H102" s="448" t="s">
        <v>22</v>
      </c>
      <c r="I102" s="303" t="s">
        <v>8</v>
      </c>
      <c r="J102" s="448" t="s">
        <v>9</v>
      </c>
      <c r="K102" s="464" t="s">
        <v>10</v>
      </c>
      <c r="L102" s="465"/>
      <c r="M102" s="187"/>
      <c r="N102" s="272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>
      <c r="A103" s="170"/>
      <c r="B103" s="159"/>
      <c r="C103" s="159"/>
      <c r="D103" s="319"/>
      <c r="E103" s="319"/>
      <c r="F103" s="319"/>
      <c r="G103" s="319"/>
      <c r="H103" s="319"/>
      <c r="I103" s="305"/>
      <c r="J103" s="134"/>
      <c r="K103" s="134"/>
      <c r="L103" s="289"/>
      <c r="M103" s="187"/>
      <c r="N103" s="272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 thickBot="1">
      <c r="A104" s="171"/>
      <c r="B104" s="161"/>
      <c r="C104" s="161"/>
      <c r="D104" s="320"/>
      <c r="E104" s="320"/>
      <c r="F104" s="320"/>
      <c r="G104" s="320"/>
      <c r="H104" s="320"/>
      <c r="I104" s="306"/>
      <c r="J104" s="39"/>
      <c r="K104" s="39"/>
      <c r="L104" s="176"/>
      <c r="M104" s="187"/>
      <c r="N104" s="272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>
      <c r="A105" s="198" t="s">
        <v>20</v>
      </c>
      <c r="B105" s="199"/>
      <c r="C105" s="200"/>
      <c r="D105" s="321">
        <f>SUM(D103:D104)</f>
        <v>0</v>
      </c>
      <c r="E105" s="321">
        <f>SUM(E103:E104)</f>
        <v>0</v>
      </c>
      <c r="F105" s="321">
        <f>SUM(F103:F104)</f>
        <v>0</v>
      </c>
      <c r="G105" s="321">
        <f>SUM(G103:G104)</f>
        <v>0</v>
      </c>
      <c r="H105" s="321">
        <f>SUM(H103:H104)</f>
        <v>0</v>
      </c>
      <c r="I105" s="297"/>
      <c r="J105" s="34"/>
      <c r="K105" s="34"/>
      <c r="L105" s="226"/>
      <c r="M105" s="187"/>
      <c r="N105" s="272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>
      <c r="A106" s="227" t="s">
        <v>12</v>
      </c>
      <c r="B106" s="228"/>
      <c r="C106" s="115"/>
      <c r="D106" s="322">
        <v>0</v>
      </c>
      <c r="E106" s="322">
        <v>170</v>
      </c>
      <c r="F106" s="322">
        <v>167</v>
      </c>
      <c r="G106" s="322">
        <v>0</v>
      </c>
      <c r="H106" s="322">
        <v>0</v>
      </c>
      <c r="I106" s="304"/>
      <c r="J106" s="133"/>
      <c r="K106" s="133"/>
      <c r="L106" s="230"/>
      <c r="M106" s="187"/>
      <c r="N106" s="272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 thickBot="1">
      <c r="A107" s="208" t="s">
        <v>13</v>
      </c>
      <c r="B107" s="209"/>
      <c r="C107" s="210"/>
      <c r="D107" s="323">
        <f>D105+D106</f>
        <v>0</v>
      </c>
      <c r="E107" s="323">
        <f>E105+E106</f>
        <v>170</v>
      </c>
      <c r="F107" s="323">
        <f>F105+F106</f>
        <v>167</v>
      </c>
      <c r="G107" s="323">
        <f>G105+G106</f>
        <v>0</v>
      </c>
      <c r="H107" s="323">
        <f>H105+H106</f>
        <v>0</v>
      </c>
      <c r="I107" s="299"/>
      <c r="J107" s="129"/>
      <c r="K107" s="129"/>
      <c r="L107" s="212"/>
      <c r="M107" s="187"/>
      <c r="N107" s="272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234"/>
      <c r="B108" s="214"/>
      <c r="C108" s="215"/>
      <c r="D108" s="151"/>
      <c r="E108" s="151"/>
      <c r="F108" s="151"/>
      <c r="G108" s="151"/>
      <c r="H108" s="151"/>
      <c r="I108" s="300"/>
      <c r="J108" s="130"/>
      <c r="K108" s="130"/>
      <c r="L108" s="130"/>
      <c r="M108" s="187"/>
      <c r="N108" s="272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216" t="s">
        <v>117</v>
      </c>
      <c r="B109" s="217"/>
      <c r="C109" s="217"/>
      <c r="D109" s="131"/>
      <c r="E109" s="131"/>
      <c r="F109" s="131"/>
      <c r="G109" s="131"/>
      <c r="H109" s="131"/>
      <c r="I109" s="301"/>
      <c r="J109" s="131"/>
      <c r="K109" s="131"/>
      <c r="L109" s="131"/>
      <c r="M109" s="187"/>
      <c r="N109" s="272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 thickBot="1">
      <c r="A110" s="219"/>
      <c r="B110" s="217"/>
      <c r="C110" s="220"/>
      <c r="D110" s="131"/>
      <c r="E110" s="131"/>
      <c r="F110" s="131"/>
      <c r="G110" s="131"/>
      <c r="H110" s="131"/>
      <c r="I110" s="302"/>
      <c r="J110" s="132"/>
      <c r="K110" s="132"/>
      <c r="L110" s="131"/>
      <c r="M110" s="187"/>
      <c r="N110" s="272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 thickBot="1">
      <c r="A111" s="174" t="s">
        <v>0</v>
      </c>
      <c r="B111" s="175" t="s">
        <v>1</v>
      </c>
      <c r="C111" s="175" t="s">
        <v>2</v>
      </c>
      <c r="D111" s="448" t="s">
        <v>29</v>
      </c>
      <c r="E111" s="448" t="s">
        <v>17</v>
      </c>
      <c r="F111" s="448" t="s">
        <v>30</v>
      </c>
      <c r="G111" s="448" t="s">
        <v>19</v>
      </c>
      <c r="H111" s="448" t="s">
        <v>7</v>
      </c>
      <c r="I111" s="303" t="s">
        <v>8</v>
      </c>
      <c r="J111" s="448" t="s">
        <v>9</v>
      </c>
      <c r="K111" s="450"/>
      <c r="L111" s="451" t="s">
        <v>10</v>
      </c>
      <c r="M111" s="187"/>
      <c r="N111" s="272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170"/>
      <c r="B112" s="159"/>
      <c r="C112" s="159"/>
      <c r="D112" s="160"/>
      <c r="E112" s="160"/>
      <c r="F112" s="160"/>
      <c r="G112" s="160"/>
      <c r="H112" s="160"/>
      <c r="I112" s="290"/>
      <c r="J112" s="168"/>
      <c r="K112" s="168"/>
      <c r="L112" s="233"/>
      <c r="M112" s="187"/>
      <c r="N112" s="272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 thickBot="1">
      <c r="A113" s="165"/>
      <c r="B113" s="158"/>
      <c r="C113" s="158"/>
      <c r="D113" s="163"/>
      <c r="E113" s="163"/>
      <c r="F113" s="163"/>
      <c r="G113" s="163"/>
      <c r="H113" s="163"/>
      <c r="I113" s="292"/>
      <c r="J113" s="164"/>
      <c r="K113" s="164"/>
      <c r="L113" s="235"/>
      <c r="M113" s="187"/>
      <c r="N113" s="272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198" t="s">
        <v>20</v>
      </c>
      <c r="B114" s="200"/>
      <c r="C114" s="200"/>
      <c r="D114" s="225">
        <f>SUM(D112:D113)</f>
        <v>0</v>
      </c>
      <c r="E114" s="225">
        <f>SUM(E112:E113)</f>
        <v>0</v>
      </c>
      <c r="F114" s="225">
        <f>SUM(F112:F113)</f>
        <v>0</v>
      </c>
      <c r="G114" s="225">
        <f>SUM(G112:G113)</f>
        <v>0</v>
      </c>
      <c r="H114" s="225">
        <f>SUM(H112:H113)</f>
        <v>0</v>
      </c>
      <c r="I114" s="297"/>
      <c r="J114" s="34"/>
      <c r="K114" s="34"/>
      <c r="L114" s="226"/>
      <c r="M114" s="187"/>
      <c r="N114" s="272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227" t="s">
        <v>12</v>
      </c>
      <c r="B115" s="115"/>
      <c r="C115" s="115"/>
      <c r="D115" s="229">
        <v>0</v>
      </c>
      <c r="E115" s="229">
        <v>196</v>
      </c>
      <c r="F115" s="229">
        <v>200</v>
      </c>
      <c r="G115" s="229">
        <v>0</v>
      </c>
      <c r="H115" s="229">
        <v>0</v>
      </c>
      <c r="I115" s="304"/>
      <c r="J115" s="133"/>
      <c r="K115" s="133"/>
      <c r="L115" s="230"/>
      <c r="M115" s="187"/>
      <c r="N115" s="272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 thickBot="1">
      <c r="A116" s="208" t="s">
        <v>13</v>
      </c>
      <c r="B116" s="210"/>
      <c r="C116" s="210"/>
      <c r="D116" s="231">
        <f>SUM(D114:D115)</f>
        <v>0</v>
      </c>
      <c r="E116" s="231">
        <f>SUM(E114:E115)</f>
        <v>196</v>
      </c>
      <c r="F116" s="231">
        <f>SUM(F114:F115)</f>
        <v>200</v>
      </c>
      <c r="G116" s="231">
        <f>SUM(G114:G115)</f>
        <v>0</v>
      </c>
      <c r="H116" s="231">
        <f>SUM(H114:H115)</f>
        <v>0</v>
      </c>
      <c r="I116" s="299"/>
      <c r="J116" s="129"/>
      <c r="K116" s="129"/>
      <c r="L116" s="236"/>
      <c r="M116" s="187"/>
      <c r="N116" s="272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213"/>
      <c r="B117" s="214"/>
      <c r="C117" s="215"/>
      <c r="D117" s="151"/>
      <c r="E117" s="151"/>
      <c r="F117" s="151"/>
      <c r="G117" s="151"/>
      <c r="H117" s="151"/>
      <c r="I117" s="300"/>
      <c r="J117" s="130"/>
      <c r="K117" s="130"/>
      <c r="L117" s="130"/>
      <c r="M117" s="187"/>
      <c r="N117" s="272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>
      <c r="A118" s="216" t="s">
        <v>31</v>
      </c>
      <c r="B118" s="217"/>
      <c r="C118" s="217"/>
      <c r="D118" s="131"/>
      <c r="E118" s="131"/>
      <c r="F118" s="131"/>
      <c r="G118" s="131"/>
      <c r="H118" s="131"/>
      <c r="I118" s="301"/>
      <c r="J118" s="131"/>
      <c r="K118" s="131"/>
      <c r="L118" s="131"/>
      <c r="M118" s="187"/>
      <c r="N118" s="272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>
      <c r="A119" s="216" t="s">
        <v>32</v>
      </c>
      <c r="B119" s="217"/>
      <c r="C119" s="217"/>
      <c r="D119" s="131"/>
      <c r="E119" s="131"/>
      <c r="F119" s="131"/>
      <c r="G119" s="131"/>
      <c r="H119" s="131"/>
      <c r="I119" s="301"/>
      <c r="J119" s="131"/>
      <c r="K119" s="131"/>
      <c r="L119" s="131"/>
      <c r="M119" s="187"/>
      <c r="N119" s="272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 thickBot="1">
      <c r="A120" s="219"/>
      <c r="B120" s="217"/>
      <c r="C120" s="220"/>
      <c r="D120" s="131"/>
      <c r="E120" s="131"/>
      <c r="F120" s="131"/>
      <c r="G120" s="131"/>
      <c r="H120" s="131"/>
      <c r="I120" s="302"/>
      <c r="J120" s="132"/>
      <c r="K120" s="132"/>
      <c r="L120" s="131"/>
      <c r="M120" s="187"/>
      <c r="N120" s="272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 thickBot="1">
      <c r="A121" s="174" t="s">
        <v>0</v>
      </c>
      <c r="B121" s="175" t="s">
        <v>1</v>
      </c>
      <c r="C121" s="175" t="s">
        <v>2</v>
      </c>
      <c r="D121" s="448" t="s">
        <v>33</v>
      </c>
      <c r="E121" s="448" t="s">
        <v>34</v>
      </c>
      <c r="F121" s="448" t="s">
        <v>35</v>
      </c>
      <c r="G121" s="448" t="s">
        <v>36</v>
      </c>
      <c r="H121" s="448" t="s">
        <v>133</v>
      </c>
      <c r="I121" s="303" t="s">
        <v>8</v>
      </c>
      <c r="J121" s="448" t="s">
        <v>9</v>
      </c>
      <c r="K121" s="464" t="s">
        <v>10</v>
      </c>
      <c r="L121" s="465"/>
      <c r="M121" s="187"/>
      <c r="N121" s="272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>
      <c r="A122" s="171"/>
      <c r="B122" s="161"/>
      <c r="C122" s="161"/>
      <c r="D122" s="162"/>
      <c r="E122" s="162"/>
      <c r="F122" s="162"/>
      <c r="G122" s="162"/>
      <c r="H122" s="162"/>
      <c r="I122" s="306"/>
      <c r="J122" s="169"/>
      <c r="K122" s="194"/>
      <c r="L122" s="237"/>
      <c r="M122" s="187"/>
      <c r="N122" s="272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 thickBot="1">
      <c r="A123" s="171"/>
      <c r="B123" s="161"/>
      <c r="C123" s="161"/>
      <c r="D123" s="162"/>
      <c r="E123" s="162"/>
      <c r="F123" s="162"/>
      <c r="G123" s="162"/>
      <c r="H123" s="162"/>
      <c r="I123" s="306"/>
      <c r="J123" s="169"/>
      <c r="K123" s="194"/>
      <c r="L123" s="237"/>
      <c r="M123" s="187"/>
      <c r="N123" s="272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>
      <c r="A124" s="238" t="s">
        <v>20</v>
      </c>
      <c r="B124" s="239"/>
      <c r="C124" s="239"/>
      <c r="D124" s="240">
        <f>SUM(D122:D123)</f>
        <v>0</v>
      </c>
      <c r="E124" s="240">
        <f>SUM(E122:E123)</f>
        <v>0</v>
      </c>
      <c r="F124" s="240">
        <f>SUM(F122:F123)</f>
        <v>0</v>
      </c>
      <c r="G124" s="240">
        <f>SUM(G122:G123)</f>
        <v>0</v>
      </c>
      <c r="H124" s="240">
        <f>SUM(H122:H123)</f>
        <v>0</v>
      </c>
      <c r="I124" s="307"/>
      <c r="J124" s="35"/>
      <c r="K124" s="35"/>
      <c r="L124" s="241"/>
      <c r="M124" s="187"/>
      <c r="N124" s="272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>
      <c r="A125" s="242" t="s">
        <v>12</v>
      </c>
      <c r="B125" s="243"/>
      <c r="C125" s="243"/>
      <c r="D125" s="244">
        <v>0</v>
      </c>
      <c r="E125" s="244">
        <v>89</v>
      </c>
      <c r="F125" s="244">
        <v>0</v>
      </c>
      <c r="G125" s="244">
        <v>114</v>
      </c>
      <c r="H125" s="244">
        <v>1</v>
      </c>
      <c r="I125" s="308"/>
      <c r="J125" s="135"/>
      <c r="K125" s="135"/>
      <c r="L125" s="245"/>
      <c r="M125" s="187"/>
      <c r="N125" s="272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 thickBot="1">
      <c r="A126" s="246" t="s">
        <v>13</v>
      </c>
      <c r="B126" s="247"/>
      <c r="C126" s="247"/>
      <c r="D126" s="248">
        <f>D124+D125</f>
        <v>0</v>
      </c>
      <c r="E126" s="248">
        <f>E124+E125</f>
        <v>89</v>
      </c>
      <c r="F126" s="248">
        <f>F124+F125</f>
        <v>0</v>
      </c>
      <c r="G126" s="248">
        <f>G124+G125</f>
        <v>114</v>
      </c>
      <c r="H126" s="248">
        <f>H124+H125</f>
        <v>1</v>
      </c>
      <c r="I126" s="309"/>
      <c r="J126" s="136"/>
      <c r="K126" s="136"/>
      <c r="L126" s="249"/>
      <c r="M126" s="187"/>
      <c r="N126" s="272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>
      <c r="A127" s="250"/>
      <c r="B127" s="42"/>
      <c r="C127" s="124"/>
      <c r="D127" s="1"/>
      <c r="E127" s="1"/>
      <c r="F127" s="1"/>
      <c r="G127" s="1"/>
      <c r="H127" s="1"/>
      <c r="I127" s="310"/>
      <c r="J127" s="43"/>
      <c r="K127" s="43"/>
      <c r="L127" s="43"/>
      <c r="M127" s="187"/>
      <c r="N127" s="272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>
      <c r="A128" s="216" t="s">
        <v>37</v>
      </c>
      <c r="B128" s="217"/>
      <c r="C128" s="217"/>
      <c r="D128" s="131"/>
      <c r="E128" s="131"/>
      <c r="F128" s="131"/>
      <c r="G128" s="131"/>
      <c r="H128" s="131"/>
      <c r="I128" s="301"/>
      <c r="J128" s="131"/>
      <c r="K128" s="131"/>
      <c r="L128" s="131"/>
      <c r="M128" s="187"/>
      <c r="N128" s="272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>
      <c r="A129" s="216" t="s">
        <v>116</v>
      </c>
      <c r="B129" s="217"/>
      <c r="C129" s="217"/>
      <c r="D129" s="131"/>
      <c r="E129" s="131"/>
      <c r="F129" s="131"/>
      <c r="G129" s="131"/>
      <c r="H129" s="131"/>
      <c r="I129" s="301"/>
      <c r="J129" s="131"/>
      <c r="K129" s="131"/>
      <c r="L129" s="131"/>
      <c r="M129" s="187"/>
      <c r="N129" s="272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 thickBot="1">
      <c r="A130" s="219"/>
      <c r="B130" s="217"/>
      <c r="C130" s="220"/>
      <c r="D130" s="131"/>
      <c r="E130" s="131"/>
      <c r="F130" s="131"/>
      <c r="G130" s="131"/>
      <c r="H130" s="131"/>
      <c r="I130" s="302"/>
      <c r="J130" s="132"/>
      <c r="K130" s="132"/>
      <c r="L130" s="131"/>
      <c r="M130" s="187"/>
      <c r="N130" s="272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 thickBot="1">
      <c r="A131" s="174" t="s">
        <v>0</v>
      </c>
      <c r="B131" s="175" t="s">
        <v>1</v>
      </c>
      <c r="C131" s="175" t="s">
        <v>2</v>
      </c>
      <c r="D131" s="448" t="s">
        <v>33</v>
      </c>
      <c r="E131" s="448" t="s">
        <v>27</v>
      </c>
      <c r="F131" s="448" t="s">
        <v>24</v>
      </c>
      <c r="G131" s="448" t="s">
        <v>25</v>
      </c>
      <c r="H131" s="448" t="s">
        <v>7</v>
      </c>
      <c r="I131" s="303" t="s">
        <v>8</v>
      </c>
      <c r="J131" s="448" t="s">
        <v>9</v>
      </c>
      <c r="K131" s="464" t="s">
        <v>10</v>
      </c>
      <c r="L131" s="465"/>
      <c r="M131" s="187"/>
      <c r="N131" s="272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>
      <c r="A132" s="170"/>
      <c r="B132" s="159"/>
      <c r="C132" s="159"/>
      <c r="D132" s="160"/>
      <c r="E132" s="160"/>
      <c r="F132" s="160"/>
      <c r="G132" s="160"/>
      <c r="H132" s="160"/>
      <c r="I132" s="290"/>
      <c r="J132" s="168"/>
      <c r="K132" s="168"/>
      <c r="L132" s="223"/>
      <c r="M132" s="187"/>
      <c r="N132" s="272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 thickBot="1">
      <c r="A133" s="171"/>
      <c r="B133" s="161"/>
      <c r="C133" s="161"/>
      <c r="D133" s="162"/>
      <c r="E133" s="162"/>
      <c r="F133" s="162"/>
      <c r="G133" s="162"/>
      <c r="H133" s="162"/>
      <c r="I133" s="291"/>
      <c r="J133" s="169"/>
      <c r="K133" s="169"/>
      <c r="L133" s="224"/>
      <c r="M133" s="187"/>
      <c r="N133" s="272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>
      <c r="A134" s="238" t="s">
        <v>20</v>
      </c>
      <c r="B134" s="239"/>
      <c r="C134" s="239"/>
      <c r="D134" s="240">
        <f>SUM(D132:D133)</f>
        <v>0</v>
      </c>
      <c r="E134" s="240">
        <f>SUM(E132:E133)</f>
        <v>0</v>
      </c>
      <c r="F134" s="240">
        <f>SUM(F132:F133)</f>
        <v>0</v>
      </c>
      <c r="G134" s="240">
        <f>SUM(G132:G133)</f>
        <v>0</v>
      </c>
      <c r="H134" s="240">
        <f>SUM(H132:H133)</f>
        <v>0</v>
      </c>
      <c r="I134" s="307"/>
      <c r="J134" s="35"/>
      <c r="K134" s="35"/>
      <c r="L134" s="241"/>
      <c r="M134" s="187"/>
      <c r="N134" s="272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>
      <c r="A135" s="242" t="s">
        <v>12</v>
      </c>
      <c r="B135" s="243"/>
      <c r="C135" s="243"/>
      <c r="D135" s="244">
        <v>0</v>
      </c>
      <c r="E135" s="244">
        <v>5</v>
      </c>
      <c r="F135" s="244">
        <v>0</v>
      </c>
      <c r="G135" s="244">
        <v>3</v>
      </c>
      <c r="H135" s="244">
        <v>0</v>
      </c>
      <c r="I135" s="308"/>
      <c r="J135" s="135"/>
      <c r="K135" s="135"/>
      <c r="L135" s="245"/>
      <c r="M135" s="187"/>
      <c r="N135" s="272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 thickBot="1">
      <c r="A136" s="246" t="s">
        <v>13</v>
      </c>
      <c r="B136" s="247"/>
      <c r="C136" s="247"/>
      <c r="D136" s="248">
        <f>D134+D135</f>
        <v>0</v>
      </c>
      <c r="E136" s="248">
        <f>E134+E135</f>
        <v>5</v>
      </c>
      <c r="F136" s="248">
        <f>F134+F135</f>
        <v>0</v>
      </c>
      <c r="G136" s="248">
        <f>G134+G135</f>
        <v>3</v>
      </c>
      <c r="H136" s="248">
        <f>H134+H135</f>
        <v>0</v>
      </c>
      <c r="I136" s="309"/>
      <c r="J136" s="136"/>
      <c r="K136" s="136"/>
      <c r="L136" s="249"/>
      <c r="M136" s="187"/>
      <c r="N136" s="272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>
      <c r="A137" s="250"/>
      <c r="B137" s="42"/>
      <c r="C137" s="124"/>
      <c r="D137" s="1"/>
      <c r="E137" s="1"/>
      <c r="F137" s="1"/>
      <c r="G137" s="1"/>
      <c r="H137" s="1"/>
      <c r="I137" s="310"/>
      <c r="J137" s="43"/>
      <c r="K137" s="43"/>
      <c r="L137" s="43"/>
      <c r="M137" s="187"/>
      <c r="N137" s="272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>
      <c r="A138" s="216" t="s">
        <v>121</v>
      </c>
      <c r="B138" s="217"/>
      <c r="C138" s="217"/>
      <c r="D138" s="131"/>
      <c r="E138" s="131"/>
      <c r="F138" s="131"/>
      <c r="G138" s="131"/>
      <c r="H138" s="131"/>
      <c r="I138" s="301"/>
      <c r="J138" s="131"/>
      <c r="K138" s="131"/>
      <c r="L138" s="131"/>
      <c r="M138" s="187"/>
      <c r="N138" s="272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>
      <c r="A139" s="216" t="s">
        <v>123</v>
      </c>
      <c r="B139" s="217"/>
      <c r="C139" s="217"/>
      <c r="D139" s="131"/>
      <c r="E139" s="131"/>
      <c r="F139" s="131"/>
      <c r="G139" s="131"/>
      <c r="H139" s="131"/>
      <c r="I139" s="301"/>
      <c r="J139" s="131"/>
      <c r="K139" s="131"/>
      <c r="L139" s="131"/>
      <c r="M139" s="187"/>
      <c r="N139" s="272"/>
      <c r="O139" s="156"/>
      <c r="P139" s="188"/>
      <c r="Q139" s="188"/>
      <c r="R139" s="152"/>
      <c r="S139" s="152"/>
      <c r="T139" s="152"/>
      <c r="U139" s="151"/>
      <c r="V139" s="151"/>
    </row>
    <row r="140" spans="1:22" ht="19.5" customHeight="1" thickBot="1">
      <c r="A140" s="219"/>
      <c r="B140" s="217"/>
      <c r="C140" s="220"/>
      <c r="D140" s="131"/>
      <c r="E140" s="131"/>
      <c r="F140" s="131"/>
      <c r="G140" s="131"/>
      <c r="H140" s="131"/>
      <c r="I140" s="302"/>
      <c r="J140" s="132"/>
      <c r="K140" s="132"/>
      <c r="L140" s="131"/>
      <c r="M140" s="187"/>
      <c r="N140" s="272"/>
      <c r="O140" s="156"/>
      <c r="P140" s="188"/>
      <c r="Q140" s="188"/>
      <c r="R140" s="152"/>
      <c r="S140" s="152"/>
      <c r="T140" s="152"/>
      <c r="U140" s="151"/>
      <c r="V140" s="151"/>
    </row>
    <row r="141" spans="1:22" ht="19.5" customHeight="1" thickBot="1">
      <c r="A141" s="174" t="s">
        <v>0</v>
      </c>
      <c r="B141" s="175" t="s">
        <v>1</v>
      </c>
      <c r="C141" s="175" t="s">
        <v>2</v>
      </c>
      <c r="D141" s="448" t="s">
        <v>22</v>
      </c>
      <c r="E141" s="448" t="s">
        <v>27</v>
      </c>
      <c r="F141" s="448" t="s">
        <v>24</v>
      </c>
      <c r="G141" s="448" t="s">
        <v>25</v>
      </c>
      <c r="H141" s="448" t="s">
        <v>7</v>
      </c>
      <c r="I141" s="303" t="s">
        <v>8</v>
      </c>
      <c r="J141" s="448" t="s">
        <v>9</v>
      </c>
      <c r="K141" s="448"/>
      <c r="L141" s="451" t="s">
        <v>10</v>
      </c>
      <c r="M141" s="187"/>
      <c r="N141" s="272"/>
      <c r="O141" s="156"/>
      <c r="P141" s="188"/>
      <c r="Q141" s="188"/>
      <c r="R141" s="152"/>
      <c r="S141" s="152"/>
      <c r="T141" s="152"/>
      <c r="U141" s="151"/>
      <c r="V141" s="151"/>
    </row>
    <row r="142" spans="1:22" ht="19.5" customHeight="1">
      <c r="A142" s="170"/>
      <c r="B142" s="159"/>
      <c r="C142" s="159"/>
      <c r="D142" s="430"/>
      <c r="E142" s="160"/>
      <c r="F142" s="430"/>
      <c r="G142" s="430"/>
      <c r="H142" s="430"/>
      <c r="I142" s="290"/>
      <c r="J142" s="168"/>
      <c r="K142" s="168"/>
      <c r="L142" s="223"/>
      <c r="M142" s="187"/>
      <c r="N142" s="272"/>
      <c r="O142" s="156"/>
      <c r="P142" s="188"/>
      <c r="Q142" s="188"/>
      <c r="R142" s="152"/>
      <c r="S142" s="152"/>
      <c r="T142" s="152"/>
      <c r="U142" s="151"/>
      <c r="V142" s="151"/>
    </row>
    <row r="143" spans="1:22" ht="19.5" customHeight="1" thickBot="1">
      <c r="A143" s="171"/>
      <c r="B143" s="161"/>
      <c r="C143" s="161"/>
      <c r="D143" s="251"/>
      <c r="E143" s="162"/>
      <c r="F143" s="251"/>
      <c r="G143" s="251"/>
      <c r="H143" s="251"/>
      <c r="I143" s="291"/>
      <c r="J143" s="169"/>
      <c r="K143" s="169"/>
      <c r="L143" s="224"/>
      <c r="M143" s="187"/>
      <c r="N143" s="272"/>
      <c r="O143" s="156"/>
      <c r="P143" s="188"/>
      <c r="Q143" s="188"/>
      <c r="R143" s="152"/>
      <c r="S143" s="152"/>
      <c r="T143" s="152"/>
      <c r="U143" s="151"/>
      <c r="V143" s="151"/>
    </row>
    <row r="144" spans="1:22" ht="19.5" customHeight="1">
      <c r="A144" s="238" t="s">
        <v>20</v>
      </c>
      <c r="B144" s="239"/>
      <c r="C144" s="239"/>
      <c r="D144" s="240">
        <f>SUM(D142:D143)</f>
        <v>0</v>
      </c>
      <c r="E144" s="240">
        <f>SUM(E142:E143)</f>
        <v>0</v>
      </c>
      <c r="F144" s="240">
        <f>SUM(F142:F143)</f>
        <v>0</v>
      </c>
      <c r="G144" s="240">
        <f>SUM(G142:G143)</f>
        <v>0</v>
      </c>
      <c r="H144" s="240">
        <f>SUM(H142:H143)</f>
        <v>0</v>
      </c>
      <c r="I144" s="307"/>
      <c r="J144" s="35"/>
      <c r="K144" s="35"/>
      <c r="L144" s="241"/>
      <c r="M144" s="187"/>
      <c r="N144" s="272"/>
      <c r="O144" s="156"/>
      <c r="P144" s="188"/>
      <c r="Q144" s="188"/>
      <c r="R144" s="152"/>
      <c r="S144" s="152"/>
      <c r="T144" s="152"/>
      <c r="U144" s="151"/>
      <c r="V144" s="151"/>
    </row>
    <row r="145" spans="1:22" ht="19.5" customHeight="1">
      <c r="A145" s="242" t="s">
        <v>12</v>
      </c>
      <c r="B145" s="243"/>
      <c r="C145" s="243"/>
      <c r="D145" s="244">
        <v>11</v>
      </c>
      <c r="E145" s="244">
        <v>0</v>
      </c>
      <c r="F145" s="244">
        <v>0</v>
      </c>
      <c r="G145" s="244">
        <v>15</v>
      </c>
      <c r="H145" s="244">
        <v>0</v>
      </c>
      <c r="I145" s="308"/>
      <c r="J145" s="135"/>
      <c r="K145" s="135"/>
      <c r="L145" s="245"/>
      <c r="M145" s="187"/>
      <c r="N145" s="272"/>
      <c r="O145" s="156"/>
      <c r="P145" s="188"/>
      <c r="Q145" s="188"/>
      <c r="R145" s="152"/>
      <c r="S145" s="152"/>
      <c r="T145" s="152"/>
      <c r="U145" s="151"/>
      <c r="V145" s="151"/>
    </row>
    <row r="146" spans="1:22" ht="20.100000000000001" customHeight="1" thickBot="1">
      <c r="A146" s="246" t="s">
        <v>13</v>
      </c>
      <c r="B146" s="247"/>
      <c r="C146" s="247"/>
      <c r="D146" s="248">
        <f>D144+D145</f>
        <v>11</v>
      </c>
      <c r="E146" s="248">
        <f>E144+E145</f>
        <v>0</v>
      </c>
      <c r="F146" s="248">
        <f>F144+F145</f>
        <v>0</v>
      </c>
      <c r="G146" s="248">
        <f>G144+G145</f>
        <v>15</v>
      </c>
      <c r="H146" s="248">
        <f>H144+H145</f>
        <v>0</v>
      </c>
      <c r="I146" s="309"/>
      <c r="J146" s="136"/>
      <c r="K146" s="136"/>
      <c r="L146" s="249"/>
      <c r="M146" s="187"/>
      <c r="N146" s="272"/>
      <c r="O146" s="156"/>
      <c r="P146" s="188"/>
      <c r="Q146" s="188"/>
      <c r="R146" s="152"/>
      <c r="S146" s="152"/>
      <c r="T146" s="152"/>
      <c r="U146" s="151"/>
      <c r="V146" s="151"/>
    </row>
    <row r="147" spans="1:22" ht="20.100000000000001" customHeight="1">
      <c r="A147" s="252"/>
      <c r="B147" s="42"/>
      <c r="C147" s="42"/>
      <c r="D147" s="1"/>
      <c r="E147" s="1"/>
      <c r="F147" s="1"/>
      <c r="G147" s="1"/>
      <c r="H147" s="1"/>
      <c r="I147" s="310"/>
      <c r="J147" s="43"/>
      <c r="K147" s="43"/>
      <c r="L147" s="43"/>
      <c r="M147" s="187"/>
      <c r="N147" s="272"/>
      <c r="O147" s="156"/>
      <c r="P147" s="188"/>
      <c r="Q147" s="188"/>
      <c r="R147" s="152"/>
      <c r="S147" s="152"/>
      <c r="T147" s="152"/>
      <c r="U147" s="151"/>
      <c r="V147" s="151"/>
    </row>
    <row r="148" spans="1:22" ht="20.100000000000001" customHeight="1">
      <c r="A148" s="216" t="s">
        <v>38</v>
      </c>
      <c r="B148" s="44"/>
      <c r="C148" s="44"/>
      <c r="D148" s="45"/>
      <c r="E148" s="45"/>
      <c r="F148" s="45"/>
      <c r="G148" s="45"/>
      <c r="H148" s="45"/>
      <c r="I148" s="311"/>
      <c r="J148" s="45"/>
      <c r="K148" s="45"/>
      <c r="L148" s="45"/>
      <c r="M148" s="187"/>
      <c r="N148" s="272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 thickBot="1">
      <c r="A149" s="213"/>
      <c r="B149" s="214"/>
      <c r="C149" s="215"/>
      <c r="D149" s="151"/>
      <c r="E149" s="151"/>
      <c r="F149" s="151"/>
      <c r="G149" s="151"/>
      <c r="H149" s="151"/>
      <c r="I149" s="300"/>
      <c r="J149" s="130"/>
      <c r="K149" s="130"/>
      <c r="L149" s="130"/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 thickBot="1">
      <c r="A150" s="253" t="s">
        <v>0</v>
      </c>
      <c r="B150" s="254" t="s">
        <v>1</v>
      </c>
      <c r="C150" s="254" t="s">
        <v>2</v>
      </c>
      <c r="D150" s="137" t="s">
        <v>3</v>
      </c>
      <c r="E150" s="137" t="s">
        <v>4</v>
      </c>
      <c r="F150" s="137" t="s">
        <v>5</v>
      </c>
      <c r="G150" s="137" t="s">
        <v>6</v>
      </c>
      <c r="H150" s="137" t="s">
        <v>7</v>
      </c>
      <c r="I150" s="312" t="s">
        <v>8</v>
      </c>
      <c r="J150" s="137" t="s">
        <v>9</v>
      </c>
      <c r="K150" s="481" t="s">
        <v>10</v>
      </c>
      <c r="L150" s="482"/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>
      <c r="A151" s="256" t="s">
        <v>20</v>
      </c>
      <c r="B151" s="257"/>
      <c r="C151" s="257"/>
      <c r="D151" s="258">
        <f t="shared" ref="D151:H153" si="2">SUM(D70,D81,D105,D114)</f>
        <v>261</v>
      </c>
      <c r="E151" s="258">
        <f t="shared" si="2"/>
        <v>0</v>
      </c>
      <c r="F151" s="258">
        <f t="shared" si="2"/>
        <v>0</v>
      </c>
      <c r="G151" s="258">
        <f t="shared" si="2"/>
        <v>254</v>
      </c>
      <c r="H151" s="258">
        <f t="shared" si="2"/>
        <v>0</v>
      </c>
      <c r="I151" s="313"/>
      <c r="J151" s="36"/>
      <c r="K151" s="36"/>
      <c r="L151" s="259"/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>
      <c r="A152" s="260" t="s">
        <v>12</v>
      </c>
      <c r="B152" s="261"/>
      <c r="C152" s="261"/>
      <c r="D152" s="262">
        <f t="shared" si="2"/>
        <v>5173</v>
      </c>
      <c r="E152" s="262">
        <f t="shared" si="2"/>
        <v>909</v>
      </c>
      <c r="F152" s="262">
        <f t="shared" si="2"/>
        <v>921</v>
      </c>
      <c r="G152" s="262">
        <f t="shared" si="2"/>
        <v>5091</v>
      </c>
      <c r="H152" s="262">
        <f t="shared" si="2"/>
        <v>0</v>
      </c>
      <c r="I152" s="314"/>
      <c r="J152" s="138"/>
      <c r="K152" s="138"/>
      <c r="L152" s="263"/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 thickBot="1">
      <c r="A153" s="264" t="s">
        <v>13</v>
      </c>
      <c r="B153" s="265"/>
      <c r="C153" s="265"/>
      <c r="D153" s="266">
        <f t="shared" si="2"/>
        <v>5434</v>
      </c>
      <c r="E153" s="266">
        <f t="shared" si="2"/>
        <v>909</v>
      </c>
      <c r="F153" s="266">
        <f t="shared" si="2"/>
        <v>921</v>
      </c>
      <c r="G153" s="266">
        <f t="shared" si="2"/>
        <v>5345</v>
      </c>
      <c r="H153" s="266">
        <f t="shared" si="2"/>
        <v>0</v>
      </c>
      <c r="I153" s="315"/>
      <c r="J153" s="139"/>
      <c r="K153" s="139"/>
      <c r="L153" s="267"/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269"/>
      <c r="Q335" s="269"/>
      <c r="R335" s="154"/>
      <c r="S335" s="154"/>
      <c r="T335" s="152"/>
      <c r="U335" s="151"/>
      <c r="V335" s="151"/>
    </row>
    <row r="336" spans="13:22" ht="20.100000000000001" customHeight="1">
      <c r="M336" s="187"/>
      <c r="O336" s="156"/>
      <c r="P336" s="269"/>
      <c r="Q336" s="269"/>
      <c r="R336" s="154"/>
      <c r="S336" s="154"/>
      <c r="T336" s="152"/>
      <c r="U336" s="151"/>
      <c r="V336" s="151"/>
    </row>
    <row r="337" spans="1:26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:26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:26" ht="20.100000000000001" customHeight="1">
      <c r="M339" s="187"/>
      <c r="N339" s="145"/>
      <c r="O339" s="156"/>
      <c r="P339" s="188"/>
      <c r="Q339" s="188"/>
      <c r="R339" s="152"/>
      <c r="S339" s="152"/>
      <c r="T339" s="152"/>
      <c r="U339" s="151"/>
      <c r="V339" s="151"/>
    </row>
    <row r="340" spans="1:26" ht="20.100000000000001" customHeight="1">
      <c r="M340" s="187"/>
      <c r="N340" s="145"/>
      <c r="O340" s="156"/>
      <c r="P340" s="188"/>
      <c r="Q340" s="188"/>
      <c r="R340" s="152"/>
      <c r="S340" s="152"/>
      <c r="T340" s="152"/>
      <c r="U340" s="151"/>
      <c r="V340" s="151"/>
    </row>
    <row r="341" spans="1:26" s="145" customFormat="1" ht="20.100000000000001" customHeight="1">
      <c r="A341" s="268"/>
      <c r="B341" s="123"/>
      <c r="C341" s="123"/>
      <c r="D341" s="123"/>
      <c r="E341" s="123"/>
      <c r="F341" s="123"/>
      <c r="G341" s="123"/>
      <c r="H341" s="123"/>
      <c r="I341" s="316"/>
      <c r="J341" s="123"/>
      <c r="K341" s="123"/>
      <c r="L341" s="123"/>
      <c r="M341" s="187"/>
      <c r="N341" s="150"/>
      <c r="O341" s="156"/>
      <c r="P341" s="188"/>
      <c r="Q341" s="188"/>
      <c r="R341" s="152"/>
      <c r="S341" s="152"/>
      <c r="T341" s="154"/>
      <c r="U341" s="55"/>
      <c r="V341" s="55"/>
      <c r="W341" s="150"/>
      <c r="X341" s="150"/>
      <c r="Y341" s="150"/>
      <c r="Z341" s="150"/>
    </row>
    <row r="342" spans="1:26" s="145" customFormat="1" ht="20.100000000000001" customHeight="1">
      <c r="A342" s="268"/>
      <c r="B342" s="123"/>
      <c r="C342" s="123"/>
      <c r="D342" s="123"/>
      <c r="E342" s="123"/>
      <c r="F342" s="123"/>
      <c r="G342" s="123"/>
      <c r="H342" s="123"/>
      <c r="I342" s="316"/>
      <c r="J342" s="123"/>
      <c r="K342" s="123"/>
      <c r="L342" s="123"/>
      <c r="M342" s="187"/>
      <c r="N342" s="150"/>
      <c r="O342" s="156"/>
      <c r="P342" s="188"/>
      <c r="Q342" s="188"/>
      <c r="R342" s="152"/>
      <c r="S342" s="152"/>
      <c r="T342" s="154"/>
      <c r="U342" s="55"/>
      <c r="V342" s="55"/>
      <c r="W342" s="150"/>
      <c r="Y342" s="150"/>
      <c r="Z342" s="150"/>
    </row>
    <row r="343" spans="1:26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  <c r="W343" s="145"/>
      <c r="X343" s="145"/>
    </row>
    <row r="344" spans="1:26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  <c r="W344" s="145"/>
      <c r="X344" s="145"/>
      <c r="Y344" s="145"/>
      <c r="Z344" s="145"/>
    </row>
    <row r="345" spans="1:26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  <c r="X345" s="145"/>
      <c r="Y345" s="145"/>
      <c r="Z345" s="145"/>
    </row>
    <row r="346" spans="1:26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  <c r="X346" s="145"/>
      <c r="Y346" s="145"/>
    </row>
    <row r="347" spans="1:26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  <c r="X347" s="145"/>
      <c r="Y347" s="145"/>
    </row>
    <row r="348" spans="1:26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  <c r="X348" s="145"/>
      <c r="Y348" s="145"/>
    </row>
    <row r="349" spans="1:26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  <c r="X349" s="145"/>
      <c r="Y349" s="145"/>
    </row>
    <row r="350" spans="1:26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  <c r="X350" s="145"/>
      <c r="Y350" s="145"/>
    </row>
    <row r="351" spans="1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  <c r="Y351" s="145"/>
    </row>
    <row r="352" spans="1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  <c r="Y352" s="145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2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2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2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2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2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2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2" ht="20.100000000000001" customHeight="1">
      <c r="M381" s="187"/>
      <c r="O381" s="156"/>
      <c r="P381" s="188"/>
      <c r="Q381" s="188"/>
      <c r="R381" s="152"/>
      <c r="S381" s="152"/>
      <c r="T381" s="152"/>
      <c r="U381" s="151"/>
      <c r="V381" s="151"/>
    </row>
    <row r="382" spans="13:22" ht="20.100000000000001" customHeight="1">
      <c r="M382" s="187"/>
      <c r="O382" s="156"/>
      <c r="P382" s="188"/>
      <c r="Q382" s="188"/>
      <c r="R382" s="152"/>
      <c r="S382" s="152"/>
      <c r="T382" s="152"/>
      <c r="U382" s="151"/>
      <c r="V382" s="151"/>
    </row>
    <row r="383" spans="13:22" ht="20.100000000000001" customHeight="1">
      <c r="M383" s="187"/>
      <c r="O383" s="156"/>
      <c r="P383" s="188"/>
      <c r="Q383" s="188"/>
      <c r="R383" s="152"/>
      <c r="S383" s="152"/>
      <c r="T383" s="152"/>
      <c r="U383" s="151"/>
      <c r="V383" s="151"/>
    </row>
    <row r="384" spans="13:22" ht="20.100000000000001" customHeight="1">
      <c r="M384" s="187"/>
      <c r="O384" s="156"/>
      <c r="P384" s="188"/>
      <c r="Q384" s="188"/>
      <c r="R384" s="152"/>
      <c r="S384" s="152"/>
      <c r="T384" s="152"/>
      <c r="U384" s="151"/>
      <c r="V384" s="151"/>
    </row>
    <row r="385" spans="13:22" ht="20.100000000000001" customHeight="1">
      <c r="M385" s="187"/>
      <c r="O385" s="156"/>
      <c r="P385" s="188"/>
      <c r="Q385" s="188"/>
      <c r="R385" s="152"/>
      <c r="S385" s="152"/>
      <c r="T385" s="152"/>
      <c r="U385" s="151"/>
      <c r="V385" s="151"/>
    </row>
    <row r="386" spans="13:22" ht="20.100000000000001" customHeight="1">
      <c r="M386" s="187"/>
      <c r="P386" s="38"/>
      <c r="Q386" s="38"/>
      <c r="R386" s="38"/>
      <c r="S386" s="38"/>
      <c r="T386" s="152"/>
      <c r="U386" s="151"/>
      <c r="V386" s="151"/>
    </row>
    <row r="387" spans="13:22" ht="20.100000000000001" customHeight="1">
      <c r="M387" s="187"/>
      <c r="P387" s="38"/>
      <c r="Q387" s="38"/>
      <c r="R387" s="38"/>
      <c r="S387" s="38"/>
      <c r="T387" s="152"/>
      <c r="U387" s="151"/>
      <c r="V387" s="151"/>
    </row>
    <row r="388" spans="13:22" ht="20.100000000000001" customHeight="1">
      <c r="M388" s="187"/>
      <c r="P388" s="38"/>
      <c r="Q388" s="38"/>
      <c r="R388" s="38"/>
      <c r="S388" s="38"/>
      <c r="T388" s="152"/>
      <c r="U388" s="151"/>
      <c r="V388" s="151"/>
    </row>
    <row r="389" spans="13:22" ht="20.100000000000001" customHeight="1">
      <c r="M389" s="187"/>
      <c r="P389" s="38"/>
      <c r="Q389" s="38"/>
      <c r="R389" s="38"/>
      <c r="S389" s="38"/>
      <c r="T389" s="152"/>
      <c r="U389" s="151"/>
      <c r="V389" s="151"/>
    </row>
    <row r="390" spans="13:22" ht="20.100000000000001" customHeight="1">
      <c r="M390" s="187"/>
      <c r="P390" s="38"/>
      <c r="Q390" s="38"/>
      <c r="R390" s="38"/>
      <c r="S390" s="38"/>
      <c r="T390" s="152"/>
      <c r="U390" s="151"/>
      <c r="V390" s="151"/>
    </row>
    <row r="391" spans="13:22" ht="20.100000000000001" customHeight="1">
      <c r="M391" s="187"/>
      <c r="P391" s="38"/>
      <c r="Q391" s="38"/>
      <c r="R391" s="38"/>
      <c r="S391" s="38"/>
      <c r="T391" s="152"/>
      <c r="U391" s="151"/>
      <c r="V391" s="151"/>
    </row>
    <row r="392" spans="13:22" ht="20.100000000000001" customHeight="1">
      <c r="M392" s="187"/>
      <c r="P392" s="38"/>
      <c r="Q392" s="38"/>
      <c r="R392" s="38"/>
      <c r="S392" s="38"/>
      <c r="T392" s="38"/>
    </row>
    <row r="393" spans="13:22" ht="20.100000000000001" customHeight="1">
      <c r="M393" s="187"/>
      <c r="P393" s="38"/>
      <c r="Q393" s="38"/>
      <c r="R393" s="38"/>
      <c r="S393" s="38"/>
      <c r="T393" s="38"/>
    </row>
    <row r="394" spans="13:22" ht="20.100000000000001" customHeight="1">
      <c r="M394" s="187"/>
      <c r="P394" s="38"/>
      <c r="Q394" s="38"/>
      <c r="R394" s="38"/>
      <c r="S394" s="38"/>
      <c r="T394" s="38"/>
    </row>
    <row r="395" spans="13:22" ht="20.100000000000001" customHeight="1">
      <c r="M395" s="187"/>
      <c r="P395" s="38"/>
      <c r="Q395" s="38"/>
      <c r="R395" s="38"/>
      <c r="S395" s="38"/>
      <c r="T395" s="38"/>
    </row>
    <row r="396" spans="13:22" ht="20.100000000000001" customHeight="1">
      <c r="M396" s="187"/>
      <c r="P396" s="38"/>
      <c r="Q396" s="38"/>
      <c r="R396" s="38"/>
      <c r="S396" s="38"/>
      <c r="T396" s="38"/>
    </row>
    <row r="397" spans="13:22" ht="20.100000000000001" customHeight="1">
      <c r="M397" s="187"/>
      <c r="P397" s="38"/>
      <c r="Q397" s="38"/>
      <c r="R397" s="38"/>
      <c r="S397" s="38"/>
      <c r="T397" s="38"/>
    </row>
    <row r="398" spans="13:22" ht="20.100000000000001" customHeight="1">
      <c r="M398" s="187"/>
      <c r="P398" s="38"/>
      <c r="Q398" s="38"/>
      <c r="R398" s="38"/>
      <c r="S398" s="38"/>
      <c r="T398" s="38"/>
    </row>
    <row r="399" spans="13:22" ht="20.100000000000001" customHeight="1">
      <c r="M399" s="187"/>
      <c r="P399" s="38"/>
      <c r="Q399" s="38"/>
      <c r="R399" s="38"/>
      <c r="S399" s="38"/>
      <c r="T399" s="38"/>
    </row>
    <row r="400" spans="13:22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87"/>
      <c r="P424" s="38"/>
      <c r="Q424" s="38"/>
      <c r="R424" s="38"/>
      <c r="S424" s="38"/>
      <c r="T424" s="38"/>
    </row>
    <row r="425" spans="13:20" ht="20.100000000000001" customHeight="1">
      <c r="M425" s="187"/>
      <c r="P425" s="38"/>
      <c r="Q425" s="38"/>
      <c r="R425" s="38"/>
      <c r="S425" s="38"/>
      <c r="T425" s="38"/>
    </row>
    <row r="426" spans="13:20" ht="20.100000000000001" customHeight="1">
      <c r="M426" s="187"/>
      <c r="P426" s="38"/>
      <c r="Q426" s="38"/>
      <c r="R426" s="38"/>
      <c r="S426" s="38"/>
      <c r="T426" s="38"/>
    </row>
    <row r="427" spans="13:20" ht="20.100000000000001" customHeight="1">
      <c r="M427" s="187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P513" s="38"/>
      <c r="Q513" s="38"/>
      <c r="R513" s="38"/>
      <c r="S513" s="38"/>
      <c r="T513" s="38"/>
    </row>
    <row r="514" spans="13:22" ht="20.100000000000001" customHeight="1">
      <c r="M514" s="150"/>
      <c r="P514" s="38"/>
      <c r="Q514" s="38"/>
      <c r="R514" s="38"/>
      <c r="S514" s="38"/>
      <c r="T514" s="38"/>
    </row>
    <row r="515" spans="13:22" ht="20.100000000000001" customHeight="1">
      <c r="M515" s="150"/>
      <c r="P515" s="38"/>
      <c r="Q515" s="38"/>
      <c r="R515" s="38"/>
      <c r="S515" s="38"/>
      <c r="T515" s="38"/>
    </row>
    <row r="516" spans="13:22" ht="20.100000000000001" customHeight="1">
      <c r="M516" s="150"/>
      <c r="P516" s="38"/>
      <c r="Q516" s="38"/>
      <c r="R516" s="38"/>
      <c r="S516" s="38"/>
      <c r="T516" s="38"/>
    </row>
    <row r="517" spans="13:22" ht="20.100000000000001" customHeight="1">
      <c r="M517" s="150"/>
      <c r="P517" s="38"/>
      <c r="Q517" s="38"/>
      <c r="R517" s="38"/>
      <c r="S517" s="38"/>
      <c r="T517" s="38"/>
    </row>
    <row r="518" spans="13:22" ht="20.100000000000001" customHeight="1">
      <c r="M518" s="150"/>
      <c r="P518" s="38"/>
      <c r="Q518" s="38"/>
      <c r="R518" s="38"/>
      <c r="S518" s="38"/>
      <c r="T518" s="38"/>
    </row>
    <row r="519" spans="13:22" ht="20.100000000000001" customHeight="1">
      <c r="M519" s="150"/>
      <c r="T519" s="38"/>
    </row>
    <row r="520" spans="13:22" ht="20.100000000000001" customHeight="1">
      <c r="M520" s="150"/>
      <c r="T520" s="38"/>
    </row>
    <row r="521" spans="13:22" ht="20.100000000000001" customHeight="1">
      <c r="M521" s="150"/>
      <c r="T521" s="38"/>
    </row>
    <row r="522" spans="13:22" ht="20.100000000000001" customHeight="1">
      <c r="M522" s="150"/>
      <c r="T522" s="38"/>
    </row>
    <row r="523" spans="13:22" ht="20.100000000000001" customHeight="1">
      <c r="M523" s="150"/>
      <c r="T523" s="38"/>
    </row>
    <row r="524" spans="13:22" ht="20.100000000000001" customHeight="1">
      <c r="M524" s="150"/>
      <c r="T524" s="38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U528" s="151"/>
      <c r="V528" s="151"/>
    </row>
    <row r="529" spans="13:22" ht="20.100000000000001" customHeight="1">
      <c r="M529" s="150"/>
      <c r="U529" s="151"/>
      <c r="V529" s="151"/>
    </row>
    <row r="530" spans="13:22" ht="20.100000000000001" customHeight="1">
      <c r="M530" s="150"/>
      <c r="U530" s="151"/>
      <c r="V530" s="151"/>
    </row>
    <row r="531" spans="13:22" ht="20.100000000000001" customHeight="1">
      <c r="M531" s="150"/>
      <c r="U531" s="151"/>
      <c r="V531" s="151"/>
    </row>
    <row r="532" spans="13:22" ht="20.100000000000001" customHeight="1">
      <c r="M532" s="150"/>
      <c r="U532" s="151"/>
      <c r="V532" s="151"/>
    </row>
    <row r="533" spans="13:22" ht="20.100000000000001" customHeight="1">
      <c r="M533" s="150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4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S766" s="152"/>
      <c r="T766" s="153"/>
      <c r="U766" s="151"/>
      <c r="V766" s="151"/>
    </row>
    <row r="767" spans="13:22" ht="20.100000000000001" customHeight="1">
      <c r="M767" s="156"/>
      <c r="T767" s="153"/>
      <c r="U767" s="151"/>
      <c r="V767" s="151"/>
    </row>
    <row r="768" spans="13:22" ht="20.100000000000001" customHeight="1">
      <c r="M768" s="156"/>
      <c r="T768" s="153"/>
      <c r="U768" s="151"/>
      <c r="V768" s="151"/>
    </row>
    <row r="769" spans="1:28" ht="20.100000000000001" customHeight="1">
      <c r="M769" s="156"/>
      <c r="T769" s="153"/>
      <c r="U769" s="151"/>
      <c r="V769" s="151"/>
    </row>
    <row r="770" spans="1:28" ht="20.100000000000001" customHeight="1">
      <c r="M770" s="156"/>
      <c r="T770" s="153"/>
      <c r="U770" s="151"/>
      <c r="V770" s="151"/>
    </row>
    <row r="771" spans="1:28" ht="20.100000000000001" customHeight="1">
      <c r="M771" s="156"/>
      <c r="T771" s="153"/>
      <c r="V771" s="151"/>
    </row>
    <row r="772" spans="1:28" ht="20.100000000000001" customHeight="1">
      <c r="M772" s="156"/>
      <c r="O772" s="145"/>
      <c r="P772" s="145"/>
      <c r="Q772" s="145"/>
      <c r="R772" s="145"/>
      <c r="T772" s="153"/>
      <c r="V772" s="151"/>
    </row>
    <row r="773" spans="1:28" ht="20.100000000000001" customHeight="1">
      <c r="M773" s="156"/>
      <c r="O773" s="145"/>
      <c r="P773" s="145"/>
      <c r="Q773" s="145"/>
      <c r="R773" s="145"/>
      <c r="V773" s="151"/>
    </row>
    <row r="774" spans="1:28" ht="20.100000000000001" customHeight="1">
      <c r="M774" s="156"/>
      <c r="O774" s="172"/>
      <c r="P774" s="173"/>
      <c r="Q774" s="173"/>
      <c r="R774" s="145"/>
      <c r="V774" s="151"/>
    </row>
    <row r="775" spans="1:28" ht="20.100000000000001" customHeight="1">
      <c r="M775" s="156"/>
      <c r="O775" s="172"/>
      <c r="P775" s="173"/>
      <c r="Q775" s="173"/>
      <c r="R775" s="145"/>
      <c r="V775" s="151"/>
      <c r="AA775" s="102"/>
      <c r="AB775" s="102"/>
    </row>
    <row r="776" spans="1:28" s="102" customFormat="1" ht="20.100000000000001" customHeight="1">
      <c r="A776" s="268"/>
      <c r="B776" s="123"/>
      <c r="C776" s="123"/>
      <c r="D776" s="123"/>
      <c r="E776" s="123"/>
      <c r="F776" s="123"/>
      <c r="G776" s="123"/>
      <c r="H776" s="123"/>
      <c r="I776" s="316"/>
      <c r="J776" s="123"/>
      <c r="K776" s="123"/>
      <c r="L776" s="123"/>
      <c r="M776" s="156"/>
      <c r="N776" s="150"/>
      <c r="O776" s="172"/>
      <c r="P776" s="173"/>
      <c r="Q776" s="173"/>
      <c r="R776" s="145"/>
      <c r="S776" s="150"/>
      <c r="T776" s="150"/>
      <c r="U776" s="150"/>
      <c r="V776" s="151"/>
      <c r="W776" s="150"/>
      <c r="X776" s="150"/>
      <c r="Y776" s="150"/>
      <c r="Z776" s="150"/>
    </row>
    <row r="777" spans="1:28" s="102" customFormat="1" ht="20.100000000000001" customHeight="1">
      <c r="A777" s="268"/>
      <c r="B777" s="123"/>
      <c r="C777" s="123"/>
      <c r="D777" s="123"/>
      <c r="E777" s="123"/>
      <c r="F777" s="123"/>
      <c r="G777" s="123"/>
      <c r="H777" s="123"/>
      <c r="I777" s="316"/>
      <c r="J777" s="123"/>
      <c r="K777" s="123"/>
      <c r="L777" s="123"/>
      <c r="M777" s="156"/>
      <c r="N777" s="150"/>
      <c r="O777" s="172"/>
      <c r="P777" s="173"/>
      <c r="Q777" s="173"/>
      <c r="R777" s="145"/>
      <c r="S777" s="150"/>
      <c r="T777" s="150"/>
      <c r="U777" s="150"/>
      <c r="V777" s="151"/>
      <c r="W777" s="150"/>
      <c r="X777" s="150"/>
      <c r="Y777" s="150"/>
      <c r="Z777" s="150"/>
    </row>
    <row r="778" spans="1:28" s="102" customFormat="1" ht="20.100000000000001" customHeight="1">
      <c r="A778" s="268"/>
      <c r="B778" s="123"/>
      <c r="C778" s="123"/>
      <c r="D778" s="123"/>
      <c r="E778" s="123"/>
      <c r="F778" s="123"/>
      <c r="G778" s="123"/>
      <c r="H778" s="123"/>
      <c r="I778" s="316"/>
      <c r="J778" s="123"/>
      <c r="K778" s="123"/>
      <c r="L778" s="123"/>
      <c r="M778" s="156"/>
      <c r="N778" s="150"/>
      <c r="O778" s="172"/>
      <c r="P778" s="173"/>
      <c r="Q778" s="173"/>
      <c r="R778" s="145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8"/>
      <c r="B779" s="123"/>
      <c r="C779" s="123"/>
      <c r="D779" s="123"/>
      <c r="E779" s="123"/>
      <c r="F779" s="123"/>
      <c r="G779" s="123"/>
      <c r="H779" s="123"/>
      <c r="I779" s="316"/>
      <c r="J779" s="123"/>
      <c r="K779" s="123"/>
      <c r="L779" s="123"/>
      <c r="M779" s="156"/>
      <c r="N779" s="150"/>
      <c r="O779" s="172"/>
      <c r="P779" s="173"/>
      <c r="Q779" s="173"/>
      <c r="R779" s="145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8"/>
      <c r="B780" s="123"/>
      <c r="C780" s="123"/>
      <c r="D780" s="123"/>
      <c r="E780" s="123"/>
      <c r="F780" s="123"/>
      <c r="G780" s="123"/>
      <c r="H780" s="123"/>
      <c r="I780" s="316"/>
      <c r="J780" s="123"/>
      <c r="K780" s="123"/>
      <c r="L780" s="123"/>
      <c r="M780" s="156"/>
      <c r="N780" s="145"/>
      <c r="O780" s="172"/>
      <c r="P780" s="173"/>
      <c r="Q780" s="173"/>
      <c r="R780" s="145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68"/>
      <c r="B781" s="123"/>
      <c r="C781" s="123"/>
      <c r="D781" s="123"/>
      <c r="E781" s="123"/>
      <c r="F781" s="123"/>
      <c r="G781" s="123"/>
      <c r="H781" s="123"/>
      <c r="I781" s="316"/>
      <c r="J781" s="123"/>
      <c r="K781" s="123"/>
      <c r="L781" s="123"/>
      <c r="M781" s="156"/>
      <c r="N781" s="145"/>
      <c r="O781" s="145"/>
      <c r="P781" s="145"/>
      <c r="Q781" s="145"/>
      <c r="R781" s="145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8"/>
      <c r="B782" s="123"/>
      <c r="C782" s="123"/>
      <c r="D782" s="123"/>
      <c r="E782" s="123"/>
      <c r="F782" s="123"/>
      <c r="G782" s="123"/>
      <c r="H782" s="123"/>
      <c r="I782" s="316"/>
      <c r="J782" s="123"/>
      <c r="K782" s="123"/>
      <c r="L782" s="123"/>
      <c r="M782" s="156"/>
      <c r="N782" s="172"/>
      <c r="O782" s="145"/>
      <c r="P782" s="145"/>
      <c r="Q782" s="145"/>
      <c r="R782" s="145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8"/>
      <c r="B783" s="123"/>
      <c r="C783" s="123"/>
      <c r="D783" s="123"/>
      <c r="E783" s="123"/>
      <c r="F783" s="123"/>
      <c r="G783" s="123"/>
      <c r="H783" s="123"/>
      <c r="I783" s="316"/>
      <c r="J783" s="123"/>
      <c r="K783" s="123"/>
      <c r="L783" s="123"/>
      <c r="M783" s="156"/>
      <c r="N783" s="172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8"/>
      <c r="B784" s="123"/>
      <c r="C784" s="123"/>
      <c r="D784" s="123"/>
      <c r="E784" s="123"/>
      <c r="F784" s="123"/>
      <c r="G784" s="123"/>
      <c r="H784" s="123"/>
      <c r="I784" s="316"/>
      <c r="J784" s="123"/>
      <c r="K784" s="123"/>
      <c r="L784" s="123"/>
      <c r="M784" s="156"/>
      <c r="N784" s="172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68"/>
      <c r="B785" s="123"/>
      <c r="C785" s="123"/>
      <c r="D785" s="123"/>
      <c r="E785" s="123"/>
      <c r="F785" s="123"/>
      <c r="G785" s="123"/>
      <c r="H785" s="123"/>
      <c r="I785" s="316"/>
      <c r="J785" s="123"/>
      <c r="K785" s="123"/>
      <c r="L785" s="123"/>
      <c r="M785" s="156"/>
      <c r="N785" s="172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68"/>
      <c r="B786" s="123"/>
      <c r="C786" s="123"/>
      <c r="D786" s="123"/>
      <c r="E786" s="123"/>
      <c r="F786" s="123"/>
      <c r="G786" s="123"/>
      <c r="H786" s="123"/>
      <c r="I786" s="316"/>
      <c r="J786" s="123"/>
      <c r="K786" s="123"/>
      <c r="L786" s="123"/>
      <c r="M786" s="156"/>
      <c r="N786" s="172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  <c r="AA786" s="150"/>
      <c r="AB786" s="150"/>
    </row>
    <row r="787" spans="1:28" ht="20.100000000000001" customHeight="1">
      <c r="M787" s="156"/>
      <c r="N787" s="172"/>
      <c r="AA787" s="102"/>
      <c r="AB787" s="102"/>
    </row>
    <row r="788" spans="1:28" s="102" customFormat="1" ht="20.100000000000001" customHeight="1">
      <c r="A788" s="268"/>
      <c r="B788" s="123"/>
      <c r="C788" s="123"/>
      <c r="D788" s="123"/>
      <c r="E788" s="123"/>
      <c r="F788" s="123"/>
      <c r="G788" s="123"/>
      <c r="H788" s="123"/>
      <c r="I788" s="316"/>
      <c r="J788" s="123"/>
      <c r="K788" s="123"/>
      <c r="L788" s="123"/>
      <c r="M788" s="156"/>
      <c r="N788" s="172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68"/>
      <c r="B789" s="123"/>
      <c r="C789" s="123"/>
      <c r="D789" s="123"/>
      <c r="E789" s="123"/>
      <c r="F789" s="123"/>
      <c r="G789" s="123"/>
      <c r="H789" s="123"/>
      <c r="I789" s="316"/>
      <c r="J789" s="123"/>
      <c r="K789" s="123"/>
      <c r="L789" s="123"/>
      <c r="M789" s="156"/>
      <c r="N789" s="145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68"/>
      <c r="B790" s="123"/>
      <c r="C790" s="123"/>
      <c r="D790" s="123"/>
      <c r="E790" s="123"/>
      <c r="F790" s="123"/>
      <c r="G790" s="123"/>
      <c r="H790" s="123"/>
      <c r="I790" s="316"/>
      <c r="J790" s="123"/>
      <c r="K790" s="123"/>
      <c r="L790" s="123"/>
      <c r="M790" s="156"/>
      <c r="N790" s="145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68"/>
      <c r="B791" s="123"/>
      <c r="C791" s="123"/>
      <c r="D791" s="123"/>
      <c r="E791" s="123"/>
      <c r="F791" s="123"/>
      <c r="G791" s="123"/>
      <c r="H791" s="123"/>
      <c r="I791" s="316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8"/>
      <c r="B792" s="123"/>
      <c r="C792" s="123"/>
      <c r="D792" s="123"/>
      <c r="E792" s="123"/>
      <c r="F792" s="123"/>
      <c r="G792" s="123"/>
      <c r="H792" s="123"/>
      <c r="I792" s="316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8"/>
      <c r="B793" s="123"/>
      <c r="C793" s="123"/>
      <c r="D793" s="123"/>
      <c r="E793" s="123"/>
      <c r="F793" s="123"/>
      <c r="G793" s="123"/>
      <c r="H793" s="123"/>
      <c r="I793" s="316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8"/>
      <c r="B794" s="123"/>
      <c r="C794" s="123"/>
      <c r="D794" s="123"/>
      <c r="E794" s="123"/>
      <c r="F794" s="123"/>
      <c r="G794" s="123"/>
      <c r="H794" s="123"/>
      <c r="I794" s="316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8"/>
      <c r="B795" s="123"/>
      <c r="C795" s="123"/>
      <c r="D795" s="123"/>
      <c r="E795" s="123"/>
      <c r="F795" s="123"/>
      <c r="G795" s="123"/>
      <c r="H795" s="123"/>
      <c r="I795" s="316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8"/>
      <c r="B796" s="123"/>
      <c r="C796" s="123"/>
      <c r="D796" s="123"/>
      <c r="E796" s="123"/>
      <c r="F796" s="123"/>
      <c r="G796" s="123"/>
      <c r="H796" s="123"/>
      <c r="I796" s="316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8"/>
      <c r="B797" s="123"/>
      <c r="C797" s="123"/>
      <c r="D797" s="123"/>
      <c r="E797" s="123"/>
      <c r="F797" s="123"/>
      <c r="G797" s="123"/>
      <c r="H797" s="123"/>
      <c r="I797" s="316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8"/>
      <c r="B798" s="123"/>
      <c r="C798" s="123"/>
      <c r="D798" s="123"/>
      <c r="E798" s="123"/>
      <c r="F798" s="123"/>
      <c r="G798" s="123"/>
      <c r="H798" s="123"/>
      <c r="I798" s="316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8"/>
      <c r="B799" s="123"/>
      <c r="C799" s="123"/>
      <c r="D799" s="123"/>
      <c r="E799" s="123"/>
      <c r="F799" s="123"/>
      <c r="G799" s="123"/>
      <c r="H799" s="123"/>
      <c r="I799" s="316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8"/>
      <c r="B800" s="123"/>
      <c r="C800" s="123"/>
      <c r="D800" s="123"/>
      <c r="E800" s="123"/>
      <c r="F800" s="123"/>
      <c r="G800" s="123"/>
      <c r="H800" s="123"/>
      <c r="I800" s="316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8"/>
      <c r="B801" s="123"/>
      <c r="C801" s="123"/>
      <c r="D801" s="123"/>
      <c r="E801" s="123"/>
      <c r="F801" s="123"/>
      <c r="G801" s="123"/>
      <c r="H801" s="123"/>
      <c r="I801" s="316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8"/>
      <c r="B802" s="123"/>
      <c r="C802" s="123"/>
      <c r="D802" s="123"/>
      <c r="E802" s="123"/>
      <c r="F802" s="123"/>
      <c r="G802" s="123"/>
      <c r="H802" s="123"/>
      <c r="I802" s="316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8"/>
      <c r="B803" s="123"/>
      <c r="C803" s="123"/>
      <c r="D803" s="123"/>
      <c r="E803" s="123"/>
      <c r="F803" s="123"/>
      <c r="G803" s="123"/>
      <c r="H803" s="123"/>
      <c r="I803" s="316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8"/>
      <c r="B804" s="123"/>
      <c r="C804" s="123"/>
      <c r="D804" s="123"/>
      <c r="E804" s="123"/>
      <c r="F804" s="123"/>
      <c r="G804" s="123"/>
      <c r="H804" s="123"/>
      <c r="I804" s="316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8"/>
      <c r="B805" s="123"/>
      <c r="C805" s="123"/>
      <c r="D805" s="123"/>
      <c r="E805" s="123"/>
      <c r="F805" s="123"/>
      <c r="G805" s="123"/>
      <c r="H805" s="123"/>
      <c r="I805" s="316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8"/>
      <c r="B806" s="123"/>
      <c r="C806" s="123"/>
      <c r="D806" s="123"/>
      <c r="E806" s="123"/>
      <c r="F806" s="123"/>
      <c r="G806" s="123"/>
      <c r="H806" s="123"/>
      <c r="I806" s="316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8"/>
      <c r="B807" s="123"/>
      <c r="C807" s="123"/>
      <c r="D807" s="123"/>
      <c r="E807" s="123"/>
      <c r="F807" s="123"/>
      <c r="G807" s="123"/>
      <c r="H807" s="123"/>
      <c r="I807" s="316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8"/>
      <c r="B808" s="123"/>
      <c r="C808" s="123"/>
      <c r="D808" s="123"/>
      <c r="E808" s="123"/>
      <c r="F808" s="123"/>
      <c r="G808" s="123"/>
      <c r="H808" s="123"/>
      <c r="I808" s="316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8"/>
      <c r="B809" s="123"/>
      <c r="C809" s="123"/>
      <c r="D809" s="123"/>
      <c r="E809" s="123"/>
      <c r="F809" s="123"/>
      <c r="G809" s="123"/>
      <c r="H809" s="123"/>
      <c r="I809" s="316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8"/>
      <c r="B810" s="123"/>
      <c r="C810" s="123"/>
      <c r="D810" s="123"/>
      <c r="E810" s="123"/>
      <c r="F810" s="123"/>
      <c r="G810" s="123"/>
      <c r="H810" s="123"/>
      <c r="I810" s="316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8"/>
      <c r="B811" s="123"/>
      <c r="C811" s="123"/>
      <c r="D811" s="123"/>
      <c r="E811" s="123"/>
      <c r="F811" s="123"/>
      <c r="G811" s="123"/>
      <c r="H811" s="123"/>
      <c r="I811" s="316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8"/>
      <c r="B812" s="123"/>
      <c r="C812" s="123"/>
      <c r="D812" s="123"/>
      <c r="E812" s="123"/>
      <c r="F812" s="123"/>
      <c r="G812" s="123"/>
      <c r="H812" s="123"/>
      <c r="I812" s="316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8"/>
      <c r="B813" s="123"/>
      <c r="C813" s="123"/>
      <c r="D813" s="123"/>
      <c r="E813" s="123"/>
      <c r="F813" s="123"/>
      <c r="G813" s="123"/>
      <c r="H813" s="123"/>
      <c r="I813" s="316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8"/>
      <c r="B814" s="123"/>
      <c r="C814" s="123"/>
      <c r="D814" s="123"/>
      <c r="E814" s="123"/>
      <c r="F814" s="123"/>
      <c r="G814" s="123"/>
      <c r="H814" s="123"/>
      <c r="I814" s="316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8"/>
      <c r="B815" s="123"/>
      <c r="C815" s="123"/>
      <c r="D815" s="123"/>
      <c r="E815" s="123"/>
      <c r="F815" s="123"/>
      <c r="G815" s="123"/>
      <c r="H815" s="123"/>
      <c r="I815" s="316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8"/>
      <c r="B816" s="123"/>
      <c r="C816" s="123"/>
      <c r="D816" s="123"/>
      <c r="E816" s="123"/>
      <c r="F816" s="123"/>
      <c r="G816" s="123"/>
      <c r="H816" s="123"/>
      <c r="I816" s="316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8"/>
      <c r="B817" s="123"/>
      <c r="C817" s="123"/>
      <c r="D817" s="123"/>
      <c r="E817" s="123"/>
      <c r="F817" s="123"/>
      <c r="G817" s="123"/>
      <c r="H817" s="123"/>
      <c r="I817" s="316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8"/>
      <c r="B818" s="123"/>
      <c r="C818" s="123"/>
      <c r="D818" s="123"/>
      <c r="E818" s="123"/>
      <c r="F818" s="123"/>
      <c r="G818" s="123"/>
      <c r="H818" s="123"/>
      <c r="I818" s="316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8"/>
      <c r="B819" s="123"/>
      <c r="C819" s="123"/>
      <c r="D819" s="123"/>
      <c r="E819" s="123"/>
      <c r="F819" s="123"/>
      <c r="G819" s="123"/>
      <c r="H819" s="123"/>
      <c r="I819" s="316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8"/>
      <c r="B820" s="123"/>
      <c r="C820" s="123"/>
      <c r="D820" s="123"/>
      <c r="E820" s="123"/>
      <c r="F820" s="123"/>
      <c r="G820" s="123"/>
      <c r="H820" s="123"/>
      <c r="I820" s="316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8"/>
      <c r="B821" s="123"/>
      <c r="C821" s="123"/>
      <c r="D821" s="123"/>
      <c r="E821" s="123"/>
      <c r="F821" s="123"/>
      <c r="G821" s="123"/>
      <c r="H821" s="123"/>
      <c r="I821" s="316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8"/>
      <c r="B822" s="123"/>
      <c r="C822" s="123"/>
      <c r="D822" s="123"/>
      <c r="E822" s="123"/>
      <c r="F822" s="123"/>
      <c r="G822" s="123"/>
      <c r="H822" s="123"/>
      <c r="I822" s="316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8"/>
      <c r="B823" s="123"/>
      <c r="C823" s="123"/>
      <c r="D823" s="123"/>
      <c r="E823" s="123"/>
      <c r="F823" s="123"/>
      <c r="G823" s="123"/>
      <c r="H823" s="123"/>
      <c r="I823" s="316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8"/>
      <c r="B824" s="123"/>
      <c r="C824" s="123"/>
      <c r="D824" s="123"/>
      <c r="E824" s="123"/>
      <c r="F824" s="123"/>
      <c r="G824" s="123"/>
      <c r="H824" s="123"/>
      <c r="I824" s="316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8"/>
      <c r="B825" s="123"/>
      <c r="C825" s="123"/>
      <c r="D825" s="123"/>
      <c r="E825" s="123"/>
      <c r="F825" s="123"/>
      <c r="G825" s="123"/>
      <c r="H825" s="123"/>
      <c r="I825" s="316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8"/>
      <c r="B826" s="123"/>
      <c r="C826" s="123"/>
      <c r="D826" s="123"/>
      <c r="E826" s="123"/>
      <c r="F826" s="123"/>
      <c r="G826" s="123"/>
      <c r="H826" s="123"/>
      <c r="I826" s="316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8"/>
      <c r="B827" s="123"/>
      <c r="C827" s="123"/>
      <c r="D827" s="123"/>
      <c r="E827" s="123"/>
      <c r="F827" s="123"/>
      <c r="G827" s="123"/>
      <c r="H827" s="123"/>
      <c r="I827" s="316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  <c r="AA827" s="150"/>
      <c r="AB827" s="150"/>
    </row>
    <row r="830" spans="1:28" ht="20.100000000000001" customHeight="1">
      <c r="AA830" s="102"/>
      <c r="AB830" s="102"/>
    </row>
    <row r="831" spans="1:28" s="102" customFormat="1" ht="20.100000000000001" customHeight="1">
      <c r="A831" s="268"/>
      <c r="B831" s="123"/>
      <c r="C831" s="123"/>
      <c r="D831" s="123"/>
      <c r="E831" s="123"/>
      <c r="F831" s="123"/>
      <c r="G831" s="123"/>
      <c r="H831" s="123"/>
      <c r="I831" s="316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68"/>
      <c r="B832" s="123"/>
      <c r="C832" s="123"/>
      <c r="D832" s="123"/>
      <c r="E832" s="123"/>
      <c r="F832" s="123"/>
      <c r="G832" s="123"/>
      <c r="H832" s="123"/>
      <c r="I832" s="316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8"/>
      <c r="B833" s="123"/>
      <c r="C833" s="123"/>
      <c r="D833" s="123"/>
      <c r="E833" s="123"/>
      <c r="F833" s="123"/>
      <c r="G833" s="123"/>
      <c r="H833" s="123"/>
      <c r="I833" s="316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8"/>
      <c r="B834" s="123"/>
      <c r="C834" s="123"/>
      <c r="D834" s="123"/>
      <c r="E834" s="123"/>
      <c r="F834" s="123"/>
      <c r="G834" s="123"/>
      <c r="H834" s="123"/>
      <c r="I834" s="316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8"/>
      <c r="B835" s="123"/>
      <c r="C835" s="123"/>
      <c r="D835" s="123"/>
      <c r="E835" s="123"/>
      <c r="F835" s="123"/>
      <c r="G835" s="123"/>
      <c r="H835" s="123"/>
      <c r="I835" s="316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8"/>
      <c r="B836" s="123"/>
      <c r="C836" s="123"/>
      <c r="D836" s="123"/>
      <c r="E836" s="123"/>
      <c r="F836" s="123"/>
      <c r="G836" s="123"/>
      <c r="H836" s="123"/>
      <c r="I836" s="316"/>
      <c r="J836" s="123"/>
      <c r="K836" s="123"/>
      <c r="L836" s="123"/>
      <c r="M836" s="147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8"/>
      <c r="B837" s="123"/>
      <c r="C837" s="123"/>
      <c r="D837" s="123"/>
      <c r="E837" s="123"/>
      <c r="F837" s="123"/>
      <c r="G837" s="123"/>
      <c r="H837" s="123"/>
      <c r="I837" s="316"/>
      <c r="J837" s="123"/>
      <c r="K837" s="123"/>
      <c r="L837" s="123"/>
      <c r="M837" s="147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8"/>
      <c r="B838" s="123"/>
      <c r="C838" s="123"/>
      <c r="D838" s="123"/>
      <c r="E838" s="123"/>
      <c r="F838" s="123"/>
      <c r="G838" s="123"/>
      <c r="H838" s="123"/>
      <c r="I838" s="316"/>
      <c r="J838" s="123"/>
      <c r="K838" s="123"/>
      <c r="L838" s="123"/>
      <c r="M838" s="147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8" s="102" customFormat="1" ht="20.100000000000001" customHeight="1">
      <c r="A839" s="268"/>
      <c r="B839" s="123"/>
      <c r="C839" s="123"/>
      <c r="D839" s="123"/>
      <c r="E839" s="123"/>
      <c r="F839" s="123"/>
      <c r="G839" s="123"/>
      <c r="H839" s="123"/>
      <c r="I839" s="316"/>
      <c r="J839" s="123"/>
      <c r="K839" s="123"/>
      <c r="L839" s="123"/>
      <c r="M839" s="147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  <c r="AA839" s="150"/>
      <c r="AB839" s="150"/>
    </row>
  </sheetData>
  <autoFilter ref="A3:V717"/>
  <mergeCells count="13">
    <mergeCell ref="K3:L3"/>
    <mergeCell ref="O12:P12"/>
    <mergeCell ref="T31:U31"/>
    <mergeCell ref="O35:O36"/>
    <mergeCell ref="T35:T36"/>
    <mergeCell ref="U35:U36"/>
    <mergeCell ref="K150:L150"/>
    <mergeCell ref="V35:V36"/>
    <mergeCell ref="K78:L78"/>
    <mergeCell ref="K88:L88"/>
    <mergeCell ref="K102:L102"/>
    <mergeCell ref="K121:L121"/>
    <mergeCell ref="K131:L131"/>
  </mergeCells>
  <phoneticPr fontId="3" type="noConversion"/>
  <conditionalFormatting sqref="D112:H113 D132:H133 E103:H104 D142:H143 D79:H80 D89:H95 D4:H65 D67:H69">
    <cfRule type="cellIs" dxfId="183" priority="12" operator="greaterThan">
      <formula>0</formula>
    </cfRule>
  </conditionalFormatting>
  <conditionalFormatting sqref="D112:H113 D132:H133 D142:H143 D89:H95">
    <cfRule type="cellIs" dxfId="182" priority="10" operator="greaterThan">
      <formula>0</formula>
    </cfRule>
    <cfRule type="expression" dxfId="181" priority="11">
      <formula>"&gt;0"</formula>
    </cfRule>
  </conditionalFormatting>
  <conditionalFormatting sqref="D122:H123">
    <cfRule type="cellIs" dxfId="180" priority="2" operator="greaterThan">
      <formula>0</formula>
    </cfRule>
    <cfRule type="cellIs" dxfId="179" priority="3" operator="greaterThan">
      <formula>0</formula>
    </cfRule>
    <cfRule type="expression" dxfId="178" priority="7">
      <formula>"&gt;=1"</formula>
    </cfRule>
    <cfRule type="cellIs" dxfId="177" priority="8" operator="greaterThan">
      <formula>1</formula>
    </cfRule>
    <cfRule type="cellIs" dxfId="176" priority="9" operator="greaterThan">
      <formula>1</formula>
    </cfRule>
  </conditionalFormatting>
  <conditionalFormatting sqref="P774:Q780">
    <cfRule type="expression" dxfId="175" priority="4">
      <formula>"&gt;=1"</formula>
    </cfRule>
    <cfRule type="cellIs" dxfId="174" priority="5" operator="greaterThan">
      <formula>1</formula>
    </cfRule>
    <cfRule type="cellIs" dxfId="173" priority="6" operator="greaterThan">
      <formula>1</formula>
    </cfRule>
  </conditionalFormatting>
  <conditionalFormatting sqref="D66:H66">
    <cfRule type="cellIs" dxfId="172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4"/>
  <sheetViews>
    <sheetView zoomScaleNormal="100" workbookViewId="0">
      <pane ySplit="3" topLeftCell="A4" activePane="bottomLeft" state="frozen"/>
      <selection activeCell="A4" sqref="A4:J71"/>
      <selection pane="bottomLeft" activeCell="E13" sqref="E13"/>
    </sheetView>
  </sheetViews>
  <sheetFormatPr defaultRowHeight="20.100000000000001" customHeight="1"/>
  <cols>
    <col min="1" max="1" width="10.125" style="268" customWidth="1"/>
    <col min="2" max="2" width="18.625" style="123" customWidth="1"/>
    <col min="3" max="3" width="11.625" style="123" customWidth="1"/>
    <col min="4" max="8" width="8.125" style="123" customWidth="1"/>
    <col min="9" max="9" width="8.875" style="31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3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53" t="s">
        <v>3</v>
      </c>
      <c r="E3" s="453" t="s">
        <v>4</v>
      </c>
      <c r="F3" s="453" t="s">
        <v>5</v>
      </c>
      <c r="G3" s="453" t="s">
        <v>6</v>
      </c>
      <c r="H3" s="453" t="s">
        <v>119</v>
      </c>
      <c r="I3" s="295" t="s">
        <v>8</v>
      </c>
      <c r="J3" s="453" t="s">
        <v>9</v>
      </c>
      <c r="K3" s="466" t="s">
        <v>10</v>
      </c>
      <c r="L3" s="467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8">
        <v>44527</v>
      </c>
      <c r="B4" s="326" t="s">
        <v>2925</v>
      </c>
      <c r="C4" s="327" t="s">
        <v>2926</v>
      </c>
      <c r="D4" s="328">
        <v>68</v>
      </c>
      <c r="E4" s="328">
        <v>0</v>
      </c>
      <c r="F4" s="328">
        <v>0</v>
      </c>
      <c r="G4" s="328">
        <v>34</v>
      </c>
      <c r="H4" s="328">
        <v>0</v>
      </c>
      <c r="I4" s="329" t="s">
        <v>386</v>
      </c>
      <c r="J4" s="330" t="s">
        <v>261</v>
      </c>
      <c r="K4" s="330" t="s">
        <v>2933</v>
      </c>
      <c r="L4" s="331"/>
      <c r="M4" s="101"/>
      <c r="O4" s="111" t="s">
        <v>93</v>
      </c>
      <c r="P4" s="112"/>
      <c r="Q4" s="32">
        <f t="shared" ref="Q4:U6" si="0">D85</f>
        <v>88</v>
      </c>
      <c r="R4" s="32">
        <f t="shared" si="0"/>
        <v>0</v>
      </c>
      <c r="S4" s="32">
        <f t="shared" si="0"/>
        <v>0</v>
      </c>
      <c r="T4" s="32">
        <f t="shared" si="0"/>
        <v>47</v>
      </c>
      <c r="U4" s="32">
        <f t="shared" si="0"/>
        <v>0</v>
      </c>
      <c r="V4" s="113"/>
    </row>
    <row r="5" spans="1:22" ht="20.100000000000001" customHeight="1" thickBot="1">
      <c r="A5" s="324">
        <v>44527</v>
      </c>
      <c r="B5" s="338" t="s">
        <v>2925</v>
      </c>
      <c r="C5" s="339" t="s">
        <v>269</v>
      </c>
      <c r="D5" s="340">
        <v>2</v>
      </c>
      <c r="E5" s="340">
        <v>0</v>
      </c>
      <c r="F5" s="340">
        <v>0</v>
      </c>
      <c r="G5" s="340">
        <v>1</v>
      </c>
      <c r="H5" s="340">
        <v>0</v>
      </c>
      <c r="I5" s="341" t="s">
        <v>2927</v>
      </c>
      <c r="J5" s="342" t="s">
        <v>261</v>
      </c>
      <c r="K5" s="342" t="s">
        <v>2933</v>
      </c>
      <c r="L5" s="343"/>
      <c r="M5" s="156"/>
      <c r="O5" s="114" t="s">
        <v>49</v>
      </c>
      <c r="P5" s="115"/>
      <c r="Q5" s="33">
        <f t="shared" si="0"/>
        <v>5434</v>
      </c>
      <c r="R5" s="33">
        <f t="shared" si="0"/>
        <v>909</v>
      </c>
      <c r="S5" s="33">
        <f t="shared" si="0"/>
        <v>921</v>
      </c>
      <c r="T5" s="33">
        <f t="shared" si="0"/>
        <v>5345</v>
      </c>
      <c r="U5" s="33">
        <f t="shared" si="0"/>
        <v>0</v>
      </c>
      <c r="V5" s="116"/>
    </row>
    <row r="6" spans="1:22" ht="20.100000000000001" customHeight="1" thickBot="1">
      <c r="A6" s="359">
        <v>44527</v>
      </c>
      <c r="B6" s="360" t="s">
        <v>231</v>
      </c>
      <c r="C6" s="361" t="s">
        <v>218</v>
      </c>
      <c r="D6" s="362">
        <v>6</v>
      </c>
      <c r="E6" s="362">
        <v>0</v>
      </c>
      <c r="F6" s="362">
        <v>0</v>
      </c>
      <c r="G6" s="362">
        <v>0</v>
      </c>
      <c r="H6" s="362">
        <v>0</v>
      </c>
      <c r="I6" s="363" t="s">
        <v>2927</v>
      </c>
      <c r="J6" s="364" t="s">
        <v>261</v>
      </c>
      <c r="K6" s="364" t="s">
        <v>2933</v>
      </c>
      <c r="L6" s="365"/>
      <c r="M6" s="156"/>
      <c r="O6" s="46" t="s">
        <v>50</v>
      </c>
      <c r="P6" s="47"/>
      <c r="Q6" s="2">
        <f t="shared" si="0"/>
        <v>5522</v>
      </c>
      <c r="R6" s="2">
        <f t="shared" si="0"/>
        <v>909</v>
      </c>
      <c r="S6" s="2">
        <f t="shared" si="0"/>
        <v>921</v>
      </c>
      <c r="T6" s="2">
        <f t="shared" si="0"/>
        <v>5392</v>
      </c>
      <c r="U6" s="2">
        <f t="shared" si="0"/>
        <v>0</v>
      </c>
      <c r="V6" s="48"/>
    </row>
    <row r="7" spans="1:22" ht="20.100000000000001" customHeight="1" thickTop="1" thickBot="1">
      <c r="A7" s="359">
        <v>44527</v>
      </c>
      <c r="B7" s="360" t="s">
        <v>2929</v>
      </c>
      <c r="C7" s="361" t="s">
        <v>218</v>
      </c>
      <c r="D7" s="362">
        <v>10</v>
      </c>
      <c r="E7" s="362">
        <v>0</v>
      </c>
      <c r="F7" s="362">
        <v>0</v>
      </c>
      <c r="G7" s="362">
        <v>10</v>
      </c>
      <c r="H7" s="362">
        <v>0</v>
      </c>
      <c r="I7" s="363" t="s">
        <v>2930</v>
      </c>
      <c r="J7" s="364" t="s">
        <v>261</v>
      </c>
      <c r="K7" s="364" t="s">
        <v>2933</v>
      </c>
      <c r="L7" s="365"/>
      <c r="M7" s="156"/>
      <c r="O7" s="49" t="s">
        <v>51</v>
      </c>
      <c r="P7" s="50"/>
      <c r="Q7" s="3">
        <f>D32</f>
        <v>226</v>
      </c>
      <c r="R7" s="3">
        <f>E32</f>
        <v>0</v>
      </c>
      <c r="S7" s="3">
        <f>F32</f>
        <v>0</v>
      </c>
      <c r="T7" s="3">
        <f>G32</f>
        <v>215</v>
      </c>
      <c r="U7" s="3">
        <f>H32</f>
        <v>0</v>
      </c>
      <c r="V7" s="51"/>
    </row>
    <row r="8" spans="1:22" ht="20.100000000000001" customHeight="1" thickBot="1">
      <c r="A8" s="359">
        <v>44527</v>
      </c>
      <c r="B8" s="360" t="s">
        <v>220</v>
      </c>
      <c r="C8" s="361" t="s">
        <v>230</v>
      </c>
      <c r="D8" s="362">
        <v>2</v>
      </c>
      <c r="E8" s="362">
        <v>0</v>
      </c>
      <c r="F8" s="362">
        <v>0</v>
      </c>
      <c r="G8" s="362">
        <v>2</v>
      </c>
      <c r="H8" s="362">
        <v>0</v>
      </c>
      <c r="I8" s="363" t="s">
        <v>2930</v>
      </c>
      <c r="J8" s="364" t="s">
        <v>2931</v>
      </c>
      <c r="K8" s="364" t="s">
        <v>2933</v>
      </c>
      <c r="L8" s="365"/>
      <c r="M8" s="156"/>
      <c r="O8" s="52" t="s">
        <v>94</v>
      </c>
      <c r="P8" s="53"/>
      <c r="Q8" s="4">
        <f>SUM(Q6:Q7)</f>
        <v>5748</v>
      </c>
      <c r="R8" s="4">
        <f>SUM(R6:R7)</f>
        <v>909</v>
      </c>
      <c r="S8" s="4">
        <f>SUM(S6:S7)</f>
        <v>921</v>
      </c>
      <c r="T8" s="4">
        <f>SUM(T6:T7)</f>
        <v>5607</v>
      </c>
      <c r="U8" s="4">
        <f>SUM(U6:U7)</f>
        <v>0</v>
      </c>
      <c r="V8" s="54"/>
    </row>
    <row r="9" spans="1:22" ht="20.100000000000001" customHeight="1">
      <c r="A9" s="198" t="s">
        <v>11</v>
      </c>
      <c r="B9" s="199"/>
      <c r="C9" s="200"/>
      <c r="D9" s="201">
        <f>SUM(D4:D8)</f>
        <v>88</v>
      </c>
      <c r="E9" s="201">
        <f>SUM(E4:E8)</f>
        <v>0</v>
      </c>
      <c r="F9" s="201">
        <f>SUM(F4:F8)</f>
        <v>0</v>
      </c>
      <c r="G9" s="201">
        <f>SUM(G4:G8)</f>
        <v>47</v>
      </c>
      <c r="H9" s="201">
        <f>SUM(H4:H8)</f>
        <v>0</v>
      </c>
      <c r="I9" s="297"/>
      <c r="J9" s="149"/>
      <c r="K9" s="149"/>
      <c r="L9" s="202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203" t="s">
        <v>12</v>
      </c>
      <c r="B10" s="204"/>
      <c r="C10" s="205"/>
      <c r="D10" s="206">
        <v>5404</v>
      </c>
      <c r="E10" s="206">
        <v>0</v>
      </c>
      <c r="F10" s="206">
        <v>14</v>
      </c>
      <c r="G10" s="206">
        <v>5320</v>
      </c>
      <c r="H10" s="206">
        <v>0</v>
      </c>
      <c r="I10" s="298"/>
      <c r="J10" s="128"/>
      <c r="K10" s="128"/>
      <c r="L10" s="207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208" t="s">
        <v>13</v>
      </c>
      <c r="B11" s="209"/>
      <c r="C11" s="210"/>
      <c r="D11" s="211">
        <f>D9+D10</f>
        <v>5492</v>
      </c>
      <c r="E11" s="211">
        <f>E9+E10</f>
        <v>0</v>
      </c>
      <c r="F11" s="211">
        <f>F9+F10</f>
        <v>14</v>
      </c>
      <c r="G11" s="211">
        <f>G9+G10</f>
        <v>5367</v>
      </c>
      <c r="H11" s="211">
        <f>H9+H10</f>
        <v>0</v>
      </c>
      <c r="I11" s="299"/>
      <c r="J11" s="129"/>
      <c r="K11" s="129"/>
      <c r="L11" s="212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213" t="s">
        <v>14</v>
      </c>
      <c r="B12" s="214">
        <f t="array" ref="B12">SUM(1/COUNTIF(B4:B8,B4:B8))</f>
        <v>4</v>
      </c>
      <c r="C12" s="215"/>
      <c r="D12" s="151"/>
      <c r="E12" s="151"/>
      <c r="F12" s="151"/>
      <c r="G12" s="151"/>
      <c r="H12" s="151"/>
      <c r="I12" s="300"/>
      <c r="J12" s="130"/>
      <c r="K12" s="130"/>
      <c r="L12" s="134"/>
      <c r="M12" s="156"/>
      <c r="O12" s="468" t="s">
        <v>53</v>
      </c>
      <c r="P12" s="466"/>
      <c r="Q12" s="117">
        <f>T12+V12</f>
        <v>88</v>
      </c>
      <c r="R12" s="57"/>
      <c r="S12" s="58" t="s">
        <v>39</v>
      </c>
      <c r="T12" s="59">
        <f>SUM(P14:V14,P17:V17,P20:V20,P23:V23,P26:V26,V29,U29,T29)</f>
        <v>84</v>
      </c>
      <c r="U12" s="60" t="s">
        <v>40</v>
      </c>
      <c r="V12" s="61">
        <f>SUM(P29:S29)</f>
        <v>4</v>
      </c>
    </row>
    <row r="13" spans="1:22" ht="20.100000000000001" customHeight="1">
      <c r="A13" s="213"/>
      <c r="B13" s="214"/>
      <c r="C13" s="215"/>
      <c r="D13" s="151"/>
      <c r="E13" s="151"/>
      <c r="F13" s="151"/>
      <c r="G13" s="151"/>
      <c r="H13" s="151"/>
      <c r="I13" s="300"/>
      <c r="J13" s="130"/>
      <c r="K13" s="39"/>
      <c r="L13" s="39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216" t="s">
        <v>15</v>
      </c>
      <c r="B14" s="217"/>
      <c r="C14" s="217"/>
      <c r="D14" s="131"/>
      <c r="E14" s="131"/>
      <c r="F14" s="131"/>
      <c r="G14" s="131"/>
      <c r="H14" s="131"/>
      <c r="I14" s="301"/>
      <c r="J14" s="131"/>
      <c r="K14" s="148"/>
      <c r="L14" s="148"/>
      <c r="M14" s="156"/>
      <c r="O14" s="118" t="s">
        <v>22</v>
      </c>
      <c r="P14" s="119">
        <f t="shared" ref="P14:V14" si="1">SUMIF($C$4:$C$8,P13,$D$4:$D$8)+SUMIF($C$18:$C$19,P13,$D$18:$D$19)+SUMIF($C$37:$C$38,P13,$D$37:$D$38)</f>
        <v>0</v>
      </c>
      <c r="Q14" s="119">
        <f t="shared" si="1"/>
        <v>0</v>
      </c>
      <c r="R14" s="119">
        <f t="shared" si="1"/>
        <v>0</v>
      </c>
      <c r="S14" s="119">
        <f t="shared" si="1"/>
        <v>0</v>
      </c>
      <c r="T14" s="119">
        <f t="shared" si="1"/>
        <v>68</v>
      </c>
      <c r="U14" s="119">
        <f t="shared" si="1"/>
        <v>0</v>
      </c>
      <c r="V14" s="120">
        <f t="shared" si="1"/>
        <v>0</v>
      </c>
    </row>
    <row r="15" spans="1:22" ht="20.100000000000001" customHeight="1">
      <c r="A15" s="218" t="s">
        <v>1676</v>
      </c>
      <c r="B15" s="217"/>
      <c r="C15" s="217"/>
      <c r="D15" s="131"/>
      <c r="E15" s="131"/>
      <c r="F15" s="131"/>
      <c r="G15" s="131"/>
      <c r="H15" s="131"/>
      <c r="I15" s="301"/>
      <c r="J15" s="131"/>
      <c r="K15" s="131"/>
      <c r="L15" s="148"/>
      <c r="M15" s="156"/>
      <c r="O15" s="65" t="s">
        <v>25</v>
      </c>
      <c r="P15" s="66">
        <f t="shared" ref="P15:V15" si="2">SUMIF($C$4:$C$8,P13,$G$4:$G$8)+SUMIF($C$18:$C$19,P13,$G$18:$G$19)+SUMIF($C$37:$C$38,P13,$G$37:$G$38)</f>
        <v>0</v>
      </c>
      <c r="Q15" s="66">
        <f t="shared" si="2"/>
        <v>0</v>
      </c>
      <c r="R15" s="66">
        <f t="shared" si="2"/>
        <v>0</v>
      </c>
      <c r="S15" s="66">
        <f t="shared" si="2"/>
        <v>0</v>
      </c>
      <c r="T15" s="66">
        <f t="shared" si="2"/>
        <v>34</v>
      </c>
      <c r="U15" s="66">
        <f t="shared" si="2"/>
        <v>0</v>
      </c>
      <c r="V15" s="67">
        <f t="shared" si="2"/>
        <v>0</v>
      </c>
    </row>
    <row r="16" spans="1:22" ht="20.100000000000001" customHeight="1" thickBot="1">
      <c r="A16" s="219"/>
      <c r="B16" s="217"/>
      <c r="C16" s="220"/>
      <c r="D16" s="131"/>
      <c r="E16" s="131"/>
      <c r="F16" s="131"/>
      <c r="G16" s="131"/>
      <c r="H16" s="131"/>
      <c r="I16" s="302"/>
      <c r="J16" s="132"/>
      <c r="K16" s="132"/>
      <c r="L16" s="221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174" t="s">
        <v>0</v>
      </c>
      <c r="B17" s="175" t="s">
        <v>1</v>
      </c>
      <c r="C17" s="175" t="s">
        <v>2</v>
      </c>
      <c r="D17" s="452" t="s">
        <v>16</v>
      </c>
      <c r="E17" s="222" t="s">
        <v>27</v>
      </c>
      <c r="F17" s="452" t="s">
        <v>18</v>
      </c>
      <c r="G17" s="452" t="s">
        <v>19</v>
      </c>
      <c r="H17" s="452" t="s">
        <v>119</v>
      </c>
      <c r="I17" s="303" t="s">
        <v>8</v>
      </c>
      <c r="J17" s="452" t="s">
        <v>9</v>
      </c>
      <c r="K17" s="464" t="s">
        <v>10</v>
      </c>
      <c r="L17" s="465"/>
      <c r="M17" s="156"/>
      <c r="O17" s="121" t="s">
        <v>22</v>
      </c>
      <c r="P17" s="119">
        <f t="shared" ref="P17:V17" si="3">SUMIF($C$4:$C$8,P16,$D$4:$D$8)+SUMIF($C$18:$C$19,P16,$D$18:$D$19)+SUMIF($C$37:$C$38,P16,$D$37:$D$38)</f>
        <v>16</v>
      </c>
      <c r="Q17" s="119">
        <f t="shared" si="3"/>
        <v>0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318"/>
      <c r="B18" s="326"/>
      <c r="C18" s="327"/>
      <c r="D18" s="328"/>
      <c r="E18" s="328"/>
      <c r="F18" s="328"/>
      <c r="G18" s="328"/>
      <c r="H18" s="328"/>
      <c r="I18" s="329"/>
      <c r="J18" s="330"/>
      <c r="K18" s="330"/>
      <c r="L18" s="331"/>
      <c r="M18" s="156"/>
      <c r="O18" s="72" t="s">
        <v>25</v>
      </c>
      <c r="P18" s="73">
        <f t="shared" ref="P18:V18" si="4">SUMIF($C$4:$C$8,P16,$G$4:$G$8)+SUMIF($C$18:$C$19,P16,$G$18:$G$19)+SUMIF($C$37:$C$38,P16,$G$37:$G$38)</f>
        <v>10</v>
      </c>
      <c r="Q18" s="73">
        <f t="shared" si="4"/>
        <v>0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324"/>
      <c r="B19" s="338"/>
      <c r="C19" s="339"/>
      <c r="D19" s="340"/>
      <c r="E19" s="340"/>
      <c r="F19" s="340"/>
      <c r="G19" s="340"/>
      <c r="H19" s="340"/>
      <c r="I19" s="341"/>
      <c r="J19" s="342"/>
      <c r="K19" s="342"/>
      <c r="L19" s="343"/>
      <c r="M19" s="156"/>
      <c r="O19" s="75"/>
      <c r="P19" s="124" t="s">
        <v>41</v>
      </c>
      <c r="Q19" s="76" t="s">
        <v>554</v>
      </c>
      <c r="R19" s="76" t="s">
        <v>42</v>
      </c>
      <c r="S19" s="76" t="s">
        <v>134</v>
      </c>
      <c r="T19" s="43" t="s">
        <v>43</v>
      </c>
      <c r="U19" s="76" t="s">
        <v>109</v>
      </c>
      <c r="V19" s="77" t="s">
        <v>136</v>
      </c>
    </row>
    <row r="20" spans="1:22" ht="20.100000000000001" customHeight="1">
      <c r="A20" s="198" t="s">
        <v>20</v>
      </c>
      <c r="B20" s="199"/>
      <c r="C20" s="200"/>
      <c r="D20" s="225">
        <f>SUM(D18:D19)</f>
        <v>0</v>
      </c>
      <c r="E20" s="225">
        <f>SUM(E18:E19)</f>
        <v>0</v>
      </c>
      <c r="F20" s="225">
        <f>SUM(F18:F19)</f>
        <v>0</v>
      </c>
      <c r="G20" s="225">
        <f>SUM(G18:G19)</f>
        <v>0</v>
      </c>
      <c r="H20" s="225">
        <f>SUM(H18:H19)</f>
        <v>0</v>
      </c>
      <c r="I20" s="297"/>
      <c r="J20" s="34"/>
      <c r="K20" s="34"/>
      <c r="L20" s="226"/>
      <c r="M20" s="156" t="s">
        <v>126</v>
      </c>
      <c r="O20" s="121" t="s">
        <v>22</v>
      </c>
      <c r="P20" s="119">
        <f t="shared" ref="P20:V20" si="5">SUMIF($C$4:$C$8,P19,$D$4:$D$8)+SUMIF($C$18:$C$19,P19,$D$18:$D$19)+SUMIF($C$37:$C$38,P19,$D$37:$D$38)</f>
        <v>0</v>
      </c>
      <c r="Q20" s="119">
        <f t="shared" si="5"/>
        <v>0</v>
      </c>
      <c r="R20" s="119">
        <f t="shared" si="5"/>
        <v>0</v>
      </c>
      <c r="S20" s="119">
        <f t="shared" si="5"/>
        <v>0</v>
      </c>
      <c r="T20" s="119">
        <f t="shared" si="5"/>
        <v>0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227" t="s">
        <v>12</v>
      </c>
      <c r="B21" s="228"/>
      <c r="C21" s="115"/>
      <c r="D21" s="229">
        <v>30</v>
      </c>
      <c r="E21" s="229">
        <v>543</v>
      </c>
      <c r="F21" s="229">
        <v>540</v>
      </c>
      <c r="G21" s="229">
        <v>25</v>
      </c>
      <c r="H21" s="229">
        <v>0</v>
      </c>
      <c r="I21" s="304"/>
      <c r="J21" s="133"/>
      <c r="K21" s="133"/>
      <c r="L21" s="230"/>
      <c r="M21" s="156"/>
      <c r="O21" s="78" t="s">
        <v>25</v>
      </c>
      <c r="P21" s="79">
        <f t="shared" ref="P21:V21" si="6">SUMIF($C$4:$C$8,P19,$G$4:$G$8)+SUMIF($C$18:$C$19,P19,$G$18:$G$19)+SUMIF($C$37:$C$38,P19,$G$37:$G$38)</f>
        <v>0</v>
      </c>
      <c r="Q21" s="79">
        <f t="shared" si="6"/>
        <v>0</v>
      </c>
      <c r="R21" s="79">
        <f t="shared" si="6"/>
        <v>0</v>
      </c>
      <c r="S21" s="79">
        <f t="shared" si="6"/>
        <v>0</v>
      </c>
      <c r="T21" s="79">
        <f t="shared" si="6"/>
        <v>0</v>
      </c>
      <c r="U21" s="79">
        <f t="shared" si="6"/>
        <v>0</v>
      </c>
      <c r="V21" s="80">
        <f t="shared" si="6"/>
        <v>0</v>
      </c>
    </row>
    <row r="22" spans="1:22" ht="20.100000000000001" customHeight="1" thickBot="1">
      <c r="A22" s="208" t="s">
        <v>13</v>
      </c>
      <c r="B22" s="209"/>
      <c r="C22" s="210"/>
      <c r="D22" s="231">
        <f>SUM(D20:D21)</f>
        <v>30</v>
      </c>
      <c r="E22" s="231">
        <f t="shared" ref="E22:H22" si="7">SUM(E20:E21)</f>
        <v>543</v>
      </c>
      <c r="F22" s="231">
        <f t="shared" si="7"/>
        <v>540</v>
      </c>
      <c r="G22" s="231">
        <f t="shared" si="7"/>
        <v>25</v>
      </c>
      <c r="H22" s="231">
        <f t="shared" si="7"/>
        <v>0</v>
      </c>
      <c r="I22" s="299"/>
      <c r="J22" s="129"/>
      <c r="K22" s="129"/>
      <c r="L22" s="212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213"/>
      <c r="B23" s="214"/>
      <c r="C23" s="232"/>
      <c r="D23" s="151"/>
      <c r="E23" s="151"/>
      <c r="F23" s="151"/>
      <c r="G23" s="151"/>
      <c r="H23" s="151"/>
      <c r="I23" s="300"/>
      <c r="J23" s="130"/>
      <c r="K23" s="130"/>
      <c r="L23" s="130"/>
      <c r="M23" s="156"/>
      <c r="O23" s="121" t="s">
        <v>22</v>
      </c>
      <c r="P23" s="119">
        <f t="shared" ref="P23:V23" si="8">SUMIF($C$4:$C$8,P22,$D$4:$D$8)+SUMIF($C$18:$C$19,P22,$D$18:$D$19)+SUMIF($C$37:$C$38,P22,$D$37:$D$38)</f>
        <v>0</v>
      </c>
      <c r="Q23" s="119">
        <f t="shared" si="8"/>
        <v>0</v>
      </c>
      <c r="R23" s="119">
        <f t="shared" si="8"/>
        <v>0</v>
      </c>
      <c r="S23" s="119">
        <f t="shared" si="8"/>
        <v>0</v>
      </c>
      <c r="T23" s="119">
        <f t="shared" si="8"/>
        <v>0</v>
      </c>
      <c r="U23" s="119">
        <f t="shared" si="8"/>
        <v>0</v>
      </c>
      <c r="V23" s="120">
        <f t="shared" si="8"/>
        <v>0</v>
      </c>
    </row>
    <row r="24" spans="1:22" ht="20.100000000000001" customHeight="1">
      <c r="A24" s="216" t="s">
        <v>21</v>
      </c>
      <c r="B24" s="217"/>
      <c r="C24" s="217"/>
      <c r="D24" s="131"/>
      <c r="E24" s="131"/>
      <c r="F24" s="131"/>
      <c r="G24" s="131"/>
      <c r="H24" s="131"/>
      <c r="I24" s="301"/>
      <c r="J24" s="131"/>
      <c r="K24" s="131"/>
      <c r="L24" s="131"/>
      <c r="M24" s="156"/>
      <c r="O24" s="72" t="s">
        <v>25</v>
      </c>
      <c r="P24" s="73">
        <f t="shared" ref="P24:V24" si="9">SUMIF($C$4:$C$8,P22,$G$4:$G$8)+SUMIF($C$18:$C$19,P22,$G$18:$G$19)+SUMIF($C$37:$C$38,P22,$G$37:$G$38)</f>
        <v>0</v>
      </c>
      <c r="Q24" s="73">
        <f t="shared" si="9"/>
        <v>0</v>
      </c>
      <c r="R24" s="73">
        <f t="shared" si="9"/>
        <v>0</v>
      </c>
      <c r="S24" s="73">
        <f t="shared" si="9"/>
        <v>0</v>
      </c>
      <c r="T24" s="73">
        <f t="shared" si="9"/>
        <v>0</v>
      </c>
      <c r="U24" s="73">
        <f t="shared" si="9"/>
        <v>0</v>
      </c>
      <c r="V24" s="74">
        <f t="shared" si="9"/>
        <v>0</v>
      </c>
    </row>
    <row r="25" spans="1:22" ht="20.100000000000001" customHeight="1">
      <c r="A25" s="216" t="s">
        <v>124</v>
      </c>
      <c r="B25" s="217"/>
      <c r="C25" s="217"/>
      <c r="D25" s="131"/>
      <c r="E25" s="131"/>
      <c r="F25" s="131"/>
      <c r="G25" s="131"/>
      <c r="H25" s="131"/>
      <c r="I25" s="301"/>
      <c r="J25" s="131"/>
      <c r="K25" s="131"/>
      <c r="L25" s="131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128</v>
      </c>
      <c r="U25" s="76" t="s">
        <v>129</v>
      </c>
      <c r="V25" s="77" t="s">
        <v>46</v>
      </c>
    </row>
    <row r="26" spans="1:22" ht="20.100000000000001" customHeight="1" thickBot="1">
      <c r="A26" s="219"/>
      <c r="B26" s="217"/>
      <c r="C26" s="220"/>
      <c r="D26" s="131"/>
      <c r="E26" s="131"/>
      <c r="F26" s="131"/>
      <c r="G26" s="131"/>
      <c r="H26" s="131"/>
      <c r="I26" s="302"/>
      <c r="J26" s="132"/>
      <c r="K26" s="132"/>
      <c r="L26" s="221"/>
      <c r="M26" s="156"/>
      <c r="O26" s="121" t="s">
        <v>22</v>
      </c>
      <c r="P26" s="119">
        <f t="shared" ref="P26:V26" si="10">SUMIF($C$4:$C$8,P25,$D$4:$D$8)+SUMIF($C$18:$C$19,P25,$D$18:$D$19)+SUMIF($C$37:$C$38,P25,$D$37:$D$38)</f>
        <v>0</v>
      </c>
      <c r="Q26" s="119">
        <f t="shared" si="10"/>
        <v>0</v>
      </c>
      <c r="R26" s="119">
        <f t="shared" si="10"/>
        <v>0</v>
      </c>
      <c r="S26" s="119">
        <f t="shared" si="10"/>
        <v>0</v>
      </c>
      <c r="T26" s="119">
        <f t="shared" si="10"/>
        <v>0</v>
      </c>
      <c r="U26" s="119">
        <f t="shared" si="10"/>
        <v>0</v>
      </c>
      <c r="V26" s="120">
        <f t="shared" si="10"/>
        <v>0</v>
      </c>
    </row>
    <row r="27" spans="1:22" ht="20.100000000000001" customHeight="1" thickBot="1">
      <c r="A27" s="174" t="s">
        <v>0</v>
      </c>
      <c r="B27" s="175" t="s">
        <v>1</v>
      </c>
      <c r="C27" s="175" t="s">
        <v>2</v>
      </c>
      <c r="D27" s="452" t="s">
        <v>22</v>
      </c>
      <c r="E27" s="452" t="s">
        <v>23</v>
      </c>
      <c r="F27" s="452" t="s">
        <v>24</v>
      </c>
      <c r="G27" s="452" t="s">
        <v>25</v>
      </c>
      <c r="H27" s="452" t="s">
        <v>7</v>
      </c>
      <c r="I27" s="303" t="s">
        <v>8</v>
      </c>
      <c r="J27" s="452" t="s">
        <v>9</v>
      </c>
      <c r="K27" s="464" t="s">
        <v>10</v>
      </c>
      <c r="L27" s="465"/>
      <c r="M27" s="156"/>
      <c r="O27" s="78" t="s">
        <v>25</v>
      </c>
      <c r="P27" s="83">
        <f t="shared" ref="P27:V27" si="11">SUMIF($C$4:$C$8,P25,$G$4:$G$8)+SUMIF($C$18:$C$19,P25,$G$18:$G$19)+SUMIF($C$37:$C$38,P25,$G$37:$G$38)</f>
        <v>0</v>
      </c>
      <c r="Q27" s="83">
        <f t="shared" si="11"/>
        <v>0</v>
      </c>
      <c r="R27" s="83">
        <f t="shared" si="11"/>
        <v>0</v>
      </c>
      <c r="S27" s="83">
        <f t="shared" si="11"/>
        <v>0</v>
      </c>
      <c r="T27" s="83">
        <f t="shared" si="11"/>
        <v>0</v>
      </c>
      <c r="U27" s="83">
        <f t="shared" si="11"/>
        <v>0</v>
      </c>
      <c r="V27" s="84">
        <f t="shared" si="11"/>
        <v>0</v>
      </c>
    </row>
    <row r="28" spans="1:22" ht="20.100000000000001" customHeight="1">
      <c r="A28" s="170"/>
      <c r="B28" s="141"/>
      <c r="C28" s="408"/>
      <c r="D28" s="160"/>
      <c r="E28" s="160"/>
      <c r="F28" s="160"/>
      <c r="G28" s="160"/>
      <c r="H28" s="160"/>
      <c r="I28" s="290"/>
      <c r="J28" s="168"/>
      <c r="K28" s="168"/>
      <c r="L28" s="142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 thickBot="1">
      <c r="A29" s="171"/>
      <c r="B29" s="143"/>
      <c r="C29" s="409"/>
      <c r="D29" s="162"/>
      <c r="E29" s="162"/>
      <c r="F29" s="162"/>
      <c r="G29" s="162"/>
      <c r="H29" s="162"/>
      <c r="I29" s="291"/>
      <c r="J29" s="169"/>
      <c r="K29" s="169"/>
      <c r="L29" s="144"/>
      <c r="M29" s="156"/>
      <c r="O29" s="121" t="s">
        <v>22</v>
      </c>
      <c r="P29" s="119">
        <f t="shared" ref="P29:V29" si="12">SUMIF($C$4:$C$8,P28,$D$4:$D$8)+SUMIF($C$18:$C$19,P28,$D$18:$D$19)+SUMIF($C$37:$C$38,P28,$D$37:$D$38)</f>
        <v>2</v>
      </c>
      <c r="Q29" s="119">
        <f t="shared" si="12"/>
        <v>2</v>
      </c>
      <c r="R29" s="119">
        <f t="shared" si="12"/>
        <v>0</v>
      </c>
      <c r="S29" s="119">
        <f t="shared" si="12"/>
        <v>0</v>
      </c>
      <c r="T29" s="119">
        <f t="shared" si="12"/>
        <v>0</v>
      </c>
      <c r="U29" s="119">
        <f t="shared" si="12"/>
        <v>0</v>
      </c>
      <c r="V29" s="120">
        <f t="shared" si="12"/>
        <v>0</v>
      </c>
    </row>
    <row r="30" spans="1:22" ht="20.100000000000001" customHeight="1" thickBot="1">
      <c r="A30" s="198" t="s">
        <v>20</v>
      </c>
      <c r="B30" s="199"/>
      <c r="C30" s="200"/>
      <c r="D30" s="225">
        <f>SUM(D28:D29)</f>
        <v>0</v>
      </c>
      <c r="E30" s="225">
        <f>SUM(E28:E29)</f>
        <v>0</v>
      </c>
      <c r="F30" s="225">
        <f>SUM(F28:F29)</f>
        <v>0</v>
      </c>
      <c r="G30" s="225">
        <f>SUM(G28:G29)</f>
        <v>0</v>
      </c>
      <c r="H30" s="225">
        <f>SUM(H28:H29)</f>
        <v>0</v>
      </c>
      <c r="I30" s="297"/>
      <c r="J30" s="34"/>
      <c r="K30" s="34"/>
      <c r="L30" s="226"/>
      <c r="M30" s="156"/>
      <c r="O30" s="85" t="s">
        <v>25</v>
      </c>
      <c r="P30" s="86">
        <f t="shared" ref="P30:V30" si="13">SUMIF($C$4:$C$8,P28,$G$4:$G$8)+SUMIF($C$18:$C$19,P28,$G$18:$G$19)+SUMIF($C$37:$C$38,P28,$G$37:$G$38)</f>
        <v>2</v>
      </c>
      <c r="Q30" s="86">
        <f t="shared" si="13"/>
        <v>1</v>
      </c>
      <c r="R30" s="86">
        <f t="shared" si="13"/>
        <v>0</v>
      </c>
      <c r="S30" s="86">
        <f t="shared" si="13"/>
        <v>0</v>
      </c>
      <c r="T30" s="86">
        <f t="shared" si="13"/>
        <v>0</v>
      </c>
      <c r="U30" s="86">
        <f t="shared" si="13"/>
        <v>0</v>
      </c>
      <c r="V30" s="87">
        <f t="shared" si="13"/>
        <v>0</v>
      </c>
    </row>
    <row r="31" spans="1:22" ht="20.100000000000001" customHeight="1" thickBot="1">
      <c r="A31" s="227" t="s">
        <v>12</v>
      </c>
      <c r="B31" s="228"/>
      <c r="C31" s="115"/>
      <c r="D31" s="229">
        <v>226</v>
      </c>
      <c r="E31" s="229">
        <v>0</v>
      </c>
      <c r="F31" s="229">
        <v>0</v>
      </c>
      <c r="G31" s="229">
        <v>215</v>
      </c>
      <c r="H31" s="229">
        <v>0</v>
      </c>
      <c r="I31" s="304"/>
      <c r="J31" s="133"/>
      <c r="K31" s="133"/>
      <c r="L31" s="230"/>
      <c r="M31" s="156"/>
      <c r="O31" s="151"/>
      <c r="P31" s="151"/>
      <c r="Q31" s="151"/>
      <c r="R31" s="151"/>
      <c r="S31" s="151"/>
      <c r="T31" s="469" t="s">
        <v>79</v>
      </c>
      <c r="U31" s="470"/>
      <c r="V31" s="122">
        <f>SUM(P15:V15,P18:V18,P21:V21,P24:V24,P27:V27,P30:V30)</f>
        <v>47</v>
      </c>
    </row>
    <row r="32" spans="1:22" ht="20.100000000000001" customHeight="1" thickTop="1" thickBot="1">
      <c r="A32" s="208" t="s">
        <v>13</v>
      </c>
      <c r="B32" s="209"/>
      <c r="C32" s="210"/>
      <c r="D32" s="231">
        <f>SUM(D30:D31)</f>
        <v>226</v>
      </c>
      <c r="E32" s="231">
        <f>SUM(E30:E31)</f>
        <v>0</v>
      </c>
      <c r="F32" s="231">
        <f>SUM(F30:F31)</f>
        <v>0</v>
      </c>
      <c r="G32" s="231">
        <f>SUM(G30:G31)</f>
        <v>215</v>
      </c>
      <c r="H32" s="231">
        <f>SUM(H30:H31)</f>
        <v>0</v>
      </c>
      <c r="I32" s="299"/>
      <c r="J32" s="129"/>
      <c r="K32" s="129"/>
      <c r="L32" s="212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>
      <c r="A33" s="213"/>
      <c r="B33" s="214"/>
      <c r="C33" s="232"/>
      <c r="D33" s="151"/>
      <c r="E33" s="151"/>
      <c r="F33" s="151"/>
      <c r="G33" s="151"/>
      <c r="H33" s="151"/>
      <c r="I33" s="300"/>
      <c r="J33" s="130"/>
      <c r="K33" s="130"/>
      <c r="L33" s="130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216" t="s">
        <v>120</v>
      </c>
      <c r="B34" s="217"/>
      <c r="C34" s="217"/>
      <c r="D34" s="131"/>
      <c r="E34" s="131"/>
      <c r="F34" s="131"/>
      <c r="G34" s="131"/>
      <c r="H34" s="131"/>
      <c r="I34" s="301"/>
      <c r="J34" s="131"/>
      <c r="K34" s="131"/>
      <c r="L34" s="131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219"/>
      <c r="B35" s="217"/>
      <c r="C35" s="220"/>
      <c r="D35" s="131"/>
      <c r="E35" s="131"/>
      <c r="F35" s="131"/>
      <c r="G35" s="131"/>
      <c r="H35" s="131"/>
      <c r="I35" s="302"/>
      <c r="J35" s="132"/>
      <c r="K35" s="132"/>
      <c r="L35" s="131"/>
      <c r="M35" s="156"/>
      <c r="N35" s="270"/>
      <c r="O35" s="471"/>
      <c r="P35" s="89" t="s">
        <v>81</v>
      </c>
      <c r="Q35" s="89"/>
      <c r="R35" s="89" t="s">
        <v>82</v>
      </c>
      <c r="S35" s="89"/>
      <c r="T35" s="473" t="s">
        <v>83</v>
      </c>
      <c r="U35" s="475" t="s">
        <v>84</v>
      </c>
      <c r="V35" s="462" t="s">
        <v>85</v>
      </c>
    </row>
    <row r="36" spans="1:24" ht="20.100000000000001" customHeight="1" thickBot="1">
      <c r="A36" s="174" t="s">
        <v>0</v>
      </c>
      <c r="B36" s="175" t="s">
        <v>1</v>
      </c>
      <c r="C36" s="175" t="s">
        <v>2</v>
      </c>
      <c r="D36" s="452" t="s">
        <v>26</v>
      </c>
      <c r="E36" s="452" t="s">
        <v>27</v>
      </c>
      <c r="F36" s="452" t="s">
        <v>28</v>
      </c>
      <c r="G36" s="452" t="s">
        <v>25</v>
      </c>
      <c r="H36" s="452" t="s">
        <v>22</v>
      </c>
      <c r="I36" s="303" t="s">
        <v>8</v>
      </c>
      <c r="J36" s="452" t="s">
        <v>9</v>
      </c>
      <c r="K36" s="464" t="s">
        <v>10</v>
      </c>
      <c r="L36" s="465"/>
      <c r="M36" s="104"/>
      <c r="N36" s="105"/>
      <c r="O36" s="472"/>
      <c r="P36" s="90" t="s">
        <v>86</v>
      </c>
      <c r="Q36" s="90" t="s">
        <v>87</v>
      </c>
      <c r="R36" s="90" t="s">
        <v>86</v>
      </c>
      <c r="S36" s="90" t="s">
        <v>87</v>
      </c>
      <c r="T36" s="474"/>
      <c r="U36" s="476"/>
      <c r="V36" s="463"/>
    </row>
    <row r="37" spans="1:24" ht="20.100000000000001" customHeight="1">
      <c r="A37" s="170"/>
      <c r="B37" s="159"/>
      <c r="C37" s="159"/>
      <c r="D37" s="319"/>
      <c r="E37" s="319"/>
      <c r="F37" s="319"/>
      <c r="G37" s="319"/>
      <c r="H37" s="319"/>
      <c r="I37" s="305"/>
      <c r="J37" s="134"/>
      <c r="K37" s="134"/>
      <c r="L37" s="289"/>
      <c r="M37" s="344"/>
      <c r="N37" s="186"/>
      <c r="O37" s="345">
        <v>6396</v>
      </c>
      <c r="P37" s="346">
        <v>0</v>
      </c>
      <c r="Q37" s="346">
        <v>0</v>
      </c>
      <c r="R37" s="346">
        <v>0</v>
      </c>
      <c r="S37" s="346">
        <v>0</v>
      </c>
      <c r="T37" s="347">
        <f>SUM(P37:S37)</f>
        <v>0</v>
      </c>
      <c r="U37" s="348"/>
      <c r="V37" s="349"/>
    </row>
    <row r="38" spans="1:24" s="123" customFormat="1" ht="20.100000000000001" customHeight="1" thickBot="1">
      <c r="A38" s="171"/>
      <c r="B38" s="161"/>
      <c r="C38" s="161"/>
      <c r="D38" s="320"/>
      <c r="E38" s="320"/>
      <c r="F38" s="320"/>
      <c r="G38" s="320"/>
      <c r="H38" s="320"/>
      <c r="I38" s="306"/>
      <c r="J38" s="39"/>
      <c r="K38" s="39"/>
      <c r="L38" s="176"/>
      <c r="M38" s="344"/>
      <c r="N38" s="186"/>
      <c r="O38" s="345" t="s">
        <v>145</v>
      </c>
      <c r="P38" s="346">
        <v>0</v>
      </c>
      <c r="Q38" s="346">
        <v>0</v>
      </c>
      <c r="R38" s="346">
        <v>0</v>
      </c>
      <c r="S38" s="346">
        <v>0</v>
      </c>
      <c r="T38" s="347">
        <f t="shared" ref="T38:T43" si="14">SUM(P38:S38)</f>
        <v>0</v>
      </c>
      <c r="U38" s="350"/>
      <c r="V38" s="351"/>
      <c r="W38" s="270"/>
      <c r="X38" s="106"/>
    </row>
    <row r="39" spans="1:24" ht="20.100000000000001" customHeight="1">
      <c r="A39" s="198" t="s">
        <v>20</v>
      </c>
      <c r="B39" s="199"/>
      <c r="C39" s="200"/>
      <c r="D39" s="321">
        <f>SUM(D37:D38)</f>
        <v>0</v>
      </c>
      <c r="E39" s="321">
        <f>SUM(E37:E38)</f>
        <v>0</v>
      </c>
      <c r="F39" s="321">
        <f>SUM(F37:F38)</f>
        <v>0</v>
      </c>
      <c r="G39" s="321">
        <f>SUM(G37:G38)</f>
        <v>0</v>
      </c>
      <c r="H39" s="321">
        <f>SUM(H37:H38)</f>
        <v>0</v>
      </c>
      <c r="I39" s="297"/>
      <c r="J39" s="34"/>
      <c r="K39" s="34"/>
      <c r="L39" s="226"/>
      <c r="M39" s="344"/>
      <c r="N39" s="186"/>
      <c r="O39" s="345" t="s">
        <v>144</v>
      </c>
      <c r="P39" s="346">
        <v>0</v>
      </c>
      <c r="Q39" s="346">
        <v>0</v>
      </c>
      <c r="R39" s="346">
        <v>0</v>
      </c>
      <c r="S39" s="346">
        <v>0</v>
      </c>
      <c r="T39" s="347">
        <f t="shared" si="14"/>
        <v>0</v>
      </c>
      <c r="U39" s="350"/>
      <c r="V39" s="351"/>
      <c r="X39" s="106"/>
    </row>
    <row r="40" spans="1:24" ht="20.100000000000001" customHeight="1">
      <c r="A40" s="227" t="s">
        <v>12</v>
      </c>
      <c r="B40" s="228"/>
      <c r="C40" s="115"/>
      <c r="D40" s="322">
        <v>0</v>
      </c>
      <c r="E40" s="322">
        <v>170</v>
      </c>
      <c r="F40" s="322">
        <v>167</v>
      </c>
      <c r="G40" s="322">
        <v>0</v>
      </c>
      <c r="H40" s="322">
        <v>0</v>
      </c>
      <c r="I40" s="304"/>
      <c r="J40" s="133"/>
      <c r="K40" s="133"/>
      <c r="L40" s="230"/>
      <c r="M40" s="344"/>
      <c r="N40" s="186"/>
      <c r="O40" s="345" t="s">
        <v>142</v>
      </c>
      <c r="P40" s="346">
        <v>0</v>
      </c>
      <c r="Q40" s="346">
        <v>0</v>
      </c>
      <c r="R40" s="346">
        <v>0</v>
      </c>
      <c r="S40" s="346">
        <v>0</v>
      </c>
      <c r="T40" s="347">
        <f t="shared" si="14"/>
        <v>0</v>
      </c>
      <c r="U40" s="352"/>
      <c r="V40" s="351"/>
      <c r="W40" s="106"/>
    </row>
    <row r="41" spans="1:24" ht="20.100000000000001" customHeight="1" thickBot="1">
      <c r="A41" s="208" t="s">
        <v>13</v>
      </c>
      <c r="B41" s="209"/>
      <c r="C41" s="210"/>
      <c r="D41" s="323">
        <f>D39+D40</f>
        <v>0</v>
      </c>
      <c r="E41" s="323">
        <f>E39+E40</f>
        <v>170</v>
      </c>
      <c r="F41" s="323">
        <f>F39+F40</f>
        <v>167</v>
      </c>
      <c r="G41" s="323">
        <f>G39+G40</f>
        <v>0</v>
      </c>
      <c r="H41" s="323">
        <f>H39+H40</f>
        <v>0</v>
      </c>
      <c r="I41" s="299"/>
      <c r="J41" s="129"/>
      <c r="K41" s="129"/>
      <c r="L41" s="212"/>
      <c r="M41" s="344"/>
      <c r="N41" s="186"/>
      <c r="O41" s="345" t="s">
        <v>171</v>
      </c>
      <c r="P41" s="346">
        <v>0</v>
      </c>
      <c r="Q41" s="346">
        <v>0</v>
      </c>
      <c r="R41" s="346">
        <v>0</v>
      </c>
      <c r="S41" s="346">
        <v>0</v>
      </c>
      <c r="T41" s="347">
        <f t="shared" si="14"/>
        <v>0</v>
      </c>
      <c r="U41" s="352"/>
      <c r="V41" s="351"/>
      <c r="W41" s="106"/>
    </row>
    <row r="42" spans="1:24" ht="20.100000000000001" customHeight="1">
      <c r="A42" s="234"/>
      <c r="B42" s="214"/>
      <c r="C42" s="215"/>
      <c r="D42" s="151"/>
      <c r="E42" s="151"/>
      <c r="F42" s="151"/>
      <c r="G42" s="151"/>
      <c r="H42" s="151"/>
      <c r="I42" s="300"/>
      <c r="J42" s="130"/>
      <c r="K42" s="130"/>
      <c r="L42" s="130"/>
      <c r="M42" s="344" t="s">
        <v>2928</v>
      </c>
      <c r="N42" s="186">
        <v>0.5</v>
      </c>
      <c r="O42" s="345" t="s">
        <v>148</v>
      </c>
      <c r="P42" s="346">
        <v>40</v>
      </c>
      <c r="Q42" s="346">
        <v>74</v>
      </c>
      <c r="R42" s="346">
        <v>0</v>
      </c>
      <c r="S42" s="346">
        <v>0</v>
      </c>
      <c r="T42" s="347">
        <f t="shared" si="14"/>
        <v>114</v>
      </c>
      <c r="U42" s="352"/>
      <c r="V42" s="351"/>
      <c r="W42" s="106"/>
    </row>
    <row r="43" spans="1:24" ht="20.100000000000001" customHeight="1" thickBot="1">
      <c r="A43" s="216" t="s">
        <v>117</v>
      </c>
      <c r="B43" s="217"/>
      <c r="C43" s="217"/>
      <c r="D43" s="131"/>
      <c r="E43" s="131"/>
      <c r="F43" s="131"/>
      <c r="G43" s="131"/>
      <c r="H43" s="131"/>
      <c r="I43" s="301"/>
      <c r="J43" s="131"/>
      <c r="K43" s="131"/>
      <c r="L43" s="131"/>
      <c r="M43" s="344" t="s">
        <v>2932</v>
      </c>
      <c r="N43" s="186">
        <v>0.65972222222222221</v>
      </c>
      <c r="O43" s="345" t="s">
        <v>147</v>
      </c>
      <c r="P43" s="346">
        <v>10</v>
      </c>
      <c r="Q43" s="346">
        <v>10</v>
      </c>
      <c r="R43" s="346">
        <v>2</v>
      </c>
      <c r="S43" s="346">
        <v>2</v>
      </c>
      <c r="T43" s="347">
        <f t="shared" si="14"/>
        <v>24</v>
      </c>
      <c r="U43" s="350"/>
      <c r="V43" s="351"/>
      <c r="W43" s="106"/>
    </row>
    <row r="44" spans="1:24" ht="20.100000000000001" customHeight="1" thickTop="1" thickBot="1">
      <c r="A44" s="219"/>
      <c r="B44" s="217"/>
      <c r="C44" s="220"/>
      <c r="D44" s="131"/>
      <c r="E44" s="131"/>
      <c r="F44" s="131"/>
      <c r="G44" s="131"/>
      <c r="H44" s="131"/>
      <c r="I44" s="302"/>
      <c r="J44" s="132"/>
      <c r="K44" s="132"/>
      <c r="L44" s="131"/>
      <c r="M44" s="344"/>
      <c r="N44" s="186"/>
      <c r="O44" s="181" t="s">
        <v>125</v>
      </c>
      <c r="P44" s="182">
        <f>SUM(P37:P43)</f>
        <v>50</v>
      </c>
      <c r="Q44" s="182">
        <f>SUM(Q37:Q43)</f>
        <v>84</v>
      </c>
      <c r="R44" s="182">
        <f>SUM(R37:R43)</f>
        <v>2</v>
      </c>
      <c r="S44" s="182">
        <f>SUM(S37:S43)</f>
        <v>2</v>
      </c>
      <c r="T44" s="182">
        <f>SUM(T37:T43)</f>
        <v>138</v>
      </c>
      <c r="U44" s="183"/>
      <c r="V44" s="184"/>
      <c r="W44" s="106"/>
    </row>
    <row r="45" spans="1:24" ht="20.100000000000001" customHeight="1" thickBot="1">
      <c r="A45" s="174" t="s">
        <v>0</v>
      </c>
      <c r="B45" s="175" t="s">
        <v>1</v>
      </c>
      <c r="C45" s="175" t="s">
        <v>2</v>
      </c>
      <c r="D45" s="452" t="s">
        <v>29</v>
      </c>
      <c r="E45" s="452" t="s">
        <v>17</v>
      </c>
      <c r="F45" s="452" t="s">
        <v>30</v>
      </c>
      <c r="G45" s="452" t="s">
        <v>19</v>
      </c>
      <c r="H45" s="452" t="s">
        <v>7</v>
      </c>
      <c r="I45" s="303" t="s">
        <v>8</v>
      </c>
      <c r="J45" s="452" t="s">
        <v>9</v>
      </c>
      <c r="K45" s="450"/>
      <c r="L45" s="451" t="s">
        <v>10</v>
      </c>
      <c r="M45" s="344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</row>
    <row r="46" spans="1:24" ht="20.100000000000001" customHeight="1">
      <c r="A46" s="170"/>
      <c r="B46" s="159"/>
      <c r="C46" s="159"/>
      <c r="D46" s="160"/>
      <c r="E46" s="160"/>
      <c r="F46" s="160"/>
      <c r="G46" s="160"/>
      <c r="H46" s="160"/>
      <c r="I46" s="290"/>
      <c r="J46" s="168"/>
      <c r="K46" s="168"/>
      <c r="L46" s="233"/>
      <c r="M46" s="344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4" ht="20.100000000000001" customHeight="1" thickBot="1">
      <c r="A47" s="165"/>
      <c r="B47" s="158"/>
      <c r="C47" s="158"/>
      <c r="D47" s="163"/>
      <c r="E47" s="163"/>
      <c r="F47" s="163"/>
      <c r="G47" s="163"/>
      <c r="H47" s="163"/>
      <c r="I47" s="292"/>
      <c r="J47" s="164"/>
      <c r="K47" s="164"/>
      <c r="L47" s="235"/>
      <c r="M47" s="344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4" ht="20.100000000000001" customHeight="1" thickBot="1">
      <c r="A48" s="198" t="s">
        <v>20</v>
      </c>
      <c r="B48" s="200"/>
      <c r="C48" s="200"/>
      <c r="D48" s="225">
        <f>SUM(D46:D47)</f>
        <v>0</v>
      </c>
      <c r="E48" s="225">
        <f>SUM(E46:E47)</f>
        <v>0</v>
      </c>
      <c r="F48" s="225">
        <f>SUM(F46:F47)</f>
        <v>0</v>
      </c>
      <c r="G48" s="225">
        <f>SUM(G46:G47)</f>
        <v>0</v>
      </c>
      <c r="H48" s="225">
        <f>SUM(H46:H47)</f>
        <v>0</v>
      </c>
      <c r="I48" s="297"/>
      <c r="J48" s="34"/>
      <c r="K48" s="34"/>
      <c r="L48" s="226"/>
      <c r="M48" s="344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227" t="s">
        <v>12</v>
      </c>
      <c r="B49" s="115"/>
      <c r="C49" s="115"/>
      <c r="D49" s="229">
        <v>0</v>
      </c>
      <c r="E49" s="229">
        <v>196</v>
      </c>
      <c r="F49" s="229">
        <v>200</v>
      </c>
      <c r="G49" s="229">
        <v>0</v>
      </c>
      <c r="H49" s="229">
        <v>0</v>
      </c>
      <c r="I49" s="304"/>
      <c r="J49" s="133"/>
      <c r="K49" s="133"/>
      <c r="L49" s="230"/>
      <c r="M49" s="344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208" t="s">
        <v>13</v>
      </c>
      <c r="B50" s="210"/>
      <c r="C50" s="210"/>
      <c r="D50" s="231">
        <f>SUM(D48:D49)</f>
        <v>0</v>
      </c>
      <c r="E50" s="231">
        <f>SUM(E48:E49)</f>
        <v>196</v>
      </c>
      <c r="F50" s="231">
        <f>SUM(F48:F49)</f>
        <v>200</v>
      </c>
      <c r="G50" s="231">
        <f>SUM(G48:G49)</f>
        <v>0</v>
      </c>
      <c r="H50" s="231">
        <f>SUM(H48:H49)</f>
        <v>0</v>
      </c>
      <c r="I50" s="299"/>
      <c r="J50" s="129"/>
      <c r="K50" s="129"/>
      <c r="L50" s="236"/>
      <c r="M50" s="344"/>
      <c r="N50" s="186"/>
      <c r="O50" s="94" t="s">
        <v>89</v>
      </c>
      <c r="P50" s="96">
        <f>P44+P49</f>
        <v>50</v>
      </c>
      <c r="Q50" s="95">
        <f>Q44+Q49</f>
        <v>84</v>
      </c>
      <c r="R50" s="96">
        <f>R44+R49</f>
        <v>2</v>
      </c>
      <c r="S50" s="95">
        <f>S44+S49</f>
        <v>2</v>
      </c>
      <c r="T50" s="96">
        <f>T44+T49</f>
        <v>138</v>
      </c>
      <c r="U50" s="97">
        <f>SUM(U44:U45)</f>
        <v>0</v>
      </c>
      <c r="V50" s="98"/>
    </row>
    <row r="51" spans="1:22" ht="20.100000000000001" customHeight="1">
      <c r="A51" s="213"/>
      <c r="B51" s="214"/>
      <c r="C51" s="215"/>
      <c r="D51" s="151"/>
      <c r="E51" s="151"/>
      <c r="F51" s="151"/>
      <c r="G51" s="151"/>
      <c r="H51" s="151"/>
      <c r="I51" s="300"/>
      <c r="J51" s="130"/>
      <c r="K51" s="130"/>
      <c r="L51" s="130"/>
      <c r="M51" s="344"/>
      <c r="N51" s="106"/>
      <c r="O51" s="169" t="s">
        <v>138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>
      <c r="A52" s="216" t="s">
        <v>31</v>
      </c>
      <c r="B52" s="217"/>
      <c r="C52" s="217"/>
      <c r="D52" s="131"/>
      <c r="E52" s="131"/>
      <c r="F52" s="131"/>
      <c r="G52" s="131"/>
      <c r="H52" s="131"/>
      <c r="I52" s="301"/>
      <c r="J52" s="131"/>
      <c r="K52" s="131"/>
      <c r="L52" s="131"/>
      <c r="M52" s="344"/>
      <c r="N52" s="106"/>
      <c r="O52" s="156" t="s">
        <v>1310</v>
      </c>
      <c r="P52" s="188"/>
      <c r="Q52" s="188"/>
      <c r="R52" s="152"/>
      <c r="S52" s="152"/>
      <c r="T52" s="152"/>
      <c r="U52" s="151"/>
      <c r="V52" s="151"/>
    </row>
    <row r="53" spans="1:22" ht="20.100000000000001" customHeight="1">
      <c r="A53" s="216" t="s">
        <v>32</v>
      </c>
      <c r="B53" s="217"/>
      <c r="C53" s="217"/>
      <c r="D53" s="131"/>
      <c r="E53" s="131"/>
      <c r="F53" s="131"/>
      <c r="G53" s="131"/>
      <c r="H53" s="131"/>
      <c r="I53" s="301"/>
      <c r="J53" s="131"/>
      <c r="K53" s="131"/>
      <c r="L53" s="131"/>
      <c r="M53" s="344"/>
      <c r="N53" s="106"/>
      <c r="O53" s="156"/>
      <c r="P53" s="188"/>
      <c r="Q53" s="188"/>
      <c r="R53" s="152"/>
      <c r="S53" s="152"/>
      <c r="T53" s="152"/>
      <c r="U53" s="151"/>
      <c r="V53" s="151"/>
    </row>
    <row r="54" spans="1:22" ht="20.100000000000001" customHeight="1" thickBot="1">
      <c r="A54" s="219"/>
      <c r="B54" s="217"/>
      <c r="C54" s="220"/>
      <c r="D54" s="131"/>
      <c r="E54" s="131"/>
      <c r="F54" s="131"/>
      <c r="G54" s="131"/>
      <c r="H54" s="131"/>
      <c r="I54" s="302"/>
      <c r="J54" s="132"/>
      <c r="K54" s="132"/>
      <c r="L54" s="131"/>
      <c r="M54" s="344"/>
      <c r="N54" s="272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 thickBot="1">
      <c r="A55" s="174" t="s">
        <v>0</v>
      </c>
      <c r="B55" s="175" t="s">
        <v>1</v>
      </c>
      <c r="C55" s="175" t="s">
        <v>2</v>
      </c>
      <c r="D55" s="452" t="s">
        <v>33</v>
      </c>
      <c r="E55" s="452" t="s">
        <v>34</v>
      </c>
      <c r="F55" s="452" t="s">
        <v>35</v>
      </c>
      <c r="G55" s="452" t="s">
        <v>36</v>
      </c>
      <c r="H55" s="452" t="s">
        <v>133</v>
      </c>
      <c r="I55" s="303" t="s">
        <v>8</v>
      </c>
      <c r="J55" s="452" t="s">
        <v>9</v>
      </c>
      <c r="K55" s="464" t="s">
        <v>10</v>
      </c>
      <c r="L55" s="465"/>
      <c r="M55" s="344"/>
      <c r="N55" s="272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>
      <c r="A56" s="171"/>
      <c r="B56" s="161"/>
      <c r="C56" s="161"/>
      <c r="D56" s="162"/>
      <c r="E56" s="162"/>
      <c r="F56" s="162"/>
      <c r="G56" s="162"/>
      <c r="H56" s="162"/>
      <c r="I56" s="306"/>
      <c r="J56" s="169"/>
      <c r="K56" s="194"/>
      <c r="L56" s="237"/>
      <c r="M56" s="187"/>
      <c r="N56" s="272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 thickBot="1">
      <c r="A57" s="171"/>
      <c r="B57" s="161"/>
      <c r="C57" s="161"/>
      <c r="D57" s="162"/>
      <c r="E57" s="162"/>
      <c r="F57" s="162"/>
      <c r="G57" s="162"/>
      <c r="H57" s="162"/>
      <c r="I57" s="306"/>
      <c r="J57" s="169"/>
      <c r="K57" s="194"/>
      <c r="L57" s="237"/>
      <c r="M57" s="187"/>
      <c r="N57" s="272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238" t="s">
        <v>20</v>
      </c>
      <c r="B58" s="239"/>
      <c r="C58" s="239"/>
      <c r="D58" s="240">
        <f>SUM(D56:D57)</f>
        <v>0</v>
      </c>
      <c r="E58" s="240">
        <f>SUM(E56:E57)</f>
        <v>0</v>
      </c>
      <c r="F58" s="240">
        <f>SUM(F56:F57)</f>
        <v>0</v>
      </c>
      <c r="G58" s="240">
        <f>SUM(G56:G57)</f>
        <v>0</v>
      </c>
      <c r="H58" s="240">
        <f>SUM(H56:H57)</f>
        <v>0</v>
      </c>
      <c r="I58" s="307"/>
      <c r="J58" s="35"/>
      <c r="K58" s="35"/>
      <c r="L58" s="241"/>
      <c r="M58" s="187"/>
      <c r="N58" s="272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>
      <c r="A59" s="242" t="s">
        <v>12</v>
      </c>
      <c r="B59" s="243"/>
      <c r="C59" s="243"/>
      <c r="D59" s="244">
        <v>0</v>
      </c>
      <c r="E59" s="244">
        <v>89</v>
      </c>
      <c r="F59" s="244">
        <v>0</v>
      </c>
      <c r="G59" s="244">
        <v>114</v>
      </c>
      <c r="H59" s="244">
        <v>1</v>
      </c>
      <c r="I59" s="308"/>
      <c r="J59" s="135"/>
      <c r="K59" s="135"/>
      <c r="L59" s="245"/>
      <c r="M59" s="187"/>
      <c r="N59" s="272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 thickBot="1">
      <c r="A60" s="246" t="s">
        <v>13</v>
      </c>
      <c r="B60" s="247"/>
      <c r="C60" s="247"/>
      <c r="D60" s="248">
        <f>D58+D59</f>
        <v>0</v>
      </c>
      <c r="E60" s="248">
        <f>E58+E59</f>
        <v>89</v>
      </c>
      <c r="F60" s="248">
        <f>F58+F59</f>
        <v>0</v>
      </c>
      <c r="G60" s="248">
        <f>G58+G59</f>
        <v>114</v>
      </c>
      <c r="H60" s="248">
        <f>H58+H59</f>
        <v>1</v>
      </c>
      <c r="I60" s="309"/>
      <c r="J60" s="136"/>
      <c r="K60" s="136"/>
      <c r="L60" s="249"/>
      <c r="M60" s="187"/>
      <c r="N60" s="272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250"/>
      <c r="B61" s="42"/>
      <c r="C61" s="124"/>
      <c r="D61" s="1"/>
      <c r="E61" s="1"/>
      <c r="F61" s="1"/>
      <c r="G61" s="1"/>
      <c r="H61" s="1"/>
      <c r="I61" s="310"/>
      <c r="J61" s="43"/>
      <c r="K61" s="43"/>
      <c r="L61" s="43"/>
      <c r="M61" s="187"/>
      <c r="N61" s="272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>
      <c r="A62" s="216" t="s">
        <v>37</v>
      </c>
      <c r="B62" s="217"/>
      <c r="C62" s="217"/>
      <c r="D62" s="131"/>
      <c r="E62" s="131"/>
      <c r="F62" s="131"/>
      <c r="G62" s="131"/>
      <c r="H62" s="131"/>
      <c r="I62" s="301"/>
      <c r="J62" s="131"/>
      <c r="K62" s="131"/>
      <c r="L62" s="131"/>
      <c r="M62" s="187"/>
      <c r="N62" s="272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216" t="s">
        <v>116</v>
      </c>
      <c r="B63" s="217"/>
      <c r="C63" s="217"/>
      <c r="D63" s="131"/>
      <c r="E63" s="131"/>
      <c r="F63" s="131"/>
      <c r="G63" s="131"/>
      <c r="H63" s="131"/>
      <c r="I63" s="301"/>
      <c r="J63" s="131"/>
      <c r="K63" s="131"/>
      <c r="L63" s="131"/>
      <c r="M63" s="187"/>
      <c r="N63" s="272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219"/>
      <c r="B64" s="217"/>
      <c r="C64" s="220"/>
      <c r="D64" s="131"/>
      <c r="E64" s="131"/>
      <c r="F64" s="131"/>
      <c r="G64" s="131"/>
      <c r="H64" s="131"/>
      <c r="I64" s="302"/>
      <c r="J64" s="132"/>
      <c r="K64" s="132"/>
      <c r="L64" s="131"/>
      <c r="M64" s="187"/>
      <c r="N64" s="272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 thickBot="1">
      <c r="A65" s="174" t="s">
        <v>0</v>
      </c>
      <c r="B65" s="175" t="s">
        <v>1</v>
      </c>
      <c r="C65" s="175" t="s">
        <v>2</v>
      </c>
      <c r="D65" s="452" t="s">
        <v>33</v>
      </c>
      <c r="E65" s="452" t="s">
        <v>27</v>
      </c>
      <c r="F65" s="452" t="s">
        <v>24</v>
      </c>
      <c r="G65" s="452" t="s">
        <v>25</v>
      </c>
      <c r="H65" s="452" t="s">
        <v>7</v>
      </c>
      <c r="I65" s="303" t="s">
        <v>8</v>
      </c>
      <c r="J65" s="452" t="s">
        <v>9</v>
      </c>
      <c r="K65" s="464" t="s">
        <v>10</v>
      </c>
      <c r="L65" s="465"/>
      <c r="M65" s="187"/>
      <c r="N65" s="272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170"/>
      <c r="B66" s="159"/>
      <c r="C66" s="159"/>
      <c r="D66" s="160"/>
      <c r="E66" s="160"/>
      <c r="F66" s="160"/>
      <c r="G66" s="160"/>
      <c r="H66" s="160"/>
      <c r="I66" s="290"/>
      <c r="J66" s="168"/>
      <c r="K66" s="168"/>
      <c r="L66" s="223"/>
      <c r="M66" s="187"/>
      <c r="N66" s="272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171"/>
      <c r="B67" s="161"/>
      <c r="C67" s="161"/>
      <c r="D67" s="162"/>
      <c r="E67" s="162"/>
      <c r="F67" s="162"/>
      <c r="G67" s="162"/>
      <c r="H67" s="162"/>
      <c r="I67" s="291"/>
      <c r="J67" s="169"/>
      <c r="K67" s="169"/>
      <c r="L67" s="224"/>
      <c r="M67" s="187"/>
      <c r="N67" s="272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238" t="s">
        <v>20</v>
      </c>
      <c r="B68" s="239"/>
      <c r="C68" s="239"/>
      <c r="D68" s="240">
        <f>SUM(D66:D67)</f>
        <v>0</v>
      </c>
      <c r="E68" s="240">
        <f>SUM(E66:E67)</f>
        <v>0</v>
      </c>
      <c r="F68" s="240">
        <f>SUM(F66:F67)</f>
        <v>0</v>
      </c>
      <c r="G68" s="240">
        <f>SUM(G66:G67)</f>
        <v>0</v>
      </c>
      <c r="H68" s="240">
        <f>SUM(H66:H67)</f>
        <v>0</v>
      </c>
      <c r="I68" s="307"/>
      <c r="J68" s="35"/>
      <c r="K68" s="35"/>
      <c r="L68" s="241"/>
      <c r="M68" s="187"/>
      <c r="N68" s="272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>
      <c r="A69" s="242" t="s">
        <v>12</v>
      </c>
      <c r="B69" s="243"/>
      <c r="C69" s="243"/>
      <c r="D69" s="244">
        <v>0</v>
      </c>
      <c r="E69" s="244">
        <v>5</v>
      </c>
      <c r="F69" s="244">
        <v>0</v>
      </c>
      <c r="G69" s="244">
        <v>3</v>
      </c>
      <c r="H69" s="244">
        <v>0</v>
      </c>
      <c r="I69" s="308"/>
      <c r="J69" s="135"/>
      <c r="K69" s="135"/>
      <c r="L69" s="245"/>
      <c r="M69" s="187"/>
      <c r="N69" s="272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 thickBot="1">
      <c r="A70" s="246" t="s">
        <v>13</v>
      </c>
      <c r="B70" s="247"/>
      <c r="C70" s="247"/>
      <c r="D70" s="248">
        <f>D68+D69</f>
        <v>0</v>
      </c>
      <c r="E70" s="248">
        <f>E68+E69</f>
        <v>5</v>
      </c>
      <c r="F70" s="248">
        <f>F68+F69</f>
        <v>0</v>
      </c>
      <c r="G70" s="248">
        <f>G68+G69</f>
        <v>3</v>
      </c>
      <c r="H70" s="248">
        <f>H68+H69</f>
        <v>0</v>
      </c>
      <c r="I70" s="309"/>
      <c r="J70" s="136"/>
      <c r="K70" s="136"/>
      <c r="L70" s="249"/>
      <c r="M70" s="187"/>
      <c r="N70" s="272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>
      <c r="A71" s="250"/>
      <c r="B71" s="42"/>
      <c r="C71" s="124"/>
      <c r="D71" s="1"/>
      <c r="E71" s="1"/>
      <c r="F71" s="1"/>
      <c r="G71" s="1"/>
      <c r="H71" s="1"/>
      <c r="I71" s="310"/>
      <c r="J71" s="43"/>
      <c r="K71" s="43"/>
      <c r="L71" s="43"/>
      <c r="M71" s="187"/>
      <c r="N71" s="272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>
      <c r="A72" s="216" t="s">
        <v>121</v>
      </c>
      <c r="B72" s="217"/>
      <c r="C72" s="217"/>
      <c r="D72" s="131"/>
      <c r="E72" s="131"/>
      <c r="F72" s="131"/>
      <c r="G72" s="131"/>
      <c r="H72" s="131"/>
      <c r="I72" s="301"/>
      <c r="J72" s="131"/>
      <c r="K72" s="131"/>
      <c r="L72" s="131"/>
      <c r="M72" s="187"/>
      <c r="N72" s="272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216" t="s">
        <v>123</v>
      </c>
      <c r="B73" s="217"/>
      <c r="C73" s="217"/>
      <c r="D73" s="131"/>
      <c r="E73" s="131"/>
      <c r="F73" s="131"/>
      <c r="G73" s="131"/>
      <c r="H73" s="131"/>
      <c r="I73" s="301"/>
      <c r="J73" s="131"/>
      <c r="K73" s="131"/>
      <c r="L73" s="131"/>
      <c r="M73" s="187"/>
      <c r="N73" s="272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 thickBot="1">
      <c r="A74" s="219"/>
      <c r="B74" s="217"/>
      <c r="C74" s="220"/>
      <c r="D74" s="131"/>
      <c r="E74" s="131"/>
      <c r="F74" s="131"/>
      <c r="G74" s="131"/>
      <c r="H74" s="131"/>
      <c r="I74" s="302"/>
      <c r="J74" s="132"/>
      <c r="K74" s="132"/>
      <c r="L74" s="131"/>
      <c r="M74" s="187"/>
      <c r="N74" s="272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 thickBot="1">
      <c r="A75" s="174" t="s">
        <v>0</v>
      </c>
      <c r="B75" s="175" t="s">
        <v>1</v>
      </c>
      <c r="C75" s="175" t="s">
        <v>2</v>
      </c>
      <c r="D75" s="452" t="s">
        <v>22</v>
      </c>
      <c r="E75" s="452" t="s">
        <v>27</v>
      </c>
      <c r="F75" s="452" t="s">
        <v>24</v>
      </c>
      <c r="G75" s="452" t="s">
        <v>25</v>
      </c>
      <c r="H75" s="452" t="s">
        <v>7</v>
      </c>
      <c r="I75" s="303" t="s">
        <v>8</v>
      </c>
      <c r="J75" s="452" t="s">
        <v>9</v>
      </c>
      <c r="K75" s="452"/>
      <c r="L75" s="451" t="s">
        <v>10</v>
      </c>
      <c r="M75" s="187"/>
      <c r="N75" s="272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170"/>
      <c r="B76" s="159"/>
      <c r="C76" s="159"/>
      <c r="D76" s="430"/>
      <c r="E76" s="160"/>
      <c r="F76" s="430"/>
      <c r="G76" s="430"/>
      <c r="H76" s="430"/>
      <c r="I76" s="290"/>
      <c r="J76" s="168"/>
      <c r="K76" s="168"/>
      <c r="L76" s="223"/>
      <c r="M76" s="187"/>
      <c r="N76" s="272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 thickBot="1">
      <c r="A77" s="171"/>
      <c r="B77" s="161"/>
      <c r="C77" s="161"/>
      <c r="D77" s="251"/>
      <c r="E77" s="162"/>
      <c r="F77" s="251"/>
      <c r="G77" s="251"/>
      <c r="H77" s="251"/>
      <c r="I77" s="291"/>
      <c r="J77" s="169"/>
      <c r="K77" s="169"/>
      <c r="L77" s="224"/>
      <c r="M77" s="187"/>
      <c r="N77" s="272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238" t="s">
        <v>20</v>
      </c>
      <c r="B78" s="239"/>
      <c r="C78" s="239"/>
      <c r="D78" s="240">
        <f>SUM(D76:D77)</f>
        <v>0</v>
      </c>
      <c r="E78" s="240">
        <f>SUM(E76:E77)</f>
        <v>0</v>
      </c>
      <c r="F78" s="240">
        <f>SUM(F76:F77)</f>
        <v>0</v>
      </c>
      <c r="G78" s="240">
        <f>SUM(G76:G77)</f>
        <v>0</v>
      </c>
      <c r="H78" s="240">
        <f>SUM(H76:H77)</f>
        <v>0</v>
      </c>
      <c r="I78" s="307"/>
      <c r="J78" s="35"/>
      <c r="K78" s="35"/>
      <c r="L78" s="241"/>
      <c r="M78" s="187"/>
      <c r="N78" s="272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>
      <c r="A79" s="242" t="s">
        <v>12</v>
      </c>
      <c r="B79" s="243"/>
      <c r="C79" s="243"/>
      <c r="D79" s="244">
        <v>11</v>
      </c>
      <c r="E79" s="244">
        <v>0</v>
      </c>
      <c r="F79" s="244">
        <v>0</v>
      </c>
      <c r="G79" s="244">
        <v>15</v>
      </c>
      <c r="H79" s="244">
        <v>0</v>
      </c>
      <c r="I79" s="308"/>
      <c r="J79" s="135"/>
      <c r="K79" s="135"/>
      <c r="L79" s="245"/>
      <c r="M79" s="187"/>
      <c r="N79" s="272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 thickBot="1">
      <c r="A80" s="246" t="s">
        <v>13</v>
      </c>
      <c r="B80" s="247"/>
      <c r="C80" s="247"/>
      <c r="D80" s="248">
        <f>D78+D79</f>
        <v>11</v>
      </c>
      <c r="E80" s="248">
        <f>E78+E79</f>
        <v>0</v>
      </c>
      <c r="F80" s="248">
        <f>F78+F79</f>
        <v>0</v>
      </c>
      <c r="G80" s="248">
        <f>G78+G79</f>
        <v>15</v>
      </c>
      <c r="H80" s="248">
        <f>H78+H79</f>
        <v>0</v>
      </c>
      <c r="I80" s="309"/>
      <c r="J80" s="136"/>
      <c r="K80" s="136"/>
      <c r="L80" s="249"/>
      <c r="M80" s="187"/>
      <c r="N80" s="272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>
      <c r="A81" s="252"/>
      <c r="B81" s="42"/>
      <c r="C81" s="42"/>
      <c r="D81" s="1"/>
      <c r="E81" s="1"/>
      <c r="F81" s="1"/>
      <c r="G81" s="1"/>
      <c r="H81" s="1"/>
      <c r="I81" s="310"/>
      <c r="J81" s="43"/>
      <c r="K81" s="43"/>
      <c r="L81" s="43"/>
      <c r="M81" s="187"/>
      <c r="N81" s="272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>
      <c r="A82" s="216" t="s">
        <v>38</v>
      </c>
      <c r="B82" s="44"/>
      <c r="C82" s="44"/>
      <c r="D82" s="45"/>
      <c r="E82" s="45"/>
      <c r="F82" s="45"/>
      <c r="G82" s="45"/>
      <c r="H82" s="45"/>
      <c r="I82" s="311"/>
      <c r="J82" s="45"/>
      <c r="K82" s="45"/>
      <c r="L82" s="45"/>
      <c r="M82" s="187"/>
      <c r="N82" s="272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 thickBot="1">
      <c r="A83" s="213"/>
      <c r="B83" s="214"/>
      <c r="C83" s="215"/>
      <c r="D83" s="151"/>
      <c r="E83" s="151"/>
      <c r="F83" s="151"/>
      <c r="G83" s="151"/>
      <c r="H83" s="151"/>
      <c r="I83" s="300"/>
      <c r="J83" s="130"/>
      <c r="K83" s="130"/>
      <c r="L83" s="130"/>
      <c r="M83" s="187"/>
      <c r="N83" s="272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 thickBot="1">
      <c r="A84" s="253" t="s">
        <v>0</v>
      </c>
      <c r="B84" s="254" t="s">
        <v>1</v>
      </c>
      <c r="C84" s="254" t="s">
        <v>2</v>
      </c>
      <c r="D84" s="137" t="s">
        <v>3</v>
      </c>
      <c r="E84" s="137" t="s">
        <v>4</v>
      </c>
      <c r="F84" s="137" t="s">
        <v>5</v>
      </c>
      <c r="G84" s="137" t="s">
        <v>6</v>
      </c>
      <c r="H84" s="137" t="s">
        <v>7</v>
      </c>
      <c r="I84" s="312" t="s">
        <v>8</v>
      </c>
      <c r="J84" s="137" t="s">
        <v>9</v>
      </c>
      <c r="K84" s="481" t="s">
        <v>10</v>
      </c>
      <c r="L84" s="482"/>
      <c r="M84" s="187"/>
      <c r="N84" s="272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>
      <c r="A85" s="256" t="s">
        <v>20</v>
      </c>
      <c r="B85" s="257"/>
      <c r="C85" s="257"/>
      <c r="D85" s="258">
        <f t="shared" ref="D85:H87" si="15">SUM(D9,D20,D39,D48)</f>
        <v>88</v>
      </c>
      <c r="E85" s="258">
        <f t="shared" si="15"/>
        <v>0</v>
      </c>
      <c r="F85" s="258">
        <f t="shared" si="15"/>
        <v>0</v>
      </c>
      <c r="G85" s="258">
        <f t="shared" si="15"/>
        <v>47</v>
      </c>
      <c r="H85" s="258">
        <f t="shared" si="15"/>
        <v>0</v>
      </c>
      <c r="I85" s="313"/>
      <c r="J85" s="36"/>
      <c r="K85" s="36"/>
      <c r="L85" s="259"/>
      <c r="M85" s="187"/>
      <c r="N85" s="272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>
      <c r="A86" s="260" t="s">
        <v>12</v>
      </c>
      <c r="B86" s="261"/>
      <c r="C86" s="261"/>
      <c r="D86" s="262">
        <f t="shared" si="15"/>
        <v>5434</v>
      </c>
      <c r="E86" s="262">
        <f t="shared" si="15"/>
        <v>909</v>
      </c>
      <c r="F86" s="262">
        <f t="shared" si="15"/>
        <v>921</v>
      </c>
      <c r="G86" s="262">
        <f t="shared" si="15"/>
        <v>5345</v>
      </c>
      <c r="H86" s="262">
        <f t="shared" si="15"/>
        <v>0</v>
      </c>
      <c r="I86" s="314"/>
      <c r="J86" s="138"/>
      <c r="K86" s="138"/>
      <c r="L86" s="263"/>
      <c r="M86" s="187"/>
      <c r="N86" s="272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 thickBot="1">
      <c r="A87" s="264" t="s">
        <v>13</v>
      </c>
      <c r="B87" s="265"/>
      <c r="C87" s="265"/>
      <c r="D87" s="266">
        <f t="shared" si="15"/>
        <v>5522</v>
      </c>
      <c r="E87" s="266">
        <f t="shared" si="15"/>
        <v>909</v>
      </c>
      <c r="F87" s="266">
        <f t="shared" si="15"/>
        <v>921</v>
      </c>
      <c r="G87" s="266">
        <f t="shared" si="15"/>
        <v>5392</v>
      </c>
      <c r="H87" s="266">
        <f t="shared" si="15"/>
        <v>0</v>
      </c>
      <c r="I87" s="315"/>
      <c r="J87" s="139"/>
      <c r="K87" s="139"/>
      <c r="L87" s="267"/>
      <c r="M87" s="187"/>
      <c r="N87" s="272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>
      <c r="M88" s="187"/>
      <c r="N88" s="272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>
      <c r="M89" s="187"/>
      <c r="N89" s="272"/>
      <c r="O89" s="156"/>
      <c r="P89" s="188"/>
      <c r="Q89" s="188"/>
      <c r="R89" s="152"/>
      <c r="S89" s="152"/>
      <c r="T89" s="152"/>
      <c r="U89" s="151"/>
      <c r="V89" s="151"/>
    </row>
    <row r="90" spans="1:22" ht="20.100000000000001" customHeight="1">
      <c r="M90" s="187"/>
      <c r="N90" s="272"/>
      <c r="O90" s="156"/>
      <c r="P90" s="188"/>
      <c r="Q90" s="188"/>
      <c r="R90" s="152"/>
      <c r="S90" s="152"/>
      <c r="T90" s="152"/>
      <c r="U90" s="151"/>
      <c r="V90" s="151"/>
    </row>
    <row r="91" spans="1:22" ht="20.100000000000001" customHeight="1">
      <c r="M91" s="187"/>
      <c r="N91" s="272"/>
      <c r="O91" s="156"/>
      <c r="P91" s="188"/>
      <c r="Q91" s="188"/>
      <c r="R91" s="152"/>
      <c r="S91" s="152"/>
      <c r="T91" s="152"/>
      <c r="U91" s="151"/>
      <c r="V91" s="151"/>
    </row>
    <row r="92" spans="1:22" ht="20.100000000000001" customHeight="1">
      <c r="M92" s="187"/>
      <c r="N92" s="272"/>
      <c r="O92" s="156"/>
      <c r="P92" s="188"/>
      <c r="Q92" s="188"/>
      <c r="R92" s="152"/>
      <c r="S92" s="152"/>
      <c r="T92" s="152"/>
      <c r="U92" s="151"/>
      <c r="V92" s="151"/>
    </row>
    <row r="93" spans="1:22" ht="20.100000000000001" customHeight="1">
      <c r="M93" s="187"/>
      <c r="N93" s="272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>
      <c r="M94" s="187"/>
      <c r="N94" s="272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>
      <c r="M95" s="187"/>
      <c r="N95" s="272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M96" s="187"/>
      <c r="N96" s="272"/>
      <c r="O96" s="156"/>
      <c r="P96" s="188"/>
      <c r="Q96" s="188"/>
      <c r="R96" s="152"/>
      <c r="S96" s="152"/>
      <c r="T96" s="152"/>
      <c r="U96" s="151"/>
      <c r="V96" s="151"/>
    </row>
    <row r="97" spans="13:22" ht="19.5" customHeight="1">
      <c r="M97" s="187"/>
      <c r="N97" s="272"/>
      <c r="O97" s="156"/>
      <c r="P97" s="188"/>
      <c r="Q97" s="188"/>
      <c r="R97" s="152"/>
      <c r="S97" s="152"/>
      <c r="T97" s="152"/>
      <c r="U97" s="151"/>
      <c r="V97" s="151"/>
    </row>
    <row r="98" spans="13:22" ht="19.5" customHeight="1">
      <c r="M98" s="187"/>
      <c r="N98" s="272"/>
      <c r="O98" s="156"/>
      <c r="P98" s="188"/>
      <c r="Q98" s="188"/>
      <c r="R98" s="152"/>
      <c r="S98" s="152"/>
      <c r="T98" s="152"/>
      <c r="U98" s="151"/>
      <c r="V98" s="151"/>
    </row>
    <row r="99" spans="13:22" ht="19.5" customHeight="1">
      <c r="M99" s="187"/>
      <c r="N99" s="272"/>
      <c r="O99" s="156"/>
      <c r="P99" s="188"/>
      <c r="Q99" s="188"/>
      <c r="R99" s="152"/>
      <c r="S99" s="152"/>
      <c r="T99" s="152"/>
      <c r="U99" s="151"/>
      <c r="V99" s="151"/>
    </row>
    <row r="100" spans="13:22" ht="19.5" customHeight="1">
      <c r="M100" s="187"/>
      <c r="N100" s="272"/>
      <c r="O100" s="156"/>
      <c r="P100" s="188"/>
      <c r="Q100" s="188"/>
      <c r="R100" s="152"/>
      <c r="S100" s="152"/>
      <c r="T100" s="152"/>
      <c r="U100" s="151"/>
      <c r="V100" s="151"/>
    </row>
    <row r="101" spans="13:22" ht="19.5" customHeight="1">
      <c r="M101" s="187"/>
      <c r="N101" s="272"/>
      <c r="O101" s="156"/>
      <c r="P101" s="188"/>
      <c r="Q101" s="188"/>
      <c r="R101" s="152"/>
      <c r="S101" s="152"/>
      <c r="T101" s="152"/>
      <c r="U101" s="151"/>
      <c r="V101" s="151"/>
    </row>
    <row r="102" spans="13:22" ht="19.5" customHeight="1">
      <c r="M102" s="187"/>
      <c r="N102" s="272"/>
      <c r="O102" s="156"/>
      <c r="P102" s="188"/>
      <c r="Q102" s="188"/>
      <c r="R102" s="152"/>
      <c r="S102" s="152"/>
      <c r="T102" s="152"/>
      <c r="U102" s="151"/>
      <c r="V102" s="151"/>
    </row>
    <row r="103" spans="13:22" ht="19.5" customHeight="1">
      <c r="M103" s="187"/>
      <c r="N103" s="272"/>
      <c r="O103" s="156"/>
      <c r="P103" s="188"/>
      <c r="Q103" s="188"/>
      <c r="R103" s="152"/>
      <c r="S103" s="152"/>
      <c r="T103" s="152"/>
      <c r="U103" s="151"/>
      <c r="V103" s="151"/>
    </row>
    <row r="104" spans="13:22" ht="19.5" customHeight="1">
      <c r="M104" s="187"/>
      <c r="N104" s="272"/>
      <c r="O104" s="156"/>
      <c r="P104" s="188"/>
      <c r="Q104" s="188"/>
      <c r="R104" s="152"/>
      <c r="S104" s="152"/>
      <c r="T104" s="152"/>
      <c r="U104" s="151"/>
      <c r="V104" s="151"/>
    </row>
    <row r="105" spans="13:22" ht="19.5" customHeight="1">
      <c r="M105" s="187"/>
      <c r="N105" s="272"/>
      <c r="O105" s="156"/>
      <c r="P105" s="188"/>
      <c r="Q105" s="188"/>
      <c r="R105" s="152"/>
      <c r="S105" s="152"/>
      <c r="T105" s="152"/>
      <c r="U105" s="151"/>
      <c r="V105" s="151"/>
    </row>
    <row r="106" spans="13:22" ht="19.5" customHeight="1">
      <c r="M106" s="187"/>
      <c r="N106" s="272"/>
      <c r="O106" s="156"/>
      <c r="P106" s="188"/>
      <c r="Q106" s="188"/>
      <c r="R106" s="152"/>
      <c r="S106" s="152"/>
      <c r="T106" s="152"/>
      <c r="U106" s="151"/>
      <c r="V106" s="151"/>
    </row>
    <row r="107" spans="13:22" ht="19.5" customHeight="1">
      <c r="M107" s="187"/>
      <c r="N107" s="272"/>
      <c r="O107" s="156"/>
      <c r="P107" s="188"/>
      <c r="Q107" s="188"/>
      <c r="R107" s="152"/>
      <c r="S107" s="152"/>
      <c r="T107" s="152"/>
      <c r="U107" s="151"/>
      <c r="V107" s="151"/>
    </row>
    <row r="108" spans="13:22" ht="19.5" customHeight="1">
      <c r="M108" s="187"/>
      <c r="N108" s="272"/>
      <c r="O108" s="156"/>
      <c r="P108" s="188"/>
      <c r="Q108" s="188"/>
      <c r="R108" s="152"/>
      <c r="S108" s="152"/>
      <c r="T108" s="152"/>
      <c r="U108" s="151"/>
      <c r="V108" s="151"/>
    </row>
    <row r="109" spans="13:22" ht="19.5" customHeight="1">
      <c r="M109" s="187"/>
      <c r="N109" s="272"/>
      <c r="O109" s="156"/>
      <c r="P109" s="188"/>
      <c r="Q109" s="188"/>
      <c r="R109" s="152"/>
      <c r="S109" s="152"/>
      <c r="T109" s="152"/>
      <c r="U109" s="151"/>
      <c r="V109" s="151"/>
    </row>
    <row r="110" spans="13:22" ht="19.5" customHeight="1">
      <c r="M110" s="187"/>
      <c r="N110" s="272"/>
      <c r="O110" s="156"/>
      <c r="P110" s="188"/>
      <c r="Q110" s="188"/>
      <c r="R110" s="152"/>
      <c r="S110" s="152"/>
      <c r="T110" s="152"/>
      <c r="U110" s="151"/>
      <c r="V110" s="151"/>
    </row>
    <row r="111" spans="13:22" ht="19.5" customHeight="1">
      <c r="M111" s="187"/>
      <c r="N111" s="272"/>
      <c r="O111" s="156"/>
      <c r="P111" s="188"/>
      <c r="Q111" s="188"/>
      <c r="R111" s="152"/>
      <c r="S111" s="152"/>
      <c r="T111" s="152"/>
      <c r="U111" s="151"/>
      <c r="V111" s="151"/>
    </row>
    <row r="112" spans="13:22" ht="19.5" customHeight="1">
      <c r="M112" s="187"/>
      <c r="N112" s="272"/>
      <c r="O112" s="156"/>
      <c r="P112" s="188"/>
      <c r="Q112" s="188"/>
      <c r="R112" s="152"/>
      <c r="S112" s="152"/>
      <c r="T112" s="152"/>
      <c r="U112" s="151"/>
      <c r="V112" s="151"/>
    </row>
    <row r="113" spans="13:22" ht="19.5" customHeight="1">
      <c r="M113" s="187"/>
      <c r="N113" s="272"/>
      <c r="O113" s="156"/>
      <c r="P113" s="188"/>
      <c r="Q113" s="188"/>
      <c r="R113" s="152"/>
      <c r="S113" s="152"/>
      <c r="T113" s="152"/>
      <c r="U113" s="151"/>
      <c r="V113" s="151"/>
    </row>
    <row r="114" spans="13:22" ht="19.5" customHeight="1">
      <c r="M114" s="187"/>
      <c r="N114" s="272"/>
      <c r="O114" s="156"/>
      <c r="P114" s="188"/>
      <c r="Q114" s="188"/>
      <c r="R114" s="152"/>
      <c r="S114" s="152"/>
      <c r="T114" s="152"/>
      <c r="U114" s="151"/>
      <c r="V114" s="151"/>
    </row>
    <row r="115" spans="13:22" ht="19.5" customHeight="1">
      <c r="M115" s="187"/>
      <c r="N115" s="272"/>
      <c r="O115" s="156"/>
      <c r="P115" s="188"/>
      <c r="Q115" s="188"/>
      <c r="R115" s="152"/>
      <c r="S115" s="152"/>
      <c r="T115" s="152"/>
      <c r="U115" s="151"/>
      <c r="V115" s="151"/>
    </row>
    <row r="116" spans="13:22" ht="19.5" customHeight="1">
      <c r="M116" s="187"/>
      <c r="N116" s="272"/>
      <c r="O116" s="156"/>
      <c r="P116" s="188"/>
      <c r="Q116" s="188"/>
      <c r="R116" s="152"/>
      <c r="S116" s="152"/>
      <c r="T116" s="152"/>
      <c r="U116" s="151"/>
      <c r="V116" s="151"/>
    </row>
    <row r="117" spans="13:22" ht="19.5" customHeight="1">
      <c r="M117" s="187"/>
      <c r="N117" s="272"/>
      <c r="O117" s="156"/>
      <c r="P117" s="188"/>
      <c r="Q117" s="188"/>
      <c r="R117" s="152"/>
      <c r="S117" s="152"/>
      <c r="T117" s="152"/>
      <c r="U117" s="151"/>
      <c r="V117" s="151"/>
    </row>
    <row r="118" spans="13:22" ht="19.5" customHeight="1">
      <c r="M118" s="187"/>
      <c r="N118" s="272"/>
      <c r="O118" s="156"/>
      <c r="P118" s="188"/>
      <c r="Q118" s="188"/>
      <c r="R118" s="152"/>
      <c r="S118" s="152"/>
      <c r="T118" s="152"/>
      <c r="U118" s="151"/>
      <c r="V118" s="151"/>
    </row>
    <row r="119" spans="13:22" ht="19.5" customHeight="1">
      <c r="M119" s="187"/>
      <c r="N119" s="272"/>
      <c r="O119" s="156"/>
      <c r="P119" s="188"/>
      <c r="Q119" s="188"/>
      <c r="R119" s="152"/>
      <c r="S119" s="152"/>
      <c r="T119" s="152"/>
      <c r="U119" s="151"/>
      <c r="V119" s="151"/>
    </row>
    <row r="120" spans="13:22" ht="19.5" customHeight="1">
      <c r="M120" s="187"/>
      <c r="N120" s="272"/>
      <c r="O120" s="156"/>
      <c r="P120" s="188"/>
      <c r="Q120" s="188"/>
      <c r="R120" s="152"/>
      <c r="S120" s="152"/>
      <c r="T120" s="152"/>
      <c r="U120" s="151"/>
      <c r="V120" s="151"/>
    </row>
    <row r="121" spans="13:22" ht="19.5" customHeight="1">
      <c r="M121" s="187"/>
      <c r="N121" s="272"/>
      <c r="O121" s="156"/>
      <c r="P121" s="188"/>
      <c r="Q121" s="188"/>
      <c r="R121" s="152"/>
      <c r="S121" s="152"/>
      <c r="T121" s="152"/>
      <c r="U121" s="151"/>
      <c r="V121" s="151"/>
    </row>
    <row r="122" spans="13:22" ht="19.5" customHeight="1">
      <c r="M122" s="187"/>
      <c r="N122" s="272"/>
      <c r="O122" s="156"/>
      <c r="P122" s="188"/>
      <c r="Q122" s="188"/>
      <c r="R122" s="152"/>
      <c r="S122" s="152"/>
      <c r="T122" s="152"/>
      <c r="U122" s="151"/>
      <c r="V122" s="151"/>
    </row>
    <row r="123" spans="13:22" ht="19.5" customHeight="1">
      <c r="M123" s="187"/>
      <c r="N123" s="272"/>
      <c r="O123" s="156"/>
      <c r="P123" s="188"/>
      <c r="Q123" s="188"/>
      <c r="R123" s="152"/>
      <c r="S123" s="152"/>
      <c r="T123" s="152"/>
      <c r="U123" s="151"/>
      <c r="V123" s="151"/>
    </row>
    <row r="124" spans="13:22" ht="19.5" customHeight="1">
      <c r="M124" s="187"/>
      <c r="N124" s="272"/>
      <c r="O124" s="156"/>
      <c r="P124" s="188"/>
      <c r="Q124" s="188"/>
      <c r="R124" s="152"/>
      <c r="S124" s="152"/>
      <c r="T124" s="152"/>
      <c r="U124" s="151"/>
      <c r="V124" s="151"/>
    </row>
    <row r="125" spans="13:22" ht="19.5" customHeight="1">
      <c r="M125" s="187"/>
      <c r="N125" s="272"/>
      <c r="O125" s="156"/>
      <c r="P125" s="188"/>
      <c r="Q125" s="188"/>
      <c r="R125" s="152"/>
      <c r="S125" s="152"/>
      <c r="T125" s="152"/>
      <c r="U125" s="151"/>
      <c r="V125" s="151"/>
    </row>
    <row r="126" spans="13:22" ht="19.5" customHeight="1">
      <c r="M126" s="187"/>
      <c r="N126" s="272"/>
      <c r="O126" s="156"/>
      <c r="P126" s="188"/>
      <c r="Q126" s="188"/>
      <c r="R126" s="152"/>
      <c r="S126" s="152"/>
      <c r="T126" s="152"/>
      <c r="U126" s="151"/>
      <c r="V126" s="151"/>
    </row>
    <row r="127" spans="13:22" ht="19.5" customHeight="1">
      <c r="M127" s="187"/>
      <c r="N127" s="272"/>
      <c r="O127" s="156"/>
      <c r="P127" s="188"/>
      <c r="Q127" s="188"/>
      <c r="R127" s="152"/>
      <c r="S127" s="152"/>
      <c r="T127" s="152"/>
      <c r="U127" s="151"/>
      <c r="V127" s="151"/>
    </row>
    <row r="128" spans="13:22" ht="19.5" customHeight="1">
      <c r="M128" s="187"/>
      <c r="N128" s="272"/>
      <c r="O128" s="156"/>
      <c r="P128" s="188"/>
      <c r="Q128" s="188"/>
      <c r="R128" s="152"/>
      <c r="S128" s="152"/>
      <c r="T128" s="152"/>
      <c r="U128" s="151"/>
      <c r="V128" s="151"/>
    </row>
    <row r="129" spans="13:22" ht="19.5" customHeight="1">
      <c r="M129" s="187"/>
      <c r="N129" s="272"/>
      <c r="O129" s="156"/>
      <c r="P129" s="188"/>
      <c r="Q129" s="188"/>
      <c r="R129" s="152"/>
      <c r="S129" s="152"/>
      <c r="T129" s="152"/>
      <c r="U129" s="151"/>
      <c r="V129" s="151"/>
    </row>
    <row r="130" spans="13:22" ht="19.5" customHeight="1">
      <c r="M130" s="187"/>
      <c r="N130" s="272"/>
      <c r="O130" s="156"/>
      <c r="P130" s="188"/>
      <c r="Q130" s="188"/>
      <c r="R130" s="152"/>
      <c r="S130" s="152"/>
      <c r="T130" s="152"/>
      <c r="U130" s="151"/>
      <c r="V130" s="151"/>
    </row>
    <row r="131" spans="13:22" ht="19.5" customHeight="1">
      <c r="M131" s="187"/>
      <c r="N131" s="272"/>
      <c r="O131" s="156"/>
      <c r="P131" s="188"/>
      <c r="Q131" s="188"/>
      <c r="R131" s="152"/>
      <c r="S131" s="152"/>
      <c r="T131" s="152"/>
      <c r="U131" s="151"/>
      <c r="V131" s="151"/>
    </row>
    <row r="132" spans="13:22" ht="19.5" customHeight="1">
      <c r="M132" s="187"/>
      <c r="N132" s="272"/>
      <c r="O132" s="156"/>
      <c r="P132" s="188"/>
      <c r="Q132" s="188"/>
      <c r="R132" s="152"/>
      <c r="S132" s="152"/>
      <c r="T132" s="152"/>
      <c r="U132" s="151"/>
      <c r="V132" s="151"/>
    </row>
    <row r="133" spans="13:22" ht="19.5" customHeight="1">
      <c r="M133" s="187"/>
      <c r="N133" s="272"/>
      <c r="O133" s="156"/>
      <c r="P133" s="188"/>
      <c r="Q133" s="188"/>
      <c r="R133" s="152"/>
      <c r="S133" s="152"/>
      <c r="T133" s="152"/>
      <c r="U133" s="151"/>
      <c r="V133" s="151"/>
    </row>
    <row r="134" spans="13:22" ht="19.5" customHeight="1">
      <c r="M134" s="187"/>
      <c r="N134" s="272"/>
      <c r="O134" s="156"/>
      <c r="P134" s="188"/>
      <c r="Q134" s="188"/>
      <c r="R134" s="152"/>
      <c r="S134" s="152"/>
      <c r="T134" s="152"/>
      <c r="U134" s="151"/>
      <c r="V134" s="151"/>
    </row>
    <row r="135" spans="13:22" ht="19.5" customHeight="1">
      <c r="M135" s="187"/>
      <c r="N135" s="272"/>
      <c r="O135" s="156"/>
      <c r="P135" s="188"/>
      <c r="Q135" s="188"/>
      <c r="R135" s="152"/>
      <c r="S135" s="152"/>
      <c r="T135" s="152"/>
      <c r="U135" s="151"/>
      <c r="V135" s="151"/>
    </row>
    <row r="136" spans="13:22" ht="19.5" customHeight="1">
      <c r="M136" s="187"/>
      <c r="N136" s="272"/>
      <c r="O136" s="156"/>
      <c r="P136" s="188"/>
      <c r="Q136" s="188"/>
      <c r="R136" s="152"/>
      <c r="S136" s="152"/>
      <c r="T136" s="152"/>
      <c r="U136" s="151"/>
      <c r="V136" s="151"/>
    </row>
    <row r="137" spans="13:22" ht="19.5" customHeight="1">
      <c r="M137" s="187"/>
      <c r="N137" s="272"/>
      <c r="O137" s="156"/>
      <c r="P137" s="188"/>
      <c r="Q137" s="188"/>
      <c r="R137" s="152"/>
      <c r="S137" s="152"/>
      <c r="T137" s="152"/>
      <c r="U137" s="151"/>
      <c r="V137" s="151"/>
    </row>
    <row r="138" spans="13:22" ht="19.5" customHeight="1">
      <c r="M138" s="187"/>
      <c r="N138" s="272"/>
      <c r="O138" s="156"/>
      <c r="P138" s="188"/>
      <c r="Q138" s="188"/>
      <c r="R138" s="152"/>
      <c r="S138" s="152"/>
      <c r="T138" s="152"/>
      <c r="U138" s="151"/>
      <c r="V138" s="151"/>
    </row>
    <row r="139" spans="13:22" ht="19.5" customHeight="1">
      <c r="M139" s="187"/>
      <c r="N139" s="272"/>
      <c r="O139" s="156"/>
      <c r="P139" s="188"/>
      <c r="Q139" s="188"/>
      <c r="R139" s="152"/>
      <c r="S139" s="152"/>
      <c r="T139" s="152"/>
      <c r="U139" s="151"/>
      <c r="V139" s="151"/>
    </row>
    <row r="140" spans="13:22" ht="19.5" customHeight="1">
      <c r="M140" s="187"/>
      <c r="N140" s="272"/>
      <c r="O140" s="156"/>
      <c r="P140" s="188"/>
      <c r="Q140" s="188"/>
      <c r="R140" s="152"/>
      <c r="S140" s="152"/>
      <c r="T140" s="152"/>
      <c r="U140" s="151"/>
      <c r="V140" s="151"/>
    </row>
    <row r="141" spans="13:22" ht="20.100000000000001" customHeight="1">
      <c r="M141" s="187"/>
      <c r="N141" s="272"/>
      <c r="O141" s="156"/>
      <c r="P141" s="188"/>
      <c r="Q141" s="188"/>
      <c r="R141" s="152"/>
      <c r="S141" s="152"/>
      <c r="T141" s="152"/>
      <c r="U141" s="151"/>
      <c r="V141" s="151"/>
    </row>
    <row r="142" spans="13:22" ht="20.100000000000001" customHeight="1">
      <c r="M142" s="187"/>
      <c r="N142" s="272"/>
      <c r="O142" s="156"/>
      <c r="P142" s="188"/>
      <c r="Q142" s="188"/>
      <c r="R142" s="152"/>
      <c r="S142" s="152"/>
      <c r="T142" s="152"/>
      <c r="U142" s="151"/>
      <c r="V142" s="151"/>
    </row>
    <row r="143" spans="13:22" ht="20.100000000000001" customHeight="1">
      <c r="M143" s="187"/>
      <c r="N143" s="272"/>
      <c r="O143" s="156"/>
      <c r="P143" s="188"/>
      <c r="Q143" s="188"/>
      <c r="R143" s="152"/>
      <c r="S143" s="152"/>
      <c r="T143" s="152"/>
      <c r="U143" s="151"/>
      <c r="V143" s="151"/>
    </row>
    <row r="144" spans="13:22" ht="20.100000000000001" customHeight="1"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3:22" ht="20.100000000000001" customHeight="1"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3:22" ht="20.100000000000001" customHeight="1"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3:22" ht="20.100000000000001" customHeight="1"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3:22" ht="20.100000000000001" customHeight="1"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3:22" ht="20.100000000000001" customHeight="1"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3:22" ht="20.100000000000001" customHeight="1"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3:22" ht="20.100000000000001" customHeight="1"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3:22" ht="20.100000000000001" customHeight="1"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3:22" ht="20.100000000000001" customHeight="1"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3:22" ht="20.100000000000001" customHeight="1"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3:22" ht="20.100000000000001" customHeight="1"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3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3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3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3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3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:26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:26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:26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:26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:26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:26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:26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:26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:26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:26" ht="20.100000000000001" customHeight="1">
      <c r="M330" s="187"/>
      <c r="O330" s="156"/>
      <c r="P330" s="269"/>
      <c r="Q330" s="269"/>
      <c r="R330" s="154"/>
      <c r="S330" s="154"/>
      <c r="T330" s="152"/>
      <c r="U330" s="151"/>
      <c r="V330" s="151"/>
    </row>
    <row r="331" spans="1:26" ht="20.100000000000001" customHeight="1">
      <c r="M331" s="187"/>
      <c r="O331" s="156"/>
      <c r="P331" s="269"/>
      <c r="Q331" s="269"/>
      <c r="R331" s="154"/>
      <c r="S331" s="154"/>
      <c r="T331" s="152"/>
      <c r="U331" s="151"/>
      <c r="V331" s="151"/>
    </row>
    <row r="332" spans="1:26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:26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:26" ht="20.100000000000001" customHeight="1">
      <c r="M334" s="187"/>
      <c r="N334" s="145"/>
      <c r="O334" s="156"/>
      <c r="P334" s="188"/>
      <c r="Q334" s="188"/>
      <c r="R334" s="152"/>
      <c r="S334" s="152"/>
      <c r="T334" s="152"/>
      <c r="U334" s="151"/>
      <c r="V334" s="151"/>
    </row>
    <row r="335" spans="1:26" ht="20.100000000000001" customHeight="1">
      <c r="M335" s="187"/>
      <c r="N335" s="145"/>
      <c r="O335" s="156"/>
      <c r="P335" s="188"/>
      <c r="Q335" s="188"/>
      <c r="R335" s="152"/>
      <c r="S335" s="152"/>
      <c r="T335" s="152"/>
      <c r="U335" s="151"/>
      <c r="V335" s="151"/>
    </row>
    <row r="336" spans="1:26" s="145" customFormat="1" ht="20.100000000000001" customHeight="1">
      <c r="A336" s="268"/>
      <c r="B336" s="123"/>
      <c r="C336" s="123"/>
      <c r="D336" s="123"/>
      <c r="E336" s="123"/>
      <c r="F336" s="123"/>
      <c r="G336" s="123"/>
      <c r="H336" s="123"/>
      <c r="I336" s="316"/>
      <c r="J336" s="123"/>
      <c r="K336" s="123"/>
      <c r="L336" s="123"/>
      <c r="M336" s="187"/>
      <c r="N336" s="150"/>
      <c r="O336" s="156"/>
      <c r="P336" s="188"/>
      <c r="Q336" s="188"/>
      <c r="R336" s="152"/>
      <c r="S336" s="152"/>
      <c r="T336" s="154"/>
      <c r="U336" s="55"/>
      <c r="V336" s="55"/>
      <c r="W336" s="150"/>
      <c r="X336" s="150"/>
      <c r="Y336" s="150"/>
      <c r="Z336" s="150"/>
    </row>
    <row r="337" spans="1:26" s="145" customFormat="1" ht="20.100000000000001" customHeight="1">
      <c r="A337" s="268"/>
      <c r="B337" s="123"/>
      <c r="C337" s="123"/>
      <c r="D337" s="123"/>
      <c r="E337" s="123"/>
      <c r="F337" s="123"/>
      <c r="G337" s="123"/>
      <c r="H337" s="123"/>
      <c r="I337" s="316"/>
      <c r="J337" s="123"/>
      <c r="K337" s="123"/>
      <c r="L337" s="123"/>
      <c r="M337" s="187"/>
      <c r="N337" s="150"/>
      <c r="O337" s="156"/>
      <c r="P337" s="188"/>
      <c r="Q337" s="188"/>
      <c r="R337" s="152"/>
      <c r="S337" s="152"/>
      <c r="T337" s="154"/>
      <c r="U337" s="55"/>
      <c r="V337" s="55"/>
      <c r="W337" s="150"/>
      <c r="Y337" s="150"/>
      <c r="Z337" s="150"/>
    </row>
    <row r="338" spans="1:26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  <c r="W338" s="145"/>
      <c r="X338" s="145"/>
    </row>
    <row r="339" spans="1:26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  <c r="W339" s="145"/>
      <c r="X339" s="145"/>
      <c r="Y339" s="145"/>
      <c r="Z339" s="145"/>
    </row>
    <row r="340" spans="1:26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  <c r="X340" s="145"/>
      <c r="Y340" s="145"/>
      <c r="Z340" s="145"/>
    </row>
    <row r="341" spans="1:26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  <c r="X341" s="145"/>
      <c r="Y341" s="145"/>
    </row>
    <row r="342" spans="1:26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  <c r="X342" s="145"/>
      <c r="Y342" s="145"/>
    </row>
    <row r="343" spans="1:26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  <c r="X343" s="145"/>
      <c r="Y343" s="145"/>
    </row>
    <row r="344" spans="1:26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  <c r="X344" s="145"/>
      <c r="Y344" s="145"/>
    </row>
    <row r="345" spans="1:26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  <c r="X345" s="145"/>
      <c r="Y345" s="145"/>
    </row>
    <row r="346" spans="1:26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  <c r="Y346" s="145"/>
    </row>
    <row r="347" spans="1:26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  <c r="Y347" s="145"/>
    </row>
    <row r="348" spans="1:26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:26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:26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2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2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2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2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2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2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2" ht="20.100000000000001" customHeight="1">
      <c r="M381" s="187"/>
      <c r="P381" s="38"/>
      <c r="Q381" s="38"/>
      <c r="R381" s="38"/>
      <c r="S381" s="38"/>
      <c r="T381" s="152"/>
      <c r="U381" s="151"/>
      <c r="V381" s="151"/>
    </row>
    <row r="382" spans="13:22" ht="20.100000000000001" customHeight="1">
      <c r="M382" s="187"/>
      <c r="P382" s="38"/>
      <c r="Q382" s="38"/>
      <c r="R382" s="38"/>
      <c r="S382" s="38"/>
      <c r="T382" s="152"/>
      <c r="U382" s="151"/>
      <c r="V382" s="151"/>
    </row>
    <row r="383" spans="13:22" ht="20.100000000000001" customHeight="1">
      <c r="M383" s="187"/>
      <c r="P383" s="38"/>
      <c r="Q383" s="38"/>
      <c r="R383" s="38"/>
      <c r="S383" s="38"/>
      <c r="T383" s="152"/>
      <c r="U383" s="151"/>
      <c r="V383" s="151"/>
    </row>
    <row r="384" spans="13:22" ht="20.100000000000001" customHeight="1">
      <c r="M384" s="187"/>
      <c r="P384" s="38"/>
      <c r="Q384" s="38"/>
      <c r="R384" s="38"/>
      <c r="S384" s="38"/>
      <c r="T384" s="152"/>
      <c r="U384" s="151"/>
      <c r="V384" s="151"/>
    </row>
    <row r="385" spans="13:22" ht="20.100000000000001" customHeight="1">
      <c r="M385" s="187"/>
      <c r="P385" s="38"/>
      <c r="Q385" s="38"/>
      <c r="R385" s="38"/>
      <c r="S385" s="38"/>
      <c r="T385" s="152"/>
      <c r="U385" s="151"/>
      <c r="V385" s="151"/>
    </row>
    <row r="386" spans="13:22" ht="20.100000000000001" customHeight="1">
      <c r="M386" s="187"/>
      <c r="P386" s="38"/>
      <c r="Q386" s="38"/>
      <c r="R386" s="38"/>
      <c r="S386" s="38"/>
      <c r="T386" s="152"/>
      <c r="U386" s="151"/>
      <c r="V386" s="151"/>
    </row>
    <row r="387" spans="13:22" ht="20.100000000000001" customHeight="1">
      <c r="M387" s="187"/>
      <c r="P387" s="38"/>
      <c r="Q387" s="38"/>
      <c r="R387" s="38"/>
      <c r="S387" s="38"/>
      <c r="T387" s="38"/>
    </row>
    <row r="388" spans="13:22" ht="20.100000000000001" customHeight="1">
      <c r="M388" s="187"/>
      <c r="P388" s="38"/>
      <c r="Q388" s="38"/>
      <c r="R388" s="38"/>
      <c r="S388" s="38"/>
      <c r="T388" s="38"/>
    </row>
    <row r="389" spans="13:22" ht="20.100000000000001" customHeight="1">
      <c r="M389" s="187"/>
      <c r="P389" s="38"/>
      <c r="Q389" s="38"/>
      <c r="R389" s="38"/>
      <c r="S389" s="38"/>
      <c r="T389" s="38"/>
    </row>
    <row r="390" spans="13:22" ht="20.100000000000001" customHeight="1">
      <c r="M390" s="187"/>
      <c r="P390" s="38"/>
      <c r="Q390" s="38"/>
      <c r="R390" s="38"/>
      <c r="S390" s="38"/>
      <c r="T390" s="38"/>
    </row>
    <row r="391" spans="13:22" ht="20.100000000000001" customHeight="1">
      <c r="M391" s="187"/>
      <c r="P391" s="38"/>
      <c r="Q391" s="38"/>
      <c r="R391" s="38"/>
      <c r="S391" s="38"/>
      <c r="T391" s="38"/>
    </row>
    <row r="392" spans="13:22" ht="20.100000000000001" customHeight="1">
      <c r="M392" s="187"/>
      <c r="P392" s="38"/>
      <c r="Q392" s="38"/>
      <c r="R392" s="38"/>
      <c r="S392" s="38"/>
      <c r="T392" s="38"/>
    </row>
    <row r="393" spans="13:22" ht="20.100000000000001" customHeight="1">
      <c r="M393" s="187"/>
      <c r="P393" s="38"/>
      <c r="Q393" s="38"/>
      <c r="R393" s="38"/>
      <c r="S393" s="38"/>
      <c r="T393" s="38"/>
    </row>
    <row r="394" spans="13:22" ht="20.100000000000001" customHeight="1">
      <c r="M394" s="187"/>
      <c r="P394" s="38"/>
      <c r="Q394" s="38"/>
      <c r="R394" s="38"/>
      <c r="S394" s="38"/>
      <c r="T394" s="38"/>
    </row>
    <row r="395" spans="13:22" ht="20.100000000000001" customHeight="1">
      <c r="M395" s="187"/>
      <c r="P395" s="38"/>
      <c r="Q395" s="38"/>
      <c r="R395" s="38"/>
      <c r="S395" s="38"/>
      <c r="T395" s="38"/>
    </row>
    <row r="396" spans="13:22" ht="20.100000000000001" customHeight="1">
      <c r="M396" s="187"/>
      <c r="P396" s="38"/>
      <c r="Q396" s="38"/>
      <c r="R396" s="38"/>
      <c r="S396" s="38"/>
      <c r="T396" s="38"/>
    </row>
    <row r="397" spans="13:22" ht="20.100000000000001" customHeight="1">
      <c r="M397" s="187"/>
      <c r="P397" s="38"/>
      <c r="Q397" s="38"/>
      <c r="R397" s="38"/>
      <c r="S397" s="38"/>
      <c r="T397" s="38"/>
    </row>
    <row r="398" spans="13:22" ht="20.100000000000001" customHeight="1">
      <c r="M398" s="187"/>
      <c r="P398" s="38"/>
      <c r="Q398" s="38"/>
      <c r="R398" s="38"/>
      <c r="S398" s="38"/>
      <c r="T398" s="38"/>
    </row>
    <row r="399" spans="13:22" ht="20.100000000000001" customHeight="1">
      <c r="M399" s="187"/>
      <c r="P399" s="38"/>
      <c r="Q399" s="38"/>
      <c r="R399" s="38"/>
      <c r="S399" s="38"/>
      <c r="T399" s="38"/>
    </row>
    <row r="400" spans="13:22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P513" s="38"/>
      <c r="Q513" s="38"/>
      <c r="R513" s="38"/>
      <c r="S513" s="38"/>
      <c r="T513" s="38"/>
    </row>
    <row r="514" spans="13:22" ht="20.100000000000001" customHeight="1">
      <c r="M514" s="150"/>
      <c r="T514" s="38"/>
    </row>
    <row r="515" spans="13:22" ht="20.100000000000001" customHeight="1">
      <c r="M515" s="150"/>
      <c r="T515" s="38"/>
    </row>
    <row r="516" spans="13:22" ht="20.100000000000001" customHeight="1">
      <c r="M516" s="150"/>
      <c r="T516" s="38"/>
    </row>
    <row r="517" spans="13:22" ht="20.100000000000001" customHeight="1">
      <c r="M517" s="150"/>
      <c r="T517" s="38"/>
    </row>
    <row r="518" spans="13:22" ht="20.100000000000001" customHeight="1">
      <c r="M518" s="150"/>
      <c r="T518" s="38"/>
    </row>
    <row r="519" spans="13:22" ht="20.100000000000001" customHeight="1">
      <c r="M519" s="150"/>
      <c r="T519" s="38"/>
    </row>
    <row r="520" spans="13:22" ht="20.100000000000001" customHeight="1">
      <c r="M520" s="150"/>
      <c r="U520" s="151"/>
      <c r="V520" s="151"/>
    </row>
    <row r="521" spans="13:22" ht="20.100000000000001" customHeight="1">
      <c r="M521" s="150"/>
      <c r="U521" s="151"/>
      <c r="V521" s="151"/>
    </row>
    <row r="522" spans="13:22" ht="20.100000000000001" customHeight="1">
      <c r="M522" s="150"/>
      <c r="U522" s="151"/>
      <c r="V522" s="151"/>
    </row>
    <row r="523" spans="13:22" ht="20.100000000000001" customHeight="1">
      <c r="M523" s="150"/>
      <c r="U523" s="151"/>
      <c r="V523" s="151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S761" s="152"/>
      <c r="T761" s="153"/>
      <c r="U761" s="151"/>
      <c r="V761" s="151"/>
    </row>
    <row r="762" spans="13:22" ht="20.100000000000001" customHeight="1">
      <c r="M762" s="156"/>
      <c r="T762" s="153"/>
      <c r="U762" s="151"/>
      <c r="V762" s="151"/>
    </row>
    <row r="763" spans="13:22" ht="20.100000000000001" customHeight="1">
      <c r="M763" s="156"/>
      <c r="T763" s="153"/>
      <c r="U763" s="151"/>
      <c r="V763" s="151"/>
    </row>
    <row r="764" spans="13:22" ht="20.100000000000001" customHeight="1">
      <c r="M764" s="156"/>
      <c r="T764" s="153"/>
      <c r="U764" s="151"/>
      <c r="V764" s="151"/>
    </row>
    <row r="765" spans="13:22" ht="20.100000000000001" customHeight="1">
      <c r="M765" s="156"/>
      <c r="T765" s="153"/>
      <c r="U765" s="151"/>
      <c r="V765" s="151"/>
    </row>
    <row r="766" spans="13:22" ht="20.100000000000001" customHeight="1">
      <c r="M766" s="156"/>
      <c r="T766" s="153"/>
      <c r="V766" s="151"/>
    </row>
    <row r="767" spans="13:22" ht="20.100000000000001" customHeight="1">
      <c r="M767" s="156"/>
      <c r="O767" s="145"/>
      <c r="P767" s="145"/>
      <c r="Q767" s="145"/>
      <c r="R767" s="145"/>
      <c r="T767" s="153"/>
      <c r="V767" s="151"/>
    </row>
    <row r="768" spans="13:22" ht="20.100000000000001" customHeight="1">
      <c r="M768" s="156"/>
      <c r="O768" s="145"/>
      <c r="P768" s="145"/>
      <c r="Q768" s="145"/>
      <c r="R768" s="145"/>
      <c r="V768" s="151"/>
    </row>
    <row r="769" spans="1:28" ht="20.100000000000001" customHeight="1">
      <c r="M769" s="156"/>
      <c r="O769" s="172"/>
      <c r="P769" s="173"/>
      <c r="Q769" s="173"/>
      <c r="R769" s="145"/>
      <c r="V769" s="151"/>
    </row>
    <row r="770" spans="1:28" ht="20.100000000000001" customHeight="1">
      <c r="M770" s="156"/>
      <c r="O770" s="172"/>
      <c r="P770" s="173"/>
      <c r="Q770" s="173"/>
      <c r="R770" s="145"/>
      <c r="V770" s="151"/>
      <c r="AA770" s="102"/>
      <c r="AB770" s="102"/>
    </row>
    <row r="771" spans="1:28" s="102" customFormat="1" ht="20.100000000000001" customHeight="1">
      <c r="A771" s="268"/>
      <c r="B771" s="123"/>
      <c r="C771" s="123"/>
      <c r="D771" s="123"/>
      <c r="E771" s="123"/>
      <c r="F771" s="123"/>
      <c r="G771" s="123"/>
      <c r="H771" s="123"/>
      <c r="I771" s="316"/>
      <c r="J771" s="123"/>
      <c r="K771" s="123"/>
      <c r="L771" s="123"/>
      <c r="M771" s="156"/>
      <c r="N771" s="150"/>
      <c r="O771" s="172"/>
      <c r="P771" s="173"/>
      <c r="Q771" s="173"/>
      <c r="R771" s="145"/>
      <c r="S771" s="150"/>
      <c r="T771" s="150"/>
      <c r="U771" s="150"/>
      <c r="V771" s="151"/>
      <c r="W771" s="150"/>
      <c r="X771" s="150"/>
      <c r="Y771" s="150"/>
      <c r="Z771" s="150"/>
    </row>
    <row r="772" spans="1:28" s="102" customFormat="1" ht="20.100000000000001" customHeight="1">
      <c r="A772" s="268"/>
      <c r="B772" s="123"/>
      <c r="C772" s="123"/>
      <c r="D772" s="123"/>
      <c r="E772" s="123"/>
      <c r="F772" s="123"/>
      <c r="G772" s="123"/>
      <c r="H772" s="123"/>
      <c r="I772" s="316"/>
      <c r="J772" s="123"/>
      <c r="K772" s="123"/>
      <c r="L772" s="123"/>
      <c r="M772" s="156"/>
      <c r="N772" s="150"/>
      <c r="O772" s="172"/>
      <c r="P772" s="173"/>
      <c r="Q772" s="173"/>
      <c r="R772" s="145"/>
      <c r="S772" s="150"/>
      <c r="T772" s="150"/>
      <c r="U772" s="150"/>
      <c r="V772" s="151"/>
      <c r="W772" s="150"/>
      <c r="X772" s="150"/>
      <c r="Y772" s="150"/>
      <c r="Z772" s="150"/>
    </row>
    <row r="773" spans="1:28" s="102" customFormat="1" ht="20.100000000000001" customHeight="1">
      <c r="A773" s="268"/>
      <c r="B773" s="123"/>
      <c r="C773" s="123"/>
      <c r="D773" s="123"/>
      <c r="E773" s="123"/>
      <c r="F773" s="123"/>
      <c r="G773" s="123"/>
      <c r="H773" s="123"/>
      <c r="I773" s="316"/>
      <c r="J773" s="123"/>
      <c r="K773" s="123"/>
      <c r="L773" s="123"/>
      <c r="M773" s="156"/>
      <c r="N773" s="150"/>
      <c r="O773" s="172"/>
      <c r="P773" s="173"/>
      <c r="Q773" s="173"/>
      <c r="R773" s="145"/>
      <c r="S773" s="150"/>
      <c r="T773" s="150"/>
      <c r="U773" s="150"/>
      <c r="V773" s="150"/>
      <c r="W773" s="150"/>
      <c r="X773" s="150"/>
      <c r="Y773" s="150"/>
      <c r="Z773" s="150"/>
    </row>
    <row r="774" spans="1:28" s="102" customFormat="1" ht="20.100000000000001" customHeight="1">
      <c r="A774" s="268"/>
      <c r="B774" s="123"/>
      <c r="C774" s="123"/>
      <c r="D774" s="123"/>
      <c r="E774" s="123"/>
      <c r="F774" s="123"/>
      <c r="G774" s="123"/>
      <c r="H774" s="123"/>
      <c r="I774" s="316"/>
      <c r="J774" s="123"/>
      <c r="K774" s="123"/>
      <c r="L774" s="123"/>
      <c r="M774" s="156"/>
      <c r="N774" s="150"/>
      <c r="O774" s="172"/>
      <c r="P774" s="173"/>
      <c r="Q774" s="173"/>
      <c r="R774" s="145"/>
      <c r="S774" s="150"/>
      <c r="T774" s="150"/>
      <c r="U774" s="150"/>
      <c r="V774" s="150"/>
      <c r="W774" s="150"/>
      <c r="X774" s="150"/>
      <c r="Y774" s="150"/>
      <c r="Z774" s="150"/>
    </row>
    <row r="775" spans="1:28" s="102" customFormat="1" ht="20.100000000000001" customHeight="1">
      <c r="A775" s="268"/>
      <c r="B775" s="123"/>
      <c r="C775" s="123"/>
      <c r="D775" s="123"/>
      <c r="E775" s="123"/>
      <c r="F775" s="123"/>
      <c r="G775" s="123"/>
      <c r="H775" s="123"/>
      <c r="I775" s="316"/>
      <c r="J775" s="123"/>
      <c r="K775" s="123"/>
      <c r="L775" s="123"/>
      <c r="M775" s="156"/>
      <c r="N775" s="145"/>
      <c r="O775" s="172"/>
      <c r="P775" s="173"/>
      <c r="Q775" s="173"/>
      <c r="R775" s="145"/>
      <c r="S775" s="150"/>
      <c r="T775" s="150"/>
      <c r="U775" s="150"/>
      <c r="V775" s="150"/>
      <c r="W775" s="150"/>
      <c r="X775" s="150"/>
      <c r="Y775" s="150"/>
      <c r="Z775" s="150"/>
    </row>
    <row r="776" spans="1:28" s="102" customFormat="1" ht="20.100000000000001" customHeight="1">
      <c r="A776" s="268"/>
      <c r="B776" s="123"/>
      <c r="C776" s="123"/>
      <c r="D776" s="123"/>
      <c r="E776" s="123"/>
      <c r="F776" s="123"/>
      <c r="G776" s="123"/>
      <c r="H776" s="123"/>
      <c r="I776" s="316"/>
      <c r="J776" s="123"/>
      <c r="K776" s="123"/>
      <c r="L776" s="123"/>
      <c r="M776" s="156"/>
      <c r="N776" s="145"/>
      <c r="O776" s="145"/>
      <c r="P776" s="145"/>
      <c r="Q776" s="145"/>
      <c r="R776" s="145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68"/>
      <c r="B777" s="123"/>
      <c r="C777" s="123"/>
      <c r="D777" s="123"/>
      <c r="E777" s="123"/>
      <c r="F777" s="123"/>
      <c r="G777" s="123"/>
      <c r="H777" s="123"/>
      <c r="I777" s="316"/>
      <c r="J777" s="123"/>
      <c r="K777" s="123"/>
      <c r="L777" s="123"/>
      <c r="M777" s="156"/>
      <c r="N777" s="172"/>
      <c r="O777" s="145"/>
      <c r="P777" s="145"/>
      <c r="Q777" s="145"/>
      <c r="R777" s="145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8"/>
      <c r="B778" s="123"/>
      <c r="C778" s="123"/>
      <c r="D778" s="123"/>
      <c r="E778" s="123"/>
      <c r="F778" s="123"/>
      <c r="G778" s="123"/>
      <c r="H778" s="123"/>
      <c r="I778" s="316"/>
      <c r="J778" s="123"/>
      <c r="K778" s="123"/>
      <c r="L778" s="123"/>
      <c r="M778" s="156"/>
      <c r="N778" s="172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8"/>
      <c r="B779" s="123"/>
      <c r="C779" s="123"/>
      <c r="D779" s="123"/>
      <c r="E779" s="123"/>
      <c r="F779" s="123"/>
      <c r="G779" s="123"/>
      <c r="H779" s="123"/>
      <c r="I779" s="316"/>
      <c r="J779" s="123"/>
      <c r="K779" s="123"/>
      <c r="L779" s="123"/>
      <c r="M779" s="156"/>
      <c r="N779" s="172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8"/>
      <c r="B780" s="123"/>
      <c r="C780" s="123"/>
      <c r="D780" s="123"/>
      <c r="E780" s="123"/>
      <c r="F780" s="123"/>
      <c r="G780" s="123"/>
      <c r="H780" s="123"/>
      <c r="I780" s="316"/>
      <c r="J780" s="123"/>
      <c r="K780" s="123"/>
      <c r="L780" s="123"/>
      <c r="M780" s="156"/>
      <c r="N780" s="172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68"/>
      <c r="B781" s="123"/>
      <c r="C781" s="123"/>
      <c r="D781" s="123"/>
      <c r="E781" s="123"/>
      <c r="F781" s="123"/>
      <c r="G781" s="123"/>
      <c r="H781" s="123"/>
      <c r="I781" s="316"/>
      <c r="J781" s="123"/>
      <c r="K781" s="123"/>
      <c r="L781" s="123"/>
      <c r="M781" s="156"/>
      <c r="N781" s="172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  <c r="AA781" s="150"/>
      <c r="AB781" s="150"/>
    </row>
    <row r="782" spans="1:28" ht="20.100000000000001" customHeight="1">
      <c r="M782" s="156"/>
      <c r="N782" s="172"/>
      <c r="AA782" s="102"/>
      <c r="AB782" s="102"/>
    </row>
    <row r="783" spans="1:28" s="102" customFormat="1" ht="20.100000000000001" customHeight="1">
      <c r="A783" s="268"/>
      <c r="B783" s="123"/>
      <c r="C783" s="123"/>
      <c r="D783" s="123"/>
      <c r="E783" s="123"/>
      <c r="F783" s="123"/>
      <c r="G783" s="123"/>
      <c r="H783" s="123"/>
      <c r="I783" s="316"/>
      <c r="J783" s="123"/>
      <c r="K783" s="123"/>
      <c r="L783" s="123"/>
      <c r="M783" s="156"/>
      <c r="N783" s="172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8"/>
      <c r="B784" s="123"/>
      <c r="C784" s="123"/>
      <c r="D784" s="123"/>
      <c r="E784" s="123"/>
      <c r="F784" s="123"/>
      <c r="G784" s="123"/>
      <c r="H784" s="123"/>
      <c r="I784" s="316"/>
      <c r="J784" s="123"/>
      <c r="K784" s="123"/>
      <c r="L784" s="123"/>
      <c r="M784" s="156"/>
      <c r="N784" s="145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8"/>
      <c r="B785" s="123"/>
      <c r="C785" s="123"/>
      <c r="D785" s="123"/>
      <c r="E785" s="123"/>
      <c r="F785" s="123"/>
      <c r="G785" s="123"/>
      <c r="H785" s="123"/>
      <c r="I785" s="316"/>
      <c r="J785" s="123"/>
      <c r="K785" s="123"/>
      <c r="L785" s="123"/>
      <c r="M785" s="156"/>
      <c r="N785" s="145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8"/>
      <c r="B786" s="123"/>
      <c r="C786" s="123"/>
      <c r="D786" s="123"/>
      <c r="E786" s="123"/>
      <c r="F786" s="123"/>
      <c r="G786" s="123"/>
      <c r="H786" s="123"/>
      <c r="I786" s="316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8"/>
      <c r="B787" s="123"/>
      <c r="C787" s="123"/>
      <c r="D787" s="123"/>
      <c r="E787" s="123"/>
      <c r="F787" s="123"/>
      <c r="G787" s="123"/>
      <c r="H787" s="123"/>
      <c r="I787" s="316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8"/>
      <c r="B788" s="123"/>
      <c r="C788" s="123"/>
      <c r="D788" s="123"/>
      <c r="E788" s="123"/>
      <c r="F788" s="123"/>
      <c r="G788" s="123"/>
      <c r="H788" s="123"/>
      <c r="I788" s="316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8"/>
      <c r="B789" s="123"/>
      <c r="C789" s="123"/>
      <c r="D789" s="123"/>
      <c r="E789" s="123"/>
      <c r="F789" s="123"/>
      <c r="G789" s="123"/>
      <c r="H789" s="123"/>
      <c r="I789" s="316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8"/>
      <c r="B790" s="123"/>
      <c r="C790" s="123"/>
      <c r="D790" s="123"/>
      <c r="E790" s="123"/>
      <c r="F790" s="123"/>
      <c r="G790" s="123"/>
      <c r="H790" s="123"/>
      <c r="I790" s="316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8"/>
      <c r="B791" s="123"/>
      <c r="C791" s="123"/>
      <c r="D791" s="123"/>
      <c r="E791" s="123"/>
      <c r="F791" s="123"/>
      <c r="G791" s="123"/>
      <c r="H791" s="123"/>
      <c r="I791" s="316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8"/>
      <c r="B792" s="123"/>
      <c r="C792" s="123"/>
      <c r="D792" s="123"/>
      <c r="E792" s="123"/>
      <c r="F792" s="123"/>
      <c r="G792" s="123"/>
      <c r="H792" s="123"/>
      <c r="I792" s="316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8"/>
      <c r="B793" s="123"/>
      <c r="C793" s="123"/>
      <c r="D793" s="123"/>
      <c r="E793" s="123"/>
      <c r="F793" s="123"/>
      <c r="G793" s="123"/>
      <c r="H793" s="123"/>
      <c r="I793" s="316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8"/>
      <c r="B794" s="123"/>
      <c r="C794" s="123"/>
      <c r="D794" s="123"/>
      <c r="E794" s="123"/>
      <c r="F794" s="123"/>
      <c r="G794" s="123"/>
      <c r="H794" s="123"/>
      <c r="I794" s="316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8"/>
      <c r="B795" s="123"/>
      <c r="C795" s="123"/>
      <c r="D795" s="123"/>
      <c r="E795" s="123"/>
      <c r="F795" s="123"/>
      <c r="G795" s="123"/>
      <c r="H795" s="123"/>
      <c r="I795" s="316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8"/>
      <c r="B796" s="123"/>
      <c r="C796" s="123"/>
      <c r="D796" s="123"/>
      <c r="E796" s="123"/>
      <c r="F796" s="123"/>
      <c r="G796" s="123"/>
      <c r="H796" s="123"/>
      <c r="I796" s="316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8"/>
      <c r="B797" s="123"/>
      <c r="C797" s="123"/>
      <c r="D797" s="123"/>
      <c r="E797" s="123"/>
      <c r="F797" s="123"/>
      <c r="G797" s="123"/>
      <c r="H797" s="123"/>
      <c r="I797" s="316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8"/>
      <c r="B798" s="123"/>
      <c r="C798" s="123"/>
      <c r="D798" s="123"/>
      <c r="E798" s="123"/>
      <c r="F798" s="123"/>
      <c r="G798" s="123"/>
      <c r="H798" s="123"/>
      <c r="I798" s="316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8"/>
      <c r="B799" s="123"/>
      <c r="C799" s="123"/>
      <c r="D799" s="123"/>
      <c r="E799" s="123"/>
      <c r="F799" s="123"/>
      <c r="G799" s="123"/>
      <c r="H799" s="123"/>
      <c r="I799" s="316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8"/>
      <c r="B800" s="123"/>
      <c r="C800" s="123"/>
      <c r="D800" s="123"/>
      <c r="E800" s="123"/>
      <c r="F800" s="123"/>
      <c r="G800" s="123"/>
      <c r="H800" s="123"/>
      <c r="I800" s="316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8"/>
      <c r="B801" s="123"/>
      <c r="C801" s="123"/>
      <c r="D801" s="123"/>
      <c r="E801" s="123"/>
      <c r="F801" s="123"/>
      <c r="G801" s="123"/>
      <c r="H801" s="123"/>
      <c r="I801" s="316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8"/>
      <c r="B802" s="123"/>
      <c r="C802" s="123"/>
      <c r="D802" s="123"/>
      <c r="E802" s="123"/>
      <c r="F802" s="123"/>
      <c r="G802" s="123"/>
      <c r="H802" s="123"/>
      <c r="I802" s="316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8"/>
      <c r="B803" s="123"/>
      <c r="C803" s="123"/>
      <c r="D803" s="123"/>
      <c r="E803" s="123"/>
      <c r="F803" s="123"/>
      <c r="G803" s="123"/>
      <c r="H803" s="123"/>
      <c r="I803" s="316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8"/>
      <c r="B804" s="123"/>
      <c r="C804" s="123"/>
      <c r="D804" s="123"/>
      <c r="E804" s="123"/>
      <c r="F804" s="123"/>
      <c r="G804" s="123"/>
      <c r="H804" s="123"/>
      <c r="I804" s="316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8"/>
      <c r="B805" s="123"/>
      <c r="C805" s="123"/>
      <c r="D805" s="123"/>
      <c r="E805" s="123"/>
      <c r="F805" s="123"/>
      <c r="G805" s="123"/>
      <c r="H805" s="123"/>
      <c r="I805" s="316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8"/>
      <c r="B806" s="123"/>
      <c r="C806" s="123"/>
      <c r="D806" s="123"/>
      <c r="E806" s="123"/>
      <c r="F806" s="123"/>
      <c r="G806" s="123"/>
      <c r="H806" s="123"/>
      <c r="I806" s="316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8"/>
      <c r="B807" s="123"/>
      <c r="C807" s="123"/>
      <c r="D807" s="123"/>
      <c r="E807" s="123"/>
      <c r="F807" s="123"/>
      <c r="G807" s="123"/>
      <c r="H807" s="123"/>
      <c r="I807" s="316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8"/>
      <c r="B808" s="123"/>
      <c r="C808" s="123"/>
      <c r="D808" s="123"/>
      <c r="E808" s="123"/>
      <c r="F808" s="123"/>
      <c r="G808" s="123"/>
      <c r="H808" s="123"/>
      <c r="I808" s="316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8"/>
      <c r="B809" s="123"/>
      <c r="C809" s="123"/>
      <c r="D809" s="123"/>
      <c r="E809" s="123"/>
      <c r="F809" s="123"/>
      <c r="G809" s="123"/>
      <c r="H809" s="123"/>
      <c r="I809" s="316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8"/>
      <c r="B810" s="123"/>
      <c r="C810" s="123"/>
      <c r="D810" s="123"/>
      <c r="E810" s="123"/>
      <c r="F810" s="123"/>
      <c r="G810" s="123"/>
      <c r="H810" s="123"/>
      <c r="I810" s="316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8"/>
      <c r="B811" s="123"/>
      <c r="C811" s="123"/>
      <c r="D811" s="123"/>
      <c r="E811" s="123"/>
      <c r="F811" s="123"/>
      <c r="G811" s="123"/>
      <c r="H811" s="123"/>
      <c r="I811" s="316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8"/>
      <c r="B812" s="123"/>
      <c r="C812" s="123"/>
      <c r="D812" s="123"/>
      <c r="E812" s="123"/>
      <c r="F812" s="123"/>
      <c r="G812" s="123"/>
      <c r="H812" s="123"/>
      <c r="I812" s="316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8"/>
      <c r="B813" s="123"/>
      <c r="C813" s="123"/>
      <c r="D813" s="123"/>
      <c r="E813" s="123"/>
      <c r="F813" s="123"/>
      <c r="G813" s="123"/>
      <c r="H813" s="123"/>
      <c r="I813" s="316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8"/>
      <c r="B814" s="123"/>
      <c r="C814" s="123"/>
      <c r="D814" s="123"/>
      <c r="E814" s="123"/>
      <c r="F814" s="123"/>
      <c r="G814" s="123"/>
      <c r="H814" s="123"/>
      <c r="I814" s="316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8"/>
      <c r="B815" s="123"/>
      <c r="C815" s="123"/>
      <c r="D815" s="123"/>
      <c r="E815" s="123"/>
      <c r="F815" s="123"/>
      <c r="G815" s="123"/>
      <c r="H815" s="123"/>
      <c r="I815" s="316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8"/>
      <c r="B816" s="123"/>
      <c r="C816" s="123"/>
      <c r="D816" s="123"/>
      <c r="E816" s="123"/>
      <c r="F816" s="123"/>
      <c r="G816" s="123"/>
      <c r="H816" s="123"/>
      <c r="I816" s="316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8"/>
      <c r="B817" s="123"/>
      <c r="C817" s="123"/>
      <c r="D817" s="123"/>
      <c r="E817" s="123"/>
      <c r="F817" s="123"/>
      <c r="G817" s="123"/>
      <c r="H817" s="123"/>
      <c r="I817" s="316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8"/>
      <c r="B818" s="123"/>
      <c r="C818" s="123"/>
      <c r="D818" s="123"/>
      <c r="E818" s="123"/>
      <c r="F818" s="123"/>
      <c r="G818" s="123"/>
      <c r="H818" s="123"/>
      <c r="I818" s="316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8"/>
      <c r="B819" s="123"/>
      <c r="C819" s="123"/>
      <c r="D819" s="123"/>
      <c r="E819" s="123"/>
      <c r="F819" s="123"/>
      <c r="G819" s="123"/>
      <c r="H819" s="123"/>
      <c r="I819" s="316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8"/>
      <c r="B820" s="123"/>
      <c r="C820" s="123"/>
      <c r="D820" s="123"/>
      <c r="E820" s="123"/>
      <c r="F820" s="123"/>
      <c r="G820" s="123"/>
      <c r="H820" s="123"/>
      <c r="I820" s="316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8"/>
      <c r="B821" s="123"/>
      <c r="C821" s="123"/>
      <c r="D821" s="123"/>
      <c r="E821" s="123"/>
      <c r="F821" s="123"/>
      <c r="G821" s="123"/>
      <c r="H821" s="123"/>
      <c r="I821" s="316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8"/>
      <c r="B822" s="123"/>
      <c r="C822" s="123"/>
      <c r="D822" s="123"/>
      <c r="E822" s="123"/>
      <c r="F822" s="123"/>
      <c r="G822" s="123"/>
      <c r="H822" s="123"/>
      <c r="I822" s="316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  <c r="AA822" s="150"/>
      <c r="AB822" s="150"/>
    </row>
    <row r="825" spans="1:28" ht="20.100000000000001" customHeight="1">
      <c r="AA825" s="102"/>
      <c r="AB825" s="102"/>
    </row>
    <row r="826" spans="1:28" s="102" customFormat="1" ht="20.100000000000001" customHeight="1">
      <c r="A826" s="268"/>
      <c r="B826" s="123"/>
      <c r="C826" s="123"/>
      <c r="D826" s="123"/>
      <c r="E826" s="123"/>
      <c r="F826" s="123"/>
      <c r="G826" s="123"/>
      <c r="H826" s="123"/>
      <c r="I826" s="316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8"/>
      <c r="B827" s="123"/>
      <c r="C827" s="123"/>
      <c r="D827" s="123"/>
      <c r="E827" s="123"/>
      <c r="F827" s="123"/>
      <c r="G827" s="123"/>
      <c r="H827" s="123"/>
      <c r="I827" s="316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8"/>
      <c r="B828" s="123"/>
      <c r="C828" s="123"/>
      <c r="D828" s="123"/>
      <c r="E828" s="123"/>
      <c r="F828" s="123"/>
      <c r="G828" s="123"/>
      <c r="H828" s="123"/>
      <c r="I828" s="316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8"/>
      <c r="B829" s="123"/>
      <c r="C829" s="123"/>
      <c r="D829" s="123"/>
      <c r="E829" s="123"/>
      <c r="F829" s="123"/>
      <c r="G829" s="123"/>
      <c r="H829" s="123"/>
      <c r="I829" s="316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8"/>
      <c r="B830" s="123"/>
      <c r="C830" s="123"/>
      <c r="D830" s="123"/>
      <c r="E830" s="123"/>
      <c r="F830" s="123"/>
      <c r="G830" s="123"/>
      <c r="H830" s="123"/>
      <c r="I830" s="316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8"/>
      <c r="B831" s="123"/>
      <c r="C831" s="123"/>
      <c r="D831" s="123"/>
      <c r="E831" s="123"/>
      <c r="F831" s="123"/>
      <c r="G831" s="123"/>
      <c r="H831" s="123"/>
      <c r="I831" s="316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68"/>
      <c r="B832" s="123"/>
      <c r="C832" s="123"/>
      <c r="D832" s="123"/>
      <c r="E832" s="123"/>
      <c r="F832" s="123"/>
      <c r="G832" s="123"/>
      <c r="H832" s="123"/>
      <c r="I832" s="316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8"/>
      <c r="B833" s="123"/>
      <c r="C833" s="123"/>
      <c r="D833" s="123"/>
      <c r="E833" s="123"/>
      <c r="F833" s="123"/>
      <c r="G833" s="123"/>
      <c r="H833" s="123"/>
      <c r="I833" s="316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8"/>
      <c r="B834" s="123"/>
      <c r="C834" s="123"/>
      <c r="D834" s="123"/>
      <c r="E834" s="123"/>
      <c r="F834" s="123"/>
      <c r="G834" s="123"/>
      <c r="H834" s="123"/>
      <c r="I834" s="316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  <c r="AA834" s="150"/>
      <c r="AB834" s="150"/>
    </row>
  </sheetData>
  <autoFilter ref="A3:V712"/>
  <mergeCells count="13">
    <mergeCell ref="K84:L84"/>
    <mergeCell ref="V35:V36"/>
    <mergeCell ref="K17:L17"/>
    <mergeCell ref="K27:L27"/>
    <mergeCell ref="K36:L36"/>
    <mergeCell ref="K55:L55"/>
    <mergeCell ref="K65:L65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46:H47 D66:H67 E37:H38 D76:H77 D18:H19 D28:H29 D4:H8">
    <cfRule type="cellIs" dxfId="171" priority="11" operator="greaterThan">
      <formula>0</formula>
    </cfRule>
  </conditionalFormatting>
  <conditionalFormatting sqref="D46:H47 D66:H67 D76:H77 D28:H29">
    <cfRule type="cellIs" dxfId="170" priority="9" operator="greaterThan">
      <formula>0</formula>
    </cfRule>
    <cfRule type="expression" dxfId="169" priority="10">
      <formula>"&gt;0"</formula>
    </cfRule>
  </conditionalFormatting>
  <conditionalFormatting sqref="D56:H57">
    <cfRule type="cellIs" dxfId="168" priority="1" operator="greaterThan">
      <formula>0</formula>
    </cfRule>
    <cfRule type="cellIs" dxfId="167" priority="2" operator="greaterThan">
      <formula>0</formula>
    </cfRule>
    <cfRule type="expression" dxfId="166" priority="6">
      <formula>"&gt;=1"</formula>
    </cfRule>
    <cfRule type="cellIs" dxfId="165" priority="7" operator="greaterThan">
      <formula>1</formula>
    </cfRule>
    <cfRule type="cellIs" dxfId="164" priority="8" operator="greaterThan">
      <formula>1</formula>
    </cfRule>
  </conditionalFormatting>
  <conditionalFormatting sqref="P769:Q775">
    <cfRule type="expression" dxfId="163" priority="3">
      <formula>"&gt;=1"</formula>
    </cfRule>
    <cfRule type="cellIs" dxfId="162" priority="4" operator="greaterThan">
      <formula>1</formula>
    </cfRule>
    <cfRule type="cellIs" dxfId="161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S24"/>
  <sheetViews>
    <sheetView workbookViewId="0">
      <selection activeCell="S23" sqref="L6:S23"/>
    </sheetView>
  </sheetViews>
  <sheetFormatPr defaultRowHeight="20.100000000000001" customHeight="1"/>
  <cols>
    <col min="1" max="16384" width="9" style="150"/>
  </cols>
  <sheetData>
    <row r="2" spans="2:19" ht="20.100000000000001" customHeight="1">
      <c r="B2" s="6" t="s">
        <v>95</v>
      </c>
      <c r="C2" s="7"/>
      <c r="D2" s="8"/>
      <c r="E2" s="8"/>
      <c r="F2" s="8"/>
      <c r="G2" s="8"/>
      <c r="H2" s="8"/>
      <c r="I2" s="8"/>
      <c r="J2" s="9"/>
      <c r="K2" s="9"/>
      <c r="L2" s="6" t="s">
        <v>96</v>
      </c>
      <c r="M2" s="7"/>
      <c r="N2" s="8"/>
      <c r="O2" s="8"/>
      <c r="P2" s="8"/>
      <c r="Q2" s="8"/>
      <c r="R2" s="8"/>
      <c r="S2" s="8"/>
    </row>
    <row r="3" spans="2:19" ht="20.100000000000001" customHeight="1">
      <c r="B3" s="8" t="s">
        <v>2261</v>
      </c>
      <c r="C3" s="7"/>
      <c r="D3" s="8"/>
      <c r="E3" s="8"/>
      <c r="F3" s="8"/>
      <c r="G3" s="8"/>
      <c r="H3" s="8"/>
      <c r="I3" s="8"/>
      <c r="J3" s="9" t="s">
        <v>126</v>
      </c>
      <c r="K3" s="9"/>
      <c r="L3" s="8" t="s">
        <v>150</v>
      </c>
      <c r="M3" s="7"/>
      <c r="N3" s="8"/>
      <c r="O3" s="8"/>
      <c r="P3" s="8"/>
      <c r="Q3" s="8"/>
      <c r="R3" s="8"/>
      <c r="S3" s="8"/>
    </row>
    <row r="4" spans="2:19" ht="20.100000000000001" customHeight="1" thickBot="1">
      <c r="B4" s="100"/>
      <c r="C4" s="41"/>
      <c r="D4" s="8"/>
      <c r="E4" s="8"/>
      <c r="F4" s="8"/>
      <c r="G4" s="8"/>
      <c r="H4" s="8"/>
      <c r="I4" s="8"/>
      <c r="J4" s="9"/>
      <c r="K4" s="8"/>
      <c r="L4" s="100" t="s">
        <v>139</v>
      </c>
      <c r="M4" s="41"/>
      <c r="N4" s="8"/>
      <c r="O4" s="8"/>
      <c r="P4" s="8"/>
      <c r="Q4" s="8"/>
      <c r="R4" s="8"/>
      <c r="S4" s="8"/>
    </row>
    <row r="5" spans="2:19" ht="20.100000000000001" customHeight="1" thickBot="1">
      <c r="B5" s="10" t="s">
        <v>48</v>
      </c>
      <c r="C5" s="11">
        <f>G5+I5</f>
        <v>1308</v>
      </c>
      <c r="D5" s="12"/>
      <c r="E5" s="13"/>
      <c r="F5" s="14" t="s">
        <v>39</v>
      </c>
      <c r="G5" s="15">
        <f>SUM(C7:I7,C10:I10,C13:I13,C16:I16,C19,E19:I19,I22,H22,D19,G22)</f>
        <v>1218</v>
      </c>
      <c r="H5" s="60" t="s">
        <v>40</v>
      </c>
      <c r="I5" s="16">
        <f>SUM(C22:F22)</f>
        <v>90</v>
      </c>
      <c r="J5" s="17"/>
      <c r="K5" s="43"/>
      <c r="L5" s="10" t="s">
        <v>48</v>
      </c>
      <c r="M5" s="191">
        <f>SUM(Q5,S5)</f>
        <v>5522</v>
      </c>
      <c r="N5" s="12"/>
      <c r="O5" s="13"/>
      <c r="P5" s="14" t="s">
        <v>39</v>
      </c>
      <c r="Q5" s="192">
        <f>SUM(M7:S7,M10:S10,M13:S13,M16:S16,M19,O19:S19,S22,R22,N19,Q22)</f>
        <v>5139</v>
      </c>
      <c r="R5" s="60" t="s">
        <v>40</v>
      </c>
      <c r="S5" s="193">
        <f>SUM(M22:P22)</f>
        <v>383</v>
      </c>
    </row>
    <row r="6" spans="2:19" ht="20.100000000000001" customHeight="1">
      <c r="B6" s="62" t="s">
        <v>54</v>
      </c>
      <c r="C6" s="63" t="s">
        <v>55</v>
      </c>
      <c r="D6" s="63" t="s">
        <v>56</v>
      </c>
      <c r="E6" s="63" t="s">
        <v>57</v>
      </c>
      <c r="F6" s="63" t="s">
        <v>58</v>
      </c>
      <c r="G6" s="63" t="s">
        <v>59</v>
      </c>
      <c r="H6" s="63" t="s">
        <v>60</v>
      </c>
      <c r="I6" s="64" t="s">
        <v>61</v>
      </c>
      <c r="J6" s="76"/>
      <c r="K6" s="76"/>
      <c r="L6" s="62" t="s">
        <v>54</v>
      </c>
      <c r="M6" s="63" t="s">
        <v>55</v>
      </c>
      <c r="N6" s="63" t="s">
        <v>56</v>
      </c>
      <c r="O6" s="63" t="s">
        <v>57</v>
      </c>
      <c r="P6" s="63" t="s">
        <v>58</v>
      </c>
      <c r="Q6" s="63" t="s">
        <v>59</v>
      </c>
      <c r="R6" s="63" t="s">
        <v>60</v>
      </c>
      <c r="S6" s="64" t="s">
        <v>61</v>
      </c>
    </row>
    <row r="7" spans="2:19" ht="20.100000000000001" customHeight="1">
      <c r="B7" s="118" t="s">
        <v>22</v>
      </c>
      <c r="C7" s="119">
        <f>SUM('11.22'!P14,'11.23'!P14,'11.24'!P14,'11.25'!P14,'11.26'!P14,'11.27'!P14)</f>
        <v>124</v>
      </c>
      <c r="D7" s="119">
        <f>SUM('11.22'!Q14,'11.23'!Q14,'11.24'!Q14,'11.25'!Q14,'11.26'!Q14,'11.27'!Q14)</f>
        <v>15</v>
      </c>
      <c r="E7" s="119">
        <f>SUM('11.22'!R14,'11.23'!R14,'11.24'!R14,'11.25'!R14,'11.26'!R14,'11.27'!R14)</f>
        <v>141</v>
      </c>
      <c r="F7" s="119">
        <f>SUM('11.22'!S14,'11.23'!S14,'11.24'!S14,'11.25'!S14,'11.26'!S14,'11.27'!S14)</f>
        <v>4</v>
      </c>
      <c r="G7" s="119">
        <f>SUM('11.22'!T14,'11.23'!T14,'11.24'!T14,'11.25'!T14,'11.26'!T14,'11.27'!T14)</f>
        <v>267</v>
      </c>
      <c r="H7" s="119">
        <f>SUM('11.22'!U14,'11.23'!U14,'11.24'!U14,'11.25'!U14,'11.26'!U14,'11.27'!U14)</f>
        <v>0</v>
      </c>
      <c r="I7" s="120">
        <f>SUM('11.22'!V14,'11.23'!V14,'11.24'!V14,'11.25'!V14,'11.26'!V14,'11.27'!V14)</f>
        <v>15</v>
      </c>
      <c r="J7" s="18"/>
      <c r="K7" s="19"/>
      <c r="L7" s="118" t="s">
        <v>22</v>
      </c>
      <c r="M7" s="119">
        <f>SUM('11.01'!P14,'11.02'!P14,'11.03'!P14,'11.04'!P14,'11.05'!P14,'11.06'!P14,'11.08'!P14,'11.09'!P14,'11.10'!P14,'11.11'!P14,'11.12'!P14,'11.13'!P14,'11.15'!P14,'11.16'!P14,'11.17'!P14,'11.18'!P14,'11.19'!P14,'11.20'!P14,'11.22'!P14,'11.23'!P14,'11.24'!P14,'11.25'!P14,'11.26'!P14,'11.27'!P14)</f>
        <v>486</v>
      </c>
      <c r="N7" s="119">
        <f>SUM('11.01'!Q14,'11.02'!Q14,'11.03'!Q14,'11.04'!Q14,'11.05'!Q14,'11.06'!Q14,'11.08'!Q14,'11.09'!Q14,'11.10'!Q14,'11.11'!Q14,'11.12'!Q14,'11.13'!Q14,'11.15'!Q14,'11.16'!Q14,'11.17'!Q14,'11.18'!Q14,'11.19'!Q14,'11.20'!Q14,'11.22'!Q14,'11.23'!Q14,'11.24'!Q14,'11.25'!Q14,'11.26'!Q14,'11.27'!Q14)</f>
        <v>63</v>
      </c>
      <c r="O7" s="119">
        <f>SUM('11.01'!R14,'11.02'!R14,'11.03'!R14,'11.04'!R14,'11.05'!R14,'11.06'!R14,'11.08'!R14,'11.09'!R14,'11.10'!R14,'11.11'!R14,'11.12'!R14,'11.13'!R14,'11.15'!R14,'11.16'!R14,'11.17'!R14,'11.18'!R14,'11.19'!R14,'11.20'!R14,'11.22'!R14,'11.23'!R14,'11.24'!R14,'11.25'!R14,'11.26'!R14,'11.27'!R14)</f>
        <v>528</v>
      </c>
      <c r="P7" s="119">
        <f>SUM('11.01'!S14,'11.02'!S14,'11.03'!S14,'11.04'!S14,'11.05'!S14,'11.06'!S14,'11.08'!S14,'11.09'!S14,'11.10'!S14,'11.11'!S14,'11.12'!S14,'11.13'!S14,'11.15'!S14,'11.16'!S14,'11.17'!S14,'11.18'!S14,'11.19'!S14,'11.20'!S14,'11.22'!S14,'11.23'!S14,'11.24'!S14,'11.25'!S14,'11.26'!S14,'11.27'!S14)</f>
        <v>17</v>
      </c>
      <c r="Q7" s="119">
        <f>SUM('11.01'!T14,'11.02'!T14,'11.03'!T14,'11.04'!T14,'11.05'!T14,'11.06'!T14,'11.08'!T14,'11.09'!T14,'11.10'!T14,'11.11'!T14,'11.12'!T14,'11.13'!T14,'11.15'!T14,'11.16'!T14,'11.17'!T14,'11.18'!T14,'11.19'!T14,'11.20'!T14,'11.22'!T14,'11.23'!T14,'11.24'!T14,'11.25'!T14,'11.26'!T14,'11.27'!T14)</f>
        <v>1067</v>
      </c>
      <c r="R7" s="119">
        <f>SUM('11.01'!U14,'11.02'!U14,'11.03'!U14,'11.04'!U14,'11.05'!U14,'11.06'!U14,'11.08'!U14,'11.09'!U14,'11.10'!U14,'11.11'!U14,'11.12'!U14,'11.13'!U14,'11.15'!U14,'11.16'!U14,'11.17'!U14,'11.18'!U14,'11.19'!U14,'11.20'!U14,'11.22'!U14,'11.23'!U14,'11.24'!U14,'11.25'!U14,'11.26'!U14,'11.27'!U14)</f>
        <v>10</v>
      </c>
      <c r="S7" s="120">
        <f>SUM('11.01'!V14,'11.02'!V14,'11.03'!V14,'11.04'!V14,'11.05'!V14,'11.06'!V14,'11.08'!V14,'11.09'!V14,'11.10'!V14,'11.11'!V14,'11.12'!V14,'11.13'!V14,'11.15'!V14,'11.16'!V14,'11.17'!V14,'11.18'!V14,'11.19'!V14,'11.20'!V14,'11.22'!V14,'11.23'!V14,'11.24'!V14,'11.25'!V14,'11.26'!V14,'11.27'!V14)</f>
        <v>48</v>
      </c>
    </row>
    <row r="8" spans="2:19" ht="20.100000000000001" customHeight="1">
      <c r="B8" s="65" t="s">
        <v>25</v>
      </c>
      <c r="C8" s="1">
        <f>SUM('11.22'!P15,'11.23'!P15,'11.24'!P15,'11.25'!P15,'11.26'!P15,'11.27'!P15)</f>
        <v>122</v>
      </c>
      <c r="D8" s="1">
        <f>SUM('11.22'!Q15,'11.23'!Q15,'11.24'!Q15,'11.25'!Q15,'11.26'!Q15,'11.27'!Q15)</f>
        <v>17</v>
      </c>
      <c r="E8" s="1">
        <f>SUM('11.22'!R15,'11.23'!R15,'11.24'!R15,'11.25'!R15,'11.26'!R15,'11.27'!R15)</f>
        <v>131</v>
      </c>
      <c r="F8" s="1">
        <f>SUM('11.22'!S15,'11.23'!S15,'11.24'!S15,'11.25'!S15,'11.26'!S15,'11.27'!S15)</f>
        <v>1</v>
      </c>
      <c r="G8" s="1">
        <f>SUM('11.22'!T15,'11.23'!T15,'11.24'!T15,'11.25'!T15,'11.26'!T15,'11.27'!T15)</f>
        <v>269</v>
      </c>
      <c r="H8" s="1">
        <f>SUM('11.22'!U15,'11.23'!U15,'11.24'!U15,'11.25'!U15,'11.26'!U15,'11.27'!U15)</f>
        <v>0</v>
      </c>
      <c r="I8" s="20">
        <f>SUM('11.22'!V15,'11.23'!V15,'11.24'!V15,'11.25'!V15,'11.26'!V15,'11.27'!V15)</f>
        <v>13</v>
      </c>
      <c r="J8" s="21"/>
      <c r="K8" s="19"/>
      <c r="L8" s="65" t="s">
        <v>25</v>
      </c>
      <c r="M8" s="1">
        <f>SUM('11.01'!P15,'11.02'!P15,'11.03'!P15,'11.04'!P15,'11.05'!P15,'11.06'!P15,'11.08'!P15,'11.09'!P15,'11.10'!P15,'11.11'!P15,'11.12'!P15,'11.13'!P15,'11.15'!P15,'11.16'!P15,'11.17'!P15,'11.18'!P15,'11.19'!P15,'11.20'!P15,'11.22'!P15,'11.23'!P15,'11.24'!P15,'11.25'!P15,'11.26'!P15,'11.27'!P15)</f>
        <v>480</v>
      </c>
      <c r="N8" s="1">
        <f>SUM('11.01'!Q15,'11.02'!Q15,'11.03'!Q15,'11.04'!Q15,'11.05'!Q15,'11.06'!Q15,'11.08'!Q15,'11.09'!Q15,'11.10'!Q15,'11.11'!Q15,'11.12'!Q15,'11.13'!Q15,'11.15'!Q15,'11.16'!Q15,'11.17'!Q15,'11.18'!Q15,'11.19'!Q15,'11.20'!Q15,'11.22'!Q15,'11.23'!Q15,'11.24'!Q15,'11.25'!Q15,'11.26'!Q15,'11.27'!Q15)</f>
        <v>59</v>
      </c>
      <c r="O8" s="1">
        <f>SUM('11.01'!R15,'11.02'!R15,'11.03'!R15,'11.04'!R15,'11.05'!R15,'11.06'!R15,'11.08'!R15,'11.09'!R15,'11.10'!R15,'11.11'!R15,'11.12'!R15,'11.13'!R15,'11.15'!R15,'11.16'!R15,'11.17'!R15,'11.18'!R15,'11.19'!R15,'11.20'!R15,'11.22'!R15,'11.23'!R15,'11.24'!R15,'11.25'!R15,'11.26'!R15,'11.27'!R15)</f>
        <v>522</v>
      </c>
      <c r="P8" s="1">
        <f>SUM('11.01'!S15,'11.02'!S15,'11.03'!S15,'11.04'!S15,'11.05'!S15,'11.06'!S15,'11.08'!S15,'11.09'!S15,'11.10'!S15,'11.11'!S15,'11.12'!S15,'11.13'!S15,'11.15'!S15,'11.16'!S15,'11.17'!S15,'11.18'!S15,'11.19'!S15,'11.20'!S15,'11.22'!S15,'11.23'!S15,'11.24'!S15,'11.25'!S15,'11.26'!S15,'11.27'!S15)</f>
        <v>13</v>
      </c>
      <c r="Q8" s="1">
        <f>SUM('11.01'!T15,'11.02'!T15,'11.03'!T15,'11.04'!T15,'11.05'!T15,'11.06'!T15,'11.08'!T15,'11.09'!T15,'11.10'!T15,'11.11'!T15,'11.12'!T15,'11.13'!T15,'11.15'!T15,'11.16'!T15,'11.17'!T15,'11.18'!T15,'11.19'!T15,'11.20'!T15,'11.22'!T15,'11.23'!T15,'11.24'!T15,'11.25'!T15,'11.26'!T15,'11.27'!T15)</f>
        <v>994</v>
      </c>
      <c r="R8" s="1">
        <f>SUM('11.01'!U15,'11.02'!U15,'11.03'!U15,'11.04'!U15,'11.05'!U15,'11.06'!U15,'11.08'!U15,'11.09'!U15,'11.10'!U15,'11.11'!U15,'11.12'!U15,'11.13'!U15,'11.15'!U15,'11.16'!U15,'11.17'!U15,'11.18'!U15,'11.19'!U15,'11.20'!U15,'11.22'!U15,'11.23'!U15,'11.24'!U15,'11.25'!U15,'11.26'!U15,'11.27'!U15)</f>
        <v>20</v>
      </c>
      <c r="S8" s="20">
        <f>SUM('11.01'!V15,'11.02'!V15,'11.03'!V15,'11.04'!V15,'11.05'!V15,'11.06'!V15,'11.08'!V15,'11.09'!V15,'11.10'!V15,'11.11'!V15,'11.12'!V15,'11.13'!V15,'11.15'!V15,'11.16'!V15,'11.17'!V15,'11.18'!V15,'11.19'!V15,'11.20'!V15,'11.22'!V15,'11.23'!V15,'11.24'!V15,'11.25'!V15,'11.26'!V15,'11.27'!V15)</f>
        <v>43</v>
      </c>
    </row>
    <row r="9" spans="2:19" ht="20.100000000000001" customHeight="1">
      <c r="B9" s="68"/>
      <c r="C9" s="69" t="s">
        <v>62</v>
      </c>
      <c r="D9" s="69" t="s">
        <v>63</v>
      </c>
      <c r="E9" s="69" t="s">
        <v>64</v>
      </c>
      <c r="F9" s="69" t="s">
        <v>97</v>
      </c>
      <c r="G9" s="69" t="s">
        <v>98</v>
      </c>
      <c r="H9" s="70" t="s">
        <v>66</v>
      </c>
      <c r="I9" s="71" t="s">
        <v>67</v>
      </c>
      <c r="J9" s="76"/>
      <c r="K9" s="76"/>
      <c r="L9" s="68"/>
      <c r="M9" s="69" t="s">
        <v>62</v>
      </c>
      <c r="N9" s="69" t="s">
        <v>63</v>
      </c>
      <c r="O9" s="69" t="s">
        <v>64</v>
      </c>
      <c r="P9" s="69" t="s">
        <v>97</v>
      </c>
      <c r="Q9" s="69" t="s">
        <v>98</v>
      </c>
      <c r="R9" s="70" t="s">
        <v>66</v>
      </c>
      <c r="S9" s="71" t="s">
        <v>67</v>
      </c>
    </row>
    <row r="10" spans="2:19" ht="20.100000000000001" customHeight="1">
      <c r="B10" s="121" t="s">
        <v>22</v>
      </c>
      <c r="C10" s="119">
        <f>SUM('11.22'!P17,'11.23'!P17,'11.24'!P17,'11.25'!P17,'11.26'!P17,'11.27'!P17)</f>
        <v>433</v>
      </c>
      <c r="D10" s="119">
        <f>SUM('11.22'!Q17,'11.23'!Q17,'11.24'!Q17,'11.25'!Q17,'11.26'!Q17,'11.27'!Q17)</f>
        <v>21</v>
      </c>
      <c r="E10" s="119">
        <f>SUM('11.22'!R17,'11.23'!R17,'11.24'!R17,'11.25'!R17,'11.26'!R17,'11.27'!R17)</f>
        <v>14</v>
      </c>
      <c r="F10" s="119">
        <f>SUM('11.22'!S17,'11.23'!S17,'11.24'!S17,'11.25'!S17,'11.26'!S17,'11.27'!S17)</f>
        <v>0</v>
      </c>
      <c r="G10" s="119">
        <f>SUM('11.22'!T17,'11.23'!T17,'11.24'!T17,'11.25'!T17,'11.26'!T17,'11.27'!T17)</f>
        <v>0</v>
      </c>
      <c r="H10" s="119">
        <f>SUM('11.22'!U17,'11.23'!U17,'11.24'!U17,'11.25'!U17,'11.26'!U17,'11.27'!U17)</f>
        <v>10</v>
      </c>
      <c r="I10" s="120">
        <f>SUM('11.22'!V17,'11.23'!V17,'11.24'!V17,'11.25'!V17,'11.26'!V17,'11.27'!V17)</f>
        <v>0</v>
      </c>
      <c r="J10" s="18"/>
      <c r="K10" s="19"/>
      <c r="L10" s="121" t="s">
        <v>22</v>
      </c>
      <c r="M10" s="119">
        <f>SUM('11.01'!P17,'11.02'!P17,'11.03'!P17,'11.04'!P17,'11.05'!P17,'11.06'!P17,'11.08'!P17,'11.09'!P17,'11.10'!P17,'11.11'!P17,'11.12'!P17,'11.13'!P17,'11.15'!P17,'11.16'!P17,'11.17'!P17,'11.18'!P17,'11.19'!P17,'11.20'!P17,'11.22'!P17,'11.23'!P17,'11.24'!P17,'11.25'!P17,'11.26'!P17,'11.27'!P17)</f>
        <v>2034</v>
      </c>
      <c r="N10" s="119">
        <f>SUM('11.01'!Q17,'11.02'!Q17,'11.03'!Q17,'11.04'!Q17,'11.05'!Q17,'11.06'!Q17,'11.08'!Q17,'11.09'!Q17,'11.10'!Q17,'11.11'!Q17,'11.12'!Q17,'11.13'!Q17,'11.15'!Q17,'11.16'!Q17,'11.17'!Q17,'11.18'!Q17,'11.19'!Q17,'11.20'!Q17,'11.22'!Q17,'11.23'!Q17,'11.24'!Q17,'11.25'!Q17,'11.26'!Q17,'11.27'!Q17)</f>
        <v>75</v>
      </c>
      <c r="O10" s="119">
        <f>SUM('11.01'!R17,'11.02'!R17,'11.03'!R17,'11.04'!R17,'11.05'!R17,'11.06'!R17,'11.08'!R17,'11.09'!R17,'11.10'!R17,'11.11'!R17,'11.12'!R17,'11.13'!R17,'11.15'!R17,'11.16'!R17,'11.17'!R17,'11.18'!R17,'11.19'!R17,'11.20'!R17,'11.22'!R17,'11.23'!R17,'11.24'!R17,'11.25'!R17,'11.26'!R17,'11.27'!R17)</f>
        <v>49</v>
      </c>
      <c r="P10" s="119">
        <f>SUM('11.01'!S17,'11.02'!S17,'11.03'!S17,'11.04'!S17,'11.05'!S17,'11.06'!S17,'11.08'!S17,'11.09'!S17,'11.10'!S17,'11.11'!S17,'11.12'!S17,'11.13'!S17,'11.15'!S17,'11.16'!S17,'11.17'!S17,'11.18'!S17,'11.19'!S17,'11.20'!S17,'11.22'!S17,'11.23'!S17,'11.24'!S17,'11.25'!S17,'11.26'!S17,'11.27'!S17)</f>
        <v>0</v>
      </c>
      <c r="Q10" s="119">
        <f>SUM('11.01'!T17,'11.02'!T17,'11.03'!T17,'11.04'!T17,'11.05'!T17,'11.06'!T17,'11.08'!T17,'11.09'!T17,'11.10'!T17,'11.11'!T17,'11.12'!T17,'11.13'!T17,'11.15'!T17,'11.16'!T17,'11.17'!T17,'11.18'!T17,'11.19'!T17,'11.20'!T17,'11.22'!T17,'11.23'!T17,'11.24'!T17,'11.25'!T17,'11.26'!T17,'11.27'!T17)</f>
        <v>0</v>
      </c>
      <c r="R10" s="119">
        <f>SUM('11.01'!U17,'11.02'!U17,'11.03'!U17,'11.04'!U17,'11.05'!U17,'11.06'!U17,'11.08'!U17,'11.09'!U17,'11.10'!U17,'11.11'!U17,'11.12'!U17,'11.13'!U17,'11.15'!U17,'11.16'!U17,'11.17'!U17,'11.18'!U17,'11.19'!U17,'11.20'!U17,'11.22'!U17,'11.23'!U17,'11.24'!U17,'11.25'!U17,'11.26'!U17,'11.27'!U17)</f>
        <v>38</v>
      </c>
      <c r="S10" s="120">
        <f>SUM('11.01'!V17,'11.02'!V17,'11.03'!V17,'11.04'!V17,'11.05'!V17,'11.06'!V17,'11.08'!V17,'11.09'!V17,'11.10'!V17,'11.11'!V17,'11.12'!V17,'11.13'!V17,'11.15'!V17,'11.16'!V17,'11.17'!V17,'11.18'!V17,'11.19'!V17,'11.20'!V17,'11.22'!V17,'11.23'!V17,'11.24'!V17,'11.25'!V17,'11.26'!V17,'11.27'!V17)</f>
        <v>0</v>
      </c>
    </row>
    <row r="11" spans="2:19" ht="20.100000000000001" customHeight="1">
      <c r="B11" s="72" t="s">
        <v>25</v>
      </c>
      <c r="C11" s="22">
        <f>SUM('11.22'!P18,'11.23'!P18,'11.24'!P18,'11.25'!P18,'11.26'!P18,'11.27'!P18)</f>
        <v>422</v>
      </c>
      <c r="D11" s="22">
        <f>SUM('11.22'!Q18,'11.23'!Q18,'11.24'!Q18,'11.25'!Q18,'11.26'!Q18,'11.27'!Q18)</f>
        <v>22</v>
      </c>
      <c r="E11" s="22">
        <f>SUM('11.22'!R18,'11.23'!R18,'11.24'!R18,'11.25'!R18,'11.26'!R18,'11.27'!R18)</f>
        <v>12</v>
      </c>
      <c r="F11" s="22">
        <f>SUM('11.22'!S18,'11.23'!S18,'11.24'!S18,'11.25'!S18,'11.26'!S18,'11.27'!S18)</f>
        <v>0</v>
      </c>
      <c r="G11" s="22">
        <f>SUM('11.22'!T18,'11.23'!T18,'11.24'!T18,'11.25'!T18,'11.26'!T18,'11.27'!T18)</f>
        <v>0</v>
      </c>
      <c r="H11" s="22">
        <f>SUM('11.22'!U18,'11.23'!U18,'11.24'!U18,'11.25'!U18,'11.26'!U18,'11.27'!U18)</f>
        <v>10</v>
      </c>
      <c r="I11" s="23">
        <f>SUM('11.22'!V18,'11.23'!V18,'11.24'!V18,'11.25'!V18,'11.26'!V18,'11.27'!V18)</f>
        <v>0</v>
      </c>
      <c r="J11" s="21"/>
      <c r="K11" s="19"/>
      <c r="L11" s="78" t="s">
        <v>25</v>
      </c>
      <c r="M11" s="1">
        <f>SUM('11.01'!P18,'11.02'!P18,'11.03'!P18,'11.04'!P18,'11.05'!P18,'11.06'!P18,'11.08'!P18,'11.09'!P18,'11.10'!P18,'11.11'!P18,'11.12'!P18,'11.13'!P18,'11.15'!P18,'11.16'!P18,'11.17'!P18,'11.18'!P18,'11.19'!P18,'11.20'!P18,'11.22'!P18,'11.23'!P18,'11.24'!P18,'11.25'!P18,'11.26'!P18,'11.27'!P18)</f>
        <v>1995</v>
      </c>
      <c r="N11" s="1">
        <f>SUM('11.01'!Q18,'11.02'!Q18,'11.03'!Q18,'11.04'!Q18,'11.05'!Q18,'11.06'!Q18,'11.08'!Q18,'11.09'!Q18,'11.10'!Q18,'11.11'!Q18,'11.12'!Q18,'11.13'!Q18,'11.15'!Q18,'11.16'!Q18,'11.17'!Q18,'11.18'!Q18,'11.19'!Q18,'11.20'!Q18,'11.22'!Q18,'11.23'!Q18,'11.24'!Q18,'11.25'!Q18,'11.26'!Q18,'11.27'!Q18)</f>
        <v>92</v>
      </c>
      <c r="O11" s="1">
        <f>SUM('11.01'!R18,'11.02'!R18,'11.03'!R18,'11.04'!R18,'11.05'!R18,'11.06'!R18,'11.08'!R18,'11.09'!R18,'11.10'!R18,'11.11'!R18,'11.12'!R18,'11.13'!R18,'11.15'!R18,'11.16'!R18,'11.17'!R18,'11.18'!R18,'11.19'!R18,'11.20'!R18,'11.22'!R18,'11.23'!R18,'11.24'!R18,'11.25'!R18,'11.26'!R18,'11.27'!R18)</f>
        <v>44</v>
      </c>
      <c r="P11" s="1">
        <f>SUM('11.01'!S18,'11.02'!S18,'11.03'!S18,'11.04'!S18,'11.05'!S18,'11.06'!S18,'11.08'!S18,'11.09'!S18,'11.10'!S18,'11.11'!S18,'11.12'!S18,'11.13'!S18,'11.15'!S18,'11.16'!S18,'11.17'!S18,'11.18'!S18,'11.19'!S18,'11.20'!S18,'11.22'!S18,'11.23'!S18,'11.24'!S18,'11.25'!S18,'11.26'!S18,'11.27'!S18)</f>
        <v>0</v>
      </c>
      <c r="Q11" s="1">
        <f>SUM('11.01'!T18,'11.02'!T18,'11.03'!T18,'11.04'!T18,'11.05'!T18,'11.06'!T18,'11.08'!T18,'11.09'!T18,'11.10'!T18,'11.11'!T18,'11.12'!T18,'11.13'!T18,'11.15'!T18,'11.16'!T18,'11.17'!T18,'11.18'!T18,'11.19'!T18,'11.20'!T18,'11.22'!T18,'11.23'!T18,'11.24'!T18,'11.25'!T18,'11.26'!T18,'11.27'!T18)</f>
        <v>0</v>
      </c>
      <c r="R11" s="1">
        <f>SUM('11.01'!U18,'11.02'!U18,'11.03'!U18,'11.04'!U18,'11.05'!U18,'11.06'!U18,'11.08'!U18,'11.09'!U18,'11.10'!U18,'11.11'!U18,'11.12'!U18,'11.13'!U18,'11.15'!U18,'11.16'!U18,'11.17'!U18,'11.18'!U18,'11.19'!U18,'11.20'!U18,'11.22'!U18,'11.23'!U18,'11.24'!U18,'11.25'!U18,'11.26'!U18,'11.27'!U18)</f>
        <v>34</v>
      </c>
      <c r="S11" s="20">
        <f>SUM('11.01'!V18,'11.02'!V18,'11.03'!V18,'11.04'!V18,'11.05'!V18,'11.06'!V18,'11.08'!V18,'11.09'!V18,'11.10'!V18,'11.11'!V18,'11.12'!V18,'11.13'!V18,'11.15'!V18,'11.16'!V18,'11.17'!V18,'11.18'!V18,'11.19'!V18,'11.20'!V18,'11.22'!V18,'11.23'!V18,'11.24'!V18,'11.25'!V18,'11.26'!V18,'11.27'!V18)</f>
        <v>0</v>
      </c>
    </row>
    <row r="12" spans="2:19" ht="20.100000000000001" customHeight="1">
      <c r="B12" s="178"/>
      <c r="C12" s="76" t="s">
        <v>99</v>
      </c>
      <c r="D12" s="76" t="s">
        <v>598</v>
      </c>
      <c r="E12" s="76" t="s">
        <v>100</v>
      </c>
      <c r="F12" s="76" t="s">
        <v>135</v>
      </c>
      <c r="G12" s="43" t="s">
        <v>101</v>
      </c>
      <c r="H12" s="76" t="s">
        <v>109</v>
      </c>
      <c r="I12" s="77" t="s">
        <v>136</v>
      </c>
      <c r="J12" s="43"/>
      <c r="K12" s="43"/>
      <c r="L12" s="81"/>
      <c r="M12" s="69" t="s">
        <v>99</v>
      </c>
      <c r="N12" s="69" t="s">
        <v>598</v>
      </c>
      <c r="O12" s="69" t="s">
        <v>100</v>
      </c>
      <c r="P12" s="69" t="s">
        <v>135</v>
      </c>
      <c r="Q12" s="70" t="s">
        <v>101</v>
      </c>
      <c r="R12" s="69" t="s">
        <v>109</v>
      </c>
      <c r="S12" s="71" t="s">
        <v>136</v>
      </c>
    </row>
    <row r="13" spans="2:19" ht="20.100000000000001" customHeight="1">
      <c r="B13" s="121" t="s">
        <v>22</v>
      </c>
      <c r="C13" s="119">
        <f>SUM('11.22'!P20,'11.23'!P20,'11.24'!P20,'11.25'!P20,'11.26'!P20,'11.27'!P20)</f>
        <v>32</v>
      </c>
      <c r="D13" s="119">
        <f>SUM('11.22'!Q20,'11.23'!Q20,'11.24'!Q20,'11.25'!Q20,'11.26'!Q20,'11.27'!Q20)</f>
        <v>0</v>
      </c>
      <c r="E13" s="119">
        <f>SUM('11.22'!R20,'11.23'!R20,'11.24'!R20,'11.25'!R20,'11.26'!R20,'11.27'!R20)</f>
        <v>101</v>
      </c>
      <c r="F13" s="119">
        <f>SUM('11.22'!S20,'11.23'!S20,'11.24'!S20,'11.25'!S20,'11.26'!S20,'11.27'!S20)</f>
        <v>0</v>
      </c>
      <c r="G13" s="119">
        <f>SUM('11.22'!T20,'11.23'!T20,'11.24'!T20,'11.25'!T20,'11.26'!T20,'11.27'!T20)</f>
        <v>5</v>
      </c>
      <c r="H13" s="119">
        <f>SUM('11.22'!U20,'11.23'!U20,'11.24'!U20,'11.25'!U20,'11.26'!U20,'11.27'!U20)</f>
        <v>0</v>
      </c>
      <c r="I13" s="120">
        <f>SUM('11.22'!V20,'11.23'!V20,'11.24'!V20,'11.25'!V20,'11.26'!V20,'11.27'!V20)</f>
        <v>0</v>
      </c>
      <c r="J13" s="18"/>
      <c r="K13" s="19"/>
      <c r="L13" s="121" t="s">
        <v>22</v>
      </c>
      <c r="M13" s="119">
        <f>SUM('11.01'!P20,'11.02'!P20,'11.03'!P20,'11.04'!P20,'11.05'!P20,'11.06'!P20,'11.08'!P20,'11.09'!P20,'11.10'!P20,'11.11'!P20,'11.12'!P20,'11.13'!P20,'11.15'!P20,'11.16'!P20,'11.17'!P20,'11.18'!P20,'11.19'!P20,'11.20'!P20,'11.22'!P20,'11.23'!P20,'11.24'!P20,'11.25'!P20,'11.26'!P20,'11.27'!P20)</f>
        <v>131</v>
      </c>
      <c r="N13" s="119">
        <f>SUM('11.01'!Q20,'11.02'!Q20,'11.03'!Q20,'11.04'!Q20,'11.05'!Q20,'11.06'!Q20,'11.08'!Q20,'11.09'!Q20,'11.10'!Q20,'11.11'!Q20,'11.12'!Q20,'11.13'!Q20,'11.15'!Q20,'11.16'!Q20,'11.17'!Q20,'11.18'!Q20,'11.19'!Q20,'11.20'!Q20,'11.22'!Q20,'11.23'!Q20,'11.24'!Q20,'11.25'!Q20,'11.26'!Q20,'11.27'!Q20)</f>
        <v>0</v>
      </c>
      <c r="O13" s="119">
        <f>SUM('11.01'!R20,'11.02'!R20,'11.03'!R20,'11.04'!R20,'11.05'!R20,'11.06'!R20,'11.08'!R20,'11.09'!R20,'11.10'!R20,'11.11'!R20,'11.12'!R20,'11.13'!R20,'11.15'!R20,'11.16'!R20,'11.17'!R20,'11.18'!R20,'11.19'!R20,'11.20'!R20,'11.22'!R20,'11.23'!R20,'11.24'!R20,'11.25'!R20,'11.26'!R20,'11.27'!R20)</f>
        <v>402</v>
      </c>
      <c r="P13" s="119">
        <f>SUM('11.01'!S20,'11.02'!S20,'11.03'!S20,'11.04'!S20,'11.05'!S20,'11.06'!S20,'11.08'!S20,'11.09'!S20,'11.10'!S20,'11.11'!S20,'11.12'!S20,'11.13'!S20,'11.15'!S20,'11.16'!S20,'11.17'!S20,'11.18'!S20,'11.19'!S20,'11.20'!S20,'11.22'!S20,'11.23'!S20,'11.24'!S20,'11.25'!S20,'11.26'!S20,'11.27'!S20)</f>
        <v>0</v>
      </c>
      <c r="Q13" s="119">
        <f>SUM('11.01'!T20,'11.02'!T20,'11.03'!T20,'11.04'!T20,'11.05'!T20,'11.06'!T20,'11.08'!T20,'11.09'!T20,'11.10'!T20,'11.11'!T20,'11.12'!T20,'11.13'!T20,'11.15'!T20,'11.16'!T20,'11.17'!T20,'11.18'!T20,'11.19'!T20,'11.20'!T20,'11.22'!T20,'11.23'!T20,'11.24'!T20,'11.25'!T20,'11.26'!T20,'11.27'!T20)</f>
        <v>18</v>
      </c>
      <c r="R13" s="119">
        <f>SUM('11.01'!U20,'11.02'!U20,'11.03'!U20,'11.04'!U20,'11.05'!U20,'11.06'!U20,'11.08'!U20,'11.09'!U20,'11.10'!U20,'11.11'!U20,'11.12'!U20,'11.13'!U20,'11.15'!U20,'11.16'!U20,'11.17'!U20,'11.18'!U20,'11.19'!U20,'11.20'!U20,'11.22'!U20,'11.23'!U20,'11.24'!U20,'11.25'!U20,'11.26'!U20,'11.27'!U20)</f>
        <v>0</v>
      </c>
      <c r="S13" s="120">
        <f>SUM('11.01'!V20,'11.02'!V20,'11.03'!V20,'11.04'!V20,'11.05'!V20,'11.06'!V20,'11.08'!V20,'11.09'!V20,'11.10'!V20,'11.11'!V20,'11.12'!V20,'11.13'!V20,'11.15'!V20,'11.16'!V20,'11.17'!V20,'11.18'!V20,'11.19'!V20,'11.20'!V20,'11.22'!V20,'11.23'!V20,'11.24'!V20,'11.25'!V20,'11.26'!V20,'11.27'!V20)</f>
        <v>0</v>
      </c>
    </row>
    <row r="14" spans="2:19" ht="20.100000000000001" customHeight="1">
      <c r="B14" s="78" t="s">
        <v>25</v>
      </c>
      <c r="C14" s="1">
        <f>SUM('11.22'!P21,'11.23'!P21,'11.24'!P21,'11.25'!P21,'11.26'!P21,'11.27'!P21)</f>
        <v>29</v>
      </c>
      <c r="D14" s="1">
        <f>SUM('11.22'!Q21,'11.23'!Q21,'11.24'!Q21,'11.25'!Q21,'11.26'!Q21,'11.27'!Q21)</f>
        <v>0</v>
      </c>
      <c r="E14" s="1">
        <f>SUM('11.22'!R21,'11.23'!R21,'11.24'!R21,'11.25'!R21,'11.26'!R21,'11.27'!R21)</f>
        <v>99</v>
      </c>
      <c r="F14" s="1">
        <f>SUM('11.22'!S21,'11.23'!S21,'11.24'!S21,'11.25'!S21,'11.26'!S21,'11.27'!S21)</f>
        <v>0</v>
      </c>
      <c r="G14" s="1">
        <f>SUM('11.22'!T21,'11.23'!T21,'11.24'!T21,'11.25'!T21,'11.26'!T21,'11.27'!T21)</f>
        <v>6</v>
      </c>
      <c r="H14" s="1">
        <f>SUM('11.22'!U21,'11.23'!U21,'11.24'!U21,'11.25'!U21,'11.26'!U21,'11.27'!U21)</f>
        <v>0</v>
      </c>
      <c r="I14" s="20">
        <f>SUM('11.22'!V21,'11.23'!V21,'11.24'!V21,'11.25'!V21,'11.26'!V21,'11.27'!V21)</f>
        <v>0</v>
      </c>
      <c r="J14" s="21"/>
      <c r="K14" s="19"/>
      <c r="L14" s="78" t="s">
        <v>25</v>
      </c>
      <c r="M14" s="1">
        <f>SUM('11.01'!P21,'11.02'!P21,'11.03'!P21,'11.04'!P21,'11.05'!P21,'11.06'!P21,'11.08'!P21,'11.09'!P21,'11.10'!P21,'11.11'!P21,'11.12'!P21,'11.13'!P21,'11.15'!P21,'11.16'!P21,'11.17'!P21,'11.18'!P21,'11.19'!P21,'11.20'!P21,'11.22'!P21,'11.23'!P21,'11.24'!P21,'11.25'!P21,'11.26'!P21,'11.27'!P21)</f>
        <v>122</v>
      </c>
      <c r="N14" s="1">
        <f>SUM('11.01'!Q21,'11.02'!Q21,'11.03'!Q21,'11.04'!Q21,'11.05'!Q21,'11.06'!Q21,'11.08'!Q21,'11.09'!Q21,'11.10'!Q21,'11.11'!Q21,'11.12'!Q21,'11.13'!Q21,'11.15'!Q21,'11.16'!Q21,'11.17'!Q21,'11.18'!Q21,'11.19'!Q21,'11.20'!Q21,'11.22'!Q21,'11.23'!Q21,'11.24'!Q21,'11.25'!Q21,'11.26'!Q21,'11.27'!Q21)</f>
        <v>1</v>
      </c>
      <c r="O14" s="1">
        <f>SUM('11.01'!R21,'11.02'!R21,'11.03'!R21,'11.04'!R21,'11.05'!R21,'11.06'!R21,'11.08'!R21,'11.09'!R21,'11.10'!R21,'11.11'!R21,'11.12'!R21,'11.13'!R21,'11.15'!R21,'11.16'!R21,'11.17'!R21,'11.18'!R21,'11.19'!R21,'11.20'!R21,'11.22'!R21,'11.23'!R21,'11.24'!R21,'11.25'!R21,'11.26'!R21,'11.27'!R21)</f>
        <v>405</v>
      </c>
      <c r="P14" s="1">
        <f>SUM('11.01'!S21,'11.02'!S21,'11.03'!S21,'11.04'!S21,'11.05'!S21,'11.06'!S21,'11.08'!S21,'11.09'!S21,'11.10'!S21,'11.11'!S21,'11.12'!S21,'11.13'!S21,'11.15'!S21,'11.16'!S21,'11.17'!S21,'11.18'!S21,'11.19'!S21,'11.20'!S21,'11.22'!S21,'11.23'!S21,'11.24'!S21,'11.25'!S21,'11.26'!S21,'11.27'!S21)</f>
        <v>0</v>
      </c>
      <c r="Q14" s="1">
        <f>SUM('11.01'!T21,'11.02'!T21,'11.03'!T21,'11.04'!T21,'11.05'!T21,'11.06'!T21,'11.08'!T21,'11.09'!T21,'11.10'!T21,'11.11'!T21,'11.12'!T21,'11.13'!T21,'11.15'!T21,'11.16'!T21,'11.17'!T21,'11.18'!T21,'11.19'!T21,'11.20'!T21,'11.22'!T21,'11.23'!T21,'11.24'!T21,'11.25'!T21,'11.26'!T21,'11.27'!T21)</f>
        <v>18</v>
      </c>
      <c r="R14" s="1">
        <f>SUM('11.01'!U21,'11.02'!U21,'11.03'!U21,'11.04'!U21,'11.05'!U21,'11.06'!U21,'11.08'!U21,'11.09'!U21,'11.10'!U21,'11.11'!U21,'11.12'!U21,'11.13'!U21,'11.15'!U21,'11.16'!U21,'11.17'!U21,'11.18'!U21,'11.19'!U21,'11.20'!U21,'11.22'!U21,'11.23'!U21,'11.24'!U21,'11.25'!U21,'11.26'!U21,'11.27'!U21)</f>
        <v>0</v>
      </c>
      <c r="S14" s="20">
        <f>SUM('11.01'!V21,'11.02'!V21,'11.03'!V21,'11.04'!V21,'11.05'!V21,'11.06'!V21,'11.08'!V21,'11.09'!V21,'11.10'!V21,'11.11'!V21,'11.12'!V21,'11.13'!V21,'11.15'!V21,'11.16'!V21,'11.17'!V21,'11.18'!V21,'11.19'!V21,'11.20'!V21,'11.22'!V21,'11.23'!V21,'11.24'!V21,'11.25'!V21,'11.26'!V21,'11.27'!V21)</f>
        <v>0</v>
      </c>
    </row>
    <row r="15" spans="2:19" ht="20.100000000000001" customHeight="1">
      <c r="B15" s="81"/>
      <c r="C15" s="69" t="s">
        <v>68</v>
      </c>
      <c r="D15" s="69" t="s">
        <v>69</v>
      </c>
      <c r="E15" s="69" t="s">
        <v>70</v>
      </c>
      <c r="F15" s="69" t="s">
        <v>71</v>
      </c>
      <c r="G15" s="69" t="s">
        <v>102</v>
      </c>
      <c r="H15" s="69" t="s">
        <v>73</v>
      </c>
      <c r="I15" s="71" t="s">
        <v>74</v>
      </c>
      <c r="J15" s="24"/>
      <c r="K15" s="76"/>
      <c r="L15" s="81"/>
      <c r="M15" s="69" t="s">
        <v>68</v>
      </c>
      <c r="N15" s="69" t="s">
        <v>69</v>
      </c>
      <c r="O15" s="69" t="s">
        <v>70</v>
      </c>
      <c r="P15" s="69" t="s">
        <v>71</v>
      </c>
      <c r="Q15" s="69" t="s">
        <v>102</v>
      </c>
      <c r="R15" s="69" t="s">
        <v>73</v>
      </c>
      <c r="S15" s="71" t="s">
        <v>74</v>
      </c>
    </row>
    <row r="16" spans="2:19" ht="20.100000000000001" customHeight="1">
      <c r="B16" s="121" t="s">
        <v>22</v>
      </c>
      <c r="C16" s="119">
        <f>SUM('11.22'!P23,'11.23'!P23,'11.24'!P23,'11.25'!P23,'11.26'!P23,'11.27'!P23)</f>
        <v>0</v>
      </c>
      <c r="D16" s="119">
        <f>SUM('11.22'!Q23,'11.23'!Q23,'11.24'!Q23,'11.25'!Q23,'11.26'!Q23,'11.27'!Q23)</f>
        <v>6</v>
      </c>
      <c r="E16" s="119">
        <f>SUM('11.22'!R23,'11.23'!R23,'11.24'!R23,'11.25'!R23,'11.26'!R23,'11.27'!R23)</f>
        <v>7</v>
      </c>
      <c r="F16" s="119">
        <f>SUM('11.22'!S23,'11.23'!S23,'11.24'!S23,'11.25'!S23,'11.26'!S23,'11.27'!S23)</f>
        <v>0</v>
      </c>
      <c r="G16" s="119">
        <f>SUM('11.22'!T23,'11.23'!T23,'11.24'!T23,'11.25'!T23,'11.26'!T23,'11.27'!T23)</f>
        <v>3</v>
      </c>
      <c r="H16" s="119">
        <f>SUM('11.22'!U23,'11.23'!U23,'11.24'!U23,'11.25'!U23,'11.26'!U23,'11.27'!U23)</f>
        <v>8</v>
      </c>
      <c r="I16" s="120">
        <f>SUM('11.22'!V23,'11.23'!V23,'11.24'!V23,'11.25'!V23,'11.26'!V23,'11.27'!V23)</f>
        <v>0</v>
      </c>
      <c r="J16" s="18"/>
      <c r="K16" s="19"/>
      <c r="L16" s="121" t="s">
        <v>22</v>
      </c>
      <c r="M16" s="119">
        <f>SUM('11.01'!P23,'11.02'!P23,'11.03'!P23,'11.04'!P23,'11.05'!P23,'11.06'!P23,'11.08'!P23,'11.09'!P23,'11.10'!P23,'11.11'!P23,'11.12'!P23,'11.13'!P23,'11.15'!P23,'11.16'!P23,'11.17'!P23,'11.18'!P23,'11.19'!P23,'11.20'!P23,'11.22'!P23,'11.23'!P23,'11.24'!P23,'11.25'!P23,'11.26'!P23,'11.27'!P23)</f>
        <v>1</v>
      </c>
      <c r="N16" s="119">
        <f>SUM('11.01'!Q23,'11.02'!Q23,'11.03'!Q23,'11.04'!Q23,'11.05'!Q23,'11.06'!Q23,'11.08'!Q23,'11.09'!Q23,'11.10'!Q23,'11.11'!Q23,'11.12'!Q23,'11.13'!Q23,'11.15'!Q23,'11.16'!Q23,'11.17'!Q23,'11.18'!Q23,'11.19'!Q23,'11.20'!Q23,'11.22'!Q23,'11.23'!Q23,'11.24'!Q23,'11.25'!Q23,'11.26'!Q23,'11.27'!Q23)</f>
        <v>31</v>
      </c>
      <c r="O16" s="119">
        <f>SUM('11.01'!R23,'11.02'!R23,'11.03'!R23,'11.04'!R23,'11.05'!R23,'11.06'!R23,'11.08'!R23,'11.09'!R23,'11.10'!R23,'11.11'!R23,'11.12'!R23,'11.13'!R23,'11.15'!R23,'11.16'!R23,'11.17'!R23,'11.18'!R23,'11.19'!R23,'11.20'!R23,'11.22'!R23,'11.23'!R23,'11.24'!R23,'11.25'!R23,'11.26'!R23,'11.27'!R23)</f>
        <v>56</v>
      </c>
      <c r="P16" s="119">
        <f>SUM('11.01'!S23,'11.02'!S23,'11.03'!S23,'11.04'!S23,'11.05'!S23,'11.06'!S23,'11.08'!S23,'11.09'!S23,'11.10'!S23,'11.11'!S23,'11.12'!S23,'11.13'!S23,'11.15'!S23,'11.16'!S23,'11.17'!S23,'11.18'!S23,'11.19'!S23,'11.20'!S23,'11.22'!S23,'11.23'!S23,'11.24'!S23,'11.25'!S23,'11.26'!S23,'11.27'!S23)</f>
        <v>0</v>
      </c>
      <c r="Q16" s="119">
        <f>SUM('11.01'!T23,'11.02'!T23,'11.03'!T23,'11.04'!T23,'11.05'!T23,'11.06'!T23,'11.08'!T23,'11.09'!T23,'11.10'!T23,'11.11'!T23,'11.12'!T23,'11.13'!T23,'11.15'!T23,'11.16'!T23,'11.17'!T23,'11.18'!T23,'11.19'!T23,'11.20'!T23,'11.22'!T23,'11.23'!T23,'11.24'!T23,'11.25'!T23,'11.26'!T23,'11.27'!T23)</f>
        <v>6</v>
      </c>
      <c r="R16" s="119">
        <f>SUM('11.01'!U23,'11.02'!U23,'11.03'!U23,'11.04'!U23,'11.05'!U23,'11.06'!U23,'11.08'!U23,'11.09'!U23,'11.10'!U23,'11.11'!U23,'11.12'!U23,'11.13'!U23,'11.15'!U23,'11.16'!U23,'11.17'!U23,'11.18'!U23,'11.19'!U23,'11.20'!U23,'11.22'!U23,'11.23'!U23,'11.24'!U23,'11.25'!U23,'11.26'!U23,'11.27'!U23)</f>
        <v>37</v>
      </c>
      <c r="S16" s="120">
        <f>SUM('11.01'!V23,'11.02'!V23,'11.03'!V23,'11.04'!V23,'11.05'!V23,'11.06'!V23,'11.08'!V23,'11.09'!V23,'11.10'!V23,'11.11'!V23,'11.12'!V23,'11.13'!V23,'11.15'!V23,'11.16'!V23,'11.17'!V23,'11.18'!V23,'11.19'!V23,'11.20'!V23,'11.22'!V23,'11.23'!V23,'11.24'!V23,'11.25'!V23,'11.26'!V23,'11.27'!V23)</f>
        <v>0</v>
      </c>
    </row>
    <row r="17" spans="2:19" ht="20.100000000000001" customHeight="1">
      <c r="B17" s="78" t="s">
        <v>25</v>
      </c>
      <c r="C17" s="1">
        <f>SUM('11.22'!P24,'11.23'!P24,'11.24'!P24,'11.25'!P24,'11.26'!P24,'11.27'!P24)</f>
        <v>0</v>
      </c>
      <c r="D17" s="1">
        <f>SUM('11.22'!Q24,'11.23'!Q24,'11.24'!Q24,'11.25'!Q24,'11.26'!Q24,'11.27'!Q24)</f>
        <v>7</v>
      </c>
      <c r="E17" s="1">
        <f>SUM('11.22'!R24,'11.23'!R24,'11.24'!R24,'11.25'!R24,'11.26'!R24,'11.27'!R24)</f>
        <v>9</v>
      </c>
      <c r="F17" s="1">
        <f>SUM('11.22'!S24,'11.23'!S24,'11.24'!S24,'11.25'!S24,'11.26'!S24,'11.27'!S24)</f>
        <v>0</v>
      </c>
      <c r="G17" s="1">
        <f>SUM('11.22'!T24,'11.23'!T24,'11.24'!T24,'11.25'!T24,'11.26'!T24,'11.27'!T24)</f>
        <v>2</v>
      </c>
      <c r="H17" s="1">
        <f>SUM('11.22'!U24,'11.23'!U24,'11.24'!U24,'11.25'!U24,'11.26'!U24,'11.27'!U24)</f>
        <v>8</v>
      </c>
      <c r="I17" s="20">
        <f>SUM('11.22'!V24,'11.23'!V24,'11.24'!V24,'11.25'!V24,'11.26'!V24,'11.27'!V24)</f>
        <v>0</v>
      </c>
      <c r="J17" s="21"/>
      <c r="K17" s="19"/>
      <c r="L17" s="72" t="s">
        <v>25</v>
      </c>
      <c r="M17" s="22">
        <f>SUM('11.01'!P24,'11.02'!P24,'11.03'!P24,'11.04'!P24,'11.05'!P24,'11.06'!P24,'11.08'!P24,'11.09'!P24,'11.10'!P24,'11.11'!P24,'11.12'!P24,'11.13'!P24,'11.15'!P24,'11.16'!P24,'11.17'!P24,'11.18'!P24,'11.19'!P24,'11.20'!P24,'11.22'!P24,'11.23'!P24,'11.24'!P24,'11.25'!P24,'11.26'!P24,'11.27'!P24)</f>
        <v>1</v>
      </c>
      <c r="N17" s="22">
        <f>SUM('11.01'!Q24,'11.02'!Q24,'11.03'!Q24,'11.04'!Q24,'11.05'!Q24,'11.06'!Q24,'11.08'!Q24,'11.09'!Q24,'11.10'!Q24,'11.11'!Q24,'11.12'!Q24,'11.13'!Q24,'11.15'!Q24,'11.16'!Q24,'11.17'!Q24,'11.18'!Q24,'11.19'!Q24,'11.20'!Q24,'11.22'!Q24,'11.23'!Q24,'11.24'!Q24,'11.25'!Q24,'11.26'!Q24,'11.27'!Q24)</f>
        <v>35</v>
      </c>
      <c r="O17" s="22">
        <f>SUM('11.01'!R24,'11.02'!R24,'11.03'!R24,'11.04'!R24,'11.05'!R24,'11.06'!R24,'11.08'!R24,'11.09'!R24,'11.10'!R24,'11.11'!R24,'11.12'!R24,'11.13'!R24,'11.15'!R24,'11.16'!R24,'11.17'!R24,'11.18'!R24,'11.19'!R24,'11.20'!R24,'11.22'!R24,'11.23'!R24,'11.24'!R24,'11.25'!R24,'11.26'!R24,'11.27'!R24)</f>
        <v>68</v>
      </c>
      <c r="P17" s="22">
        <f>SUM('11.01'!S24,'11.02'!S24,'11.03'!S24,'11.04'!S24,'11.05'!S24,'11.06'!S24,'11.08'!S24,'11.09'!S24,'11.10'!S24,'11.11'!S24,'11.12'!S24,'11.13'!S24,'11.15'!S24,'11.16'!S24,'11.17'!S24,'11.18'!S24,'11.19'!S24,'11.20'!S24,'11.22'!S24,'11.23'!S24,'11.24'!S24,'11.25'!S24,'11.26'!S24,'11.27'!S24)</f>
        <v>0</v>
      </c>
      <c r="Q17" s="22">
        <f>SUM('11.01'!T24,'11.02'!T24,'11.03'!T24,'11.04'!T24,'11.05'!T24,'11.06'!T24,'11.08'!T24,'11.09'!T24,'11.10'!T24,'11.11'!T24,'11.12'!T24,'11.13'!T24,'11.15'!T24,'11.16'!T24,'11.17'!T24,'11.18'!T24,'11.19'!T24,'11.20'!T24,'11.22'!T24,'11.23'!T24,'11.24'!T24,'11.25'!T24,'11.26'!T24,'11.27'!T24)</f>
        <v>4</v>
      </c>
      <c r="R17" s="22">
        <f>SUM('11.01'!U24,'11.02'!U24,'11.03'!U24,'11.04'!U24,'11.05'!U24,'11.06'!U24,'11.08'!U24,'11.09'!U24,'11.10'!U24,'11.11'!U24,'11.12'!U24,'11.13'!U24,'11.15'!U24,'11.16'!U24,'11.17'!U24,'11.18'!U24,'11.19'!U24,'11.20'!U24,'11.22'!U24,'11.23'!U24,'11.24'!U24,'11.25'!U24,'11.26'!U24,'11.27'!U24)</f>
        <v>30</v>
      </c>
      <c r="S17" s="23">
        <f>SUM('11.01'!V24,'11.02'!V24,'11.03'!V24,'11.04'!V24,'11.05'!V24,'11.06'!V24,'11.08'!V24,'11.09'!V24,'11.10'!V24,'11.11'!V24,'11.12'!V24,'11.13'!V24,'11.15'!V24,'11.16'!V24,'11.17'!V24,'11.18'!V24,'11.19'!V24,'11.20'!V24,'11.22'!V24,'11.23'!V24,'11.24'!V24,'11.25'!V24,'11.26'!V24,'11.27'!V24)</f>
        <v>0</v>
      </c>
    </row>
    <row r="18" spans="2:19" ht="20.100000000000001" customHeight="1">
      <c r="B18" s="81"/>
      <c r="C18" s="69" t="s">
        <v>103</v>
      </c>
      <c r="D18" s="69" t="s">
        <v>45</v>
      </c>
      <c r="E18" s="69" t="s">
        <v>77</v>
      </c>
      <c r="F18" s="69" t="s">
        <v>78</v>
      </c>
      <c r="G18" s="69" t="s">
        <v>128</v>
      </c>
      <c r="H18" s="69" t="s">
        <v>129</v>
      </c>
      <c r="I18" s="71" t="s">
        <v>46</v>
      </c>
      <c r="J18" s="76"/>
      <c r="K18" s="25"/>
      <c r="L18" s="178"/>
      <c r="M18" s="76" t="s">
        <v>104</v>
      </c>
      <c r="N18" s="76" t="s">
        <v>45</v>
      </c>
      <c r="O18" s="76" t="s">
        <v>77</v>
      </c>
      <c r="P18" s="76" t="s">
        <v>78</v>
      </c>
      <c r="Q18" s="76" t="s">
        <v>128</v>
      </c>
      <c r="R18" s="76" t="s">
        <v>129</v>
      </c>
      <c r="S18" s="77" t="s">
        <v>46</v>
      </c>
    </row>
    <row r="19" spans="2:19" ht="20.100000000000001" customHeight="1">
      <c r="B19" s="121" t="s">
        <v>22</v>
      </c>
      <c r="C19" s="119">
        <f>SUM('11.22'!P26,'11.23'!P26,'11.24'!P26,'11.25'!P26,'11.26'!P26,'11.27'!P26)</f>
        <v>11</v>
      </c>
      <c r="D19" s="119">
        <f>SUM('11.22'!Q26,'11.23'!Q26,'11.24'!Q26,'11.25'!Q26,'11.26'!Q26,'11.27'!Q26)</f>
        <v>0</v>
      </c>
      <c r="E19" s="119">
        <f>SUM('11.22'!R26,'11.23'!R26,'11.24'!R26,'11.25'!R26,'11.26'!R26,'11.27'!R26)</f>
        <v>0</v>
      </c>
      <c r="F19" s="119">
        <f>SUM('11.22'!S26,'11.23'!S26,'11.24'!S26,'11.25'!S26,'11.26'!S26,'11.27'!S26)</f>
        <v>0</v>
      </c>
      <c r="G19" s="119">
        <f>SUM('11.22'!T26,'11.23'!T26,'11.24'!T26,'11.25'!T26,'11.26'!T26,'11.27'!T26)</f>
        <v>0</v>
      </c>
      <c r="H19" s="119">
        <f>SUM('11.22'!U26,'11.23'!U26,'11.24'!U26,'11.25'!U26,'11.26'!U26,'11.27'!U26)</f>
        <v>0</v>
      </c>
      <c r="I19" s="120">
        <f>SUM('11.22'!V26,'11.23'!V26,'11.24'!V26,'11.25'!V26,'11.26'!V26,'11.27'!V26)</f>
        <v>0</v>
      </c>
      <c r="J19" s="26"/>
      <c r="K19" s="25"/>
      <c r="L19" s="121" t="s">
        <v>22</v>
      </c>
      <c r="M19" s="119">
        <f>SUM('11.01'!P26,'11.02'!P26,'11.03'!P26,'11.04'!P26,'11.05'!P26,'11.06'!P26,'11.08'!P26,'11.09'!P26,'11.10'!P26,'11.11'!P26,'11.12'!P26,'11.13'!P26,'11.15'!P26,'11.16'!P26,'11.17'!P26,'11.18'!P26,'11.19'!P26,'11.20'!P26,'11.22'!P26,'11.23'!P26,'11.24'!P26,'11.25'!P26,'11.26'!P26,'11.27'!P26)</f>
        <v>40</v>
      </c>
      <c r="N19" s="119">
        <f>SUM('11.01'!Q26,'11.02'!Q26,'11.03'!Q26,'11.04'!Q26,'11.05'!Q26,'11.06'!Q26,'11.08'!Q26,'11.09'!Q26,'11.10'!Q26,'11.11'!Q26,'11.12'!Q26,'11.13'!Q26,'11.15'!Q26,'11.16'!Q26,'11.17'!Q26,'11.18'!Q26,'11.19'!Q26,'11.20'!Q26,'11.22'!Q26,'11.23'!Q26,'11.24'!Q26,'11.25'!Q26,'11.26'!Q26,'11.27'!Q26)</f>
        <v>0</v>
      </c>
      <c r="O19" s="119">
        <f>SUM('11.01'!R26,'11.02'!R26,'11.03'!R26,'11.04'!R26,'11.05'!R26,'11.06'!R26,'11.08'!R26,'11.09'!R26,'11.10'!R26,'11.11'!R26,'11.12'!R26,'11.13'!R26,'11.15'!R26,'11.16'!R26,'11.17'!R26,'11.18'!R26,'11.19'!R26,'11.20'!R26,'11.22'!R26,'11.23'!R26,'11.24'!R26,'11.25'!R26,'11.26'!R26,'11.27'!R26)</f>
        <v>0</v>
      </c>
      <c r="P19" s="119">
        <f>SUM('11.01'!S26,'11.02'!S26,'11.03'!S26,'11.04'!S26,'11.05'!S26,'11.06'!S26,'11.08'!S26,'11.09'!S26,'11.10'!S26,'11.11'!S26,'11.12'!S26,'11.13'!S26,'11.15'!S26,'11.16'!S26,'11.17'!S26,'11.18'!S26,'11.19'!S26,'11.20'!S26,'11.22'!S26,'11.23'!S26,'11.24'!S26,'11.25'!S26,'11.26'!S26,'11.27'!S26)</f>
        <v>0</v>
      </c>
      <c r="Q19" s="119">
        <f>SUM('11.01'!T26,'11.02'!T26,'11.03'!T26,'11.04'!T26,'11.05'!T26,'11.06'!T26,'11.08'!T26,'11.09'!T26,'11.10'!T26,'11.11'!T26,'11.12'!T26,'11.13'!T26,'11.15'!T26,'11.16'!T26,'11.17'!T26,'11.18'!T26,'11.19'!T26,'11.20'!T26,'11.22'!T26,'11.23'!T26,'11.24'!T26,'11.25'!T26,'11.26'!T26,'11.27'!T26)</f>
        <v>0</v>
      </c>
      <c r="R19" s="119">
        <f>SUM('11.01'!U26,'11.02'!U26,'11.03'!U26,'11.04'!U26,'11.05'!U26,'11.06'!U26,'11.08'!U26,'11.09'!U26,'11.10'!U26,'11.11'!U26,'11.12'!U26,'11.13'!U26,'11.15'!U26,'11.16'!U26,'11.17'!U26,'11.18'!U26,'11.19'!U26,'11.20'!U26,'11.22'!U26,'11.23'!U26,'11.24'!U26,'11.25'!U26,'11.26'!U26,'11.27'!U26)</f>
        <v>1</v>
      </c>
      <c r="S19" s="120">
        <f>SUM('11.01'!V26,'11.02'!V26,'11.03'!V26,'11.04'!V26,'11.05'!V26,'11.06'!V26,'11.08'!V26,'11.09'!V26,'11.10'!V26,'11.11'!V26,'11.12'!V26,'11.13'!V26,'11.15'!V26,'11.16'!V26,'11.17'!V26,'11.18'!V26,'11.19'!V26,'11.20'!V26,'11.22'!V26,'11.23'!V26,'11.24'!V26,'11.25'!V26,'11.26'!V26,'11.27'!V26)</f>
        <v>0</v>
      </c>
    </row>
    <row r="20" spans="2:19" ht="20.100000000000001" customHeight="1">
      <c r="B20" s="72" t="s">
        <v>25</v>
      </c>
      <c r="C20" s="22">
        <f>SUM('11.22'!P27,'11.23'!P27,'11.24'!P27,'11.25'!P27,'11.26'!P27,'11.27'!P27)</f>
        <v>11</v>
      </c>
      <c r="D20" s="22">
        <f>SUM('11.22'!Q27,'11.23'!Q27,'11.24'!Q27,'11.25'!Q27,'11.26'!Q27,'11.27'!Q27)</f>
        <v>0</v>
      </c>
      <c r="E20" s="22">
        <f>SUM('11.22'!R27,'11.23'!R27,'11.24'!R27,'11.25'!R27,'11.26'!R27,'11.27'!R27)</f>
        <v>0</v>
      </c>
      <c r="F20" s="22">
        <f>SUM('11.22'!S27,'11.23'!S27,'11.24'!S27,'11.25'!S27,'11.26'!S27,'11.27'!S27)</f>
        <v>0</v>
      </c>
      <c r="G20" s="22">
        <f>SUM('11.22'!T27,'11.23'!T27,'11.24'!T27,'11.25'!T27,'11.26'!T27,'11.27'!T27)</f>
        <v>0</v>
      </c>
      <c r="H20" s="22">
        <f>SUM('11.22'!U27,'11.23'!U27,'11.24'!U27,'11.25'!U27,'11.26'!U27,'11.27'!U27)</f>
        <v>0</v>
      </c>
      <c r="I20" s="23">
        <f>SUM('11.22'!V27,'11.23'!V27,'11.24'!V27,'11.25'!V27,'11.26'!V27,'11.27'!V27)</f>
        <v>0</v>
      </c>
      <c r="J20" s="27"/>
      <c r="K20" s="25"/>
      <c r="L20" s="78" t="s">
        <v>25</v>
      </c>
      <c r="M20" s="1">
        <f>SUM('11.01'!P27,'11.02'!P27,'11.03'!P27,'11.04'!P27,'11.05'!P27,'11.06'!P27,'11.08'!P27,'11.09'!P27,'11.10'!P27,'11.11'!P27,'11.12'!P27,'11.13'!P27,'11.15'!P27,'11.16'!P27,'11.17'!P27,'11.18'!P27,'11.19'!P27,'11.20'!P27,'11.22'!P27,'11.23'!P27,'11.24'!P27,'11.25'!P27,'11.26'!P27,'11.27'!P27)</f>
        <v>41</v>
      </c>
      <c r="N20" s="1">
        <f>SUM('11.01'!Q27,'11.02'!Q27,'11.03'!Q27,'11.04'!Q27,'11.05'!Q27,'11.06'!Q27,'11.08'!Q27,'11.09'!Q27,'11.10'!Q27,'11.11'!Q27,'11.12'!Q27,'11.13'!Q27,'11.15'!Q27,'11.16'!Q27,'11.17'!Q27,'11.18'!Q27,'11.19'!Q27,'11.20'!Q27,'11.22'!Q27,'11.23'!Q27,'11.24'!Q27,'11.25'!Q27,'11.26'!Q27,'11.27'!Q27)</f>
        <v>0</v>
      </c>
      <c r="O20" s="1">
        <f>SUM('11.01'!R27,'11.02'!R27,'11.03'!R27,'11.04'!R27,'11.05'!R27,'11.06'!R27,'11.08'!R27,'11.09'!R27,'11.10'!R27,'11.11'!R27,'11.12'!R27,'11.13'!R27,'11.15'!R27,'11.16'!R27,'11.17'!R27,'11.18'!R27,'11.19'!R27,'11.20'!R27,'11.22'!R27,'11.23'!R27,'11.24'!R27,'11.25'!R27,'11.26'!R27,'11.27'!R27)</f>
        <v>0</v>
      </c>
      <c r="P20" s="1">
        <f>SUM('11.01'!S27,'11.02'!S27,'11.03'!S27,'11.04'!S27,'11.05'!S27,'11.06'!S27,'11.08'!S27,'11.09'!S27,'11.10'!S27,'11.11'!S27,'11.12'!S27,'11.13'!S27,'11.15'!S27,'11.16'!S27,'11.17'!S27,'11.18'!S27,'11.19'!S27,'11.20'!S27,'11.22'!S27,'11.23'!S27,'11.24'!S27,'11.25'!S27,'11.26'!S27,'11.27'!S27)</f>
        <v>0</v>
      </c>
      <c r="Q20" s="1">
        <f>SUM('11.01'!T27,'11.02'!T27,'11.03'!T27,'11.04'!T27,'11.05'!T27,'11.06'!T27,'11.08'!T27,'11.09'!T27,'11.10'!T27,'11.11'!T27,'11.12'!T27,'11.13'!T27,'11.15'!T27,'11.16'!T27,'11.17'!T27,'11.18'!T27,'11.19'!T27,'11.20'!T27,'11.22'!T27,'11.23'!T27,'11.24'!T27,'11.25'!T27,'11.26'!T27,'11.27'!T27)</f>
        <v>0</v>
      </c>
      <c r="R20" s="1">
        <f>SUM('11.01'!U27,'11.02'!U27,'11.03'!U27,'11.04'!U27,'11.05'!U27,'11.06'!U27,'11.08'!U27,'11.09'!U27,'11.10'!U27,'11.11'!U27,'11.12'!U27,'11.13'!U27,'11.15'!U27,'11.16'!U27,'11.17'!U27,'11.18'!U27,'11.19'!U27,'11.20'!U27,'11.22'!U27,'11.23'!U27,'11.24'!U27,'11.25'!U27,'11.26'!U27,'11.27'!U27)</f>
        <v>2</v>
      </c>
      <c r="S20" s="20">
        <f>SUM('11.01'!V27,'11.02'!V27,'11.03'!V27,'11.04'!V27,'11.05'!V27,'11.06'!V27,'11.08'!V27,'11.09'!V27,'11.10'!V27,'11.11'!V27,'11.12'!V27,'11.13'!V27,'11.15'!V27,'11.16'!V27,'11.17'!V27,'11.18'!V27,'11.19'!V27,'11.20'!V27,'11.22'!V27,'11.23'!V27,'11.24'!V27,'11.25'!V27,'11.26'!V27,'11.27'!V27)</f>
        <v>0</v>
      </c>
    </row>
    <row r="21" spans="2:19" ht="20.100000000000001" customHeight="1">
      <c r="B21" s="81"/>
      <c r="C21" s="69" t="s">
        <v>105</v>
      </c>
      <c r="D21" s="69" t="s">
        <v>106</v>
      </c>
      <c r="E21" s="69" t="s">
        <v>107</v>
      </c>
      <c r="F21" s="69" t="s">
        <v>47</v>
      </c>
      <c r="G21" s="69" t="s">
        <v>110</v>
      </c>
      <c r="H21" s="69" t="s">
        <v>111</v>
      </c>
      <c r="I21" s="71" t="s">
        <v>122</v>
      </c>
      <c r="J21" s="28"/>
      <c r="K21" s="29"/>
      <c r="L21" s="81"/>
      <c r="M21" s="69" t="s">
        <v>105</v>
      </c>
      <c r="N21" s="69" t="s">
        <v>106</v>
      </c>
      <c r="O21" s="69" t="s">
        <v>107</v>
      </c>
      <c r="P21" s="69" t="s">
        <v>47</v>
      </c>
      <c r="Q21" s="69" t="s">
        <v>110</v>
      </c>
      <c r="R21" s="69" t="s">
        <v>111</v>
      </c>
      <c r="S21" s="71" t="s">
        <v>122</v>
      </c>
    </row>
    <row r="22" spans="2:19" ht="20.100000000000001" customHeight="1">
      <c r="B22" s="121" t="s">
        <v>22</v>
      </c>
      <c r="C22" s="119">
        <f>SUM('11.22'!P29,'11.23'!P29,'11.24'!P29,'11.25'!P29,'11.26'!P29,'11.27'!P29)</f>
        <v>50</v>
      </c>
      <c r="D22" s="119">
        <f>SUM('11.22'!Q29,'11.23'!Q29,'11.24'!Q29,'11.25'!Q29,'11.26'!Q29,'11.27'!Q29)</f>
        <v>30</v>
      </c>
      <c r="E22" s="119">
        <f>SUM('11.22'!R29,'11.23'!R29,'11.24'!R29,'11.25'!R29,'11.26'!R29,'11.27'!R29)</f>
        <v>10</v>
      </c>
      <c r="F22" s="119">
        <f>SUM('11.22'!S29,'11.23'!S29,'11.24'!S29,'11.25'!S29,'11.26'!S29,'11.27'!S29)</f>
        <v>0</v>
      </c>
      <c r="G22" s="119">
        <f>SUM('11.22'!T29,'11.23'!T29,'11.24'!T29,'11.25'!T29,'11.26'!T29,'11.27'!T29)</f>
        <v>0</v>
      </c>
      <c r="H22" s="119">
        <f>SUM('11.22'!U29,'11.23'!U29,'11.24'!U29,'11.25'!U29,'11.26'!U29,'11.27'!U29)</f>
        <v>1</v>
      </c>
      <c r="I22" s="120">
        <f>SUM('11.22'!V29,'11.23'!V29,'11.24'!V29,'11.25'!V29,'11.26'!V29,'11.27'!V29)</f>
        <v>0</v>
      </c>
      <c r="J22" s="29"/>
      <c r="K22" s="29"/>
      <c r="L22" s="121" t="s">
        <v>22</v>
      </c>
      <c r="M22" s="119">
        <f>SUM('11.01'!P29,'11.02'!P29,'11.03'!P29,'11.04'!P29,'11.05'!P29,'11.06'!P29,'11.08'!P29,'11.09'!P29,'11.10'!P29,'11.11'!P29,'11.12'!P29,'11.13'!P29,'11.15'!P29,'11.16'!P29,'11.17'!P29,'11.18'!P29,'11.19'!P29,'11.20'!P29,'11.22'!P29,'11.23'!P29,'11.24'!P29,'11.25'!P29,'11.26'!P29,'11.27'!P29)</f>
        <v>234</v>
      </c>
      <c r="N22" s="119">
        <f>SUM('11.01'!Q29,'11.02'!Q29,'11.03'!Q29,'11.04'!Q29,'11.05'!Q29,'11.06'!Q29,'11.08'!Q29,'11.09'!Q29,'11.10'!Q29,'11.11'!Q29,'11.12'!Q29,'11.13'!Q29,'11.15'!Q29,'11.16'!Q29,'11.17'!Q29,'11.18'!Q29,'11.19'!Q29,'11.20'!Q29,'11.22'!Q29,'11.23'!Q29,'11.24'!Q29,'11.25'!Q29,'11.26'!Q29,'11.27'!Q29)</f>
        <v>111</v>
      </c>
      <c r="O22" s="119">
        <f>SUM('11.01'!R29,'11.02'!R29,'11.03'!R29,'11.04'!R29,'11.05'!R29,'11.06'!R29,'11.08'!R29,'11.09'!R29,'11.10'!R29,'11.11'!R29,'11.12'!R29,'11.13'!R29,'11.15'!R29,'11.16'!R29,'11.17'!R29,'11.18'!R29,'11.19'!R29,'11.20'!R29,'11.22'!R29,'11.23'!R29,'11.24'!R29,'11.25'!R29,'11.26'!R29,'11.27'!R29)</f>
        <v>35</v>
      </c>
      <c r="P22" s="119">
        <f>SUM('11.01'!S29,'11.02'!S29,'11.03'!S29,'11.04'!S29,'11.05'!S29,'11.06'!S29,'11.08'!S29,'11.09'!S29,'11.10'!S29,'11.11'!S29,'11.12'!S29,'11.13'!S29,'11.15'!S29,'11.16'!S29,'11.17'!S29,'11.18'!S29,'11.19'!S29,'11.20'!S29,'11.22'!S29,'11.23'!S29,'11.24'!S29,'11.25'!S29,'11.26'!S29,'11.27'!S29)</f>
        <v>3</v>
      </c>
      <c r="Q22" s="119">
        <f>SUM('11.01'!T29,'11.02'!T29,'11.03'!T29,'11.04'!T29,'11.05'!T29,'11.06'!T29,'11.08'!T29,'11.09'!T29,'11.10'!T29,'11.11'!T29,'11.12'!T29,'11.13'!T29,'11.15'!T29,'11.16'!T29,'11.17'!T29,'11.18'!T29,'11.19'!T29,'11.20'!T29,'11.22'!T29,'11.23'!T29,'11.24'!T29,'11.25'!T29,'11.26'!T29,'11.27'!T29)</f>
        <v>0</v>
      </c>
      <c r="R22" s="119">
        <f>SUM('11.01'!U29,'11.02'!U29,'11.03'!U29,'11.04'!U29,'11.05'!U29,'11.06'!U29,'11.08'!U29,'11.09'!U29,'11.10'!U29,'11.11'!U29,'11.12'!U29,'11.13'!U29,'11.15'!U29,'11.16'!U29,'11.17'!U29,'11.18'!U29,'11.19'!U29,'11.20'!U29,'11.22'!U29,'11.23'!U29,'11.24'!U29,'11.25'!U29,'11.26'!U29,'11.27'!U29)</f>
        <v>1</v>
      </c>
      <c r="S22" s="120">
        <f>SUM('11.01'!V29,'11.02'!V29,'11.03'!V29,'11.04'!V29,'11.05'!V29,'11.06'!V29,'11.08'!V29,'11.09'!V29,'11.10'!V29,'11.11'!V29,'11.12'!V29,'11.13'!V29,'11.15'!V29,'11.16'!V29,'11.17'!V29,'11.18'!V29,'11.19'!V29,'11.20'!V29,'11.22'!V29,'11.23'!V29,'11.24'!V29,'11.25'!V29,'11.26'!V29,'11.27'!V29)</f>
        <v>0</v>
      </c>
    </row>
    <row r="23" spans="2:19" ht="20.100000000000001" customHeight="1" thickBot="1">
      <c r="B23" s="85" t="s">
        <v>25</v>
      </c>
      <c r="C23" s="30">
        <f>SUM('11.22'!P30,'11.23'!P30,'11.24'!P30,'11.25'!P30,'11.26'!P30,'11.27'!P30)</f>
        <v>53</v>
      </c>
      <c r="D23" s="30">
        <f>SUM('11.22'!Q30,'11.23'!Q30,'11.24'!Q30,'11.25'!Q30,'11.26'!Q30,'11.27'!Q30)</f>
        <v>29</v>
      </c>
      <c r="E23" s="30">
        <f>SUM('11.22'!R30,'11.23'!R30,'11.24'!R30,'11.25'!R30,'11.26'!R30,'11.27'!R30)</f>
        <v>10</v>
      </c>
      <c r="F23" s="30">
        <f>SUM('11.22'!S30,'11.23'!S30,'11.24'!S30,'11.25'!S30,'11.26'!S30,'11.27'!S30)</f>
        <v>0</v>
      </c>
      <c r="G23" s="30">
        <f>SUM('11.22'!T30,'11.23'!T30,'11.24'!T30,'11.25'!T30,'11.26'!T30,'11.27'!T30)</f>
        <v>0</v>
      </c>
      <c r="H23" s="30">
        <f>SUM('11.22'!U30,'11.23'!U30,'11.24'!U30,'11.25'!U30,'11.26'!U30,'11.27'!U30)</f>
        <v>1</v>
      </c>
      <c r="I23" s="31">
        <f>SUM('11.22'!V30,'11.23'!V30,'11.24'!V30,'11.25'!V30,'11.26'!V30,'11.27'!V30)</f>
        <v>0</v>
      </c>
      <c r="J23" s="29"/>
      <c r="K23" s="29"/>
      <c r="L23" s="85" t="s">
        <v>25</v>
      </c>
      <c r="M23" s="30">
        <f>SUM('11.01'!P30,'11.02'!P30,'11.03'!P30,'11.04'!P30,'11.05'!P30,'11.06'!P30,'11.08'!P30,'11.09'!P30,'11.10'!P30,'11.11'!P30,'11.12'!P30,'11.13'!P30,'11.15'!P30,'11.16'!P30,'11.17'!P30,'11.18'!P30,'11.19'!P30,'11.20'!P30,'11.22'!P30,'11.23'!P30,'11.24'!P30,'11.25'!P30,'11.26'!P30,'11.27'!P30)</f>
        <v>230</v>
      </c>
      <c r="N23" s="30">
        <f>SUM('11.01'!Q30,'11.02'!Q30,'11.03'!Q30,'11.04'!Q30,'11.05'!Q30,'11.06'!Q30,'11.08'!Q30,'11.09'!Q30,'11.10'!Q30,'11.11'!Q30,'11.12'!Q30,'11.13'!Q30,'11.15'!Q30,'11.16'!Q30,'11.17'!Q30,'11.18'!Q30,'11.19'!Q30,'11.20'!Q30,'11.22'!Q30,'11.23'!Q30,'11.24'!Q30,'11.25'!Q30,'11.26'!Q30,'11.27'!Q30)</f>
        <v>116</v>
      </c>
      <c r="O23" s="30">
        <f>SUM('11.01'!R30,'11.02'!R30,'11.03'!R30,'11.04'!R30,'11.05'!R30,'11.06'!R30,'11.08'!R30,'11.09'!R30,'11.10'!R30,'11.11'!R30,'11.12'!R30,'11.13'!R30,'11.15'!R30,'11.16'!R30,'11.17'!R30,'11.18'!R30,'11.19'!R30,'11.20'!R30,'11.22'!R30,'11.23'!R30,'11.24'!R30,'11.25'!R30,'11.26'!R30,'11.27'!R30)</f>
        <v>34</v>
      </c>
      <c r="P23" s="30">
        <f>SUM('11.01'!S30,'11.02'!S30,'11.03'!S30,'11.04'!S30,'11.05'!S30,'11.06'!S30,'11.08'!S30,'11.09'!S30,'11.10'!S30,'11.11'!S30,'11.12'!S30,'11.13'!S30,'11.15'!S30,'11.16'!S30,'11.17'!S30,'11.18'!S30,'11.19'!S30,'11.20'!S30,'11.22'!S30,'11.23'!S30,'11.24'!S30,'11.25'!S30,'11.26'!S30,'11.27'!S30)</f>
        <v>3</v>
      </c>
      <c r="Q23" s="30">
        <f>SUM('11.01'!T30,'11.02'!T30,'11.03'!T30,'11.04'!T30,'11.05'!T30,'11.06'!T30,'11.08'!T30,'11.09'!T30,'11.10'!T30,'11.11'!T30,'11.12'!T30,'11.13'!T30,'11.15'!T30,'11.16'!T30,'11.17'!T30,'11.18'!T30,'11.19'!T30,'11.20'!T30,'11.22'!T30,'11.23'!T30,'11.24'!T30,'11.25'!T30,'11.26'!T30,'11.27'!T30)</f>
        <v>0</v>
      </c>
      <c r="R23" s="30">
        <f>SUM('11.01'!U30,'11.02'!U30,'11.03'!U30,'11.04'!U30,'11.05'!U30,'11.06'!U30,'11.08'!U30,'11.09'!U30,'11.10'!U30,'11.11'!U30,'11.12'!U30,'11.13'!U30,'11.15'!U30,'11.16'!U30,'11.17'!U30,'11.18'!U30,'11.19'!U30,'11.20'!U30,'11.22'!U30,'11.23'!U30,'11.24'!U30,'11.25'!U30,'11.26'!U30,'11.27'!U30)</f>
        <v>1</v>
      </c>
      <c r="S23" s="31">
        <f>SUM('11.01'!V30,'11.02'!V30,'11.03'!V30,'11.04'!V30,'11.05'!V30,'11.06'!V30,'11.08'!V30,'11.09'!V30,'11.10'!V30,'11.11'!V30,'11.12'!V30,'11.13'!V30,'11.15'!V30,'11.16'!V30,'11.17'!V30,'11.18'!V30,'11.19'!V30,'11.20'!V30,'11.22'!V30,'11.23'!V30,'11.24'!V30,'11.25'!V30,'11.26'!V30,'11.27'!V30)</f>
        <v>0</v>
      </c>
    </row>
    <row r="24" spans="2:19" ht="20.100000000000001" customHeight="1" thickBot="1">
      <c r="B24" s="100"/>
      <c r="C24" s="100"/>
      <c r="D24" s="100"/>
      <c r="E24" s="100"/>
      <c r="F24" s="100"/>
      <c r="G24" s="477" t="s">
        <v>79</v>
      </c>
      <c r="H24" s="478"/>
      <c r="I24" s="317">
        <f>SUM(C8:I8,C11:I11,C14:I14,C17:I17,C20:I20,C23:I23)</f>
        <v>1283</v>
      </c>
      <c r="J24" s="29"/>
      <c r="K24" s="29"/>
      <c r="L24" s="100"/>
      <c r="M24" s="100"/>
      <c r="N24" s="100"/>
      <c r="O24" s="100"/>
      <c r="P24" s="100"/>
      <c r="Q24" s="479" t="s">
        <v>79</v>
      </c>
      <c r="R24" s="480"/>
      <c r="S24" s="271">
        <f>SUM(M8:S8,M11:S11,M14:S14,M17:S17,M20:S20,M23:S23)</f>
        <v>5407</v>
      </c>
    </row>
  </sheetData>
  <mergeCells count="2">
    <mergeCell ref="G24:H24"/>
    <mergeCell ref="Q24:R24"/>
  </mergeCells>
  <phoneticPr fontId="3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41"/>
  <sheetViews>
    <sheetView zoomScaleNormal="100" workbookViewId="0">
      <pane ySplit="3" topLeftCell="A70" activePane="bottomLeft" state="frozen"/>
      <selection activeCell="A4" sqref="A4:J71"/>
      <selection pane="bottomLeft" activeCell="A96" sqref="A96:L99"/>
    </sheetView>
  </sheetViews>
  <sheetFormatPr defaultRowHeight="20.100000000000001" customHeight="1"/>
  <cols>
    <col min="1" max="1" width="10.125" style="268" customWidth="1"/>
    <col min="2" max="2" width="18.625" style="123" customWidth="1"/>
    <col min="3" max="3" width="11.625" style="123" customWidth="1"/>
    <col min="4" max="8" width="8.125" style="123" customWidth="1"/>
    <col min="9" max="9" width="8.875" style="31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3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55" t="s">
        <v>3</v>
      </c>
      <c r="E3" s="455" t="s">
        <v>4</v>
      </c>
      <c r="F3" s="455" t="s">
        <v>5</v>
      </c>
      <c r="G3" s="455" t="s">
        <v>6</v>
      </c>
      <c r="H3" s="455" t="s">
        <v>119</v>
      </c>
      <c r="I3" s="295" t="s">
        <v>8</v>
      </c>
      <c r="J3" s="455" t="s">
        <v>9</v>
      </c>
      <c r="K3" s="466" t="s">
        <v>10</v>
      </c>
      <c r="L3" s="467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8">
        <v>44529</v>
      </c>
      <c r="B4" s="326" t="s">
        <v>2935</v>
      </c>
      <c r="C4" s="327" t="s">
        <v>2936</v>
      </c>
      <c r="D4" s="328">
        <v>8</v>
      </c>
      <c r="E4" s="328">
        <v>0</v>
      </c>
      <c r="F4" s="328">
        <v>0</v>
      </c>
      <c r="G4" s="328">
        <v>0</v>
      </c>
      <c r="H4" s="328">
        <v>0</v>
      </c>
      <c r="I4" s="329" t="s">
        <v>2939</v>
      </c>
      <c r="J4" s="330" t="s">
        <v>2940</v>
      </c>
      <c r="K4" s="330" t="s">
        <v>2942</v>
      </c>
      <c r="L4" s="331"/>
      <c r="M4" s="101"/>
      <c r="O4" s="111" t="s">
        <v>93</v>
      </c>
      <c r="P4" s="112"/>
      <c r="Q4" s="32">
        <f t="shared" ref="Q4:U6" si="0">D155</f>
        <v>233</v>
      </c>
      <c r="R4" s="32">
        <f t="shared" si="0"/>
        <v>0</v>
      </c>
      <c r="S4" s="32">
        <f t="shared" si="0"/>
        <v>0</v>
      </c>
      <c r="T4" s="32">
        <f t="shared" si="0"/>
        <v>257</v>
      </c>
      <c r="U4" s="32">
        <f t="shared" si="0"/>
        <v>0</v>
      </c>
      <c r="V4" s="113"/>
    </row>
    <row r="5" spans="1:22" ht="20.100000000000001" customHeight="1" thickBot="1">
      <c r="A5" s="324">
        <v>44529</v>
      </c>
      <c r="B5" s="338" t="s">
        <v>2938</v>
      </c>
      <c r="C5" s="339" t="s">
        <v>2937</v>
      </c>
      <c r="D5" s="340">
        <v>0</v>
      </c>
      <c r="E5" s="340">
        <v>0</v>
      </c>
      <c r="F5" s="340">
        <v>0</v>
      </c>
      <c r="G5" s="340">
        <v>3</v>
      </c>
      <c r="H5" s="340">
        <v>0</v>
      </c>
      <c r="I5" s="341" t="s">
        <v>2939</v>
      </c>
      <c r="J5" s="342" t="s">
        <v>2941</v>
      </c>
      <c r="K5" s="342" t="s">
        <v>2943</v>
      </c>
      <c r="L5" s="343"/>
      <c r="M5" s="156"/>
      <c r="O5" s="114" t="s">
        <v>49</v>
      </c>
      <c r="P5" s="115"/>
      <c r="Q5" s="33">
        <f t="shared" si="0"/>
        <v>5522</v>
      </c>
      <c r="R5" s="33">
        <f t="shared" si="0"/>
        <v>909</v>
      </c>
      <c r="S5" s="33">
        <f t="shared" si="0"/>
        <v>921</v>
      </c>
      <c r="T5" s="33">
        <f t="shared" si="0"/>
        <v>5392</v>
      </c>
      <c r="U5" s="33">
        <f t="shared" si="0"/>
        <v>0</v>
      </c>
      <c r="V5" s="116"/>
    </row>
    <row r="6" spans="1:22" ht="20.100000000000001" customHeight="1" thickBot="1">
      <c r="A6" s="318">
        <v>44529</v>
      </c>
      <c r="B6" s="326" t="s">
        <v>2947</v>
      </c>
      <c r="C6" s="327" t="s">
        <v>2945</v>
      </c>
      <c r="D6" s="328">
        <v>1</v>
      </c>
      <c r="E6" s="328">
        <v>0</v>
      </c>
      <c r="F6" s="328">
        <v>0</v>
      </c>
      <c r="G6" s="328">
        <v>1</v>
      </c>
      <c r="H6" s="328">
        <v>0</v>
      </c>
      <c r="I6" s="329" t="s">
        <v>2968</v>
      </c>
      <c r="J6" s="330" t="s">
        <v>2970</v>
      </c>
      <c r="K6" s="368" t="s">
        <v>2977</v>
      </c>
      <c r="L6" s="331"/>
      <c r="M6" s="156"/>
      <c r="O6" s="46" t="s">
        <v>50</v>
      </c>
      <c r="P6" s="47"/>
      <c r="Q6" s="2">
        <f t="shared" si="0"/>
        <v>5755</v>
      </c>
      <c r="R6" s="2">
        <f t="shared" si="0"/>
        <v>909</v>
      </c>
      <c r="S6" s="2">
        <f t="shared" si="0"/>
        <v>921</v>
      </c>
      <c r="T6" s="2">
        <f t="shared" si="0"/>
        <v>5649</v>
      </c>
      <c r="U6" s="2">
        <f t="shared" si="0"/>
        <v>0</v>
      </c>
      <c r="V6" s="48"/>
    </row>
    <row r="7" spans="1:22" ht="20.100000000000001" customHeight="1" thickTop="1" thickBot="1">
      <c r="A7" s="324">
        <v>44529</v>
      </c>
      <c r="B7" s="338" t="s">
        <v>2947</v>
      </c>
      <c r="C7" s="339" t="s">
        <v>2946</v>
      </c>
      <c r="D7" s="340">
        <v>1</v>
      </c>
      <c r="E7" s="340">
        <v>0</v>
      </c>
      <c r="F7" s="340">
        <v>0</v>
      </c>
      <c r="G7" s="340">
        <v>1</v>
      </c>
      <c r="H7" s="340">
        <v>0</v>
      </c>
      <c r="I7" s="341" t="s">
        <v>2968</v>
      </c>
      <c r="J7" s="342" t="s">
        <v>2971</v>
      </c>
      <c r="K7" s="369" t="s">
        <v>2977</v>
      </c>
      <c r="L7" s="343"/>
      <c r="M7" s="156"/>
      <c r="O7" s="49" t="s">
        <v>51</v>
      </c>
      <c r="P7" s="50"/>
      <c r="Q7" s="3">
        <f>D102</f>
        <v>237</v>
      </c>
      <c r="R7" s="3">
        <f>E102</f>
        <v>0</v>
      </c>
      <c r="S7" s="3">
        <f>F102</f>
        <v>0</v>
      </c>
      <c r="T7" s="3">
        <f>G102</f>
        <v>216</v>
      </c>
      <c r="U7" s="3">
        <f>H102</f>
        <v>0</v>
      </c>
      <c r="V7" s="51"/>
    </row>
    <row r="8" spans="1:22" ht="20.100000000000001" customHeight="1" thickBot="1">
      <c r="A8" s="325">
        <v>44529</v>
      </c>
      <c r="B8" s="332" t="s">
        <v>2948</v>
      </c>
      <c r="C8" s="333" t="s">
        <v>2949</v>
      </c>
      <c r="D8" s="334">
        <v>5</v>
      </c>
      <c r="E8" s="334">
        <v>0</v>
      </c>
      <c r="F8" s="334">
        <v>0</v>
      </c>
      <c r="G8" s="334">
        <v>5</v>
      </c>
      <c r="H8" s="334">
        <v>0</v>
      </c>
      <c r="I8" s="335" t="s">
        <v>2968</v>
      </c>
      <c r="J8" s="336" t="s">
        <v>2972</v>
      </c>
      <c r="K8" s="370" t="s">
        <v>2978</v>
      </c>
      <c r="L8" s="337"/>
      <c r="M8" s="156"/>
      <c r="O8" s="52" t="s">
        <v>94</v>
      </c>
      <c r="P8" s="53"/>
      <c r="Q8" s="4">
        <f>SUM(Q6:Q7)</f>
        <v>5992</v>
      </c>
      <c r="R8" s="4">
        <f>SUM(R6:R7)</f>
        <v>909</v>
      </c>
      <c r="S8" s="4">
        <f>SUM(S6:S7)</f>
        <v>921</v>
      </c>
      <c r="T8" s="4">
        <f>SUM(T6:T7)</f>
        <v>5865</v>
      </c>
      <c r="U8" s="4">
        <f>SUM(U6:U7)</f>
        <v>0</v>
      </c>
      <c r="V8" s="54"/>
    </row>
    <row r="9" spans="1:22" ht="20.100000000000001" customHeight="1" thickTop="1" thickBot="1">
      <c r="A9" s="325">
        <v>44529</v>
      </c>
      <c r="B9" s="332" t="s">
        <v>2948</v>
      </c>
      <c r="C9" s="333" t="s">
        <v>2950</v>
      </c>
      <c r="D9" s="334">
        <v>0</v>
      </c>
      <c r="E9" s="334">
        <v>0</v>
      </c>
      <c r="F9" s="334">
        <v>0</v>
      </c>
      <c r="G9" s="334">
        <v>1</v>
      </c>
      <c r="H9" s="334">
        <v>0</v>
      </c>
      <c r="I9" s="335" t="s">
        <v>2968</v>
      </c>
      <c r="J9" s="336" t="s">
        <v>2973</v>
      </c>
      <c r="K9" s="370" t="s">
        <v>2979</v>
      </c>
      <c r="L9" s="337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59">
        <v>44529</v>
      </c>
      <c r="B10" s="360" t="s">
        <v>2951</v>
      </c>
      <c r="C10" s="361" t="s">
        <v>2952</v>
      </c>
      <c r="D10" s="362">
        <v>3</v>
      </c>
      <c r="E10" s="362">
        <v>0</v>
      </c>
      <c r="F10" s="362">
        <v>0</v>
      </c>
      <c r="G10" s="362">
        <v>3</v>
      </c>
      <c r="H10" s="362">
        <v>0</v>
      </c>
      <c r="I10" s="363" t="s">
        <v>2968</v>
      </c>
      <c r="J10" s="364" t="s">
        <v>2972</v>
      </c>
      <c r="K10" s="367" t="s">
        <v>2977</v>
      </c>
      <c r="L10" s="365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9">
        <v>44529</v>
      </c>
      <c r="B11" s="360" t="s">
        <v>2953</v>
      </c>
      <c r="C11" s="361" t="s">
        <v>2952</v>
      </c>
      <c r="D11" s="362">
        <v>2</v>
      </c>
      <c r="E11" s="362">
        <v>0</v>
      </c>
      <c r="F11" s="362">
        <v>0</v>
      </c>
      <c r="G11" s="362">
        <v>1</v>
      </c>
      <c r="H11" s="362">
        <v>0</v>
      </c>
      <c r="I11" s="363" t="s">
        <v>2968</v>
      </c>
      <c r="J11" s="364" t="s">
        <v>2970</v>
      </c>
      <c r="K11" s="367" t="s">
        <v>2977</v>
      </c>
      <c r="L11" s="36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59">
        <v>44529</v>
      </c>
      <c r="B12" s="360" t="s">
        <v>2954</v>
      </c>
      <c r="C12" s="361" t="s">
        <v>2955</v>
      </c>
      <c r="D12" s="362">
        <v>1</v>
      </c>
      <c r="E12" s="362">
        <v>0</v>
      </c>
      <c r="F12" s="362">
        <v>0</v>
      </c>
      <c r="G12" s="362">
        <v>1</v>
      </c>
      <c r="H12" s="362">
        <v>0</v>
      </c>
      <c r="I12" s="363" t="s">
        <v>2968</v>
      </c>
      <c r="J12" s="364" t="s">
        <v>2972</v>
      </c>
      <c r="K12" s="367" t="s">
        <v>2979</v>
      </c>
      <c r="L12" s="365"/>
      <c r="M12" s="156"/>
      <c r="O12" s="468" t="s">
        <v>53</v>
      </c>
      <c r="P12" s="466"/>
      <c r="Q12" s="117">
        <f>T12+V12</f>
        <v>233</v>
      </c>
      <c r="R12" s="57"/>
      <c r="S12" s="58" t="s">
        <v>39</v>
      </c>
      <c r="T12" s="59">
        <f>SUM(P14:V14,P17:V17,P20:V20,P23:V23,P26:V26,V29,U29,T29)</f>
        <v>205</v>
      </c>
      <c r="U12" s="60" t="s">
        <v>40</v>
      </c>
      <c r="V12" s="61">
        <f>SUM(P29:S29)</f>
        <v>28</v>
      </c>
    </row>
    <row r="13" spans="1:22" ht="20.100000000000001" customHeight="1">
      <c r="A13" s="318">
        <v>44529</v>
      </c>
      <c r="B13" s="326" t="s">
        <v>2956</v>
      </c>
      <c r="C13" s="327" t="s">
        <v>2957</v>
      </c>
      <c r="D13" s="328">
        <v>4</v>
      </c>
      <c r="E13" s="328">
        <v>0</v>
      </c>
      <c r="F13" s="328">
        <v>0</v>
      </c>
      <c r="G13" s="328">
        <v>2</v>
      </c>
      <c r="H13" s="328">
        <v>0</v>
      </c>
      <c r="I13" s="329" t="s">
        <v>2968</v>
      </c>
      <c r="J13" s="330" t="s">
        <v>2973</v>
      </c>
      <c r="K13" s="368" t="s">
        <v>2978</v>
      </c>
      <c r="L13" s="331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25">
        <v>44529</v>
      </c>
      <c r="B14" s="332" t="s">
        <v>2956</v>
      </c>
      <c r="C14" s="333" t="s">
        <v>2958</v>
      </c>
      <c r="D14" s="334">
        <v>1</v>
      </c>
      <c r="E14" s="334">
        <v>0</v>
      </c>
      <c r="F14" s="334">
        <v>0</v>
      </c>
      <c r="G14" s="334">
        <v>2</v>
      </c>
      <c r="H14" s="334">
        <v>0</v>
      </c>
      <c r="I14" s="335" t="s">
        <v>2968</v>
      </c>
      <c r="J14" s="336" t="s">
        <v>2974</v>
      </c>
      <c r="K14" s="370" t="s">
        <v>2979</v>
      </c>
      <c r="L14" s="337"/>
      <c r="M14" s="156"/>
      <c r="O14" s="118" t="s">
        <v>22</v>
      </c>
      <c r="P14" s="119">
        <f t="shared" ref="P14:V14" si="1">SUMIF($C$4:$C$76,P13,$D$4:$D$76)+SUMIF($C$86:$C$87,P13,$D$86:$D$87)+SUMIF($C$107:$C$108,P13,$D$107:$D$108)</f>
        <v>21</v>
      </c>
      <c r="Q14" s="119">
        <f t="shared" si="1"/>
        <v>2</v>
      </c>
      <c r="R14" s="119">
        <f t="shared" si="1"/>
        <v>29</v>
      </c>
      <c r="S14" s="119">
        <f t="shared" si="1"/>
        <v>0</v>
      </c>
      <c r="T14" s="119">
        <f t="shared" si="1"/>
        <v>30</v>
      </c>
      <c r="U14" s="119">
        <f t="shared" si="1"/>
        <v>0</v>
      </c>
      <c r="V14" s="120">
        <f t="shared" si="1"/>
        <v>3</v>
      </c>
    </row>
    <row r="15" spans="1:22" ht="20.100000000000001" customHeight="1" thickBot="1">
      <c r="A15" s="324">
        <v>44529</v>
      </c>
      <c r="B15" s="338" t="s">
        <v>2956</v>
      </c>
      <c r="C15" s="339" t="s">
        <v>2950</v>
      </c>
      <c r="D15" s="340">
        <v>0</v>
      </c>
      <c r="E15" s="340">
        <v>0</v>
      </c>
      <c r="F15" s="340">
        <v>0</v>
      </c>
      <c r="G15" s="340">
        <v>1</v>
      </c>
      <c r="H15" s="340">
        <v>0</v>
      </c>
      <c r="I15" s="341" t="s">
        <v>2968</v>
      </c>
      <c r="J15" s="342" t="s">
        <v>2975</v>
      </c>
      <c r="K15" s="369" t="s">
        <v>2978</v>
      </c>
      <c r="L15" s="343"/>
      <c r="M15" s="156"/>
      <c r="O15" s="65" t="s">
        <v>25</v>
      </c>
      <c r="P15" s="66">
        <f t="shared" ref="P15:V15" si="2">SUMIF($C$4:$C$76,P13,$G$4:$G$76)+SUMIF($C$86:$C$87,P13,$G$86:$G$87)+SUMIF($C$107:$C$108,P13,$G$107:$G$108)</f>
        <v>16</v>
      </c>
      <c r="Q15" s="66">
        <f t="shared" si="2"/>
        <v>2</v>
      </c>
      <c r="R15" s="66">
        <f t="shared" si="2"/>
        <v>19</v>
      </c>
      <c r="S15" s="66">
        <f t="shared" si="2"/>
        <v>0</v>
      </c>
      <c r="T15" s="66">
        <f t="shared" si="2"/>
        <v>64</v>
      </c>
      <c r="U15" s="66">
        <f t="shared" si="2"/>
        <v>0</v>
      </c>
      <c r="V15" s="67">
        <f t="shared" si="2"/>
        <v>3</v>
      </c>
    </row>
    <row r="16" spans="1:22" ht="20.100000000000001" customHeight="1">
      <c r="A16" s="318">
        <v>44529</v>
      </c>
      <c r="B16" s="326" t="s">
        <v>2959</v>
      </c>
      <c r="C16" s="327" t="s">
        <v>2960</v>
      </c>
      <c r="D16" s="328">
        <v>0</v>
      </c>
      <c r="E16" s="328">
        <v>0</v>
      </c>
      <c r="F16" s="328">
        <v>0</v>
      </c>
      <c r="G16" s="328">
        <v>1</v>
      </c>
      <c r="H16" s="328">
        <v>0</v>
      </c>
      <c r="I16" s="329" t="s">
        <v>2968</v>
      </c>
      <c r="J16" s="330" t="s">
        <v>2973</v>
      </c>
      <c r="K16" s="368" t="s">
        <v>2978</v>
      </c>
      <c r="L16" s="331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25">
        <v>44529</v>
      </c>
      <c r="B17" s="332" t="s">
        <v>2959</v>
      </c>
      <c r="C17" s="333" t="s">
        <v>2961</v>
      </c>
      <c r="D17" s="334">
        <v>1</v>
      </c>
      <c r="E17" s="334">
        <v>0</v>
      </c>
      <c r="F17" s="334">
        <v>0</v>
      </c>
      <c r="G17" s="334">
        <v>1</v>
      </c>
      <c r="H17" s="334">
        <v>0</v>
      </c>
      <c r="I17" s="335" t="s">
        <v>2968</v>
      </c>
      <c r="J17" s="336" t="s">
        <v>2972</v>
      </c>
      <c r="K17" s="370" t="s">
        <v>2979</v>
      </c>
      <c r="L17" s="337"/>
      <c r="M17" s="156"/>
      <c r="O17" s="121" t="s">
        <v>22</v>
      </c>
      <c r="P17" s="119">
        <f t="shared" ref="P17:V17" si="3">SUMIF($C$4:$C$76,P16,$D$4:$D$76)+SUMIF($C$86:$C$87,P16,$D$86:$D$87)+SUMIF($C$107:$C$108,P16,$D$107:$D$108)</f>
        <v>72</v>
      </c>
      <c r="Q17" s="119">
        <f t="shared" si="3"/>
        <v>3</v>
      </c>
      <c r="R17" s="119">
        <f t="shared" si="3"/>
        <v>3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325">
        <v>44529</v>
      </c>
      <c r="B18" s="332" t="s">
        <v>2959</v>
      </c>
      <c r="C18" s="333" t="s">
        <v>2946</v>
      </c>
      <c r="D18" s="334">
        <v>1</v>
      </c>
      <c r="E18" s="334">
        <v>0</v>
      </c>
      <c r="F18" s="334">
        <v>0</v>
      </c>
      <c r="G18" s="334">
        <v>1</v>
      </c>
      <c r="H18" s="334">
        <v>0</v>
      </c>
      <c r="I18" s="335" t="s">
        <v>2968</v>
      </c>
      <c r="J18" s="336" t="s">
        <v>2971</v>
      </c>
      <c r="K18" s="370" t="s">
        <v>2977</v>
      </c>
      <c r="L18" s="337"/>
      <c r="M18" s="156"/>
      <c r="O18" s="72" t="s">
        <v>25</v>
      </c>
      <c r="P18" s="73">
        <f t="shared" ref="P18:V18" si="4">SUMIF($C$4:$C$76,P16,$G$4:$G$76)+SUMIF($C$86:$C$87,P16,$G$86:$G$87)+SUMIF($C$107:$C$108,P16,$G$107:$G$108)</f>
        <v>72</v>
      </c>
      <c r="Q18" s="73">
        <f t="shared" si="4"/>
        <v>4</v>
      </c>
      <c r="R18" s="73">
        <f t="shared" si="4"/>
        <v>7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324">
        <v>44529</v>
      </c>
      <c r="B19" s="338" t="s">
        <v>2959</v>
      </c>
      <c r="C19" s="339" t="s">
        <v>2962</v>
      </c>
      <c r="D19" s="340">
        <v>0</v>
      </c>
      <c r="E19" s="340">
        <v>0</v>
      </c>
      <c r="F19" s="340">
        <v>0</v>
      </c>
      <c r="G19" s="340">
        <v>2</v>
      </c>
      <c r="H19" s="340">
        <v>0</v>
      </c>
      <c r="I19" s="341" t="s">
        <v>2968</v>
      </c>
      <c r="J19" s="342" t="s">
        <v>2971</v>
      </c>
      <c r="K19" s="369" t="s">
        <v>2979</v>
      </c>
      <c r="L19" s="343"/>
      <c r="M19" s="156"/>
      <c r="O19" s="75"/>
      <c r="P19" s="124" t="s">
        <v>41</v>
      </c>
      <c r="Q19" s="76" t="s">
        <v>554</v>
      </c>
      <c r="R19" s="76" t="s">
        <v>42</v>
      </c>
      <c r="S19" s="76" t="s">
        <v>134</v>
      </c>
      <c r="T19" s="43" t="s">
        <v>43</v>
      </c>
      <c r="U19" s="76" t="s">
        <v>109</v>
      </c>
      <c r="V19" s="77" t="s">
        <v>136</v>
      </c>
    </row>
    <row r="20" spans="1:22" ht="20.100000000000001" customHeight="1">
      <c r="A20" s="318">
        <v>44529</v>
      </c>
      <c r="B20" s="326" t="s">
        <v>2963</v>
      </c>
      <c r="C20" s="327" t="s">
        <v>2964</v>
      </c>
      <c r="D20" s="328">
        <v>1</v>
      </c>
      <c r="E20" s="328">
        <v>0</v>
      </c>
      <c r="F20" s="328">
        <v>0</v>
      </c>
      <c r="G20" s="328">
        <v>0</v>
      </c>
      <c r="H20" s="328">
        <v>0</v>
      </c>
      <c r="I20" s="329" t="s">
        <v>2969</v>
      </c>
      <c r="J20" s="330" t="s">
        <v>2971</v>
      </c>
      <c r="K20" s="368" t="s">
        <v>2978</v>
      </c>
      <c r="L20" s="331"/>
      <c r="M20" s="156" t="s">
        <v>126</v>
      </c>
      <c r="O20" s="121" t="s">
        <v>22</v>
      </c>
      <c r="P20" s="119">
        <f t="shared" ref="P20:V20" si="5">SUMIF($C$4:$C$76,P19,$D$4:$D$76)+SUMIF($C$86:$C$87,P19,$D$86:$D$87)+SUMIF($C$107:$C$108,P19,$D$107:$D$108)</f>
        <v>13</v>
      </c>
      <c r="Q20" s="119">
        <f t="shared" si="5"/>
        <v>0</v>
      </c>
      <c r="R20" s="119">
        <f t="shared" si="5"/>
        <v>22</v>
      </c>
      <c r="S20" s="119">
        <f t="shared" si="5"/>
        <v>0</v>
      </c>
      <c r="T20" s="119">
        <f t="shared" si="5"/>
        <v>2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325">
        <v>44529</v>
      </c>
      <c r="B21" s="332" t="s">
        <v>2963</v>
      </c>
      <c r="C21" s="333" t="s">
        <v>2936</v>
      </c>
      <c r="D21" s="334">
        <v>4</v>
      </c>
      <c r="E21" s="334">
        <v>0</v>
      </c>
      <c r="F21" s="334">
        <v>0</v>
      </c>
      <c r="G21" s="334">
        <v>4</v>
      </c>
      <c r="H21" s="334">
        <v>0</v>
      </c>
      <c r="I21" s="335" t="s">
        <v>2968</v>
      </c>
      <c r="J21" s="336" t="s">
        <v>2971</v>
      </c>
      <c r="K21" s="370" t="s">
        <v>2978</v>
      </c>
      <c r="L21" s="337"/>
      <c r="M21" s="156"/>
      <c r="O21" s="78" t="s">
        <v>25</v>
      </c>
      <c r="P21" s="79">
        <f t="shared" ref="P21:V21" si="6">SUMIF($C$4:$C$76,P19,$G$4:$G$76)+SUMIF($C$86:$C$87,P19,$G$86:$G$87)+SUMIF($C$107:$C$108,P19,$G$107:$G$108)</f>
        <v>13</v>
      </c>
      <c r="Q21" s="79">
        <f t="shared" si="6"/>
        <v>0</v>
      </c>
      <c r="R21" s="79">
        <f t="shared" si="6"/>
        <v>24</v>
      </c>
      <c r="S21" s="79">
        <f t="shared" si="6"/>
        <v>0</v>
      </c>
      <c r="T21" s="79">
        <f t="shared" si="6"/>
        <v>2</v>
      </c>
      <c r="U21" s="79">
        <f t="shared" si="6"/>
        <v>0</v>
      </c>
      <c r="V21" s="80">
        <f t="shared" si="6"/>
        <v>0</v>
      </c>
    </row>
    <row r="22" spans="1:22" ht="20.100000000000001" customHeight="1" thickBot="1">
      <c r="A22" s="324">
        <v>44529</v>
      </c>
      <c r="B22" s="338" t="s">
        <v>2963</v>
      </c>
      <c r="C22" s="339" t="s">
        <v>2965</v>
      </c>
      <c r="D22" s="340">
        <v>1</v>
      </c>
      <c r="E22" s="340">
        <v>0</v>
      </c>
      <c r="F22" s="340">
        <v>0</v>
      </c>
      <c r="G22" s="340">
        <v>0</v>
      </c>
      <c r="H22" s="340">
        <v>0</v>
      </c>
      <c r="I22" s="341" t="s">
        <v>2968</v>
      </c>
      <c r="J22" s="342" t="s">
        <v>2972</v>
      </c>
      <c r="K22" s="369" t="s">
        <v>2978</v>
      </c>
      <c r="L22" s="343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18">
        <v>44529</v>
      </c>
      <c r="B23" s="326" t="s">
        <v>2966</v>
      </c>
      <c r="C23" s="327" t="s">
        <v>2960</v>
      </c>
      <c r="D23" s="328">
        <v>5</v>
      </c>
      <c r="E23" s="328">
        <v>0</v>
      </c>
      <c r="F23" s="328">
        <v>0</v>
      </c>
      <c r="G23" s="328">
        <v>5</v>
      </c>
      <c r="H23" s="328">
        <v>0</v>
      </c>
      <c r="I23" s="329" t="s">
        <v>2968</v>
      </c>
      <c r="J23" s="330" t="s">
        <v>2972</v>
      </c>
      <c r="K23" s="368" t="s">
        <v>2979</v>
      </c>
      <c r="L23" s="331"/>
      <c r="M23" s="156"/>
      <c r="O23" s="121" t="s">
        <v>22</v>
      </c>
      <c r="P23" s="119">
        <f t="shared" ref="P23:V23" si="7">SUMIF($C$4:$C$76,P22,$D$4:$D$76)+SUMIF($C$86:$C$87,P22,$D$86:$D$87)+SUMIF($C$107:$C$108,P22,$D$107:$D$108)</f>
        <v>0</v>
      </c>
      <c r="Q23" s="119">
        <f t="shared" si="7"/>
        <v>2</v>
      </c>
      <c r="R23" s="119">
        <f t="shared" si="7"/>
        <v>0</v>
      </c>
      <c r="S23" s="119">
        <f t="shared" si="7"/>
        <v>0</v>
      </c>
      <c r="T23" s="119">
        <f t="shared" si="7"/>
        <v>0</v>
      </c>
      <c r="U23" s="119">
        <f t="shared" si="7"/>
        <v>2</v>
      </c>
      <c r="V23" s="120">
        <f t="shared" si="7"/>
        <v>0</v>
      </c>
    </row>
    <row r="24" spans="1:22" ht="20.100000000000001" customHeight="1" thickBot="1">
      <c r="A24" s="324">
        <v>44529</v>
      </c>
      <c r="B24" s="338" t="s">
        <v>2966</v>
      </c>
      <c r="C24" s="339" t="s">
        <v>2967</v>
      </c>
      <c r="D24" s="340">
        <v>3</v>
      </c>
      <c r="E24" s="340">
        <v>0</v>
      </c>
      <c r="F24" s="340">
        <v>0</v>
      </c>
      <c r="G24" s="340">
        <v>2</v>
      </c>
      <c r="H24" s="340">
        <v>0</v>
      </c>
      <c r="I24" s="341" t="s">
        <v>2968</v>
      </c>
      <c r="J24" s="342" t="s">
        <v>2976</v>
      </c>
      <c r="K24" s="369" t="s">
        <v>2977</v>
      </c>
      <c r="L24" s="343"/>
      <c r="M24" s="156"/>
      <c r="O24" s="72" t="s">
        <v>25</v>
      </c>
      <c r="P24" s="73">
        <f t="shared" ref="P24:V24" si="8">SUMIF($C$4:$C$76,P22,$G$4:$G$76)+SUMIF($C$86:$C$87,P22,$G$86:$G$87)+SUMIF($C$107:$C$108,P22,$G$107:$G$108)</f>
        <v>0</v>
      </c>
      <c r="Q24" s="73">
        <f t="shared" si="8"/>
        <v>1</v>
      </c>
      <c r="R24" s="73">
        <f t="shared" si="8"/>
        <v>0</v>
      </c>
      <c r="S24" s="73">
        <f t="shared" si="8"/>
        <v>0</v>
      </c>
      <c r="T24" s="73">
        <f t="shared" si="8"/>
        <v>0</v>
      </c>
      <c r="U24" s="73">
        <f t="shared" si="8"/>
        <v>2</v>
      </c>
      <c r="V24" s="74">
        <f t="shared" si="8"/>
        <v>0</v>
      </c>
    </row>
    <row r="25" spans="1:22" ht="20.100000000000001" customHeight="1">
      <c r="A25" s="318">
        <v>44529</v>
      </c>
      <c r="B25" s="326" t="s">
        <v>2980</v>
      </c>
      <c r="C25" s="327" t="s">
        <v>2981</v>
      </c>
      <c r="D25" s="328">
        <v>1</v>
      </c>
      <c r="E25" s="328">
        <v>0</v>
      </c>
      <c r="F25" s="328">
        <v>0</v>
      </c>
      <c r="G25" s="328">
        <v>1</v>
      </c>
      <c r="H25" s="328">
        <v>0</v>
      </c>
      <c r="I25" s="329" t="s">
        <v>2992</v>
      </c>
      <c r="J25" s="330" t="s">
        <v>2995</v>
      </c>
      <c r="K25" s="330" t="s">
        <v>2999</v>
      </c>
      <c r="L25" s="331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128</v>
      </c>
      <c r="U25" s="76" t="s">
        <v>129</v>
      </c>
      <c r="V25" s="77" t="s">
        <v>46</v>
      </c>
    </row>
    <row r="26" spans="1:22" ht="20.100000000000001" customHeight="1">
      <c r="A26" s="325">
        <v>44529</v>
      </c>
      <c r="B26" s="332" t="s">
        <v>2980</v>
      </c>
      <c r="C26" s="333" t="s">
        <v>41</v>
      </c>
      <c r="D26" s="334">
        <v>10</v>
      </c>
      <c r="E26" s="334">
        <v>0</v>
      </c>
      <c r="F26" s="334">
        <v>0</v>
      </c>
      <c r="G26" s="334">
        <v>10</v>
      </c>
      <c r="H26" s="334">
        <v>0</v>
      </c>
      <c r="I26" s="335" t="s">
        <v>2992</v>
      </c>
      <c r="J26" s="336" t="s">
        <v>2995</v>
      </c>
      <c r="K26" s="336" t="s">
        <v>3000</v>
      </c>
      <c r="L26" s="337"/>
      <c r="M26" s="156"/>
      <c r="O26" s="121" t="s">
        <v>22</v>
      </c>
      <c r="P26" s="119">
        <f t="shared" ref="P26:V26" si="9">SUMIF($C$4:$C$76,P25,$D$4:$D$76)+SUMIF($C$86:$C$87,P25,$D$86:$D$87)+SUMIF($C$107:$C$108,P25,$D$107:$D$108)</f>
        <v>1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 thickBot="1">
      <c r="A27" s="324">
        <v>44529</v>
      </c>
      <c r="B27" s="338" t="s">
        <v>2980</v>
      </c>
      <c r="C27" s="339" t="s">
        <v>2946</v>
      </c>
      <c r="D27" s="340">
        <v>2</v>
      </c>
      <c r="E27" s="340">
        <v>0</v>
      </c>
      <c r="F27" s="340">
        <v>0</v>
      </c>
      <c r="G27" s="340">
        <v>2</v>
      </c>
      <c r="H27" s="340">
        <v>0</v>
      </c>
      <c r="I27" s="341" t="s">
        <v>2992</v>
      </c>
      <c r="J27" s="342" t="s">
        <v>2996</v>
      </c>
      <c r="K27" s="342" t="s">
        <v>3001</v>
      </c>
      <c r="L27" s="343"/>
      <c r="M27" s="156"/>
      <c r="O27" s="78" t="s">
        <v>25</v>
      </c>
      <c r="P27" s="83">
        <f t="shared" ref="P27:V27" si="10">SUMIF($C$4:$C$76,P25,$G$4:$G$76)+SUMIF($C$86:$C$87,P25,$G$86:$G$87)+SUMIF($C$107:$C$108,P25,$G$107:$G$108)</f>
        <v>1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 thickBot="1">
      <c r="A28" s="359">
        <v>44529</v>
      </c>
      <c r="B28" s="360" t="s">
        <v>2980</v>
      </c>
      <c r="C28" s="361" t="s">
        <v>41</v>
      </c>
      <c r="D28" s="362">
        <v>3</v>
      </c>
      <c r="E28" s="362">
        <v>0</v>
      </c>
      <c r="F28" s="362">
        <v>0</v>
      </c>
      <c r="G28" s="362">
        <v>3</v>
      </c>
      <c r="H28" s="362">
        <v>0</v>
      </c>
      <c r="I28" s="363" t="s">
        <v>2993</v>
      </c>
      <c r="J28" s="364" t="s">
        <v>2997</v>
      </c>
      <c r="K28" s="364" t="s">
        <v>3002</v>
      </c>
      <c r="L28" s="365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>
      <c r="A29" s="318">
        <v>44529</v>
      </c>
      <c r="B29" s="326" t="s">
        <v>2982</v>
      </c>
      <c r="C29" s="327" t="s">
        <v>2936</v>
      </c>
      <c r="D29" s="328">
        <v>5</v>
      </c>
      <c r="E29" s="328">
        <v>0</v>
      </c>
      <c r="F29" s="328">
        <v>0</v>
      </c>
      <c r="G29" s="328">
        <v>5</v>
      </c>
      <c r="H29" s="328">
        <v>0</v>
      </c>
      <c r="I29" s="329" t="s">
        <v>2994</v>
      </c>
      <c r="J29" s="330" t="s">
        <v>2997</v>
      </c>
      <c r="K29" s="330" t="s">
        <v>2999</v>
      </c>
      <c r="L29" s="331"/>
      <c r="M29" s="156"/>
      <c r="O29" s="121" t="s">
        <v>22</v>
      </c>
      <c r="P29" s="119">
        <f t="shared" ref="P29:V29" si="11">SUMIF($C$4:$C$76,P28,$D$4:$D$76)+SUMIF($C$86:$C$87,P28,$D$86:$D$87)+SUMIF($C$107:$C$108,P28,$D$107:$D$108)</f>
        <v>17</v>
      </c>
      <c r="Q29" s="119">
        <f t="shared" si="11"/>
        <v>9</v>
      </c>
      <c r="R29" s="119">
        <f t="shared" si="11"/>
        <v>2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24">
        <v>44529</v>
      </c>
      <c r="B30" s="338" t="s">
        <v>2982</v>
      </c>
      <c r="C30" s="339" t="s">
        <v>2983</v>
      </c>
      <c r="D30" s="340">
        <v>2</v>
      </c>
      <c r="E30" s="340">
        <v>0</v>
      </c>
      <c r="F30" s="340">
        <v>0</v>
      </c>
      <c r="G30" s="340">
        <v>2</v>
      </c>
      <c r="H30" s="340">
        <v>0</v>
      </c>
      <c r="I30" s="341" t="s">
        <v>2994</v>
      </c>
      <c r="J30" s="342" t="s">
        <v>2997</v>
      </c>
      <c r="K30" s="342" t="s">
        <v>2999</v>
      </c>
      <c r="L30" s="343"/>
      <c r="M30" s="156"/>
      <c r="O30" s="85" t="s">
        <v>25</v>
      </c>
      <c r="P30" s="86">
        <f t="shared" ref="P30:V30" si="12">SUMIF($C$4:$C$76,P28,$G$4:$G$76)+SUMIF($C$86:$C$87,P28,$G$86:$G$87)+SUMIF($C$107:$C$108,P28,$G$107:$G$108)</f>
        <v>16</v>
      </c>
      <c r="Q30" s="86">
        <f t="shared" si="12"/>
        <v>9</v>
      </c>
      <c r="R30" s="86">
        <f t="shared" si="12"/>
        <v>2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59">
        <v>44529</v>
      </c>
      <c r="B31" s="360" t="s">
        <v>2984</v>
      </c>
      <c r="C31" s="361" t="s">
        <v>2985</v>
      </c>
      <c r="D31" s="362">
        <v>1</v>
      </c>
      <c r="E31" s="362">
        <v>0</v>
      </c>
      <c r="F31" s="362">
        <v>0</v>
      </c>
      <c r="G31" s="362">
        <v>1</v>
      </c>
      <c r="H31" s="362">
        <v>0</v>
      </c>
      <c r="I31" s="363" t="s">
        <v>2992</v>
      </c>
      <c r="J31" s="364" t="s">
        <v>2995</v>
      </c>
      <c r="K31" s="364" t="s">
        <v>2999</v>
      </c>
      <c r="L31" s="365"/>
      <c r="M31" s="156"/>
      <c r="O31" s="151"/>
      <c r="P31" s="151"/>
      <c r="Q31" s="151"/>
      <c r="R31" s="151"/>
      <c r="S31" s="151"/>
      <c r="T31" s="469" t="s">
        <v>79</v>
      </c>
      <c r="U31" s="470"/>
      <c r="V31" s="122">
        <f>SUM(P15:V15,P18:V18,P21:V21,P24:V24,P27:V27,P30:V30)</f>
        <v>257</v>
      </c>
    </row>
    <row r="32" spans="1:22" ht="20.100000000000001" customHeight="1">
      <c r="A32" s="318">
        <v>44529</v>
      </c>
      <c r="B32" s="326" t="s">
        <v>2984</v>
      </c>
      <c r="C32" s="327" t="s">
        <v>2986</v>
      </c>
      <c r="D32" s="328">
        <v>3</v>
      </c>
      <c r="E32" s="328">
        <v>0</v>
      </c>
      <c r="F32" s="328">
        <v>0</v>
      </c>
      <c r="G32" s="328">
        <v>3</v>
      </c>
      <c r="H32" s="328">
        <v>0</v>
      </c>
      <c r="I32" s="329" t="s">
        <v>2992</v>
      </c>
      <c r="J32" s="330" t="s">
        <v>2997</v>
      </c>
      <c r="K32" s="330" t="s">
        <v>3003</v>
      </c>
      <c r="L32" s="331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 thickBot="1">
      <c r="A33" s="324">
        <v>44529</v>
      </c>
      <c r="B33" s="338" t="s">
        <v>2984</v>
      </c>
      <c r="C33" s="339" t="s">
        <v>2987</v>
      </c>
      <c r="D33" s="340">
        <v>2</v>
      </c>
      <c r="E33" s="340">
        <v>0</v>
      </c>
      <c r="F33" s="340">
        <v>0</v>
      </c>
      <c r="G33" s="340">
        <v>2</v>
      </c>
      <c r="H33" s="340">
        <v>0</v>
      </c>
      <c r="I33" s="341" t="s">
        <v>2992</v>
      </c>
      <c r="J33" s="342" t="s">
        <v>2997</v>
      </c>
      <c r="K33" s="342" t="s">
        <v>3004</v>
      </c>
      <c r="L33" s="343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18">
        <v>44529</v>
      </c>
      <c r="B34" s="326" t="s">
        <v>2988</v>
      </c>
      <c r="C34" s="327" t="s">
        <v>2989</v>
      </c>
      <c r="D34" s="328">
        <v>2</v>
      </c>
      <c r="E34" s="328">
        <v>0</v>
      </c>
      <c r="F34" s="328">
        <v>0</v>
      </c>
      <c r="G34" s="328">
        <v>2</v>
      </c>
      <c r="H34" s="328">
        <v>0</v>
      </c>
      <c r="I34" s="329" t="s">
        <v>2992</v>
      </c>
      <c r="J34" s="330" t="s">
        <v>2996</v>
      </c>
      <c r="K34" s="330" t="s">
        <v>2999</v>
      </c>
      <c r="L34" s="331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>
      <c r="A35" s="325">
        <v>44529</v>
      </c>
      <c r="B35" s="332" t="s">
        <v>2988</v>
      </c>
      <c r="C35" s="333" t="s">
        <v>2990</v>
      </c>
      <c r="D35" s="334">
        <v>1</v>
      </c>
      <c r="E35" s="334">
        <v>0</v>
      </c>
      <c r="F35" s="334">
        <v>0</v>
      </c>
      <c r="G35" s="334">
        <v>1</v>
      </c>
      <c r="H35" s="334">
        <v>0</v>
      </c>
      <c r="I35" s="335" t="s">
        <v>2992</v>
      </c>
      <c r="J35" s="336" t="s">
        <v>2998</v>
      </c>
      <c r="K35" s="336" t="s">
        <v>2999</v>
      </c>
      <c r="L35" s="337"/>
      <c r="M35" s="156"/>
      <c r="N35" s="270"/>
      <c r="O35" s="471"/>
      <c r="P35" s="89" t="s">
        <v>81</v>
      </c>
      <c r="Q35" s="89"/>
      <c r="R35" s="89" t="s">
        <v>82</v>
      </c>
      <c r="S35" s="89"/>
      <c r="T35" s="473" t="s">
        <v>83</v>
      </c>
      <c r="U35" s="475" t="s">
        <v>84</v>
      </c>
      <c r="V35" s="462" t="s">
        <v>85</v>
      </c>
    </row>
    <row r="36" spans="1:24" ht="20.100000000000001" customHeight="1" thickBot="1">
      <c r="A36" s="324">
        <v>44529</v>
      </c>
      <c r="B36" s="338" t="s">
        <v>2988</v>
      </c>
      <c r="C36" s="339" t="s">
        <v>2991</v>
      </c>
      <c r="D36" s="340">
        <v>1</v>
      </c>
      <c r="E36" s="340">
        <v>0</v>
      </c>
      <c r="F36" s="340">
        <v>0</v>
      </c>
      <c r="G36" s="340">
        <v>1</v>
      </c>
      <c r="H36" s="340">
        <v>0</v>
      </c>
      <c r="I36" s="341" t="s">
        <v>2994</v>
      </c>
      <c r="J36" s="342" t="s">
        <v>2996</v>
      </c>
      <c r="K36" s="342" t="s">
        <v>3000</v>
      </c>
      <c r="L36" s="343"/>
      <c r="M36" s="104"/>
      <c r="N36" s="105"/>
      <c r="O36" s="472"/>
      <c r="P36" s="90" t="s">
        <v>86</v>
      </c>
      <c r="Q36" s="90" t="s">
        <v>87</v>
      </c>
      <c r="R36" s="90" t="s">
        <v>86</v>
      </c>
      <c r="S36" s="90" t="s">
        <v>87</v>
      </c>
      <c r="T36" s="474"/>
      <c r="U36" s="476"/>
      <c r="V36" s="463"/>
    </row>
    <row r="37" spans="1:24" ht="20.100000000000001" customHeight="1" thickBot="1">
      <c r="A37" s="359">
        <v>44529</v>
      </c>
      <c r="B37" s="360" t="s">
        <v>3005</v>
      </c>
      <c r="C37" s="361" t="s">
        <v>3006</v>
      </c>
      <c r="D37" s="362">
        <v>3</v>
      </c>
      <c r="E37" s="362">
        <v>0</v>
      </c>
      <c r="F37" s="362">
        <v>0</v>
      </c>
      <c r="G37" s="362">
        <v>3</v>
      </c>
      <c r="H37" s="362">
        <v>0</v>
      </c>
      <c r="I37" s="363" t="s">
        <v>3007</v>
      </c>
      <c r="J37" s="364" t="s">
        <v>3030</v>
      </c>
      <c r="K37" s="367" t="s">
        <v>3008</v>
      </c>
      <c r="L37" s="456"/>
      <c r="M37" s="344" t="s">
        <v>2971</v>
      </c>
      <c r="N37" s="186">
        <v>0.4826388888888889</v>
      </c>
      <c r="O37" s="345">
        <v>6396</v>
      </c>
      <c r="P37" s="346">
        <v>27</v>
      </c>
      <c r="Q37" s="346">
        <v>28</v>
      </c>
      <c r="R37" s="346">
        <v>7</v>
      </c>
      <c r="S37" s="346">
        <v>6</v>
      </c>
      <c r="T37" s="347">
        <f>SUM(P37:S37)</f>
        <v>68</v>
      </c>
      <c r="U37" s="348"/>
      <c r="V37" s="349">
        <v>9</v>
      </c>
    </row>
    <row r="38" spans="1:24" s="123" customFormat="1" ht="20.100000000000001" customHeight="1">
      <c r="A38" s="325">
        <v>44529</v>
      </c>
      <c r="B38" s="332" t="s">
        <v>3009</v>
      </c>
      <c r="C38" s="333" t="s">
        <v>3010</v>
      </c>
      <c r="D38" s="334">
        <v>0</v>
      </c>
      <c r="E38" s="334">
        <v>0</v>
      </c>
      <c r="F38" s="334">
        <v>0</v>
      </c>
      <c r="G38" s="334">
        <v>1</v>
      </c>
      <c r="H38" s="334">
        <v>0</v>
      </c>
      <c r="I38" s="335" t="s">
        <v>3024</v>
      </c>
      <c r="J38" s="336" t="s">
        <v>3027</v>
      </c>
      <c r="K38" s="336" t="s">
        <v>3031</v>
      </c>
      <c r="L38" s="337"/>
      <c r="M38" s="344" t="s">
        <v>3081</v>
      </c>
      <c r="N38" s="186">
        <v>0.62361111111111112</v>
      </c>
      <c r="O38" s="345" t="s">
        <v>145</v>
      </c>
      <c r="P38" s="346">
        <v>38</v>
      </c>
      <c r="Q38" s="346">
        <v>41</v>
      </c>
      <c r="R38" s="346">
        <v>4</v>
      </c>
      <c r="S38" s="346">
        <v>5</v>
      </c>
      <c r="T38" s="347">
        <f t="shared" ref="T38:T43" si="13">SUM(P38:S38)</f>
        <v>88</v>
      </c>
      <c r="U38" s="350"/>
      <c r="V38" s="351">
        <v>7</v>
      </c>
      <c r="W38" s="270"/>
      <c r="X38" s="106"/>
    </row>
    <row r="39" spans="1:24" ht="20.100000000000001" customHeight="1" thickBot="1">
      <c r="A39" s="325">
        <v>44529</v>
      </c>
      <c r="B39" s="332" t="s">
        <v>3009</v>
      </c>
      <c r="C39" s="333" t="s">
        <v>2967</v>
      </c>
      <c r="D39" s="334">
        <v>1</v>
      </c>
      <c r="E39" s="334">
        <v>0</v>
      </c>
      <c r="F39" s="334">
        <v>0</v>
      </c>
      <c r="G39" s="334">
        <v>2</v>
      </c>
      <c r="H39" s="334">
        <v>0</v>
      </c>
      <c r="I39" s="335" t="s">
        <v>3024</v>
      </c>
      <c r="J39" s="336" t="s">
        <v>3028</v>
      </c>
      <c r="K39" s="336" t="s">
        <v>3032</v>
      </c>
      <c r="L39" s="337"/>
      <c r="M39" s="344" t="s">
        <v>3053</v>
      </c>
      <c r="N39" s="186">
        <v>0.61944444444444446</v>
      </c>
      <c r="O39" s="345" t="s">
        <v>144</v>
      </c>
      <c r="P39" s="346">
        <v>75</v>
      </c>
      <c r="Q39" s="346">
        <v>41</v>
      </c>
      <c r="R39" s="346">
        <v>4</v>
      </c>
      <c r="S39" s="346">
        <v>5</v>
      </c>
      <c r="T39" s="347">
        <f t="shared" si="13"/>
        <v>125</v>
      </c>
      <c r="U39" s="350"/>
      <c r="V39" s="351">
        <v>6</v>
      </c>
      <c r="X39" s="106"/>
    </row>
    <row r="40" spans="1:24" ht="20.100000000000001" customHeight="1">
      <c r="A40" s="318">
        <v>44529</v>
      </c>
      <c r="B40" s="326" t="s">
        <v>3011</v>
      </c>
      <c r="C40" s="327" t="s">
        <v>3012</v>
      </c>
      <c r="D40" s="328">
        <v>2</v>
      </c>
      <c r="E40" s="328">
        <v>0</v>
      </c>
      <c r="F40" s="328">
        <v>0</v>
      </c>
      <c r="G40" s="328">
        <v>2</v>
      </c>
      <c r="H40" s="328">
        <v>0</v>
      </c>
      <c r="I40" s="329" t="s">
        <v>3025</v>
      </c>
      <c r="J40" s="330" t="s">
        <v>3029</v>
      </c>
      <c r="K40" s="330" t="s">
        <v>3031</v>
      </c>
      <c r="L40" s="331"/>
      <c r="M40" s="344" t="s">
        <v>3027</v>
      </c>
      <c r="N40" s="186">
        <v>0.58888888888888891</v>
      </c>
      <c r="O40" s="345" t="s">
        <v>142</v>
      </c>
      <c r="P40" s="346">
        <v>57</v>
      </c>
      <c r="Q40" s="346">
        <v>57</v>
      </c>
      <c r="R40" s="346">
        <v>6</v>
      </c>
      <c r="S40" s="346">
        <v>6</v>
      </c>
      <c r="T40" s="347">
        <f t="shared" si="13"/>
        <v>126</v>
      </c>
      <c r="U40" s="352"/>
      <c r="V40" s="351">
        <v>9</v>
      </c>
      <c r="W40" s="106"/>
    </row>
    <row r="41" spans="1:24" ht="20.100000000000001" customHeight="1" thickBot="1">
      <c r="A41" s="324">
        <v>44529</v>
      </c>
      <c r="B41" s="338" t="s">
        <v>3011</v>
      </c>
      <c r="C41" s="339" t="s">
        <v>3013</v>
      </c>
      <c r="D41" s="340">
        <v>3</v>
      </c>
      <c r="E41" s="340">
        <v>0</v>
      </c>
      <c r="F41" s="340">
        <v>0</v>
      </c>
      <c r="G41" s="340">
        <v>3</v>
      </c>
      <c r="H41" s="340">
        <v>0</v>
      </c>
      <c r="I41" s="341" t="s">
        <v>3026</v>
      </c>
      <c r="J41" s="342" t="s">
        <v>3028</v>
      </c>
      <c r="K41" s="342" t="s">
        <v>3032</v>
      </c>
      <c r="L41" s="343"/>
      <c r="M41" s="344" t="s">
        <v>2997</v>
      </c>
      <c r="N41" s="186">
        <v>0.56805555555555554</v>
      </c>
      <c r="O41" s="345" t="s">
        <v>171</v>
      </c>
      <c r="P41" s="346">
        <v>30</v>
      </c>
      <c r="Q41" s="346">
        <v>30</v>
      </c>
      <c r="R41" s="346">
        <v>3</v>
      </c>
      <c r="S41" s="346">
        <v>3</v>
      </c>
      <c r="T41" s="347">
        <f t="shared" si="13"/>
        <v>66</v>
      </c>
      <c r="U41" s="352"/>
      <c r="V41" s="351">
        <v>5</v>
      </c>
      <c r="W41" s="106"/>
    </row>
    <row r="42" spans="1:24" ht="20.100000000000001" customHeight="1">
      <c r="A42" s="318">
        <v>44529</v>
      </c>
      <c r="B42" s="326" t="s">
        <v>3014</v>
      </c>
      <c r="C42" s="327" t="s">
        <v>2960</v>
      </c>
      <c r="D42" s="328">
        <v>18</v>
      </c>
      <c r="E42" s="328">
        <v>0</v>
      </c>
      <c r="F42" s="328">
        <v>0</v>
      </c>
      <c r="G42" s="328">
        <v>18</v>
      </c>
      <c r="H42" s="328">
        <v>0</v>
      </c>
      <c r="I42" s="329" t="s">
        <v>3024</v>
      </c>
      <c r="J42" s="330" t="s">
        <v>3028</v>
      </c>
      <c r="K42" s="330" t="s">
        <v>3031</v>
      </c>
      <c r="L42" s="331"/>
      <c r="M42" s="344" t="s">
        <v>2944</v>
      </c>
      <c r="N42" s="186">
        <v>0.4548611111111111</v>
      </c>
      <c r="O42" s="345" t="s">
        <v>148</v>
      </c>
      <c r="P42" s="346">
        <v>4</v>
      </c>
      <c r="Q42" s="346">
        <v>8</v>
      </c>
      <c r="R42" s="346">
        <v>0</v>
      </c>
      <c r="S42" s="346">
        <v>0</v>
      </c>
      <c r="T42" s="347">
        <f t="shared" si="13"/>
        <v>12</v>
      </c>
      <c r="U42" s="352"/>
      <c r="V42" s="351">
        <v>2</v>
      </c>
      <c r="W42" s="106"/>
    </row>
    <row r="43" spans="1:24" ht="20.100000000000001" customHeight="1" thickBot="1">
      <c r="A43" s="324">
        <v>44529</v>
      </c>
      <c r="B43" s="338" t="s">
        <v>3014</v>
      </c>
      <c r="C43" s="339" t="s">
        <v>2987</v>
      </c>
      <c r="D43" s="340">
        <v>14</v>
      </c>
      <c r="E43" s="340">
        <v>0</v>
      </c>
      <c r="F43" s="340">
        <v>0</v>
      </c>
      <c r="G43" s="340">
        <v>14</v>
      </c>
      <c r="H43" s="340">
        <v>0</v>
      </c>
      <c r="I43" s="341" t="s">
        <v>3024</v>
      </c>
      <c r="J43" s="342" t="s">
        <v>3027</v>
      </c>
      <c r="K43" s="342" t="s">
        <v>3031</v>
      </c>
      <c r="L43" s="343"/>
      <c r="M43" s="344" t="s">
        <v>2940</v>
      </c>
      <c r="N43" s="186">
        <v>0.59722222222222221</v>
      </c>
      <c r="O43" s="345" t="s">
        <v>2939</v>
      </c>
      <c r="P43" s="346">
        <v>0</v>
      </c>
      <c r="Q43" s="346">
        <v>0</v>
      </c>
      <c r="R43" s="346">
        <v>3</v>
      </c>
      <c r="S43" s="346">
        <v>3</v>
      </c>
      <c r="T43" s="347">
        <f t="shared" si="13"/>
        <v>6</v>
      </c>
      <c r="U43" s="350"/>
      <c r="V43" s="351">
        <v>1</v>
      </c>
      <c r="W43" s="106"/>
    </row>
    <row r="44" spans="1:24" ht="20.100000000000001" customHeight="1" thickTop="1">
      <c r="A44" s="318">
        <v>44529</v>
      </c>
      <c r="B44" s="326" t="s">
        <v>3015</v>
      </c>
      <c r="C44" s="327" t="s">
        <v>3016</v>
      </c>
      <c r="D44" s="328">
        <v>2</v>
      </c>
      <c r="E44" s="328">
        <v>0</v>
      </c>
      <c r="F44" s="328">
        <v>0</v>
      </c>
      <c r="G44" s="328">
        <v>0</v>
      </c>
      <c r="H44" s="328">
        <v>0</v>
      </c>
      <c r="I44" s="329" t="s">
        <v>3024</v>
      </c>
      <c r="J44" s="330" t="s">
        <v>3029</v>
      </c>
      <c r="K44" s="330" t="s">
        <v>3033</v>
      </c>
      <c r="L44" s="331"/>
      <c r="M44" s="344"/>
      <c r="N44" s="186"/>
      <c r="O44" s="181" t="s">
        <v>125</v>
      </c>
      <c r="P44" s="182">
        <f>SUM(P37:P43)</f>
        <v>231</v>
      </c>
      <c r="Q44" s="182">
        <f>SUM(Q37:Q43)</f>
        <v>205</v>
      </c>
      <c r="R44" s="182">
        <f>SUM(R37:R43)</f>
        <v>27</v>
      </c>
      <c r="S44" s="182">
        <f>SUM(S37:S43)</f>
        <v>28</v>
      </c>
      <c r="T44" s="182">
        <f>SUM(T37:T43)</f>
        <v>491</v>
      </c>
      <c r="U44" s="183"/>
      <c r="V44" s="184"/>
      <c r="W44" s="106"/>
    </row>
    <row r="45" spans="1:24" ht="20.100000000000001" customHeight="1" thickBot="1">
      <c r="A45" s="324">
        <v>44529</v>
      </c>
      <c r="B45" s="338" t="s">
        <v>3015</v>
      </c>
      <c r="C45" s="339" t="s">
        <v>2983</v>
      </c>
      <c r="D45" s="340">
        <v>5</v>
      </c>
      <c r="E45" s="340">
        <v>0</v>
      </c>
      <c r="F45" s="340">
        <v>0</v>
      </c>
      <c r="G45" s="340">
        <v>5</v>
      </c>
      <c r="H45" s="340">
        <v>0</v>
      </c>
      <c r="I45" s="341" t="s">
        <v>3026</v>
      </c>
      <c r="J45" s="342" t="s">
        <v>3028</v>
      </c>
      <c r="K45" s="342" t="s">
        <v>3031</v>
      </c>
      <c r="L45" s="343"/>
      <c r="M45" s="344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</row>
    <row r="46" spans="1:24" ht="20.100000000000001" customHeight="1">
      <c r="A46" s="318">
        <v>44529</v>
      </c>
      <c r="B46" s="326" t="s">
        <v>3017</v>
      </c>
      <c r="C46" s="327" t="s">
        <v>3018</v>
      </c>
      <c r="D46" s="328">
        <v>1</v>
      </c>
      <c r="E46" s="328">
        <v>0</v>
      </c>
      <c r="F46" s="328">
        <v>0</v>
      </c>
      <c r="G46" s="328">
        <v>0</v>
      </c>
      <c r="H46" s="328">
        <v>0</v>
      </c>
      <c r="I46" s="329" t="s">
        <v>3026</v>
      </c>
      <c r="J46" s="330" t="s">
        <v>3028</v>
      </c>
      <c r="K46" s="330" t="s">
        <v>3032</v>
      </c>
      <c r="L46" s="331"/>
      <c r="M46" s="344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4" ht="20.100000000000001" customHeight="1" thickBot="1">
      <c r="A47" s="324">
        <v>44529</v>
      </c>
      <c r="B47" s="338" t="s">
        <v>3017</v>
      </c>
      <c r="C47" s="339" t="s">
        <v>3019</v>
      </c>
      <c r="D47" s="340">
        <v>3</v>
      </c>
      <c r="E47" s="340">
        <v>0</v>
      </c>
      <c r="F47" s="340">
        <v>0</v>
      </c>
      <c r="G47" s="340">
        <v>4</v>
      </c>
      <c r="H47" s="340">
        <v>0</v>
      </c>
      <c r="I47" s="341" t="s">
        <v>3025</v>
      </c>
      <c r="J47" s="342" t="s">
        <v>3028</v>
      </c>
      <c r="K47" s="342" t="s">
        <v>3032</v>
      </c>
      <c r="L47" s="343"/>
      <c r="M47" s="344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4" ht="20.100000000000001" customHeight="1" thickBot="1">
      <c r="A48" s="318">
        <v>44529</v>
      </c>
      <c r="B48" s="326" t="s">
        <v>3020</v>
      </c>
      <c r="C48" s="327" t="s">
        <v>2960</v>
      </c>
      <c r="D48" s="328">
        <v>4</v>
      </c>
      <c r="E48" s="328">
        <v>0</v>
      </c>
      <c r="F48" s="328">
        <v>0</v>
      </c>
      <c r="G48" s="328">
        <v>4</v>
      </c>
      <c r="H48" s="328">
        <v>0</v>
      </c>
      <c r="I48" s="329" t="s">
        <v>3024</v>
      </c>
      <c r="J48" s="330" t="s">
        <v>3029</v>
      </c>
      <c r="K48" s="330" t="s">
        <v>3032</v>
      </c>
      <c r="L48" s="331"/>
      <c r="M48" s="344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24">
        <v>44529</v>
      </c>
      <c r="B49" s="338" t="s">
        <v>3020</v>
      </c>
      <c r="C49" s="339" t="s">
        <v>3021</v>
      </c>
      <c r="D49" s="340">
        <v>6</v>
      </c>
      <c r="E49" s="340">
        <v>0</v>
      </c>
      <c r="F49" s="340">
        <v>0</v>
      </c>
      <c r="G49" s="340">
        <v>8</v>
      </c>
      <c r="H49" s="340">
        <v>0</v>
      </c>
      <c r="I49" s="341" t="s">
        <v>3024</v>
      </c>
      <c r="J49" s="342" t="s">
        <v>3028</v>
      </c>
      <c r="K49" s="342" t="s">
        <v>3031</v>
      </c>
      <c r="L49" s="343"/>
      <c r="M49" s="344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18">
        <v>44529</v>
      </c>
      <c r="B50" s="326" t="s">
        <v>3022</v>
      </c>
      <c r="C50" s="327" t="s">
        <v>2946</v>
      </c>
      <c r="D50" s="328">
        <v>1</v>
      </c>
      <c r="E50" s="328">
        <v>0</v>
      </c>
      <c r="F50" s="328">
        <v>0</v>
      </c>
      <c r="G50" s="328">
        <v>0</v>
      </c>
      <c r="H50" s="328">
        <v>0</v>
      </c>
      <c r="I50" s="329" t="s">
        <v>3024</v>
      </c>
      <c r="J50" s="330" t="s">
        <v>3027</v>
      </c>
      <c r="K50" s="330" t="s">
        <v>3031</v>
      </c>
      <c r="L50" s="331"/>
      <c r="M50" s="344"/>
      <c r="N50" s="186"/>
      <c r="O50" s="94" t="s">
        <v>89</v>
      </c>
      <c r="P50" s="96">
        <f>P44+P49</f>
        <v>231</v>
      </c>
      <c r="Q50" s="95">
        <f>Q44+Q49</f>
        <v>205</v>
      </c>
      <c r="R50" s="96">
        <f>R44+R49</f>
        <v>27</v>
      </c>
      <c r="S50" s="95">
        <f>S44+S49</f>
        <v>28</v>
      </c>
      <c r="T50" s="96">
        <f>T44+T49</f>
        <v>491</v>
      </c>
      <c r="U50" s="97">
        <f>SUM(U44:U45)</f>
        <v>0</v>
      </c>
      <c r="V50" s="98"/>
    </row>
    <row r="51" spans="1:22" ht="20.100000000000001" customHeight="1" thickBot="1">
      <c r="A51" s="324">
        <v>44529</v>
      </c>
      <c r="B51" s="338" t="s">
        <v>3022</v>
      </c>
      <c r="C51" s="339" t="s">
        <v>2962</v>
      </c>
      <c r="D51" s="340">
        <v>1</v>
      </c>
      <c r="E51" s="340">
        <v>0</v>
      </c>
      <c r="F51" s="340">
        <v>0</v>
      </c>
      <c r="G51" s="340">
        <v>0</v>
      </c>
      <c r="H51" s="340">
        <v>0</v>
      </c>
      <c r="I51" s="341" t="s">
        <v>3024</v>
      </c>
      <c r="J51" s="342" t="s">
        <v>3029</v>
      </c>
      <c r="K51" s="342" t="s">
        <v>3031</v>
      </c>
      <c r="L51" s="343"/>
      <c r="M51" s="344"/>
      <c r="N51" s="106"/>
      <c r="O51" s="169" t="s">
        <v>138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359">
        <v>44529</v>
      </c>
      <c r="B52" s="360" t="s">
        <v>3023</v>
      </c>
      <c r="C52" s="361" t="s">
        <v>3012</v>
      </c>
      <c r="D52" s="362">
        <v>2</v>
      </c>
      <c r="E52" s="362">
        <v>0</v>
      </c>
      <c r="F52" s="362">
        <v>0</v>
      </c>
      <c r="G52" s="362">
        <v>2</v>
      </c>
      <c r="H52" s="362">
        <v>0</v>
      </c>
      <c r="I52" s="363" t="s">
        <v>3024</v>
      </c>
      <c r="J52" s="364" t="s">
        <v>3029</v>
      </c>
      <c r="K52" s="364" t="s">
        <v>3031</v>
      </c>
      <c r="L52" s="365"/>
      <c r="M52" s="344"/>
      <c r="N52" s="106"/>
      <c r="O52" s="156" t="s">
        <v>1310</v>
      </c>
      <c r="P52" s="188"/>
      <c r="Q52" s="188"/>
      <c r="R52" s="152"/>
      <c r="S52" s="152"/>
      <c r="T52" s="152"/>
      <c r="U52" s="151"/>
      <c r="V52" s="151"/>
    </row>
    <row r="53" spans="1:22" ht="20.100000000000001" customHeight="1" thickBot="1">
      <c r="A53" s="359">
        <v>44529</v>
      </c>
      <c r="B53" s="360" t="s">
        <v>3042</v>
      </c>
      <c r="C53" s="361" t="s">
        <v>2983</v>
      </c>
      <c r="D53" s="362">
        <v>3</v>
      </c>
      <c r="E53" s="362">
        <v>0</v>
      </c>
      <c r="F53" s="362">
        <v>0</v>
      </c>
      <c r="G53" s="362">
        <v>3</v>
      </c>
      <c r="H53" s="362">
        <v>0</v>
      </c>
      <c r="I53" s="363" t="s">
        <v>3049</v>
      </c>
      <c r="J53" s="364" t="s">
        <v>3053</v>
      </c>
      <c r="K53" s="367" t="s">
        <v>3056</v>
      </c>
      <c r="L53" s="365"/>
      <c r="M53" s="344"/>
      <c r="N53" s="106"/>
      <c r="O53" s="156"/>
      <c r="P53" s="188"/>
      <c r="Q53" s="188"/>
      <c r="R53" s="152"/>
      <c r="S53" s="152"/>
      <c r="T53" s="152"/>
      <c r="U53" s="151"/>
      <c r="V53" s="151"/>
    </row>
    <row r="54" spans="1:22" ht="20.100000000000001" customHeight="1" thickBot="1">
      <c r="A54" s="359">
        <v>44529</v>
      </c>
      <c r="B54" s="360" t="s">
        <v>3043</v>
      </c>
      <c r="C54" s="361" t="s">
        <v>3006</v>
      </c>
      <c r="D54" s="362">
        <v>1</v>
      </c>
      <c r="E54" s="362">
        <v>0</v>
      </c>
      <c r="F54" s="362">
        <v>0</v>
      </c>
      <c r="G54" s="362">
        <v>1</v>
      </c>
      <c r="H54" s="362">
        <v>0</v>
      </c>
      <c r="I54" s="363" t="s">
        <v>3049</v>
      </c>
      <c r="J54" s="364" t="s">
        <v>3053</v>
      </c>
      <c r="K54" s="367" t="s">
        <v>3057</v>
      </c>
      <c r="L54" s="365"/>
      <c r="M54" s="344"/>
      <c r="N54" s="272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>
      <c r="A55" s="318">
        <v>44529</v>
      </c>
      <c r="B55" s="326" t="s">
        <v>3044</v>
      </c>
      <c r="C55" s="327" t="s">
        <v>3045</v>
      </c>
      <c r="D55" s="328">
        <v>30</v>
      </c>
      <c r="E55" s="328">
        <v>0</v>
      </c>
      <c r="F55" s="328">
        <v>0</v>
      </c>
      <c r="G55" s="328">
        <v>64</v>
      </c>
      <c r="H55" s="328">
        <v>0</v>
      </c>
      <c r="I55" s="329" t="s">
        <v>3050</v>
      </c>
      <c r="J55" s="330" t="s">
        <v>3053</v>
      </c>
      <c r="K55" s="368" t="s">
        <v>3055</v>
      </c>
      <c r="L55" s="331"/>
      <c r="M55" s="344"/>
      <c r="N55" s="272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 thickBot="1">
      <c r="A56" s="324">
        <v>44529</v>
      </c>
      <c r="B56" s="338" t="s">
        <v>3044</v>
      </c>
      <c r="C56" s="339" t="s">
        <v>2962</v>
      </c>
      <c r="D56" s="340">
        <v>3</v>
      </c>
      <c r="E56" s="340">
        <v>0</v>
      </c>
      <c r="F56" s="340">
        <v>0</v>
      </c>
      <c r="G56" s="340">
        <v>3</v>
      </c>
      <c r="H56" s="340">
        <v>0</v>
      </c>
      <c r="I56" s="341" t="s">
        <v>3051</v>
      </c>
      <c r="J56" s="342" t="s">
        <v>3054</v>
      </c>
      <c r="K56" s="369" t="s">
        <v>3056</v>
      </c>
      <c r="L56" s="343"/>
      <c r="M56" s="187"/>
      <c r="N56" s="272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 thickBot="1">
      <c r="A57" s="359">
        <v>44529</v>
      </c>
      <c r="B57" s="360" t="s">
        <v>3046</v>
      </c>
      <c r="C57" s="361" t="s">
        <v>2937</v>
      </c>
      <c r="D57" s="362">
        <v>6</v>
      </c>
      <c r="E57" s="362">
        <v>0</v>
      </c>
      <c r="F57" s="362">
        <v>0</v>
      </c>
      <c r="G57" s="362">
        <v>6</v>
      </c>
      <c r="H57" s="362">
        <v>0</v>
      </c>
      <c r="I57" s="363" t="s">
        <v>3052</v>
      </c>
      <c r="J57" s="364" t="s">
        <v>3054</v>
      </c>
      <c r="K57" s="367" t="s">
        <v>3056</v>
      </c>
      <c r="L57" s="365"/>
      <c r="M57" s="187"/>
      <c r="N57" s="272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 thickBot="1">
      <c r="A58" s="359">
        <v>44529</v>
      </c>
      <c r="B58" s="360" t="s">
        <v>3047</v>
      </c>
      <c r="C58" s="361" t="s">
        <v>2962</v>
      </c>
      <c r="D58" s="362">
        <v>1</v>
      </c>
      <c r="E58" s="362">
        <v>0</v>
      </c>
      <c r="F58" s="362">
        <v>0</v>
      </c>
      <c r="G58" s="362">
        <v>0</v>
      </c>
      <c r="H58" s="362">
        <v>0</v>
      </c>
      <c r="I58" s="363" t="s">
        <v>3051</v>
      </c>
      <c r="J58" s="364" t="s">
        <v>3054</v>
      </c>
      <c r="K58" s="367" t="s">
        <v>3056</v>
      </c>
      <c r="L58" s="365"/>
      <c r="M58" s="187"/>
      <c r="N58" s="272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59">
        <v>44529</v>
      </c>
      <c r="B59" s="360" t="s">
        <v>3048</v>
      </c>
      <c r="C59" s="361" t="s">
        <v>3012</v>
      </c>
      <c r="D59" s="362">
        <v>2</v>
      </c>
      <c r="E59" s="362">
        <v>0</v>
      </c>
      <c r="F59" s="362">
        <v>0</v>
      </c>
      <c r="G59" s="362">
        <v>2</v>
      </c>
      <c r="H59" s="362">
        <v>0</v>
      </c>
      <c r="I59" s="363" t="s">
        <v>3052</v>
      </c>
      <c r="J59" s="364" t="s">
        <v>3053</v>
      </c>
      <c r="K59" s="367" t="s">
        <v>3055</v>
      </c>
      <c r="L59" s="365"/>
      <c r="M59" s="187"/>
      <c r="N59" s="272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318">
        <v>44529</v>
      </c>
      <c r="B60" s="326" t="s">
        <v>3058</v>
      </c>
      <c r="C60" s="327" t="s">
        <v>3059</v>
      </c>
      <c r="D60" s="328">
        <v>5</v>
      </c>
      <c r="E60" s="328">
        <v>0</v>
      </c>
      <c r="F60" s="328">
        <v>0</v>
      </c>
      <c r="G60" s="328">
        <v>3</v>
      </c>
      <c r="H60" s="328">
        <v>0</v>
      </c>
      <c r="I60" s="329" t="s">
        <v>3073</v>
      </c>
      <c r="J60" s="330" t="s">
        <v>3077</v>
      </c>
      <c r="K60" s="330" t="s">
        <v>3083</v>
      </c>
      <c r="L60" s="331"/>
      <c r="M60" s="187"/>
      <c r="N60" s="272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325">
        <v>44529</v>
      </c>
      <c r="B61" s="332" t="s">
        <v>3062</v>
      </c>
      <c r="C61" s="333" t="s">
        <v>3060</v>
      </c>
      <c r="D61" s="334">
        <v>3</v>
      </c>
      <c r="E61" s="334">
        <v>0</v>
      </c>
      <c r="F61" s="334">
        <v>0</v>
      </c>
      <c r="G61" s="334">
        <v>0</v>
      </c>
      <c r="H61" s="334">
        <v>0</v>
      </c>
      <c r="I61" s="335" t="s">
        <v>3074</v>
      </c>
      <c r="J61" s="336" t="s">
        <v>3078</v>
      </c>
      <c r="K61" s="336" t="s">
        <v>3084</v>
      </c>
      <c r="L61" s="337"/>
      <c r="M61" s="187"/>
      <c r="N61" s="272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>
      <c r="A62" s="325">
        <v>44529</v>
      </c>
      <c r="B62" s="332" t="s">
        <v>3062</v>
      </c>
      <c r="C62" s="333" t="s">
        <v>2950</v>
      </c>
      <c r="D62" s="334">
        <v>3</v>
      </c>
      <c r="E62" s="334">
        <v>0</v>
      </c>
      <c r="F62" s="334">
        <v>0</v>
      </c>
      <c r="G62" s="334">
        <v>2</v>
      </c>
      <c r="H62" s="334">
        <v>0</v>
      </c>
      <c r="I62" s="335" t="s">
        <v>3074</v>
      </c>
      <c r="J62" s="336" t="s">
        <v>3077</v>
      </c>
      <c r="K62" s="336" t="s">
        <v>3084</v>
      </c>
      <c r="L62" s="337"/>
      <c r="M62" s="187"/>
      <c r="N62" s="272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25">
        <v>44529</v>
      </c>
      <c r="B63" s="332" t="s">
        <v>3062</v>
      </c>
      <c r="C63" s="333" t="s">
        <v>3061</v>
      </c>
      <c r="D63" s="334">
        <v>1</v>
      </c>
      <c r="E63" s="334">
        <v>0</v>
      </c>
      <c r="F63" s="334">
        <v>0</v>
      </c>
      <c r="G63" s="334">
        <v>4</v>
      </c>
      <c r="H63" s="334">
        <v>0</v>
      </c>
      <c r="I63" s="335" t="s">
        <v>3073</v>
      </c>
      <c r="J63" s="336" t="s">
        <v>3079</v>
      </c>
      <c r="K63" s="336" t="s">
        <v>3084</v>
      </c>
      <c r="L63" s="337"/>
      <c r="M63" s="187"/>
      <c r="N63" s="272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324">
        <v>44529</v>
      </c>
      <c r="B64" s="338" t="s">
        <v>3063</v>
      </c>
      <c r="C64" s="339" t="s">
        <v>2967</v>
      </c>
      <c r="D64" s="340">
        <v>3</v>
      </c>
      <c r="E64" s="340">
        <v>0</v>
      </c>
      <c r="F64" s="340">
        <v>0</v>
      </c>
      <c r="G64" s="340">
        <v>2</v>
      </c>
      <c r="H64" s="340">
        <v>0</v>
      </c>
      <c r="I64" s="341" t="s">
        <v>3075</v>
      </c>
      <c r="J64" s="342" t="s">
        <v>3080</v>
      </c>
      <c r="K64" s="342" t="s">
        <v>3083</v>
      </c>
      <c r="L64" s="343"/>
      <c r="M64" s="187"/>
      <c r="N64" s="272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 thickBot="1">
      <c r="A65" s="359">
        <v>44529</v>
      </c>
      <c r="B65" s="360" t="s">
        <v>3064</v>
      </c>
      <c r="C65" s="361" t="s">
        <v>2986</v>
      </c>
      <c r="D65" s="362">
        <v>3</v>
      </c>
      <c r="E65" s="362">
        <v>0</v>
      </c>
      <c r="F65" s="362">
        <v>0</v>
      </c>
      <c r="G65" s="362">
        <v>3</v>
      </c>
      <c r="H65" s="362">
        <v>0</v>
      </c>
      <c r="I65" s="363" t="s">
        <v>3073</v>
      </c>
      <c r="J65" s="364" t="s">
        <v>3077</v>
      </c>
      <c r="K65" s="364" t="s">
        <v>3083</v>
      </c>
      <c r="L65" s="365"/>
      <c r="M65" s="187"/>
      <c r="N65" s="272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318">
        <v>44529</v>
      </c>
      <c r="B66" s="326" t="s">
        <v>3065</v>
      </c>
      <c r="C66" s="327" t="s">
        <v>3066</v>
      </c>
      <c r="D66" s="328">
        <v>1</v>
      </c>
      <c r="E66" s="328">
        <v>0</v>
      </c>
      <c r="F66" s="328">
        <v>0</v>
      </c>
      <c r="G66" s="328">
        <v>1</v>
      </c>
      <c r="H66" s="328">
        <v>0</v>
      </c>
      <c r="I66" s="329" t="s">
        <v>3074</v>
      </c>
      <c r="J66" s="330" t="s">
        <v>3077</v>
      </c>
      <c r="K66" s="330" t="s">
        <v>3083</v>
      </c>
      <c r="L66" s="331"/>
      <c r="M66" s="187"/>
      <c r="N66" s="272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324">
        <v>44529</v>
      </c>
      <c r="B67" s="338" t="s">
        <v>3065</v>
      </c>
      <c r="C67" s="339" t="s">
        <v>3067</v>
      </c>
      <c r="D67" s="340">
        <v>7</v>
      </c>
      <c r="E67" s="340">
        <v>0</v>
      </c>
      <c r="F67" s="340">
        <v>0</v>
      </c>
      <c r="G67" s="340">
        <v>7</v>
      </c>
      <c r="H67" s="340">
        <v>0</v>
      </c>
      <c r="I67" s="341" t="s">
        <v>3073</v>
      </c>
      <c r="J67" s="342" t="s">
        <v>3081</v>
      </c>
      <c r="K67" s="342" t="s">
        <v>3083</v>
      </c>
      <c r="L67" s="343"/>
      <c r="M67" s="187"/>
      <c r="N67" s="272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318">
        <v>44529</v>
      </c>
      <c r="B68" s="326" t="s">
        <v>3068</v>
      </c>
      <c r="C68" s="327" t="s">
        <v>3012</v>
      </c>
      <c r="D68" s="328">
        <v>2</v>
      </c>
      <c r="E68" s="328">
        <v>0</v>
      </c>
      <c r="F68" s="328">
        <v>0</v>
      </c>
      <c r="G68" s="328">
        <v>2</v>
      </c>
      <c r="H68" s="328">
        <v>0</v>
      </c>
      <c r="I68" s="329" t="s">
        <v>3074</v>
      </c>
      <c r="J68" s="330" t="s">
        <v>3077</v>
      </c>
      <c r="K68" s="330" t="s">
        <v>3083</v>
      </c>
      <c r="L68" s="331"/>
      <c r="M68" s="187"/>
      <c r="N68" s="272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>
      <c r="A69" s="325">
        <v>44529</v>
      </c>
      <c r="B69" s="332" t="s">
        <v>3068</v>
      </c>
      <c r="C69" s="333" t="s">
        <v>2936</v>
      </c>
      <c r="D69" s="334">
        <v>2</v>
      </c>
      <c r="E69" s="334">
        <v>0</v>
      </c>
      <c r="F69" s="334">
        <v>0</v>
      </c>
      <c r="G69" s="334">
        <v>2</v>
      </c>
      <c r="H69" s="334">
        <v>0</v>
      </c>
      <c r="I69" s="335" t="s">
        <v>3075</v>
      </c>
      <c r="J69" s="336" t="s">
        <v>3080</v>
      </c>
      <c r="K69" s="336" t="s">
        <v>3084</v>
      </c>
      <c r="L69" s="337"/>
      <c r="M69" s="187"/>
      <c r="N69" s="272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325">
        <v>44529</v>
      </c>
      <c r="B70" s="332" t="s">
        <v>3068</v>
      </c>
      <c r="C70" s="333" t="s">
        <v>2983</v>
      </c>
      <c r="D70" s="334">
        <v>2</v>
      </c>
      <c r="E70" s="334">
        <v>0</v>
      </c>
      <c r="F70" s="334">
        <v>0</v>
      </c>
      <c r="G70" s="334">
        <v>2</v>
      </c>
      <c r="H70" s="334">
        <v>0</v>
      </c>
      <c r="I70" s="335" t="s">
        <v>3073</v>
      </c>
      <c r="J70" s="336" t="s">
        <v>3080</v>
      </c>
      <c r="K70" s="336" t="s">
        <v>3084</v>
      </c>
      <c r="L70" s="337"/>
      <c r="M70" s="187"/>
      <c r="N70" s="272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 thickBot="1">
      <c r="A71" s="324">
        <v>44529</v>
      </c>
      <c r="B71" s="338" t="s">
        <v>3068</v>
      </c>
      <c r="C71" s="339" t="s">
        <v>3069</v>
      </c>
      <c r="D71" s="340">
        <v>1</v>
      </c>
      <c r="E71" s="340">
        <v>0</v>
      </c>
      <c r="F71" s="340">
        <v>0</v>
      </c>
      <c r="G71" s="340">
        <v>1</v>
      </c>
      <c r="H71" s="340">
        <v>0</v>
      </c>
      <c r="I71" s="341" t="s">
        <v>3073</v>
      </c>
      <c r="J71" s="342" t="s">
        <v>3077</v>
      </c>
      <c r="K71" s="342" t="s">
        <v>3084</v>
      </c>
      <c r="L71" s="343"/>
      <c r="M71" s="187"/>
      <c r="N71" s="272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>
      <c r="A72" s="318">
        <v>44529</v>
      </c>
      <c r="B72" s="326" t="s">
        <v>3070</v>
      </c>
      <c r="C72" s="327" t="s">
        <v>3010</v>
      </c>
      <c r="D72" s="328">
        <v>1</v>
      </c>
      <c r="E72" s="328">
        <v>0</v>
      </c>
      <c r="F72" s="328">
        <v>0</v>
      </c>
      <c r="G72" s="328">
        <v>1</v>
      </c>
      <c r="H72" s="328">
        <v>0</v>
      </c>
      <c r="I72" s="329" t="s">
        <v>3076</v>
      </c>
      <c r="J72" s="330" t="s">
        <v>3082</v>
      </c>
      <c r="K72" s="330" t="s">
        <v>3084</v>
      </c>
      <c r="L72" s="331"/>
      <c r="M72" s="187"/>
      <c r="N72" s="272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 thickBot="1">
      <c r="A73" s="324">
        <v>44529</v>
      </c>
      <c r="B73" s="338" t="s">
        <v>3070</v>
      </c>
      <c r="C73" s="339" t="s">
        <v>2967</v>
      </c>
      <c r="D73" s="340">
        <v>1</v>
      </c>
      <c r="E73" s="340">
        <v>0</v>
      </c>
      <c r="F73" s="340">
        <v>0</v>
      </c>
      <c r="G73" s="340">
        <v>1</v>
      </c>
      <c r="H73" s="340">
        <v>0</v>
      </c>
      <c r="I73" s="341" t="s">
        <v>3074</v>
      </c>
      <c r="J73" s="342" t="s">
        <v>3079</v>
      </c>
      <c r="K73" s="342" t="s">
        <v>3084</v>
      </c>
      <c r="L73" s="343"/>
      <c r="M73" s="187"/>
      <c r="N73" s="272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 thickBot="1">
      <c r="A74" s="359">
        <v>44529</v>
      </c>
      <c r="B74" s="360" t="s">
        <v>3071</v>
      </c>
      <c r="C74" s="361" t="s">
        <v>2983</v>
      </c>
      <c r="D74" s="362">
        <v>3</v>
      </c>
      <c r="E74" s="362">
        <v>0</v>
      </c>
      <c r="F74" s="362">
        <v>0</v>
      </c>
      <c r="G74" s="362">
        <v>3</v>
      </c>
      <c r="H74" s="362">
        <v>0</v>
      </c>
      <c r="I74" s="363" t="s">
        <v>3074</v>
      </c>
      <c r="J74" s="364" t="s">
        <v>3077</v>
      </c>
      <c r="K74" s="364" t="s">
        <v>3084</v>
      </c>
      <c r="L74" s="365"/>
      <c r="M74" s="187"/>
      <c r="N74" s="272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318">
        <v>44529</v>
      </c>
      <c r="B75" s="326" t="s">
        <v>3072</v>
      </c>
      <c r="C75" s="327" t="s">
        <v>3018</v>
      </c>
      <c r="D75" s="328">
        <v>4</v>
      </c>
      <c r="E75" s="328">
        <v>0</v>
      </c>
      <c r="F75" s="328">
        <v>0</v>
      </c>
      <c r="G75" s="328">
        <v>4</v>
      </c>
      <c r="H75" s="328">
        <v>0</v>
      </c>
      <c r="I75" s="329" t="s">
        <v>3074</v>
      </c>
      <c r="J75" s="330" t="s">
        <v>3077</v>
      </c>
      <c r="K75" s="330" t="s">
        <v>3084</v>
      </c>
      <c r="L75" s="331"/>
      <c r="M75" s="187"/>
      <c r="N75" s="272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 thickBot="1">
      <c r="A76" s="324">
        <v>44529</v>
      </c>
      <c r="B76" s="338" t="s">
        <v>3072</v>
      </c>
      <c r="C76" s="339" t="s">
        <v>2983</v>
      </c>
      <c r="D76" s="340">
        <v>4</v>
      </c>
      <c r="E76" s="340">
        <v>0</v>
      </c>
      <c r="F76" s="340">
        <v>0</v>
      </c>
      <c r="G76" s="340">
        <v>4</v>
      </c>
      <c r="H76" s="340">
        <v>0</v>
      </c>
      <c r="I76" s="341" t="s">
        <v>3073</v>
      </c>
      <c r="J76" s="342" t="s">
        <v>3080</v>
      </c>
      <c r="K76" s="342" t="s">
        <v>3084</v>
      </c>
      <c r="L76" s="343"/>
      <c r="M76" s="187"/>
      <c r="N76" s="272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>
      <c r="A77" s="198" t="s">
        <v>11</v>
      </c>
      <c r="B77" s="199"/>
      <c r="C77" s="200"/>
      <c r="D77" s="201">
        <f>SUM(D4:D76)</f>
        <v>233</v>
      </c>
      <c r="E77" s="201">
        <f>SUM(E4:E76)</f>
        <v>0</v>
      </c>
      <c r="F77" s="201">
        <f>SUM(F4:F76)</f>
        <v>0</v>
      </c>
      <c r="G77" s="201">
        <f>SUM(G4:G76)</f>
        <v>257</v>
      </c>
      <c r="H77" s="201">
        <f>SUM(H4:H76)</f>
        <v>0</v>
      </c>
      <c r="I77" s="297"/>
      <c r="J77" s="149"/>
      <c r="K77" s="149"/>
      <c r="L77" s="202"/>
      <c r="M77" s="187"/>
      <c r="N77" s="272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203" t="s">
        <v>12</v>
      </c>
      <c r="B78" s="204"/>
      <c r="C78" s="205"/>
      <c r="D78" s="206">
        <v>5492</v>
      </c>
      <c r="E78" s="206">
        <v>0</v>
      </c>
      <c r="F78" s="206">
        <v>14</v>
      </c>
      <c r="G78" s="206">
        <v>5367</v>
      </c>
      <c r="H78" s="206">
        <v>0</v>
      </c>
      <c r="I78" s="298"/>
      <c r="J78" s="128"/>
      <c r="K78" s="128"/>
      <c r="L78" s="207"/>
      <c r="M78" s="187"/>
      <c r="N78" s="272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 thickBot="1">
      <c r="A79" s="208" t="s">
        <v>13</v>
      </c>
      <c r="B79" s="209"/>
      <c r="C79" s="210"/>
      <c r="D79" s="211">
        <f>D77+D78</f>
        <v>5725</v>
      </c>
      <c r="E79" s="211">
        <f>E77+E78</f>
        <v>0</v>
      </c>
      <c r="F79" s="211">
        <f>F77+F78</f>
        <v>14</v>
      </c>
      <c r="G79" s="211">
        <f>G77+G78</f>
        <v>5624</v>
      </c>
      <c r="H79" s="211">
        <f>H77+H78</f>
        <v>0</v>
      </c>
      <c r="I79" s="299"/>
      <c r="J79" s="129"/>
      <c r="K79" s="129"/>
      <c r="L79" s="212"/>
      <c r="M79" s="187"/>
      <c r="N79" s="272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>
      <c r="A80" s="213" t="s">
        <v>14</v>
      </c>
      <c r="B80" s="214">
        <f t="array" ref="B80">SUM(1/COUNTIF(B4:B76,B4:B76))</f>
        <v>36</v>
      </c>
      <c r="C80" s="215"/>
      <c r="D80" s="151"/>
      <c r="E80" s="151"/>
      <c r="F80" s="151"/>
      <c r="G80" s="151"/>
      <c r="H80" s="151"/>
      <c r="I80" s="300"/>
      <c r="J80" s="130"/>
      <c r="K80" s="130"/>
      <c r="L80" s="134"/>
      <c r="M80" s="187"/>
      <c r="N80" s="272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>
      <c r="A81" s="213"/>
      <c r="B81" s="214"/>
      <c r="C81" s="215"/>
      <c r="D81" s="151"/>
      <c r="E81" s="151"/>
      <c r="F81" s="151"/>
      <c r="G81" s="151"/>
      <c r="H81" s="151"/>
      <c r="I81" s="300"/>
      <c r="J81" s="130"/>
      <c r="K81" s="39"/>
      <c r="L81" s="39"/>
      <c r="M81" s="187"/>
      <c r="N81" s="272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>
      <c r="A82" s="216" t="s">
        <v>15</v>
      </c>
      <c r="B82" s="217"/>
      <c r="C82" s="217"/>
      <c r="D82" s="131"/>
      <c r="E82" s="131"/>
      <c r="F82" s="131"/>
      <c r="G82" s="131"/>
      <c r="H82" s="131"/>
      <c r="I82" s="301"/>
      <c r="J82" s="131"/>
      <c r="K82" s="148"/>
      <c r="L82" s="148"/>
      <c r="M82" s="187"/>
      <c r="N82" s="272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>
      <c r="A83" s="218" t="s">
        <v>1676</v>
      </c>
      <c r="B83" s="217"/>
      <c r="C83" s="217"/>
      <c r="D83" s="131"/>
      <c r="E83" s="131"/>
      <c r="F83" s="131"/>
      <c r="G83" s="131"/>
      <c r="H83" s="131"/>
      <c r="I83" s="301"/>
      <c r="J83" s="131"/>
      <c r="K83" s="131"/>
      <c r="L83" s="148"/>
      <c r="M83" s="187"/>
      <c r="N83" s="272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 thickBot="1">
      <c r="A84" s="219"/>
      <c r="B84" s="217"/>
      <c r="C84" s="220"/>
      <c r="D84" s="131"/>
      <c r="E84" s="131"/>
      <c r="F84" s="131"/>
      <c r="G84" s="131"/>
      <c r="H84" s="131"/>
      <c r="I84" s="302"/>
      <c r="J84" s="132"/>
      <c r="K84" s="132"/>
      <c r="L84" s="221"/>
      <c r="M84" s="187"/>
      <c r="N84" s="272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 thickBot="1">
      <c r="A85" s="174" t="s">
        <v>0</v>
      </c>
      <c r="B85" s="175" t="s">
        <v>1</v>
      </c>
      <c r="C85" s="175" t="s">
        <v>2</v>
      </c>
      <c r="D85" s="454" t="s">
        <v>16</v>
      </c>
      <c r="E85" s="222" t="s">
        <v>27</v>
      </c>
      <c r="F85" s="454" t="s">
        <v>18</v>
      </c>
      <c r="G85" s="454" t="s">
        <v>19</v>
      </c>
      <c r="H85" s="454" t="s">
        <v>119</v>
      </c>
      <c r="I85" s="303" t="s">
        <v>8</v>
      </c>
      <c r="J85" s="454" t="s">
        <v>9</v>
      </c>
      <c r="K85" s="464" t="s">
        <v>10</v>
      </c>
      <c r="L85" s="465"/>
      <c r="M85" s="187"/>
      <c r="N85" s="272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>
      <c r="A86" s="318"/>
      <c r="B86" s="326"/>
      <c r="C86" s="327"/>
      <c r="D86" s="328"/>
      <c r="E86" s="328"/>
      <c r="F86" s="328"/>
      <c r="G86" s="328"/>
      <c r="H86" s="328"/>
      <c r="I86" s="329"/>
      <c r="J86" s="330"/>
      <c r="K86" s="330"/>
      <c r="L86" s="331"/>
      <c r="M86" s="187"/>
      <c r="N86" s="272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 thickBot="1">
      <c r="A87" s="324"/>
      <c r="B87" s="338"/>
      <c r="C87" s="339"/>
      <c r="D87" s="340"/>
      <c r="E87" s="340"/>
      <c r="F87" s="340"/>
      <c r="G87" s="340"/>
      <c r="H87" s="340"/>
      <c r="I87" s="341"/>
      <c r="J87" s="342"/>
      <c r="K87" s="342"/>
      <c r="L87" s="343"/>
      <c r="M87" s="187"/>
      <c r="N87" s="272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>
      <c r="A88" s="198" t="s">
        <v>20</v>
      </c>
      <c r="B88" s="199"/>
      <c r="C88" s="200"/>
      <c r="D88" s="225">
        <f>SUM(D86:D87)</f>
        <v>0</v>
      </c>
      <c r="E88" s="225">
        <f>SUM(E86:E87)</f>
        <v>0</v>
      </c>
      <c r="F88" s="225">
        <f>SUM(F86:F87)</f>
        <v>0</v>
      </c>
      <c r="G88" s="225">
        <f>SUM(G86:G87)</f>
        <v>0</v>
      </c>
      <c r="H88" s="225">
        <f>SUM(H86:H87)</f>
        <v>0</v>
      </c>
      <c r="I88" s="297"/>
      <c r="J88" s="34"/>
      <c r="K88" s="34"/>
      <c r="L88" s="226"/>
      <c r="M88" s="187"/>
      <c r="N88" s="272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>
      <c r="A89" s="227" t="s">
        <v>12</v>
      </c>
      <c r="B89" s="228"/>
      <c r="C89" s="115"/>
      <c r="D89" s="229">
        <v>30</v>
      </c>
      <c r="E89" s="229">
        <v>543</v>
      </c>
      <c r="F89" s="229">
        <v>540</v>
      </c>
      <c r="G89" s="229">
        <v>25</v>
      </c>
      <c r="H89" s="229">
        <v>0</v>
      </c>
      <c r="I89" s="304"/>
      <c r="J89" s="133"/>
      <c r="K89" s="133"/>
      <c r="L89" s="230"/>
      <c r="M89" s="187"/>
      <c r="N89" s="272"/>
      <c r="O89" s="156"/>
      <c r="P89" s="188"/>
      <c r="Q89" s="188"/>
      <c r="R89" s="152"/>
      <c r="S89" s="152"/>
      <c r="T89" s="152"/>
      <c r="U89" s="151"/>
      <c r="V89" s="151"/>
    </row>
    <row r="90" spans="1:22" ht="20.100000000000001" customHeight="1" thickBot="1">
      <c r="A90" s="208" t="s">
        <v>13</v>
      </c>
      <c r="B90" s="209"/>
      <c r="C90" s="210"/>
      <c r="D90" s="231">
        <f>SUM(D88:D89)</f>
        <v>30</v>
      </c>
      <c r="E90" s="231">
        <f t="shared" ref="E90:H90" si="14">SUM(E88:E89)</f>
        <v>543</v>
      </c>
      <c r="F90" s="231">
        <f t="shared" si="14"/>
        <v>540</v>
      </c>
      <c r="G90" s="231">
        <f t="shared" si="14"/>
        <v>25</v>
      </c>
      <c r="H90" s="231">
        <f t="shared" si="14"/>
        <v>0</v>
      </c>
      <c r="I90" s="299"/>
      <c r="J90" s="129"/>
      <c r="K90" s="129"/>
      <c r="L90" s="212"/>
      <c r="M90" s="187"/>
      <c r="N90" s="272"/>
      <c r="O90" s="156"/>
      <c r="P90" s="188"/>
      <c r="Q90" s="188"/>
      <c r="R90" s="152"/>
      <c r="S90" s="152"/>
      <c r="T90" s="152"/>
      <c r="U90" s="151"/>
      <c r="V90" s="151"/>
    </row>
    <row r="91" spans="1:22" ht="20.100000000000001" customHeight="1">
      <c r="A91" s="213"/>
      <c r="B91" s="214"/>
      <c r="C91" s="232"/>
      <c r="D91" s="151"/>
      <c r="E91" s="151"/>
      <c r="F91" s="151"/>
      <c r="G91" s="151"/>
      <c r="H91" s="151"/>
      <c r="I91" s="300"/>
      <c r="J91" s="130"/>
      <c r="K91" s="130"/>
      <c r="L91" s="130"/>
      <c r="M91" s="187"/>
      <c r="N91" s="272"/>
      <c r="O91" s="156"/>
      <c r="P91" s="188"/>
      <c r="Q91" s="188"/>
      <c r="R91" s="152"/>
      <c r="S91" s="152"/>
      <c r="T91" s="152"/>
      <c r="U91" s="151"/>
      <c r="V91" s="151"/>
    </row>
    <row r="92" spans="1:22" ht="20.100000000000001" customHeight="1">
      <c r="A92" s="216" t="s">
        <v>21</v>
      </c>
      <c r="B92" s="217"/>
      <c r="C92" s="217"/>
      <c r="D92" s="131"/>
      <c r="E92" s="131"/>
      <c r="F92" s="131"/>
      <c r="G92" s="131"/>
      <c r="H92" s="131"/>
      <c r="I92" s="301"/>
      <c r="J92" s="131"/>
      <c r="K92" s="131"/>
      <c r="L92" s="131"/>
      <c r="M92" s="187"/>
      <c r="N92" s="272"/>
      <c r="O92" s="156"/>
      <c r="P92" s="188"/>
      <c r="Q92" s="188"/>
      <c r="R92" s="152"/>
      <c r="S92" s="152"/>
      <c r="T92" s="152"/>
      <c r="U92" s="151"/>
      <c r="V92" s="151"/>
    </row>
    <row r="93" spans="1:22" ht="20.100000000000001" customHeight="1">
      <c r="A93" s="216" t="s">
        <v>124</v>
      </c>
      <c r="B93" s="217"/>
      <c r="C93" s="217"/>
      <c r="D93" s="131"/>
      <c r="E93" s="131"/>
      <c r="F93" s="131"/>
      <c r="G93" s="131"/>
      <c r="H93" s="131"/>
      <c r="I93" s="301"/>
      <c r="J93" s="131"/>
      <c r="K93" s="131"/>
      <c r="L93" s="131"/>
      <c r="M93" s="187"/>
      <c r="N93" s="272"/>
      <c r="O93" s="156"/>
      <c r="P93" s="188"/>
      <c r="Q93" s="188"/>
      <c r="R93" s="152"/>
      <c r="S93" s="152"/>
      <c r="T93" s="152"/>
      <c r="U93" s="151"/>
      <c r="V93" s="151"/>
    </row>
    <row r="94" spans="1:22" ht="20.100000000000001" customHeight="1" thickBot="1">
      <c r="A94" s="219"/>
      <c r="B94" s="217"/>
      <c r="C94" s="220"/>
      <c r="D94" s="131"/>
      <c r="E94" s="131"/>
      <c r="F94" s="131"/>
      <c r="G94" s="131"/>
      <c r="H94" s="131"/>
      <c r="I94" s="302"/>
      <c r="J94" s="132"/>
      <c r="K94" s="132"/>
      <c r="L94" s="221"/>
      <c r="M94" s="187"/>
      <c r="N94" s="272"/>
      <c r="O94" s="156"/>
      <c r="P94" s="188"/>
      <c r="Q94" s="188"/>
      <c r="R94" s="152"/>
      <c r="S94" s="152"/>
      <c r="T94" s="152"/>
      <c r="U94" s="151"/>
      <c r="V94" s="151"/>
    </row>
    <row r="95" spans="1:22" ht="20.100000000000001" customHeight="1" thickBot="1">
      <c r="A95" s="174" t="s">
        <v>0</v>
      </c>
      <c r="B95" s="175" t="s">
        <v>1</v>
      </c>
      <c r="C95" s="175" t="s">
        <v>2</v>
      </c>
      <c r="D95" s="454" t="s">
        <v>22</v>
      </c>
      <c r="E95" s="454" t="s">
        <v>23</v>
      </c>
      <c r="F95" s="454" t="s">
        <v>24</v>
      </c>
      <c r="G95" s="454" t="s">
        <v>25</v>
      </c>
      <c r="H95" s="454" t="s">
        <v>7</v>
      </c>
      <c r="I95" s="303" t="s">
        <v>8</v>
      </c>
      <c r="J95" s="454" t="s">
        <v>9</v>
      </c>
      <c r="K95" s="464" t="s">
        <v>10</v>
      </c>
      <c r="L95" s="465"/>
      <c r="M95" s="187"/>
      <c r="N95" s="272"/>
      <c r="O95" s="156"/>
      <c r="P95" s="188"/>
      <c r="Q95" s="188"/>
      <c r="R95" s="152"/>
      <c r="S95" s="152"/>
      <c r="T95" s="152"/>
      <c r="U95" s="151"/>
      <c r="V95" s="151"/>
    </row>
    <row r="96" spans="1:22" ht="20.100000000000001" customHeight="1">
      <c r="A96" s="170">
        <v>44526</v>
      </c>
      <c r="B96" s="141" t="s">
        <v>3034</v>
      </c>
      <c r="C96" s="408" t="s">
        <v>3035</v>
      </c>
      <c r="D96" s="160">
        <v>2</v>
      </c>
      <c r="E96" s="160">
        <v>0</v>
      </c>
      <c r="F96" s="160">
        <v>0</v>
      </c>
      <c r="G96" s="160">
        <v>0</v>
      </c>
      <c r="H96" s="160">
        <v>0</v>
      </c>
      <c r="I96" s="290" t="s">
        <v>3040</v>
      </c>
      <c r="J96" s="168"/>
      <c r="K96" s="168"/>
      <c r="L96" s="142"/>
      <c r="M96" s="187"/>
      <c r="N96" s="272"/>
      <c r="O96" s="156"/>
      <c r="P96" s="188"/>
      <c r="Q96" s="188"/>
      <c r="R96" s="152"/>
      <c r="S96" s="152"/>
      <c r="T96" s="152"/>
      <c r="U96" s="151"/>
      <c r="V96" s="151"/>
    </row>
    <row r="97" spans="1:22" ht="20.100000000000001" customHeight="1">
      <c r="A97" s="171">
        <v>44526</v>
      </c>
      <c r="B97" s="143" t="s">
        <v>3038</v>
      </c>
      <c r="C97" s="409" t="s">
        <v>2983</v>
      </c>
      <c r="D97" s="162">
        <v>5</v>
      </c>
      <c r="E97" s="162">
        <v>0</v>
      </c>
      <c r="F97" s="162">
        <v>0</v>
      </c>
      <c r="G97" s="162">
        <v>0</v>
      </c>
      <c r="H97" s="162">
        <v>0</v>
      </c>
      <c r="I97" s="291" t="s">
        <v>3041</v>
      </c>
      <c r="J97" s="169"/>
      <c r="K97" s="169"/>
      <c r="L97" s="144"/>
      <c r="M97" s="187"/>
      <c r="N97" s="272"/>
      <c r="O97" s="156"/>
      <c r="P97" s="188"/>
      <c r="Q97" s="188"/>
      <c r="R97" s="152"/>
      <c r="S97" s="152"/>
      <c r="T97" s="152"/>
      <c r="U97" s="151"/>
      <c r="V97" s="151"/>
    </row>
    <row r="98" spans="1:22" ht="20.100000000000001" customHeight="1">
      <c r="A98" s="171">
        <v>44526</v>
      </c>
      <c r="B98" s="143" t="s">
        <v>3039</v>
      </c>
      <c r="C98" s="409" t="s">
        <v>3036</v>
      </c>
      <c r="D98" s="162">
        <v>1</v>
      </c>
      <c r="E98" s="162">
        <v>0</v>
      </c>
      <c r="F98" s="162">
        <v>0</v>
      </c>
      <c r="G98" s="162">
        <v>1</v>
      </c>
      <c r="H98" s="162">
        <v>0</v>
      </c>
      <c r="I98" s="291" t="s">
        <v>3041</v>
      </c>
      <c r="J98" s="169"/>
      <c r="K98" s="169"/>
      <c r="L98" s="144"/>
      <c r="M98" s="187"/>
      <c r="N98" s="272"/>
      <c r="O98" s="156"/>
      <c r="P98" s="188"/>
      <c r="Q98" s="188"/>
      <c r="R98" s="152"/>
      <c r="S98" s="152"/>
      <c r="T98" s="152"/>
      <c r="U98" s="151"/>
      <c r="V98" s="151"/>
    </row>
    <row r="99" spans="1:22" ht="20.100000000000001" customHeight="1" thickBot="1">
      <c r="A99" s="171">
        <v>44526</v>
      </c>
      <c r="B99" s="143" t="s">
        <v>3038</v>
      </c>
      <c r="C99" s="409" t="s">
        <v>3037</v>
      </c>
      <c r="D99" s="162">
        <v>3</v>
      </c>
      <c r="E99" s="162">
        <v>0</v>
      </c>
      <c r="F99" s="162">
        <v>0</v>
      </c>
      <c r="G99" s="162">
        <v>0</v>
      </c>
      <c r="H99" s="162">
        <v>0</v>
      </c>
      <c r="I99" s="291" t="s">
        <v>3041</v>
      </c>
      <c r="J99" s="169"/>
      <c r="K99" s="169"/>
      <c r="L99" s="144"/>
      <c r="M99" s="187"/>
      <c r="N99" s="272"/>
      <c r="O99" s="156"/>
      <c r="P99" s="188"/>
      <c r="Q99" s="188"/>
      <c r="R99" s="152"/>
      <c r="S99" s="152"/>
      <c r="T99" s="152"/>
      <c r="U99" s="151"/>
      <c r="V99" s="151"/>
    </row>
    <row r="100" spans="1:22" ht="20.100000000000001" customHeight="1">
      <c r="A100" s="198" t="s">
        <v>20</v>
      </c>
      <c r="B100" s="199"/>
      <c r="C100" s="200"/>
      <c r="D100" s="225">
        <f>SUM(D96:D99)</f>
        <v>11</v>
      </c>
      <c r="E100" s="225">
        <f>SUM(E96:E99)</f>
        <v>0</v>
      </c>
      <c r="F100" s="225">
        <f>SUM(F96:F99)</f>
        <v>0</v>
      </c>
      <c r="G100" s="225">
        <f>SUM(G96:G99)</f>
        <v>1</v>
      </c>
      <c r="H100" s="225">
        <f>SUM(H96:H99)</f>
        <v>0</v>
      </c>
      <c r="I100" s="297"/>
      <c r="J100" s="34"/>
      <c r="K100" s="34"/>
      <c r="L100" s="226"/>
      <c r="M100" s="187"/>
      <c r="N100" s="272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>
      <c r="A101" s="227" t="s">
        <v>12</v>
      </c>
      <c r="B101" s="228"/>
      <c r="C101" s="115"/>
      <c r="D101" s="229">
        <v>226</v>
      </c>
      <c r="E101" s="229">
        <v>0</v>
      </c>
      <c r="F101" s="229">
        <v>0</v>
      </c>
      <c r="G101" s="229">
        <v>215</v>
      </c>
      <c r="H101" s="229">
        <v>0</v>
      </c>
      <c r="I101" s="304"/>
      <c r="J101" s="133"/>
      <c r="K101" s="133"/>
      <c r="L101" s="230"/>
      <c r="M101" s="187"/>
      <c r="N101" s="272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 thickBot="1">
      <c r="A102" s="208" t="s">
        <v>13</v>
      </c>
      <c r="B102" s="209"/>
      <c r="C102" s="210"/>
      <c r="D102" s="231">
        <f>SUM(D100:D101)</f>
        <v>237</v>
      </c>
      <c r="E102" s="231">
        <f>SUM(E100:E101)</f>
        <v>0</v>
      </c>
      <c r="F102" s="231">
        <f>SUM(F100:F101)</f>
        <v>0</v>
      </c>
      <c r="G102" s="231">
        <f>SUM(G100:G101)</f>
        <v>216</v>
      </c>
      <c r="H102" s="231">
        <f>SUM(H100:H101)</f>
        <v>0</v>
      </c>
      <c r="I102" s="299"/>
      <c r="J102" s="129"/>
      <c r="K102" s="129"/>
      <c r="L102" s="212"/>
      <c r="M102" s="187"/>
      <c r="N102" s="272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>
      <c r="A103" s="213"/>
      <c r="B103" s="214"/>
      <c r="C103" s="232"/>
      <c r="D103" s="151"/>
      <c r="E103" s="151"/>
      <c r="F103" s="151"/>
      <c r="G103" s="151"/>
      <c r="H103" s="151"/>
      <c r="I103" s="300"/>
      <c r="J103" s="130"/>
      <c r="K103" s="130"/>
      <c r="L103" s="130"/>
      <c r="M103" s="187"/>
      <c r="N103" s="272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>
      <c r="A104" s="216" t="s">
        <v>120</v>
      </c>
      <c r="B104" s="217"/>
      <c r="C104" s="217"/>
      <c r="D104" s="131"/>
      <c r="E104" s="131"/>
      <c r="F104" s="131"/>
      <c r="G104" s="131"/>
      <c r="H104" s="131"/>
      <c r="I104" s="301"/>
      <c r="J104" s="131"/>
      <c r="K104" s="131"/>
      <c r="L104" s="131"/>
      <c r="M104" s="187"/>
      <c r="N104" s="272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 thickBot="1">
      <c r="A105" s="219"/>
      <c r="B105" s="217"/>
      <c r="C105" s="220"/>
      <c r="D105" s="131"/>
      <c r="E105" s="131"/>
      <c r="F105" s="131"/>
      <c r="G105" s="131"/>
      <c r="H105" s="131"/>
      <c r="I105" s="302"/>
      <c r="J105" s="132"/>
      <c r="K105" s="132"/>
      <c r="L105" s="131"/>
      <c r="M105" s="187"/>
      <c r="N105" s="272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 thickBot="1">
      <c r="A106" s="174" t="s">
        <v>0</v>
      </c>
      <c r="B106" s="175" t="s">
        <v>1</v>
      </c>
      <c r="C106" s="175" t="s">
        <v>2</v>
      </c>
      <c r="D106" s="454" t="s">
        <v>26</v>
      </c>
      <c r="E106" s="454" t="s">
        <v>27</v>
      </c>
      <c r="F106" s="454" t="s">
        <v>28</v>
      </c>
      <c r="G106" s="454" t="s">
        <v>25</v>
      </c>
      <c r="H106" s="454" t="s">
        <v>22</v>
      </c>
      <c r="I106" s="303" t="s">
        <v>8</v>
      </c>
      <c r="J106" s="454" t="s">
        <v>9</v>
      </c>
      <c r="K106" s="464" t="s">
        <v>10</v>
      </c>
      <c r="L106" s="465"/>
      <c r="M106" s="187"/>
      <c r="N106" s="272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170"/>
      <c r="B107" s="159"/>
      <c r="C107" s="159"/>
      <c r="D107" s="319"/>
      <c r="E107" s="319"/>
      <c r="F107" s="319"/>
      <c r="G107" s="319"/>
      <c r="H107" s="319"/>
      <c r="I107" s="305"/>
      <c r="J107" s="134"/>
      <c r="K107" s="134"/>
      <c r="L107" s="289"/>
      <c r="M107" s="187"/>
      <c r="N107" s="272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 thickBot="1">
      <c r="A108" s="171"/>
      <c r="B108" s="161"/>
      <c r="C108" s="161"/>
      <c r="D108" s="320"/>
      <c r="E108" s="320"/>
      <c r="F108" s="320"/>
      <c r="G108" s="320"/>
      <c r="H108" s="320"/>
      <c r="I108" s="306"/>
      <c r="J108" s="39"/>
      <c r="K108" s="39"/>
      <c r="L108" s="176"/>
      <c r="M108" s="187"/>
      <c r="N108" s="272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198" t="s">
        <v>20</v>
      </c>
      <c r="B109" s="199"/>
      <c r="C109" s="200"/>
      <c r="D109" s="321">
        <f>SUM(D107:D108)</f>
        <v>0</v>
      </c>
      <c r="E109" s="321">
        <f>SUM(E107:E108)</f>
        <v>0</v>
      </c>
      <c r="F109" s="321">
        <f>SUM(F107:F108)</f>
        <v>0</v>
      </c>
      <c r="G109" s="321">
        <f>SUM(G107:G108)</f>
        <v>0</v>
      </c>
      <c r="H109" s="321">
        <f>SUM(H107:H108)</f>
        <v>0</v>
      </c>
      <c r="I109" s="297"/>
      <c r="J109" s="34"/>
      <c r="K109" s="34"/>
      <c r="L109" s="226"/>
      <c r="M109" s="187"/>
      <c r="N109" s="272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>
      <c r="A110" s="227" t="s">
        <v>12</v>
      </c>
      <c r="B110" s="228"/>
      <c r="C110" s="115"/>
      <c r="D110" s="322">
        <v>0</v>
      </c>
      <c r="E110" s="322">
        <v>170</v>
      </c>
      <c r="F110" s="322">
        <v>167</v>
      </c>
      <c r="G110" s="322">
        <v>0</v>
      </c>
      <c r="H110" s="322">
        <v>0</v>
      </c>
      <c r="I110" s="304"/>
      <c r="J110" s="133"/>
      <c r="K110" s="133"/>
      <c r="L110" s="230"/>
      <c r="M110" s="187"/>
      <c r="N110" s="272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 thickBot="1">
      <c r="A111" s="208" t="s">
        <v>13</v>
      </c>
      <c r="B111" s="209"/>
      <c r="C111" s="210"/>
      <c r="D111" s="323">
        <f>D109+D110</f>
        <v>0</v>
      </c>
      <c r="E111" s="323">
        <f>E109+E110</f>
        <v>170</v>
      </c>
      <c r="F111" s="323">
        <f>F109+F110</f>
        <v>167</v>
      </c>
      <c r="G111" s="323">
        <f>G109+G110</f>
        <v>0</v>
      </c>
      <c r="H111" s="323">
        <f>H109+H110</f>
        <v>0</v>
      </c>
      <c r="I111" s="299"/>
      <c r="J111" s="129"/>
      <c r="K111" s="129"/>
      <c r="L111" s="212"/>
      <c r="M111" s="187"/>
      <c r="N111" s="272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234"/>
      <c r="B112" s="214"/>
      <c r="C112" s="215"/>
      <c r="D112" s="151"/>
      <c r="E112" s="151"/>
      <c r="F112" s="151"/>
      <c r="G112" s="151"/>
      <c r="H112" s="151"/>
      <c r="I112" s="300"/>
      <c r="J112" s="130"/>
      <c r="K112" s="130"/>
      <c r="L112" s="130"/>
      <c r="M112" s="187"/>
      <c r="N112" s="272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>
      <c r="A113" s="216" t="s">
        <v>117</v>
      </c>
      <c r="B113" s="217"/>
      <c r="C113" s="217"/>
      <c r="D113" s="131"/>
      <c r="E113" s="131"/>
      <c r="F113" s="131"/>
      <c r="G113" s="131"/>
      <c r="H113" s="131"/>
      <c r="I113" s="301"/>
      <c r="J113" s="131"/>
      <c r="K113" s="131"/>
      <c r="L113" s="131"/>
      <c r="M113" s="187"/>
      <c r="N113" s="272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 thickBot="1">
      <c r="A114" s="219"/>
      <c r="B114" s="217"/>
      <c r="C114" s="220"/>
      <c r="D114" s="131"/>
      <c r="E114" s="131"/>
      <c r="F114" s="131"/>
      <c r="G114" s="131"/>
      <c r="H114" s="131"/>
      <c r="I114" s="302"/>
      <c r="J114" s="132"/>
      <c r="K114" s="132"/>
      <c r="L114" s="131"/>
      <c r="M114" s="187"/>
      <c r="N114" s="272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 thickBot="1">
      <c r="A115" s="174" t="s">
        <v>0</v>
      </c>
      <c r="B115" s="175" t="s">
        <v>1</v>
      </c>
      <c r="C115" s="175" t="s">
        <v>2</v>
      </c>
      <c r="D115" s="454" t="s">
        <v>29</v>
      </c>
      <c r="E115" s="454" t="s">
        <v>17</v>
      </c>
      <c r="F115" s="454" t="s">
        <v>30</v>
      </c>
      <c r="G115" s="454" t="s">
        <v>19</v>
      </c>
      <c r="H115" s="454" t="s">
        <v>7</v>
      </c>
      <c r="I115" s="303" t="s">
        <v>8</v>
      </c>
      <c r="J115" s="454" t="s">
        <v>9</v>
      </c>
      <c r="K115" s="450"/>
      <c r="L115" s="451" t="s">
        <v>10</v>
      </c>
      <c r="M115" s="187"/>
      <c r="N115" s="272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>
      <c r="A116" s="170"/>
      <c r="B116" s="159"/>
      <c r="C116" s="159"/>
      <c r="D116" s="160"/>
      <c r="E116" s="160"/>
      <c r="F116" s="160"/>
      <c r="G116" s="160"/>
      <c r="H116" s="160"/>
      <c r="I116" s="290"/>
      <c r="J116" s="168"/>
      <c r="K116" s="168"/>
      <c r="L116" s="233"/>
      <c r="M116" s="187"/>
      <c r="N116" s="272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 thickBot="1">
      <c r="A117" s="165"/>
      <c r="B117" s="158"/>
      <c r="C117" s="158"/>
      <c r="D117" s="163"/>
      <c r="E117" s="163"/>
      <c r="F117" s="163"/>
      <c r="G117" s="163"/>
      <c r="H117" s="163"/>
      <c r="I117" s="292"/>
      <c r="J117" s="164"/>
      <c r="K117" s="164"/>
      <c r="L117" s="235"/>
      <c r="M117" s="187"/>
      <c r="N117" s="272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>
      <c r="A118" s="198" t="s">
        <v>20</v>
      </c>
      <c r="B118" s="200"/>
      <c r="C118" s="200"/>
      <c r="D118" s="225">
        <f>SUM(D116:D117)</f>
        <v>0</v>
      </c>
      <c r="E118" s="225">
        <f>SUM(E116:E117)</f>
        <v>0</v>
      </c>
      <c r="F118" s="225">
        <f>SUM(F116:F117)</f>
        <v>0</v>
      </c>
      <c r="G118" s="225">
        <f>SUM(G116:G117)</f>
        <v>0</v>
      </c>
      <c r="H118" s="225">
        <f>SUM(H116:H117)</f>
        <v>0</v>
      </c>
      <c r="I118" s="297"/>
      <c r="J118" s="34"/>
      <c r="K118" s="34"/>
      <c r="L118" s="226"/>
      <c r="M118" s="187"/>
      <c r="N118" s="272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>
      <c r="A119" s="227" t="s">
        <v>12</v>
      </c>
      <c r="B119" s="115"/>
      <c r="C119" s="115"/>
      <c r="D119" s="229">
        <v>0</v>
      </c>
      <c r="E119" s="229">
        <v>196</v>
      </c>
      <c r="F119" s="229">
        <v>200</v>
      </c>
      <c r="G119" s="229">
        <v>0</v>
      </c>
      <c r="H119" s="229">
        <v>0</v>
      </c>
      <c r="I119" s="304"/>
      <c r="J119" s="133"/>
      <c r="K119" s="133"/>
      <c r="L119" s="230"/>
      <c r="M119" s="187"/>
      <c r="N119" s="272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 thickBot="1">
      <c r="A120" s="208" t="s">
        <v>13</v>
      </c>
      <c r="B120" s="210"/>
      <c r="C120" s="210"/>
      <c r="D120" s="231">
        <f>SUM(D118:D119)</f>
        <v>0</v>
      </c>
      <c r="E120" s="231">
        <f>SUM(E118:E119)</f>
        <v>196</v>
      </c>
      <c r="F120" s="231">
        <f>SUM(F118:F119)</f>
        <v>200</v>
      </c>
      <c r="G120" s="231">
        <f>SUM(G118:G119)</f>
        <v>0</v>
      </c>
      <c r="H120" s="231">
        <f>SUM(H118:H119)</f>
        <v>0</v>
      </c>
      <c r="I120" s="299"/>
      <c r="J120" s="129"/>
      <c r="K120" s="129"/>
      <c r="L120" s="236"/>
      <c r="M120" s="187"/>
      <c r="N120" s="272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>
      <c r="A121" s="213"/>
      <c r="B121" s="214"/>
      <c r="C121" s="215"/>
      <c r="D121" s="151"/>
      <c r="E121" s="151"/>
      <c r="F121" s="151"/>
      <c r="G121" s="151"/>
      <c r="H121" s="151"/>
      <c r="I121" s="300"/>
      <c r="J121" s="130"/>
      <c r="K121" s="130"/>
      <c r="L121" s="130"/>
      <c r="M121" s="187"/>
      <c r="N121" s="272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>
      <c r="A122" s="216" t="s">
        <v>31</v>
      </c>
      <c r="B122" s="217"/>
      <c r="C122" s="217"/>
      <c r="D122" s="131"/>
      <c r="E122" s="131"/>
      <c r="F122" s="131"/>
      <c r="G122" s="131"/>
      <c r="H122" s="131"/>
      <c r="I122" s="301"/>
      <c r="J122" s="131"/>
      <c r="K122" s="131"/>
      <c r="L122" s="131"/>
      <c r="M122" s="187"/>
      <c r="N122" s="272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>
      <c r="A123" s="216" t="s">
        <v>32</v>
      </c>
      <c r="B123" s="217"/>
      <c r="C123" s="217"/>
      <c r="D123" s="131"/>
      <c r="E123" s="131"/>
      <c r="F123" s="131"/>
      <c r="G123" s="131"/>
      <c r="H123" s="131"/>
      <c r="I123" s="301"/>
      <c r="J123" s="131"/>
      <c r="K123" s="131"/>
      <c r="L123" s="131"/>
      <c r="M123" s="187"/>
      <c r="N123" s="272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 thickBot="1">
      <c r="A124" s="219"/>
      <c r="B124" s="217"/>
      <c r="C124" s="220"/>
      <c r="D124" s="131"/>
      <c r="E124" s="131"/>
      <c r="F124" s="131"/>
      <c r="G124" s="131"/>
      <c r="H124" s="131"/>
      <c r="I124" s="302"/>
      <c r="J124" s="132"/>
      <c r="K124" s="132"/>
      <c r="L124" s="131"/>
      <c r="M124" s="187"/>
      <c r="N124" s="272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 thickBot="1">
      <c r="A125" s="174" t="s">
        <v>0</v>
      </c>
      <c r="B125" s="175" t="s">
        <v>1</v>
      </c>
      <c r="C125" s="175" t="s">
        <v>2</v>
      </c>
      <c r="D125" s="454" t="s">
        <v>33</v>
      </c>
      <c r="E125" s="454" t="s">
        <v>34</v>
      </c>
      <c r="F125" s="454" t="s">
        <v>35</v>
      </c>
      <c r="G125" s="454" t="s">
        <v>36</v>
      </c>
      <c r="H125" s="454" t="s">
        <v>133</v>
      </c>
      <c r="I125" s="303" t="s">
        <v>8</v>
      </c>
      <c r="J125" s="454" t="s">
        <v>9</v>
      </c>
      <c r="K125" s="464" t="s">
        <v>10</v>
      </c>
      <c r="L125" s="465"/>
      <c r="M125" s="187"/>
      <c r="N125" s="272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>
      <c r="A126" s="171"/>
      <c r="B126" s="161"/>
      <c r="C126" s="161"/>
      <c r="D126" s="162"/>
      <c r="E126" s="162"/>
      <c r="F126" s="162"/>
      <c r="G126" s="162"/>
      <c r="H126" s="162"/>
      <c r="I126" s="306"/>
      <c r="J126" s="169"/>
      <c r="K126" s="194"/>
      <c r="L126" s="237"/>
      <c r="M126" s="187"/>
      <c r="N126" s="272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 thickBot="1">
      <c r="A127" s="171"/>
      <c r="B127" s="161"/>
      <c r="C127" s="161"/>
      <c r="D127" s="162"/>
      <c r="E127" s="162"/>
      <c r="F127" s="162"/>
      <c r="G127" s="162"/>
      <c r="H127" s="162"/>
      <c r="I127" s="306"/>
      <c r="J127" s="169"/>
      <c r="K127" s="194"/>
      <c r="L127" s="237"/>
      <c r="M127" s="187"/>
      <c r="N127" s="272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>
      <c r="A128" s="238" t="s">
        <v>20</v>
      </c>
      <c r="B128" s="239"/>
      <c r="C128" s="239"/>
      <c r="D128" s="240">
        <f>SUM(D126:D127)</f>
        <v>0</v>
      </c>
      <c r="E128" s="240">
        <f>SUM(E126:E127)</f>
        <v>0</v>
      </c>
      <c r="F128" s="240">
        <f>SUM(F126:F127)</f>
        <v>0</v>
      </c>
      <c r="G128" s="240">
        <f>SUM(G126:G127)</f>
        <v>0</v>
      </c>
      <c r="H128" s="240">
        <f>SUM(H126:H127)</f>
        <v>0</v>
      </c>
      <c r="I128" s="307"/>
      <c r="J128" s="35"/>
      <c r="K128" s="35"/>
      <c r="L128" s="241"/>
      <c r="M128" s="187"/>
      <c r="N128" s="272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>
      <c r="A129" s="242" t="s">
        <v>12</v>
      </c>
      <c r="B129" s="243"/>
      <c r="C129" s="243"/>
      <c r="D129" s="244">
        <v>0</v>
      </c>
      <c r="E129" s="244">
        <v>89</v>
      </c>
      <c r="F129" s="244">
        <v>0</v>
      </c>
      <c r="G129" s="244">
        <v>114</v>
      </c>
      <c r="H129" s="244">
        <v>1</v>
      </c>
      <c r="I129" s="308"/>
      <c r="J129" s="135"/>
      <c r="K129" s="135"/>
      <c r="L129" s="245"/>
      <c r="M129" s="187"/>
      <c r="N129" s="272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 thickBot="1">
      <c r="A130" s="246" t="s">
        <v>13</v>
      </c>
      <c r="B130" s="247"/>
      <c r="C130" s="247"/>
      <c r="D130" s="248">
        <f>D128+D129</f>
        <v>0</v>
      </c>
      <c r="E130" s="248">
        <f>E128+E129</f>
        <v>89</v>
      </c>
      <c r="F130" s="248">
        <f>F128+F129</f>
        <v>0</v>
      </c>
      <c r="G130" s="248">
        <f>G128+G129</f>
        <v>114</v>
      </c>
      <c r="H130" s="248">
        <f>H128+H129</f>
        <v>1</v>
      </c>
      <c r="I130" s="309"/>
      <c r="J130" s="136"/>
      <c r="K130" s="136"/>
      <c r="L130" s="249"/>
      <c r="M130" s="187"/>
      <c r="N130" s="272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>
      <c r="A131" s="250"/>
      <c r="B131" s="42"/>
      <c r="C131" s="124"/>
      <c r="D131" s="1"/>
      <c r="E131" s="1"/>
      <c r="F131" s="1"/>
      <c r="G131" s="1"/>
      <c r="H131" s="1"/>
      <c r="I131" s="310"/>
      <c r="J131" s="43"/>
      <c r="K131" s="43"/>
      <c r="L131" s="43"/>
      <c r="M131" s="187"/>
      <c r="N131" s="272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>
      <c r="A132" s="216" t="s">
        <v>37</v>
      </c>
      <c r="B132" s="217"/>
      <c r="C132" s="217"/>
      <c r="D132" s="131"/>
      <c r="E132" s="131"/>
      <c r="F132" s="131"/>
      <c r="G132" s="131"/>
      <c r="H132" s="131"/>
      <c r="I132" s="301"/>
      <c r="J132" s="131"/>
      <c r="K132" s="131"/>
      <c r="L132" s="131"/>
      <c r="M132" s="187"/>
      <c r="N132" s="272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>
      <c r="A133" s="216" t="s">
        <v>116</v>
      </c>
      <c r="B133" s="217"/>
      <c r="C133" s="217"/>
      <c r="D133" s="131"/>
      <c r="E133" s="131"/>
      <c r="F133" s="131"/>
      <c r="G133" s="131"/>
      <c r="H133" s="131"/>
      <c r="I133" s="301"/>
      <c r="J133" s="131"/>
      <c r="K133" s="131"/>
      <c r="L133" s="131"/>
      <c r="M133" s="187"/>
      <c r="N133" s="272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 thickBot="1">
      <c r="A134" s="219"/>
      <c r="B134" s="217"/>
      <c r="C134" s="220"/>
      <c r="D134" s="131"/>
      <c r="E134" s="131"/>
      <c r="F134" s="131"/>
      <c r="G134" s="131"/>
      <c r="H134" s="131"/>
      <c r="I134" s="302"/>
      <c r="J134" s="132"/>
      <c r="K134" s="132"/>
      <c r="L134" s="131"/>
      <c r="M134" s="187"/>
      <c r="N134" s="272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 thickBot="1">
      <c r="A135" s="174" t="s">
        <v>0</v>
      </c>
      <c r="B135" s="175" t="s">
        <v>1</v>
      </c>
      <c r="C135" s="175" t="s">
        <v>2</v>
      </c>
      <c r="D135" s="454" t="s">
        <v>33</v>
      </c>
      <c r="E135" s="454" t="s">
        <v>27</v>
      </c>
      <c r="F135" s="454" t="s">
        <v>24</v>
      </c>
      <c r="G135" s="454" t="s">
        <v>25</v>
      </c>
      <c r="H135" s="454" t="s">
        <v>7</v>
      </c>
      <c r="I135" s="303" t="s">
        <v>8</v>
      </c>
      <c r="J135" s="454" t="s">
        <v>9</v>
      </c>
      <c r="K135" s="464" t="s">
        <v>10</v>
      </c>
      <c r="L135" s="465"/>
      <c r="M135" s="187"/>
      <c r="N135" s="272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>
      <c r="A136" s="170"/>
      <c r="B136" s="159"/>
      <c r="C136" s="159"/>
      <c r="D136" s="160"/>
      <c r="E136" s="160"/>
      <c r="F136" s="160"/>
      <c r="G136" s="160"/>
      <c r="H136" s="160"/>
      <c r="I136" s="290"/>
      <c r="J136" s="168"/>
      <c r="K136" s="168"/>
      <c r="L136" s="223"/>
      <c r="M136" s="187"/>
      <c r="N136" s="272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 thickBot="1">
      <c r="A137" s="171"/>
      <c r="B137" s="161"/>
      <c r="C137" s="161"/>
      <c r="D137" s="162"/>
      <c r="E137" s="162"/>
      <c r="F137" s="162"/>
      <c r="G137" s="162"/>
      <c r="H137" s="162"/>
      <c r="I137" s="291"/>
      <c r="J137" s="169"/>
      <c r="K137" s="169"/>
      <c r="L137" s="224"/>
      <c r="M137" s="187"/>
      <c r="N137" s="272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>
      <c r="A138" s="238" t="s">
        <v>20</v>
      </c>
      <c r="B138" s="239"/>
      <c r="C138" s="239"/>
      <c r="D138" s="240">
        <f>SUM(D136:D137)</f>
        <v>0</v>
      </c>
      <c r="E138" s="240">
        <f>SUM(E136:E137)</f>
        <v>0</v>
      </c>
      <c r="F138" s="240">
        <f>SUM(F136:F137)</f>
        <v>0</v>
      </c>
      <c r="G138" s="240">
        <f>SUM(G136:G137)</f>
        <v>0</v>
      </c>
      <c r="H138" s="240">
        <f>SUM(H136:H137)</f>
        <v>0</v>
      </c>
      <c r="I138" s="307"/>
      <c r="J138" s="35"/>
      <c r="K138" s="35"/>
      <c r="L138" s="241"/>
      <c r="M138" s="187"/>
      <c r="N138" s="272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>
      <c r="A139" s="242" t="s">
        <v>12</v>
      </c>
      <c r="B139" s="243"/>
      <c r="C139" s="243"/>
      <c r="D139" s="244">
        <v>0</v>
      </c>
      <c r="E139" s="244">
        <v>5</v>
      </c>
      <c r="F139" s="244">
        <v>0</v>
      </c>
      <c r="G139" s="244">
        <v>3</v>
      </c>
      <c r="H139" s="244">
        <v>0</v>
      </c>
      <c r="I139" s="308"/>
      <c r="J139" s="135"/>
      <c r="K139" s="135"/>
      <c r="L139" s="245"/>
      <c r="M139" s="187"/>
      <c r="N139" s="272"/>
      <c r="O139" s="156"/>
      <c r="P139" s="188"/>
      <c r="Q139" s="188"/>
      <c r="R139" s="152"/>
      <c r="S139" s="152"/>
      <c r="T139" s="152"/>
      <c r="U139" s="151"/>
      <c r="V139" s="151"/>
    </row>
    <row r="140" spans="1:22" ht="19.5" customHeight="1" thickBot="1">
      <c r="A140" s="246" t="s">
        <v>13</v>
      </c>
      <c r="B140" s="247"/>
      <c r="C140" s="247"/>
      <c r="D140" s="248">
        <f>D138+D139</f>
        <v>0</v>
      </c>
      <c r="E140" s="248">
        <f>E138+E139</f>
        <v>5</v>
      </c>
      <c r="F140" s="248">
        <f>F138+F139</f>
        <v>0</v>
      </c>
      <c r="G140" s="248">
        <f>G138+G139</f>
        <v>3</v>
      </c>
      <c r="H140" s="248">
        <f>H138+H139</f>
        <v>0</v>
      </c>
      <c r="I140" s="309"/>
      <c r="J140" s="136"/>
      <c r="K140" s="136"/>
      <c r="L140" s="249"/>
      <c r="M140" s="187"/>
      <c r="N140" s="272"/>
      <c r="O140" s="156"/>
      <c r="P140" s="188"/>
      <c r="Q140" s="188"/>
      <c r="R140" s="152"/>
      <c r="S140" s="152"/>
      <c r="T140" s="152"/>
      <c r="U140" s="151"/>
      <c r="V140" s="151"/>
    </row>
    <row r="141" spans="1:22" ht="19.5" customHeight="1">
      <c r="A141" s="250"/>
      <c r="B141" s="42"/>
      <c r="C141" s="124"/>
      <c r="D141" s="1"/>
      <c r="E141" s="1"/>
      <c r="F141" s="1"/>
      <c r="G141" s="1"/>
      <c r="H141" s="1"/>
      <c r="I141" s="310"/>
      <c r="J141" s="43"/>
      <c r="K141" s="43"/>
      <c r="L141" s="43"/>
      <c r="M141" s="187"/>
      <c r="N141" s="272"/>
      <c r="O141" s="156"/>
      <c r="P141" s="188"/>
      <c r="Q141" s="188"/>
      <c r="R141" s="152"/>
      <c r="S141" s="152"/>
      <c r="T141" s="152"/>
      <c r="U141" s="151"/>
      <c r="V141" s="151"/>
    </row>
    <row r="142" spans="1:22" ht="19.5" customHeight="1">
      <c r="A142" s="216" t="s">
        <v>121</v>
      </c>
      <c r="B142" s="217"/>
      <c r="C142" s="217"/>
      <c r="D142" s="131"/>
      <c r="E142" s="131"/>
      <c r="F142" s="131"/>
      <c r="G142" s="131"/>
      <c r="H142" s="131"/>
      <c r="I142" s="301"/>
      <c r="J142" s="131"/>
      <c r="K142" s="131"/>
      <c r="L142" s="131"/>
      <c r="M142" s="187"/>
      <c r="N142" s="272"/>
      <c r="O142" s="156"/>
      <c r="P142" s="188"/>
      <c r="Q142" s="188"/>
      <c r="R142" s="152"/>
      <c r="S142" s="152"/>
      <c r="T142" s="152"/>
      <c r="U142" s="151"/>
      <c r="V142" s="151"/>
    </row>
    <row r="143" spans="1:22" ht="19.5" customHeight="1">
      <c r="A143" s="216" t="s">
        <v>123</v>
      </c>
      <c r="B143" s="217"/>
      <c r="C143" s="217"/>
      <c r="D143" s="131"/>
      <c r="E143" s="131"/>
      <c r="F143" s="131"/>
      <c r="G143" s="131"/>
      <c r="H143" s="131"/>
      <c r="I143" s="301"/>
      <c r="J143" s="131"/>
      <c r="K143" s="131"/>
      <c r="L143" s="131"/>
      <c r="M143" s="187"/>
      <c r="N143" s="272"/>
      <c r="O143" s="156"/>
      <c r="P143" s="188"/>
      <c r="Q143" s="188"/>
      <c r="R143" s="152"/>
      <c r="S143" s="152"/>
      <c r="T143" s="152"/>
      <c r="U143" s="151"/>
      <c r="V143" s="151"/>
    </row>
    <row r="144" spans="1:22" ht="19.5" customHeight="1" thickBot="1">
      <c r="A144" s="219"/>
      <c r="B144" s="217"/>
      <c r="C144" s="220"/>
      <c r="D144" s="131"/>
      <c r="E144" s="131"/>
      <c r="F144" s="131"/>
      <c r="G144" s="131"/>
      <c r="H144" s="131"/>
      <c r="I144" s="302"/>
      <c r="J144" s="132"/>
      <c r="K144" s="132"/>
      <c r="L144" s="131"/>
      <c r="M144" s="187"/>
      <c r="N144" s="272"/>
      <c r="O144" s="156"/>
      <c r="P144" s="188"/>
      <c r="Q144" s="188"/>
      <c r="R144" s="152"/>
      <c r="S144" s="152"/>
      <c r="T144" s="152"/>
      <c r="U144" s="151"/>
      <c r="V144" s="151"/>
    </row>
    <row r="145" spans="1:22" ht="19.5" customHeight="1" thickBot="1">
      <c r="A145" s="174" t="s">
        <v>0</v>
      </c>
      <c r="B145" s="175" t="s">
        <v>1</v>
      </c>
      <c r="C145" s="175" t="s">
        <v>2</v>
      </c>
      <c r="D145" s="454" t="s">
        <v>22</v>
      </c>
      <c r="E145" s="454" t="s">
        <v>27</v>
      </c>
      <c r="F145" s="454" t="s">
        <v>24</v>
      </c>
      <c r="G145" s="454" t="s">
        <v>25</v>
      </c>
      <c r="H145" s="454" t="s">
        <v>7</v>
      </c>
      <c r="I145" s="303" t="s">
        <v>8</v>
      </c>
      <c r="J145" s="454" t="s">
        <v>9</v>
      </c>
      <c r="K145" s="454"/>
      <c r="L145" s="451" t="s">
        <v>10</v>
      </c>
      <c r="M145" s="187"/>
      <c r="N145" s="272"/>
      <c r="O145" s="156"/>
      <c r="P145" s="188"/>
      <c r="Q145" s="188"/>
      <c r="R145" s="152"/>
      <c r="S145" s="152"/>
      <c r="T145" s="152"/>
      <c r="U145" s="151"/>
      <c r="V145" s="151"/>
    </row>
    <row r="146" spans="1:22" ht="19.5" customHeight="1">
      <c r="A146" s="170"/>
      <c r="B146" s="159"/>
      <c r="C146" s="159"/>
      <c r="D146" s="430"/>
      <c r="E146" s="160"/>
      <c r="F146" s="430"/>
      <c r="G146" s="430"/>
      <c r="H146" s="430"/>
      <c r="I146" s="290"/>
      <c r="J146" s="168"/>
      <c r="K146" s="168"/>
      <c r="L146" s="223"/>
      <c r="M146" s="187"/>
      <c r="N146" s="272"/>
      <c r="O146" s="156"/>
      <c r="P146" s="188"/>
      <c r="Q146" s="188"/>
      <c r="R146" s="152"/>
      <c r="S146" s="152"/>
      <c r="T146" s="152"/>
      <c r="U146" s="151"/>
      <c r="V146" s="151"/>
    </row>
    <row r="147" spans="1:22" ht="19.5" customHeight="1" thickBot="1">
      <c r="A147" s="171"/>
      <c r="B147" s="161"/>
      <c r="C147" s="161"/>
      <c r="D147" s="251"/>
      <c r="E147" s="162"/>
      <c r="F147" s="251"/>
      <c r="G147" s="251"/>
      <c r="H147" s="251"/>
      <c r="I147" s="291"/>
      <c r="J147" s="169"/>
      <c r="K147" s="169"/>
      <c r="L147" s="224"/>
      <c r="M147" s="187"/>
      <c r="N147" s="272"/>
      <c r="O147" s="156"/>
      <c r="P147" s="188"/>
      <c r="Q147" s="188"/>
      <c r="R147" s="152"/>
      <c r="S147" s="152"/>
      <c r="T147" s="152"/>
      <c r="U147" s="151"/>
      <c r="V147" s="151"/>
    </row>
    <row r="148" spans="1:22" ht="20.100000000000001" customHeight="1">
      <c r="A148" s="238" t="s">
        <v>20</v>
      </c>
      <c r="B148" s="239"/>
      <c r="C148" s="239"/>
      <c r="D148" s="240">
        <f>SUM(D146:D147)</f>
        <v>0</v>
      </c>
      <c r="E148" s="240">
        <f>SUM(E146:E147)</f>
        <v>0</v>
      </c>
      <c r="F148" s="240">
        <f>SUM(F146:F147)</f>
        <v>0</v>
      </c>
      <c r="G148" s="240">
        <f>SUM(G146:G147)</f>
        <v>0</v>
      </c>
      <c r="H148" s="240">
        <f>SUM(H146:H147)</f>
        <v>0</v>
      </c>
      <c r="I148" s="307"/>
      <c r="J148" s="35"/>
      <c r="K148" s="35"/>
      <c r="L148" s="241"/>
      <c r="M148" s="187"/>
      <c r="N148" s="272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>
      <c r="A149" s="242" t="s">
        <v>12</v>
      </c>
      <c r="B149" s="243"/>
      <c r="C149" s="243"/>
      <c r="D149" s="244">
        <v>11</v>
      </c>
      <c r="E149" s="244">
        <v>0</v>
      </c>
      <c r="F149" s="244">
        <v>0</v>
      </c>
      <c r="G149" s="244">
        <v>15</v>
      </c>
      <c r="H149" s="244">
        <v>0</v>
      </c>
      <c r="I149" s="308"/>
      <c r="J149" s="135"/>
      <c r="K149" s="135"/>
      <c r="L149" s="245"/>
      <c r="M149" s="187"/>
      <c r="N149" s="272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 thickBot="1">
      <c r="A150" s="246" t="s">
        <v>13</v>
      </c>
      <c r="B150" s="247"/>
      <c r="C150" s="247"/>
      <c r="D150" s="248">
        <f>D148+D149</f>
        <v>11</v>
      </c>
      <c r="E150" s="248">
        <f>E148+E149</f>
        <v>0</v>
      </c>
      <c r="F150" s="248">
        <f>F148+F149</f>
        <v>0</v>
      </c>
      <c r="G150" s="248">
        <f>G148+G149</f>
        <v>15</v>
      </c>
      <c r="H150" s="248">
        <f>H148+H149</f>
        <v>0</v>
      </c>
      <c r="I150" s="309"/>
      <c r="J150" s="136"/>
      <c r="K150" s="136"/>
      <c r="L150" s="249"/>
      <c r="M150" s="187"/>
      <c r="N150" s="272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>
      <c r="A151" s="252"/>
      <c r="B151" s="42"/>
      <c r="C151" s="42"/>
      <c r="D151" s="1"/>
      <c r="E151" s="1"/>
      <c r="F151" s="1"/>
      <c r="G151" s="1"/>
      <c r="H151" s="1"/>
      <c r="I151" s="310"/>
      <c r="J151" s="43"/>
      <c r="K151" s="43"/>
      <c r="L151" s="43"/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>
      <c r="A152" s="216" t="s">
        <v>38</v>
      </c>
      <c r="B152" s="44"/>
      <c r="C152" s="44"/>
      <c r="D152" s="45"/>
      <c r="E152" s="45"/>
      <c r="F152" s="45"/>
      <c r="G152" s="45"/>
      <c r="H152" s="45"/>
      <c r="I152" s="311"/>
      <c r="J152" s="45"/>
      <c r="K152" s="45"/>
      <c r="L152" s="45"/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 thickBot="1">
      <c r="A153" s="213"/>
      <c r="B153" s="214"/>
      <c r="C153" s="215"/>
      <c r="D153" s="151"/>
      <c r="E153" s="151"/>
      <c r="F153" s="151"/>
      <c r="G153" s="151"/>
      <c r="H153" s="151"/>
      <c r="I153" s="300"/>
      <c r="J153" s="130"/>
      <c r="K153" s="130"/>
      <c r="L153" s="130"/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 thickBot="1">
      <c r="A154" s="253" t="s">
        <v>0</v>
      </c>
      <c r="B154" s="254" t="s">
        <v>1</v>
      </c>
      <c r="C154" s="254" t="s">
        <v>2</v>
      </c>
      <c r="D154" s="137" t="s">
        <v>3</v>
      </c>
      <c r="E154" s="137" t="s">
        <v>4</v>
      </c>
      <c r="F154" s="137" t="s">
        <v>5</v>
      </c>
      <c r="G154" s="137" t="s">
        <v>6</v>
      </c>
      <c r="H154" s="137" t="s">
        <v>7</v>
      </c>
      <c r="I154" s="312" t="s">
        <v>8</v>
      </c>
      <c r="J154" s="137" t="s">
        <v>9</v>
      </c>
      <c r="K154" s="481" t="s">
        <v>10</v>
      </c>
      <c r="L154" s="482"/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>
      <c r="A155" s="256" t="s">
        <v>20</v>
      </c>
      <c r="B155" s="257"/>
      <c r="C155" s="257"/>
      <c r="D155" s="258">
        <f t="shared" ref="D155:H157" si="15">SUM(D77,D88,D109,D118)</f>
        <v>233</v>
      </c>
      <c r="E155" s="258">
        <f t="shared" si="15"/>
        <v>0</v>
      </c>
      <c r="F155" s="258">
        <f t="shared" si="15"/>
        <v>0</v>
      </c>
      <c r="G155" s="258">
        <f t="shared" si="15"/>
        <v>257</v>
      </c>
      <c r="H155" s="258">
        <f t="shared" si="15"/>
        <v>0</v>
      </c>
      <c r="I155" s="313"/>
      <c r="J155" s="36"/>
      <c r="K155" s="36"/>
      <c r="L155" s="259"/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>
      <c r="A156" s="260" t="s">
        <v>12</v>
      </c>
      <c r="B156" s="261"/>
      <c r="C156" s="261"/>
      <c r="D156" s="262">
        <f t="shared" si="15"/>
        <v>5522</v>
      </c>
      <c r="E156" s="262">
        <f t="shared" si="15"/>
        <v>909</v>
      </c>
      <c r="F156" s="262">
        <f t="shared" si="15"/>
        <v>921</v>
      </c>
      <c r="G156" s="262">
        <f t="shared" si="15"/>
        <v>5392</v>
      </c>
      <c r="H156" s="262">
        <f t="shared" si="15"/>
        <v>0</v>
      </c>
      <c r="I156" s="314"/>
      <c r="J156" s="138"/>
      <c r="K156" s="138"/>
      <c r="L156" s="263"/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 thickBot="1">
      <c r="A157" s="264" t="s">
        <v>13</v>
      </c>
      <c r="B157" s="265"/>
      <c r="C157" s="265"/>
      <c r="D157" s="266">
        <f t="shared" si="15"/>
        <v>5755</v>
      </c>
      <c r="E157" s="266">
        <f t="shared" si="15"/>
        <v>909</v>
      </c>
      <c r="F157" s="266">
        <f t="shared" si="15"/>
        <v>921</v>
      </c>
      <c r="G157" s="266">
        <f t="shared" si="15"/>
        <v>5649</v>
      </c>
      <c r="H157" s="266">
        <f t="shared" si="15"/>
        <v>0</v>
      </c>
      <c r="I157" s="315"/>
      <c r="J157" s="139"/>
      <c r="K157" s="139"/>
      <c r="L157" s="267"/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:26" ht="20.100000000000001" customHeight="1">
      <c r="M337" s="187"/>
      <c r="O337" s="156"/>
      <c r="P337" s="269"/>
      <c r="Q337" s="269"/>
      <c r="R337" s="154"/>
      <c r="S337" s="154"/>
      <c r="T337" s="152"/>
      <c r="U337" s="151"/>
      <c r="V337" s="151"/>
    </row>
    <row r="338" spans="1:26" ht="20.100000000000001" customHeight="1">
      <c r="M338" s="187"/>
      <c r="O338" s="156"/>
      <c r="P338" s="269"/>
      <c r="Q338" s="269"/>
      <c r="R338" s="154"/>
      <c r="S338" s="154"/>
      <c r="T338" s="152"/>
      <c r="U338" s="151"/>
      <c r="V338" s="151"/>
    </row>
    <row r="339" spans="1:26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:26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:26" ht="20.100000000000001" customHeight="1">
      <c r="M341" s="187"/>
      <c r="N341" s="145"/>
      <c r="O341" s="156"/>
      <c r="P341" s="188"/>
      <c r="Q341" s="188"/>
      <c r="R341" s="152"/>
      <c r="S341" s="152"/>
      <c r="T341" s="152"/>
      <c r="U341" s="151"/>
      <c r="V341" s="151"/>
    </row>
    <row r="342" spans="1:26" ht="20.100000000000001" customHeight="1">
      <c r="M342" s="187"/>
      <c r="N342" s="145"/>
      <c r="O342" s="156"/>
      <c r="P342" s="188"/>
      <c r="Q342" s="188"/>
      <c r="R342" s="152"/>
      <c r="S342" s="152"/>
      <c r="T342" s="152"/>
      <c r="U342" s="151"/>
      <c r="V342" s="151"/>
    </row>
    <row r="343" spans="1:26" s="145" customFormat="1" ht="20.100000000000001" customHeight="1">
      <c r="A343" s="268"/>
      <c r="B343" s="123"/>
      <c r="C343" s="123"/>
      <c r="D343" s="123"/>
      <c r="E343" s="123"/>
      <c r="F343" s="123"/>
      <c r="G343" s="123"/>
      <c r="H343" s="123"/>
      <c r="I343" s="316"/>
      <c r="J343" s="123"/>
      <c r="K343" s="123"/>
      <c r="L343" s="123"/>
      <c r="M343" s="187"/>
      <c r="N343" s="150"/>
      <c r="O343" s="156"/>
      <c r="P343" s="188"/>
      <c r="Q343" s="188"/>
      <c r="R343" s="152"/>
      <c r="S343" s="152"/>
      <c r="T343" s="154"/>
      <c r="U343" s="55"/>
      <c r="V343" s="55"/>
      <c r="W343" s="150"/>
      <c r="X343" s="150"/>
      <c r="Y343" s="150"/>
      <c r="Z343" s="150"/>
    </row>
    <row r="344" spans="1:26" s="145" customFormat="1" ht="20.100000000000001" customHeight="1">
      <c r="A344" s="268"/>
      <c r="B344" s="123"/>
      <c r="C344" s="123"/>
      <c r="D344" s="123"/>
      <c r="E344" s="123"/>
      <c r="F344" s="123"/>
      <c r="G344" s="123"/>
      <c r="H344" s="123"/>
      <c r="I344" s="316"/>
      <c r="J344" s="123"/>
      <c r="K344" s="123"/>
      <c r="L344" s="123"/>
      <c r="M344" s="187"/>
      <c r="N344" s="150"/>
      <c r="O344" s="156"/>
      <c r="P344" s="188"/>
      <c r="Q344" s="188"/>
      <c r="R344" s="152"/>
      <c r="S344" s="152"/>
      <c r="T344" s="154"/>
      <c r="U344" s="55"/>
      <c r="V344" s="55"/>
      <c r="W344" s="150"/>
      <c r="Y344" s="150"/>
      <c r="Z344" s="150"/>
    </row>
    <row r="345" spans="1:26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  <c r="W345" s="145"/>
      <c r="X345" s="145"/>
    </row>
    <row r="346" spans="1:26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  <c r="W346" s="145"/>
      <c r="X346" s="145"/>
      <c r="Y346" s="145"/>
      <c r="Z346" s="145"/>
    </row>
    <row r="347" spans="1:26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  <c r="X347" s="145"/>
      <c r="Y347" s="145"/>
      <c r="Z347" s="145"/>
    </row>
    <row r="348" spans="1:26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  <c r="X348" s="145"/>
      <c r="Y348" s="145"/>
    </row>
    <row r="349" spans="1:26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  <c r="X349" s="145"/>
      <c r="Y349" s="145"/>
    </row>
    <row r="350" spans="1:26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  <c r="X350" s="145"/>
      <c r="Y350" s="145"/>
    </row>
    <row r="351" spans="1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  <c r="X351" s="145"/>
      <c r="Y351" s="145"/>
    </row>
    <row r="352" spans="1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  <c r="X352" s="145"/>
      <c r="Y352" s="145"/>
    </row>
    <row r="353" spans="13:25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  <c r="Y353" s="145"/>
    </row>
    <row r="354" spans="13:25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  <c r="Y354" s="145"/>
    </row>
    <row r="355" spans="13:25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5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5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5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5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5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5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5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5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5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5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5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5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5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2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2" ht="20.100000000000001" customHeight="1">
      <c r="M381" s="187"/>
      <c r="O381" s="156"/>
      <c r="P381" s="188"/>
      <c r="Q381" s="188"/>
      <c r="R381" s="152"/>
      <c r="S381" s="152"/>
      <c r="T381" s="152"/>
      <c r="U381" s="151"/>
      <c r="V381" s="151"/>
    </row>
    <row r="382" spans="13:22" ht="20.100000000000001" customHeight="1">
      <c r="M382" s="187"/>
      <c r="O382" s="156"/>
      <c r="P382" s="188"/>
      <c r="Q382" s="188"/>
      <c r="R382" s="152"/>
      <c r="S382" s="152"/>
      <c r="T382" s="152"/>
      <c r="U382" s="151"/>
      <c r="V382" s="151"/>
    </row>
    <row r="383" spans="13:22" ht="20.100000000000001" customHeight="1">
      <c r="M383" s="187"/>
      <c r="O383" s="156"/>
      <c r="P383" s="188"/>
      <c r="Q383" s="188"/>
      <c r="R383" s="152"/>
      <c r="S383" s="152"/>
      <c r="T383" s="152"/>
      <c r="U383" s="151"/>
      <c r="V383" s="151"/>
    </row>
    <row r="384" spans="13:22" ht="20.100000000000001" customHeight="1">
      <c r="M384" s="187"/>
      <c r="O384" s="156"/>
      <c r="P384" s="188"/>
      <c r="Q384" s="188"/>
      <c r="R384" s="152"/>
      <c r="S384" s="152"/>
      <c r="T384" s="152"/>
      <c r="U384" s="151"/>
      <c r="V384" s="151"/>
    </row>
    <row r="385" spans="13:22" ht="20.100000000000001" customHeight="1">
      <c r="M385" s="187"/>
      <c r="O385" s="156"/>
      <c r="P385" s="188"/>
      <c r="Q385" s="188"/>
      <c r="R385" s="152"/>
      <c r="S385" s="152"/>
      <c r="T385" s="152"/>
      <c r="U385" s="151"/>
      <c r="V385" s="151"/>
    </row>
    <row r="386" spans="13:22" ht="20.100000000000001" customHeight="1">
      <c r="M386" s="187"/>
      <c r="O386" s="156"/>
      <c r="P386" s="188"/>
      <c r="Q386" s="188"/>
      <c r="R386" s="152"/>
      <c r="S386" s="152"/>
      <c r="T386" s="152"/>
      <c r="U386" s="151"/>
      <c r="V386" s="151"/>
    </row>
    <row r="387" spans="13:22" ht="20.100000000000001" customHeight="1">
      <c r="M387" s="187"/>
      <c r="O387" s="156"/>
      <c r="P387" s="188"/>
      <c r="Q387" s="188"/>
      <c r="R387" s="152"/>
      <c r="S387" s="152"/>
      <c r="T387" s="152"/>
      <c r="U387" s="151"/>
      <c r="V387" s="151"/>
    </row>
    <row r="388" spans="13:22" ht="20.100000000000001" customHeight="1">
      <c r="M388" s="187"/>
      <c r="P388" s="38"/>
      <c r="Q388" s="38"/>
      <c r="R388" s="38"/>
      <c r="S388" s="38"/>
      <c r="T388" s="152"/>
      <c r="U388" s="151"/>
      <c r="V388" s="151"/>
    </row>
    <row r="389" spans="13:22" ht="20.100000000000001" customHeight="1">
      <c r="M389" s="187"/>
      <c r="P389" s="38"/>
      <c r="Q389" s="38"/>
      <c r="R389" s="38"/>
      <c r="S389" s="38"/>
      <c r="T389" s="152"/>
      <c r="U389" s="151"/>
      <c r="V389" s="151"/>
    </row>
    <row r="390" spans="13:22" ht="20.100000000000001" customHeight="1">
      <c r="M390" s="187"/>
      <c r="P390" s="38"/>
      <c r="Q390" s="38"/>
      <c r="R390" s="38"/>
      <c r="S390" s="38"/>
      <c r="T390" s="152"/>
      <c r="U390" s="151"/>
      <c r="V390" s="151"/>
    </row>
    <row r="391" spans="13:22" ht="20.100000000000001" customHeight="1">
      <c r="M391" s="187"/>
      <c r="P391" s="38"/>
      <c r="Q391" s="38"/>
      <c r="R391" s="38"/>
      <c r="S391" s="38"/>
      <c r="T391" s="152"/>
      <c r="U391" s="151"/>
      <c r="V391" s="151"/>
    </row>
    <row r="392" spans="13:22" ht="20.100000000000001" customHeight="1">
      <c r="M392" s="187"/>
      <c r="P392" s="38"/>
      <c r="Q392" s="38"/>
      <c r="R392" s="38"/>
      <c r="S392" s="38"/>
      <c r="T392" s="152"/>
      <c r="U392" s="151"/>
      <c r="V392" s="151"/>
    </row>
    <row r="393" spans="13:22" ht="20.100000000000001" customHeight="1">
      <c r="M393" s="187"/>
      <c r="P393" s="38"/>
      <c r="Q393" s="38"/>
      <c r="R393" s="38"/>
      <c r="S393" s="38"/>
      <c r="T393" s="152"/>
      <c r="U393" s="151"/>
      <c r="V393" s="151"/>
    </row>
    <row r="394" spans="13:22" ht="20.100000000000001" customHeight="1">
      <c r="M394" s="187"/>
      <c r="P394" s="38"/>
      <c r="Q394" s="38"/>
      <c r="R394" s="38"/>
      <c r="S394" s="38"/>
      <c r="T394" s="38"/>
    </row>
    <row r="395" spans="13:22" ht="20.100000000000001" customHeight="1">
      <c r="M395" s="187"/>
      <c r="P395" s="38"/>
      <c r="Q395" s="38"/>
      <c r="R395" s="38"/>
      <c r="S395" s="38"/>
      <c r="T395" s="38"/>
    </row>
    <row r="396" spans="13:22" ht="20.100000000000001" customHeight="1">
      <c r="M396" s="187"/>
      <c r="P396" s="38"/>
      <c r="Q396" s="38"/>
      <c r="R396" s="38"/>
      <c r="S396" s="38"/>
      <c r="T396" s="38"/>
    </row>
    <row r="397" spans="13:22" ht="20.100000000000001" customHeight="1">
      <c r="M397" s="187"/>
      <c r="P397" s="38"/>
      <c r="Q397" s="38"/>
      <c r="R397" s="38"/>
      <c r="S397" s="38"/>
      <c r="T397" s="38"/>
    </row>
    <row r="398" spans="13:22" ht="20.100000000000001" customHeight="1">
      <c r="M398" s="187"/>
      <c r="P398" s="38"/>
      <c r="Q398" s="38"/>
      <c r="R398" s="38"/>
      <c r="S398" s="38"/>
      <c r="T398" s="38"/>
    </row>
    <row r="399" spans="13:22" ht="20.100000000000001" customHeight="1">
      <c r="M399" s="187"/>
      <c r="P399" s="38"/>
      <c r="Q399" s="38"/>
      <c r="R399" s="38"/>
      <c r="S399" s="38"/>
      <c r="T399" s="38"/>
    </row>
    <row r="400" spans="13:22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87"/>
      <c r="P424" s="38"/>
      <c r="Q424" s="38"/>
      <c r="R424" s="38"/>
      <c r="S424" s="38"/>
      <c r="T424" s="38"/>
    </row>
    <row r="425" spans="13:20" ht="20.100000000000001" customHeight="1">
      <c r="M425" s="187"/>
      <c r="P425" s="38"/>
      <c r="Q425" s="38"/>
      <c r="R425" s="38"/>
      <c r="S425" s="38"/>
      <c r="T425" s="38"/>
    </row>
    <row r="426" spans="13:20" ht="20.100000000000001" customHeight="1">
      <c r="M426" s="187"/>
      <c r="P426" s="38"/>
      <c r="Q426" s="38"/>
      <c r="R426" s="38"/>
      <c r="S426" s="38"/>
      <c r="T426" s="38"/>
    </row>
    <row r="427" spans="13:20" ht="20.100000000000001" customHeight="1">
      <c r="M427" s="187"/>
      <c r="P427" s="38"/>
      <c r="Q427" s="38"/>
      <c r="R427" s="38"/>
      <c r="S427" s="38"/>
      <c r="T427" s="38"/>
    </row>
    <row r="428" spans="13:20" ht="20.100000000000001" customHeight="1">
      <c r="M428" s="187"/>
      <c r="P428" s="38"/>
      <c r="Q428" s="38"/>
      <c r="R428" s="38"/>
      <c r="S428" s="38"/>
      <c r="T428" s="38"/>
    </row>
    <row r="429" spans="13:20" ht="20.100000000000001" customHeight="1">
      <c r="M429" s="187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P513" s="38"/>
      <c r="Q513" s="38"/>
      <c r="R513" s="38"/>
      <c r="S513" s="38"/>
      <c r="T513" s="38"/>
    </row>
    <row r="514" spans="13:22" ht="20.100000000000001" customHeight="1">
      <c r="M514" s="150"/>
      <c r="P514" s="38"/>
      <c r="Q514" s="38"/>
      <c r="R514" s="38"/>
      <c r="S514" s="38"/>
      <c r="T514" s="38"/>
    </row>
    <row r="515" spans="13:22" ht="20.100000000000001" customHeight="1">
      <c r="M515" s="150"/>
      <c r="P515" s="38"/>
      <c r="Q515" s="38"/>
      <c r="R515" s="38"/>
      <c r="S515" s="38"/>
      <c r="T515" s="38"/>
    </row>
    <row r="516" spans="13:22" ht="20.100000000000001" customHeight="1">
      <c r="M516" s="150"/>
      <c r="P516" s="38"/>
      <c r="Q516" s="38"/>
      <c r="R516" s="38"/>
      <c r="S516" s="38"/>
      <c r="T516" s="38"/>
    </row>
    <row r="517" spans="13:22" ht="20.100000000000001" customHeight="1">
      <c r="M517" s="150"/>
      <c r="P517" s="38"/>
      <c r="Q517" s="38"/>
      <c r="R517" s="38"/>
      <c r="S517" s="38"/>
      <c r="T517" s="38"/>
    </row>
    <row r="518" spans="13:22" ht="20.100000000000001" customHeight="1">
      <c r="M518" s="150"/>
      <c r="P518" s="38"/>
      <c r="Q518" s="38"/>
      <c r="R518" s="38"/>
      <c r="S518" s="38"/>
      <c r="T518" s="38"/>
    </row>
    <row r="519" spans="13:22" ht="20.100000000000001" customHeight="1">
      <c r="M519" s="150"/>
      <c r="P519" s="38"/>
      <c r="Q519" s="38"/>
      <c r="R519" s="38"/>
      <c r="S519" s="38"/>
      <c r="T519" s="38"/>
    </row>
    <row r="520" spans="13:22" ht="20.100000000000001" customHeight="1">
      <c r="M520" s="150"/>
      <c r="P520" s="38"/>
      <c r="Q520" s="38"/>
      <c r="R520" s="38"/>
      <c r="S520" s="38"/>
      <c r="T520" s="38"/>
    </row>
    <row r="521" spans="13:22" ht="20.100000000000001" customHeight="1">
      <c r="M521" s="150"/>
      <c r="T521" s="38"/>
    </row>
    <row r="522" spans="13:22" ht="20.100000000000001" customHeight="1">
      <c r="M522" s="150"/>
      <c r="T522" s="38"/>
    </row>
    <row r="523" spans="13:22" ht="20.100000000000001" customHeight="1">
      <c r="M523" s="150"/>
      <c r="T523" s="38"/>
    </row>
    <row r="524" spans="13:22" ht="20.100000000000001" customHeight="1">
      <c r="M524" s="150"/>
      <c r="T524" s="38"/>
    </row>
    <row r="525" spans="13:22" ht="20.100000000000001" customHeight="1">
      <c r="M525" s="150"/>
      <c r="T525" s="38"/>
    </row>
    <row r="526" spans="13:22" ht="20.100000000000001" customHeight="1">
      <c r="M526" s="150"/>
      <c r="T526" s="38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U528" s="151"/>
      <c r="V528" s="151"/>
    </row>
    <row r="529" spans="13:22" ht="20.100000000000001" customHeight="1">
      <c r="M529" s="150"/>
      <c r="U529" s="151"/>
      <c r="V529" s="151"/>
    </row>
    <row r="530" spans="13:22" ht="20.100000000000001" customHeight="1">
      <c r="M530" s="150"/>
      <c r="U530" s="151"/>
      <c r="V530" s="151"/>
    </row>
    <row r="531" spans="13:22" ht="20.100000000000001" customHeight="1">
      <c r="M531" s="150"/>
      <c r="U531" s="151"/>
      <c r="V531" s="151"/>
    </row>
    <row r="532" spans="13:22" ht="20.100000000000001" customHeight="1">
      <c r="M532" s="150"/>
      <c r="U532" s="151"/>
      <c r="V532" s="151"/>
    </row>
    <row r="533" spans="13:22" ht="20.100000000000001" customHeight="1">
      <c r="M533" s="150"/>
      <c r="U533" s="151"/>
      <c r="V533" s="151"/>
    </row>
    <row r="534" spans="13:22" ht="20.100000000000001" customHeight="1">
      <c r="M534" s="150"/>
      <c r="U534" s="151"/>
      <c r="V534" s="151"/>
    </row>
    <row r="535" spans="13:22" ht="20.100000000000001" customHeight="1">
      <c r="M535" s="150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4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4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4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S768" s="152"/>
      <c r="T768" s="153"/>
      <c r="U768" s="151"/>
      <c r="V768" s="151"/>
    </row>
    <row r="769" spans="1:28" ht="20.100000000000001" customHeight="1">
      <c r="M769" s="156"/>
      <c r="T769" s="153"/>
      <c r="U769" s="151"/>
      <c r="V769" s="151"/>
    </row>
    <row r="770" spans="1:28" ht="20.100000000000001" customHeight="1">
      <c r="M770" s="156"/>
      <c r="T770" s="153"/>
      <c r="U770" s="151"/>
      <c r="V770" s="151"/>
    </row>
    <row r="771" spans="1:28" ht="20.100000000000001" customHeight="1">
      <c r="M771" s="156"/>
      <c r="T771" s="153"/>
      <c r="U771" s="151"/>
      <c r="V771" s="151"/>
    </row>
    <row r="772" spans="1:28" ht="20.100000000000001" customHeight="1">
      <c r="M772" s="156"/>
      <c r="T772" s="153"/>
      <c r="U772" s="151"/>
      <c r="V772" s="151"/>
    </row>
    <row r="773" spans="1:28" ht="20.100000000000001" customHeight="1">
      <c r="M773" s="156"/>
      <c r="T773" s="153"/>
      <c r="V773" s="151"/>
    </row>
    <row r="774" spans="1:28" ht="20.100000000000001" customHeight="1">
      <c r="M774" s="156"/>
      <c r="O774" s="145"/>
      <c r="P774" s="145"/>
      <c r="Q774" s="145"/>
      <c r="R774" s="145"/>
      <c r="T774" s="153"/>
      <c r="V774" s="151"/>
    </row>
    <row r="775" spans="1:28" ht="20.100000000000001" customHeight="1">
      <c r="M775" s="156"/>
      <c r="O775" s="145"/>
      <c r="P775" s="145"/>
      <c r="Q775" s="145"/>
      <c r="R775" s="145"/>
      <c r="V775" s="151"/>
    </row>
    <row r="776" spans="1:28" ht="20.100000000000001" customHeight="1">
      <c r="M776" s="156"/>
      <c r="O776" s="172"/>
      <c r="P776" s="173"/>
      <c r="Q776" s="173"/>
      <c r="R776" s="145"/>
      <c r="V776" s="151"/>
    </row>
    <row r="777" spans="1:28" ht="20.100000000000001" customHeight="1">
      <c r="M777" s="156"/>
      <c r="O777" s="172"/>
      <c r="P777" s="173"/>
      <c r="Q777" s="173"/>
      <c r="R777" s="145"/>
      <c r="V777" s="151"/>
      <c r="AA777" s="102"/>
      <c r="AB777" s="102"/>
    </row>
    <row r="778" spans="1:28" s="102" customFormat="1" ht="20.100000000000001" customHeight="1">
      <c r="A778" s="268"/>
      <c r="B778" s="123"/>
      <c r="C778" s="123"/>
      <c r="D778" s="123"/>
      <c r="E778" s="123"/>
      <c r="F778" s="123"/>
      <c r="G778" s="123"/>
      <c r="H778" s="123"/>
      <c r="I778" s="316"/>
      <c r="J778" s="123"/>
      <c r="K778" s="123"/>
      <c r="L778" s="123"/>
      <c r="M778" s="156"/>
      <c r="N778" s="150"/>
      <c r="O778" s="172"/>
      <c r="P778" s="173"/>
      <c r="Q778" s="173"/>
      <c r="R778" s="145"/>
      <c r="S778" s="150"/>
      <c r="T778" s="150"/>
      <c r="U778" s="150"/>
      <c r="V778" s="151"/>
      <c r="W778" s="150"/>
      <c r="X778" s="150"/>
      <c r="Y778" s="150"/>
      <c r="Z778" s="150"/>
    </row>
    <row r="779" spans="1:28" s="102" customFormat="1" ht="20.100000000000001" customHeight="1">
      <c r="A779" s="268"/>
      <c r="B779" s="123"/>
      <c r="C779" s="123"/>
      <c r="D779" s="123"/>
      <c r="E779" s="123"/>
      <c r="F779" s="123"/>
      <c r="G779" s="123"/>
      <c r="H779" s="123"/>
      <c r="I779" s="316"/>
      <c r="J779" s="123"/>
      <c r="K779" s="123"/>
      <c r="L779" s="123"/>
      <c r="M779" s="156"/>
      <c r="N779" s="150"/>
      <c r="O779" s="172"/>
      <c r="P779" s="173"/>
      <c r="Q779" s="173"/>
      <c r="R779" s="145"/>
      <c r="S779" s="150"/>
      <c r="T779" s="150"/>
      <c r="U779" s="150"/>
      <c r="V779" s="151"/>
      <c r="W779" s="150"/>
      <c r="X779" s="150"/>
      <c r="Y779" s="150"/>
      <c r="Z779" s="150"/>
    </row>
    <row r="780" spans="1:28" s="102" customFormat="1" ht="20.100000000000001" customHeight="1">
      <c r="A780" s="268"/>
      <c r="B780" s="123"/>
      <c r="C780" s="123"/>
      <c r="D780" s="123"/>
      <c r="E780" s="123"/>
      <c r="F780" s="123"/>
      <c r="G780" s="123"/>
      <c r="H780" s="123"/>
      <c r="I780" s="316"/>
      <c r="J780" s="123"/>
      <c r="K780" s="123"/>
      <c r="L780" s="123"/>
      <c r="M780" s="156"/>
      <c r="N780" s="150"/>
      <c r="O780" s="172"/>
      <c r="P780" s="173"/>
      <c r="Q780" s="173"/>
      <c r="R780" s="145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68"/>
      <c r="B781" s="123"/>
      <c r="C781" s="123"/>
      <c r="D781" s="123"/>
      <c r="E781" s="123"/>
      <c r="F781" s="123"/>
      <c r="G781" s="123"/>
      <c r="H781" s="123"/>
      <c r="I781" s="316"/>
      <c r="J781" s="123"/>
      <c r="K781" s="123"/>
      <c r="L781" s="123"/>
      <c r="M781" s="156"/>
      <c r="N781" s="150"/>
      <c r="O781" s="172"/>
      <c r="P781" s="173"/>
      <c r="Q781" s="173"/>
      <c r="R781" s="145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8"/>
      <c r="B782" s="123"/>
      <c r="C782" s="123"/>
      <c r="D782" s="123"/>
      <c r="E782" s="123"/>
      <c r="F782" s="123"/>
      <c r="G782" s="123"/>
      <c r="H782" s="123"/>
      <c r="I782" s="316"/>
      <c r="J782" s="123"/>
      <c r="K782" s="123"/>
      <c r="L782" s="123"/>
      <c r="M782" s="156"/>
      <c r="N782" s="145"/>
      <c r="O782" s="172"/>
      <c r="P782" s="173"/>
      <c r="Q782" s="173"/>
      <c r="R782" s="145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8"/>
      <c r="B783" s="123"/>
      <c r="C783" s="123"/>
      <c r="D783" s="123"/>
      <c r="E783" s="123"/>
      <c r="F783" s="123"/>
      <c r="G783" s="123"/>
      <c r="H783" s="123"/>
      <c r="I783" s="316"/>
      <c r="J783" s="123"/>
      <c r="K783" s="123"/>
      <c r="L783" s="123"/>
      <c r="M783" s="156"/>
      <c r="N783" s="145"/>
      <c r="O783" s="145"/>
      <c r="P783" s="145"/>
      <c r="Q783" s="145"/>
      <c r="R783" s="145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8"/>
      <c r="B784" s="123"/>
      <c r="C784" s="123"/>
      <c r="D784" s="123"/>
      <c r="E784" s="123"/>
      <c r="F784" s="123"/>
      <c r="G784" s="123"/>
      <c r="H784" s="123"/>
      <c r="I784" s="316"/>
      <c r="J784" s="123"/>
      <c r="K784" s="123"/>
      <c r="L784" s="123"/>
      <c r="M784" s="156"/>
      <c r="N784" s="172"/>
      <c r="O784" s="145"/>
      <c r="P784" s="145"/>
      <c r="Q784" s="145"/>
      <c r="R784" s="145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68"/>
      <c r="B785" s="123"/>
      <c r="C785" s="123"/>
      <c r="D785" s="123"/>
      <c r="E785" s="123"/>
      <c r="F785" s="123"/>
      <c r="G785" s="123"/>
      <c r="H785" s="123"/>
      <c r="I785" s="316"/>
      <c r="J785" s="123"/>
      <c r="K785" s="123"/>
      <c r="L785" s="123"/>
      <c r="M785" s="156"/>
      <c r="N785" s="172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68"/>
      <c r="B786" s="123"/>
      <c r="C786" s="123"/>
      <c r="D786" s="123"/>
      <c r="E786" s="123"/>
      <c r="F786" s="123"/>
      <c r="G786" s="123"/>
      <c r="H786" s="123"/>
      <c r="I786" s="316"/>
      <c r="J786" s="123"/>
      <c r="K786" s="123"/>
      <c r="L786" s="123"/>
      <c r="M786" s="156"/>
      <c r="N786" s="172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68"/>
      <c r="B787" s="123"/>
      <c r="C787" s="123"/>
      <c r="D787" s="123"/>
      <c r="E787" s="123"/>
      <c r="F787" s="123"/>
      <c r="G787" s="123"/>
      <c r="H787" s="123"/>
      <c r="I787" s="316"/>
      <c r="J787" s="123"/>
      <c r="K787" s="123"/>
      <c r="L787" s="123"/>
      <c r="M787" s="156"/>
      <c r="N787" s="172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68"/>
      <c r="B788" s="123"/>
      <c r="C788" s="123"/>
      <c r="D788" s="123"/>
      <c r="E788" s="123"/>
      <c r="F788" s="123"/>
      <c r="G788" s="123"/>
      <c r="H788" s="123"/>
      <c r="I788" s="316"/>
      <c r="J788" s="123"/>
      <c r="K788" s="123"/>
      <c r="L788" s="123"/>
      <c r="M788" s="156"/>
      <c r="N788" s="172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  <c r="AA788" s="150"/>
      <c r="AB788" s="150"/>
    </row>
    <row r="789" spans="1:28" ht="20.100000000000001" customHeight="1">
      <c r="M789" s="156"/>
      <c r="N789" s="172"/>
      <c r="AA789" s="102"/>
      <c r="AB789" s="102"/>
    </row>
    <row r="790" spans="1:28" s="102" customFormat="1" ht="20.100000000000001" customHeight="1">
      <c r="A790" s="268"/>
      <c r="B790" s="123"/>
      <c r="C790" s="123"/>
      <c r="D790" s="123"/>
      <c r="E790" s="123"/>
      <c r="F790" s="123"/>
      <c r="G790" s="123"/>
      <c r="H790" s="123"/>
      <c r="I790" s="316"/>
      <c r="J790" s="123"/>
      <c r="K790" s="123"/>
      <c r="L790" s="123"/>
      <c r="M790" s="156"/>
      <c r="N790" s="172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68"/>
      <c r="B791" s="123"/>
      <c r="C791" s="123"/>
      <c r="D791" s="123"/>
      <c r="E791" s="123"/>
      <c r="F791" s="123"/>
      <c r="G791" s="123"/>
      <c r="H791" s="123"/>
      <c r="I791" s="316"/>
      <c r="J791" s="123"/>
      <c r="K791" s="123"/>
      <c r="L791" s="123"/>
      <c r="M791" s="156"/>
      <c r="N791" s="145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8"/>
      <c r="B792" s="123"/>
      <c r="C792" s="123"/>
      <c r="D792" s="123"/>
      <c r="E792" s="123"/>
      <c r="F792" s="123"/>
      <c r="G792" s="123"/>
      <c r="H792" s="123"/>
      <c r="I792" s="316"/>
      <c r="J792" s="123"/>
      <c r="K792" s="123"/>
      <c r="L792" s="123"/>
      <c r="M792" s="156"/>
      <c r="N792" s="145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8"/>
      <c r="B793" s="123"/>
      <c r="C793" s="123"/>
      <c r="D793" s="123"/>
      <c r="E793" s="123"/>
      <c r="F793" s="123"/>
      <c r="G793" s="123"/>
      <c r="H793" s="123"/>
      <c r="I793" s="316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8"/>
      <c r="B794" s="123"/>
      <c r="C794" s="123"/>
      <c r="D794" s="123"/>
      <c r="E794" s="123"/>
      <c r="F794" s="123"/>
      <c r="G794" s="123"/>
      <c r="H794" s="123"/>
      <c r="I794" s="316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8"/>
      <c r="B795" s="123"/>
      <c r="C795" s="123"/>
      <c r="D795" s="123"/>
      <c r="E795" s="123"/>
      <c r="F795" s="123"/>
      <c r="G795" s="123"/>
      <c r="H795" s="123"/>
      <c r="I795" s="316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8"/>
      <c r="B796" s="123"/>
      <c r="C796" s="123"/>
      <c r="D796" s="123"/>
      <c r="E796" s="123"/>
      <c r="F796" s="123"/>
      <c r="G796" s="123"/>
      <c r="H796" s="123"/>
      <c r="I796" s="316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8"/>
      <c r="B797" s="123"/>
      <c r="C797" s="123"/>
      <c r="D797" s="123"/>
      <c r="E797" s="123"/>
      <c r="F797" s="123"/>
      <c r="G797" s="123"/>
      <c r="H797" s="123"/>
      <c r="I797" s="316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8"/>
      <c r="B798" s="123"/>
      <c r="C798" s="123"/>
      <c r="D798" s="123"/>
      <c r="E798" s="123"/>
      <c r="F798" s="123"/>
      <c r="G798" s="123"/>
      <c r="H798" s="123"/>
      <c r="I798" s="316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8"/>
      <c r="B799" s="123"/>
      <c r="C799" s="123"/>
      <c r="D799" s="123"/>
      <c r="E799" s="123"/>
      <c r="F799" s="123"/>
      <c r="G799" s="123"/>
      <c r="H799" s="123"/>
      <c r="I799" s="316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8"/>
      <c r="B800" s="123"/>
      <c r="C800" s="123"/>
      <c r="D800" s="123"/>
      <c r="E800" s="123"/>
      <c r="F800" s="123"/>
      <c r="G800" s="123"/>
      <c r="H800" s="123"/>
      <c r="I800" s="316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8"/>
      <c r="B801" s="123"/>
      <c r="C801" s="123"/>
      <c r="D801" s="123"/>
      <c r="E801" s="123"/>
      <c r="F801" s="123"/>
      <c r="G801" s="123"/>
      <c r="H801" s="123"/>
      <c r="I801" s="316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8"/>
      <c r="B802" s="123"/>
      <c r="C802" s="123"/>
      <c r="D802" s="123"/>
      <c r="E802" s="123"/>
      <c r="F802" s="123"/>
      <c r="G802" s="123"/>
      <c r="H802" s="123"/>
      <c r="I802" s="316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8"/>
      <c r="B803" s="123"/>
      <c r="C803" s="123"/>
      <c r="D803" s="123"/>
      <c r="E803" s="123"/>
      <c r="F803" s="123"/>
      <c r="G803" s="123"/>
      <c r="H803" s="123"/>
      <c r="I803" s="316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8"/>
      <c r="B804" s="123"/>
      <c r="C804" s="123"/>
      <c r="D804" s="123"/>
      <c r="E804" s="123"/>
      <c r="F804" s="123"/>
      <c r="G804" s="123"/>
      <c r="H804" s="123"/>
      <c r="I804" s="316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8"/>
      <c r="B805" s="123"/>
      <c r="C805" s="123"/>
      <c r="D805" s="123"/>
      <c r="E805" s="123"/>
      <c r="F805" s="123"/>
      <c r="G805" s="123"/>
      <c r="H805" s="123"/>
      <c r="I805" s="316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8"/>
      <c r="B806" s="123"/>
      <c r="C806" s="123"/>
      <c r="D806" s="123"/>
      <c r="E806" s="123"/>
      <c r="F806" s="123"/>
      <c r="G806" s="123"/>
      <c r="H806" s="123"/>
      <c r="I806" s="316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8"/>
      <c r="B807" s="123"/>
      <c r="C807" s="123"/>
      <c r="D807" s="123"/>
      <c r="E807" s="123"/>
      <c r="F807" s="123"/>
      <c r="G807" s="123"/>
      <c r="H807" s="123"/>
      <c r="I807" s="316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8"/>
      <c r="B808" s="123"/>
      <c r="C808" s="123"/>
      <c r="D808" s="123"/>
      <c r="E808" s="123"/>
      <c r="F808" s="123"/>
      <c r="G808" s="123"/>
      <c r="H808" s="123"/>
      <c r="I808" s="316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8"/>
      <c r="B809" s="123"/>
      <c r="C809" s="123"/>
      <c r="D809" s="123"/>
      <c r="E809" s="123"/>
      <c r="F809" s="123"/>
      <c r="G809" s="123"/>
      <c r="H809" s="123"/>
      <c r="I809" s="316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8"/>
      <c r="B810" s="123"/>
      <c r="C810" s="123"/>
      <c r="D810" s="123"/>
      <c r="E810" s="123"/>
      <c r="F810" s="123"/>
      <c r="G810" s="123"/>
      <c r="H810" s="123"/>
      <c r="I810" s="316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8"/>
      <c r="B811" s="123"/>
      <c r="C811" s="123"/>
      <c r="D811" s="123"/>
      <c r="E811" s="123"/>
      <c r="F811" s="123"/>
      <c r="G811" s="123"/>
      <c r="H811" s="123"/>
      <c r="I811" s="316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8"/>
      <c r="B812" s="123"/>
      <c r="C812" s="123"/>
      <c r="D812" s="123"/>
      <c r="E812" s="123"/>
      <c r="F812" s="123"/>
      <c r="G812" s="123"/>
      <c r="H812" s="123"/>
      <c r="I812" s="316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8"/>
      <c r="B813" s="123"/>
      <c r="C813" s="123"/>
      <c r="D813" s="123"/>
      <c r="E813" s="123"/>
      <c r="F813" s="123"/>
      <c r="G813" s="123"/>
      <c r="H813" s="123"/>
      <c r="I813" s="316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8"/>
      <c r="B814" s="123"/>
      <c r="C814" s="123"/>
      <c r="D814" s="123"/>
      <c r="E814" s="123"/>
      <c r="F814" s="123"/>
      <c r="G814" s="123"/>
      <c r="H814" s="123"/>
      <c r="I814" s="316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8"/>
      <c r="B815" s="123"/>
      <c r="C815" s="123"/>
      <c r="D815" s="123"/>
      <c r="E815" s="123"/>
      <c r="F815" s="123"/>
      <c r="G815" s="123"/>
      <c r="H815" s="123"/>
      <c r="I815" s="316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8"/>
      <c r="B816" s="123"/>
      <c r="C816" s="123"/>
      <c r="D816" s="123"/>
      <c r="E816" s="123"/>
      <c r="F816" s="123"/>
      <c r="G816" s="123"/>
      <c r="H816" s="123"/>
      <c r="I816" s="316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8"/>
      <c r="B817" s="123"/>
      <c r="C817" s="123"/>
      <c r="D817" s="123"/>
      <c r="E817" s="123"/>
      <c r="F817" s="123"/>
      <c r="G817" s="123"/>
      <c r="H817" s="123"/>
      <c r="I817" s="316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8"/>
      <c r="B818" s="123"/>
      <c r="C818" s="123"/>
      <c r="D818" s="123"/>
      <c r="E818" s="123"/>
      <c r="F818" s="123"/>
      <c r="G818" s="123"/>
      <c r="H818" s="123"/>
      <c r="I818" s="316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8"/>
      <c r="B819" s="123"/>
      <c r="C819" s="123"/>
      <c r="D819" s="123"/>
      <c r="E819" s="123"/>
      <c r="F819" s="123"/>
      <c r="G819" s="123"/>
      <c r="H819" s="123"/>
      <c r="I819" s="316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8"/>
      <c r="B820" s="123"/>
      <c r="C820" s="123"/>
      <c r="D820" s="123"/>
      <c r="E820" s="123"/>
      <c r="F820" s="123"/>
      <c r="G820" s="123"/>
      <c r="H820" s="123"/>
      <c r="I820" s="316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8"/>
      <c r="B821" s="123"/>
      <c r="C821" s="123"/>
      <c r="D821" s="123"/>
      <c r="E821" s="123"/>
      <c r="F821" s="123"/>
      <c r="G821" s="123"/>
      <c r="H821" s="123"/>
      <c r="I821" s="316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8"/>
      <c r="B822" s="123"/>
      <c r="C822" s="123"/>
      <c r="D822" s="123"/>
      <c r="E822" s="123"/>
      <c r="F822" s="123"/>
      <c r="G822" s="123"/>
      <c r="H822" s="123"/>
      <c r="I822" s="316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8"/>
      <c r="B823" s="123"/>
      <c r="C823" s="123"/>
      <c r="D823" s="123"/>
      <c r="E823" s="123"/>
      <c r="F823" s="123"/>
      <c r="G823" s="123"/>
      <c r="H823" s="123"/>
      <c r="I823" s="316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8"/>
      <c r="B824" s="123"/>
      <c r="C824" s="123"/>
      <c r="D824" s="123"/>
      <c r="E824" s="123"/>
      <c r="F824" s="123"/>
      <c r="G824" s="123"/>
      <c r="H824" s="123"/>
      <c r="I824" s="316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8"/>
      <c r="B825" s="123"/>
      <c r="C825" s="123"/>
      <c r="D825" s="123"/>
      <c r="E825" s="123"/>
      <c r="F825" s="123"/>
      <c r="G825" s="123"/>
      <c r="H825" s="123"/>
      <c r="I825" s="316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8"/>
      <c r="B826" s="123"/>
      <c r="C826" s="123"/>
      <c r="D826" s="123"/>
      <c r="E826" s="123"/>
      <c r="F826" s="123"/>
      <c r="G826" s="123"/>
      <c r="H826" s="123"/>
      <c r="I826" s="316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8"/>
      <c r="B827" s="123"/>
      <c r="C827" s="123"/>
      <c r="D827" s="123"/>
      <c r="E827" s="123"/>
      <c r="F827" s="123"/>
      <c r="G827" s="123"/>
      <c r="H827" s="123"/>
      <c r="I827" s="316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8"/>
      <c r="B828" s="123"/>
      <c r="C828" s="123"/>
      <c r="D828" s="123"/>
      <c r="E828" s="123"/>
      <c r="F828" s="123"/>
      <c r="G828" s="123"/>
      <c r="H828" s="123"/>
      <c r="I828" s="316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8"/>
      <c r="B829" s="123"/>
      <c r="C829" s="123"/>
      <c r="D829" s="123"/>
      <c r="E829" s="123"/>
      <c r="F829" s="123"/>
      <c r="G829" s="123"/>
      <c r="H829" s="123"/>
      <c r="I829" s="316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  <c r="AA829" s="150"/>
      <c r="AB829" s="150"/>
    </row>
    <row r="832" spans="1:28" ht="20.100000000000001" customHeight="1">
      <c r="AA832" s="102"/>
      <c r="AB832" s="102"/>
    </row>
    <row r="833" spans="1:28" s="102" customFormat="1" ht="20.100000000000001" customHeight="1">
      <c r="A833" s="268"/>
      <c r="B833" s="123"/>
      <c r="C833" s="123"/>
      <c r="D833" s="123"/>
      <c r="E833" s="123"/>
      <c r="F833" s="123"/>
      <c r="G833" s="123"/>
      <c r="H833" s="123"/>
      <c r="I833" s="316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8"/>
      <c r="B834" s="123"/>
      <c r="C834" s="123"/>
      <c r="D834" s="123"/>
      <c r="E834" s="123"/>
      <c r="F834" s="123"/>
      <c r="G834" s="123"/>
      <c r="H834" s="123"/>
      <c r="I834" s="316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8"/>
      <c r="B835" s="123"/>
      <c r="C835" s="123"/>
      <c r="D835" s="123"/>
      <c r="E835" s="123"/>
      <c r="F835" s="123"/>
      <c r="G835" s="123"/>
      <c r="H835" s="123"/>
      <c r="I835" s="316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8"/>
      <c r="B836" s="123"/>
      <c r="C836" s="123"/>
      <c r="D836" s="123"/>
      <c r="E836" s="123"/>
      <c r="F836" s="123"/>
      <c r="G836" s="123"/>
      <c r="H836" s="123"/>
      <c r="I836" s="316"/>
      <c r="J836" s="123"/>
      <c r="K836" s="123"/>
      <c r="L836" s="123"/>
      <c r="M836" s="147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8"/>
      <c r="B837" s="123"/>
      <c r="C837" s="123"/>
      <c r="D837" s="123"/>
      <c r="E837" s="123"/>
      <c r="F837" s="123"/>
      <c r="G837" s="123"/>
      <c r="H837" s="123"/>
      <c r="I837" s="316"/>
      <c r="J837" s="123"/>
      <c r="K837" s="123"/>
      <c r="L837" s="123"/>
      <c r="M837" s="147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8"/>
      <c r="B838" s="123"/>
      <c r="C838" s="123"/>
      <c r="D838" s="123"/>
      <c r="E838" s="123"/>
      <c r="F838" s="123"/>
      <c r="G838" s="123"/>
      <c r="H838" s="123"/>
      <c r="I838" s="316"/>
      <c r="J838" s="123"/>
      <c r="K838" s="123"/>
      <c r="L838" s="123"/>
      <c r="M838" s="147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8" s="102" customFormat="1" ht="20.100000000000001" customHeight="1">
      <c r="A839" s="268"/>
      <c r="B839" s="123"/>
      <c r="C839" s="123"/>
      <c r="D839" s="123"/>
      <c r="E839" s="123"/>
      <c r="F839" s="123"/>
      <c r="G839" s="123"/>
      <c r="H839" s="123"/>
      <c r="I839" s="316"/>
      <c r="J839" s="123"/>
      <c r="K839" s="123"/>
      <c r="L839" s="123"/>
      <c r="M839" s="147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8" s="102" customFormat="1" ht="20.100000000000001" customHeight="1">
      <c r="A840" s="268"/>
      <c r="B840" s="123"/>
      <c r="C840" s="123"/>
      <c r="D840" s="123"/>
      <c r="E840" s="123"/>
      <c r="F840" s="123"/>
      <c r="G840" s="123"/>
      <c r="H840" s="123"/>
      <c r="I840" s="316"/>
      <c r="J840" s="123"/>
      <c r="K840" s="123"/>
      <c r="L840" s="123"/>
      <c r="M840" s="147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8" s="102" customFormat="1" ht="20.100000000000001" customHeight="1">
      <c r="A841" s="268"/>
      <c r="B841" s="123"/>
      <c r="C841" s="123"/>
      <c r="D841" s="123"/>
      <c r="E841" s="123"/>
      <c r="F841" s="123"/>
      <c r="G841" s="123"/>
      <c r="H841" s="123"/>
      <c r="I841" s="316"/>
      <c r="J841" s="123"/>
      <c r="K841" s="123"/>
      <c r="L841" s="123"/>
      <c r="M841" s="147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  <c r="AA841" s="150"/>
      <c r="AB841" s="150"/>
    </row>
  </sheetData>
  <autoFilter ref="A3:V719"/>
  <mergeCells count="13">
    <mergeCell ref="K3:L3"/>
    <mergeCell ref="O12:P12"/>
    <mergeCell ref="K85:L85"/>
    <mergeCell ref="K95:L95"/>
    <mergeCell ref="T31:U31"/>
    <mergeCell ref="O35:O36"/>
    <mergeCell ref="T35:T36"/>
    <mergeCell ref="U35:U36"/>
    <mergeCell ref="V35:V36"/>
    <mergeCell ref="K106:L106"/>
    <mergeCell ref="K125:L125"/>
    <mergeCell ref="K135:L135"/>
    <mergeCell ref="K154:L154"/>
  </mergeCells>
  <phoneticPr fontId="3" type="noConversion"/>
  <conditionalFormatting sqref="D116:H117 D136:H137 E107:H108 D146:H147 D86:H87 D96:H99 D4:H76">
    <cfRule type="cellIs" dxfId="160" priority="11" operator="greaterThan">
      <formula>0</formula>
    </cfRule>
  </conditionalFormatting>
  <conditionalFormatting sqref="D116:H117 D136:H137 D146:H147 D96:H99">
    <cfRule type="cellIs" dxfId="159" priority="9" operator="greaterThan">
      <formula>0</formula>
    </cfRule>
    <cfRule type="expression" dxfId="158" priority="10">
      <formula>"&gt;0"</formula>
    </cfRule>
  </conditionalFormatting>
  <conditionalFormatting sqref="D126:H127">
    <cfRule type="cellIs" dxfId="157" priority="1" operator="greaterThan">
      <formula>0</formula>
    </cfRule>
    <cfRule type="cellIs" dxfId="156" priority="2" operator="greaterThan">
      <formula>0</formula>
    </cfRule>
    <cfRule type="expression" dxfId="155" priority="6">
      <formula>"&gt;=1"</formula>
    </cfRule>
    <cfRule type="cellIs" dxfId="154" priority="7" operator="greaterThan">
      <formula>1</formula>
    </cfRule>
    <cfRule type="cellIs" dxfId="153" priority="8" operator="greaterThan">
      <formula>1</formula>
    </cfRule>
  </conditionalFormatting>
  <conditionalFormatting sqref="P776:Q782">
    <cfRule type="expression" dxfId="152" priority="3">
      <formula>"&gt;=1"</formula>
    </cfRule>
    <cfRule type="cellIs" dxfId="151" priority="4" operator="greaterThan">
      <formula>1</formula>
    </cfRule>
    <cfRule type="cellIs" dxfId="150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45"/>
  <sheetViews>
    <sheetView tabSelected="1" zoomScaleNormal="100" workbookViewId="0">
      <pane ySplit="3" topLeftCell="A67" activePane="bottomLeft" state="frozen"/>
      <selection activeCell="A4" sqref="A4:J71"/>
      <selection pane="bottomLeft" activeCell="C81" sqref="C81"/>
    </sheetView>
  </sheetViews>
  <sheetFormatPr defaultRowHeight="20.100000000000001" customHeight="1"/>
  <cols>
    <col min="1" max="1" width="10.125" style="268" customWidth="1"/>
    <col min="2" max="2" width="18.625" style="123" customWidth="1"/>
    <col min="3" max="3" width="11.625" style="123" customWidth="1"/>
    <col min="4" max="8" width="8.125" style="123" customWidth="1"/>
    <col min="9" max="9" width="8.875" style="31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3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58" t="s">
        <v>3</v>
      </c>
      <c r="E3" s="458" t="s">
        <v>4</v>
      </c>
      <c r="F3" s="458" t="s">
        <v>5</v>
      </c>
      <c r="G3" s="458" t="s">
        <v>6</v>
      </c>
      <c r="H3" s="458" t="s">
        <v>119</v>
      </c>
      <c r="I3" s="295" t="s">
        <v>8</v>
      </c>
      <c r="J3" s="458" t="s">
        <v>9</v>
      </c>
      <c r="K3" s="466" t="s">
        <v>10</v>
      </c>
      <c r="L3" s="467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8">
        <v>44530</v>
      </c>
      <c r="B4" s="326" t="s">
        <v>3086</v>
      </c>
      <c r="C4" s="327" t="s">
        <v>3087</v>
      </c>
      <c r="D4" s="328">
        <v>1</v>
      </c>
      <c r="E4" s="328">
        <v>0</v>
      </c>
      <c r="F4" s="328">
        <v>0</v>
      </c>
      <c r="G4" s="328">
        <v>1</v>
      </c>
      <c r="H4" s="328">
        <v>0</v>
      </c>
      <c r="I4" s="329" t="s">
        <v>3090</v>
      </c>
      <c r="J4" s="330" t="s">
        <v>3091</v>
      </c>
      <c r="K4" s="330" t="s">
        <v>3092</v>
      </c>
      <c r="L4" s="331"/>
      <c r="M4" s="101"/>
      <c r="O4" s="111" t="s">
        <v>93</v>
      </c>
      <c r="P4" s="112"/>
      <c r="Q4" s="32">
        <f>D161</f>
        <v>292</v>
      </c>
      <c r="R4" s="32">
        <f>E161</f>
        <v>25</v>
      </c>
      <c r="S4" s="32">
        <f>F161</f>
        <v>26</v>
      </c>
      <c r="T4" s="32">
        <f>G161</f>
        <v>284</v>
      </c>
      <c r="U4" s="32">
        <f>H161</f>
        <v>0</v>
      </c>
      <c r="V4" s="113"/>
    </row>
    <row r="5" spans="1:22" ht="20.100000000000001" customHeight="1" thickBot="1">
      <c r="A5" s="324">
        <v>44530</v>
      </c>
      <c r="B5" s="338" t="s">
        <v>3089</v>
      </c>
      <c r="C5" s="339" t="s">
        <v>3088</v>
      </c>
      <c r="D5" s="340">
        <v>1</v>
      </c>
      <c r="E5" s="340">
        <v>0</v>
      </c>
      <c r="F5" s="340">
        <v>0</v>
      </c>
      <c r="G5" s="340">
        <v>1</v>
      </c>
      <c r="H5" s="340">
        <v>0</v>
      </c>
      <c r="I5" s="341" t="s">
        <v>3090</v>
      </c>
      <c r="J5" s="342" t="s">
        <v>3091</v>
      </c>
      <c r="K5" s="342" t="s">
        <v>3092</v>
      </c>
      <c r="L5" s="343"/>
      <c r="M5" s="156"/>
      <c r="O5" s="114" t="s">
        <v>49</v>
      </c>
      <c r="P5" s="115"/>
      <c r="Q5" s="33">
        <f>D162</f>
        <v>5755</v>
      </c>
      <c r="R5" s="33">
        <f>E162</f>
        <v>909</v>
      </c>
      <c r="S5" s="33">
        <f>F162</f>
        <v>921</v>
      </c>
      <c r="T5" s="33">
        <f>G162</f>
        <v>5649</v>
      </c>
      <c r="U5" s="33">
        <f>H162</f>
        <v>0</v>
      </c>
      <c r="V5" s="116"/>
    </row>
    <row r="6" spans="1:22" ht="20.100000000000001" customHeight="1" thickBot="1">
      <c r="A6" s="359">
        <v>44530</v>
      </c>
      <c r="B6" s="360" t="s">
        <v>3107</v>
      </c>
      <c r="C6" s="361" t="s">
        <v>3108</v>
      </c>
      <c r="D6" s="362">
        <v>3</v>
      </c>
      <c r="E6" s="362">
        <v>0</v>
      </c>
      <c r="F6" s="362">
        <v>0</v>
      </c>
      <c r="G6" s="362">
        <v>3</v>
      </c>
      <c r="H6" s="362">
        <v>0</v>
      </c>
      <c r="I6" s="363" t="s">
        <v>3128</v>
      </c>
      <c r="J6" s="364" t="s">
        <v>3131</v>
      </c>
      <c r="K6" s="367" t="s">
        <v>3134</v>
      </c>
      <c r="L6" s="365"/>
      <c r="M6" s="156"/>
      <c r="O6" s="46" t="s">
        <v>50</v>
      </c>
      <c r="P6" s="47"/>
      <c r="Q6" s="2">
        <f>D163</f>
        <v>6047</v>
      </c>
      <c r="R6" s="2">
        <f>E163</f>
        <v>934</v>
      </c>
      <c r="S6" s="2">
        <f>F163</f>
        <v>947</v>
      </c>
      <c r="T6" s="2">
        <f>G163</f>
        <v>5933</v>
      </c>
      <c r="U6" s="2">
        <f>H163</f>
        <v>0</v>
      </c>
      <c r="V6" s="48"/>
    </row>
    <row r="7" spans="1:22" ht="20.100000000000001" customHeight="1" thickTop="1" thickBot="1">
      <c r="A7" s="359">
        <v>44530</v>
      </c>
      <c r="B7" s="360" t="s">
        <v>3109</v>
      </c>
      <c r="C7" s="361" t="s">
        <v>3110</v>
      </c>
      <c r="D7" s="362">
        <v>1</v>
      </c>
      <c r="E7" s="362">
        <v>0</v>
      </c>
      <c r="F7" s="362">
        <v>0</v>
      </c>
      <c r="G7" s="362">
        <v>1</v>
      </c>
      <c r="H7" s="362">
        <v>0</v>
      </c>
      <c r="I7" s="363" t="s">
        <v>3128</v>
      </c>
      <c r="J7" s="364" t="s">
        <v>3131</v>
      </c>
      <c r="K7" s="367" t="s">
        <v>3135</v>
      </c>
      <c r="L7" s="365"/>
      <c r="M7" s="156"/>
      <c r="O7" s="49" t="s">
        <v>51</v>
      </c>
      <c r="P7" s="50"/>
      <c r="Q7" s="3">
        <f>D108</f>
        <v>266</v>
      </c>
      <c r="R7" s="3">
        <f>E108</f>
        <v>0</v>
      </c>
      <c r="S7" s="3">
        <f>F108</f>
        <v>0</v>
      </c>
      <c r="T7" s="3">
        <f>G108</f>
        <v>240</v>
      </c>
      <c r="U7" s="3">
        <f>H108</f>
        <v>0</v>
      </c>
      <c r="V7" s="51"/>
    </row>
    <row r="8" spans="1:22" ht="20.100000000000001" customHeight="1" thickBot="1">
      <c r="A8" s="318">
        <v>44530</v>
      </c>
      <c r="B8" s="326" t="s">
        <v>3111</v>
      </c>
      <c r="C8" s="327" t="s">
        <v>3112</v>
      </c>
      <c r="D8" s="328">
        <v>8</v>
      </c>
      <c r="E8" s="328">
        <v>0</v>
      </c>
      <c r="F8" s="328">
        <v>0</v>
      </c>
      <c r="G8" s="328">
        <v>3</v>
      </c>
      <c r="H8" s="328">
        <v>0</v>
      </c>
      <c r="I8" s="329" t="s">
        <v>3128</v>
      </c>
      <c r="J8" s="330" t="s">
        <v>3132</v>
      </c>
      <c r="K8" s="368" t="s">
        <v>3136</v>
      </c>
      <c r="L8" s="331"/>
      <c r="M8" s="156"/>
      <c r="O8" s="52" t="s">
        <v>94</v>
      </c>
      <c r="P8" s="53"/>
      <c r="Q8" s="4">
        <f>SUM(Q6:Q7)</f>
        <v>6313</v>
      </c>
      <c r="R8" s="4">
        <f>SUM(R6:R7)</f>
        <v>934</v>
      </c>
      <c r="S8" s="4">
        <f>SUM(S6:S7)</f>
        <v>947</v>
      </c>
      <c r="T8" s="4">
        <f>SUM(T6:T7)</f>
        <v>6173</v>
      </c>
      <c r="U8" s="4">
        <f>SUM(U6:U7)</f>
        <v>0</v>
      </c>
      <c r="V8" s="54"/>
    </row>
    <row r="9" spans="1:22" ht="20.100000000000001" customHeight="1" thickTop="1">
      <c r="A9" s="325">
        <v>44530</v>
      </c>
      <c r="B9" s="332" t="s">
        <v>3111</v>
      </c>
      <c r="C9" s="333" t="s">
        <v>3113</v>
      </c>
      <c r="D9" s="334">
        <v>1</v>
      </c>
      <c r="E9" s="334">
        <v>0</v>
      </c>
      <c r="F9" s="334">
        <v>0</v>
      </c>
      <c r="G9" s="334">
        <v>1</v>
      </c>
      <c r="H9" s="334">
        <v>0</v>
      </c>
      <c r="I9" s="335" t="s">
        <v>3128</v>
      </c>
      <c r="J9" s="336" t="s">
        <v>3133</v>
      </c>
      <c r="K9" s="370" t="s">
        <v>3136</v>
      </c>
      <c r="L9" s="337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24">
        <v>44530</v>
      </c>
      <c r="B10" s="338" t="s">
        <v>3111</v>
      </c>
      <c r="C10" s="339" t="s">
        <v>3114</v>
      </c>
      <c r="D10" s="340">
        <v>2</v>
      </c>
      <c r="E10" s="340">
        <v>0</v>
      </c>
      <c r="F10" s="340">
        <v>0</v>
      </c>
      <c r="G10" s="340">
        <v>2</v>
      </c>
      <c r="H10" s="340">
        <v>0</v>
      </c>
      <c r="I10" s="341" t="s">
        <v>3129</v>
      </c>
      <c r="J10" s="342" t="s">
        <v>3130</v>
      </c>
      <c r="K10" s="369" t="s">
        <v>3137</v>
      </c>
      <c r="L10" s="343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9">
        <v>44530</v>
      </c>
      <c r="B11" s="360" t="s">
        <v>3115</v>
      </c>
      <c r="C11" s="361" t="s">
        <v>3108</v>
      </c>
      <c r="D11" s="362">
        <v>2</v>
      </c>
      <c r="E11" s="362">
        <v>0</v>
      </c>
      <c r="F11" s="362">
        <v>0</v>
      </c>
      <c r="G11" s="362">
        <v>2</v>
      </c>
      <c r="H11" s="362">
        <v>0</v>
      </c>
      <c r="I11" s="363" t="s">
        <v>3128</v>
      </c>
      <c r="J11" s="364" t="s">
        <v>3130</v>
      </c>
      <c r="K11" s="367" t="s">
        <v>3136</v>
      </c>
      <c r="L11" s="36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18">
        <v>44530</v>
      </c>
      <c r="B12" s="326" t="s">
        <v>3116</v>
      </c>
      <c r="C12" s="327" t="s">
        <v>3117</v>
      </c>
      <c r="D12" s="328">
        <v>2</v>
      </c>
      <c r="E12" s="328">
        <v>0</v>
      </c>
      <c r="F12" s="328">
        <v>0</v>
      </c>
      <c r="G12" s="328">
        <v>2</v>
      </c>
      <c r="H12" s="328">
        <v>0</v>
      </c>
      <c r="I12" s="329" t="s">
        <v>3128</v>
      </c>
      <c r="J12" s="330" t="s">
        <v>3130</v>
      </c>
      <c r="K12" s="368" t="s">
        <v>3138</v>
      </c>
      <c r="L12" s="331"/>
      <c r="M12" s="156"/>
      <c r="O12" s="468" t="s">
        <v>53</v>
      </c>
      <c r="P12" s="466"/>
      <c r="Q12" s="117">
        <f>T12+V12</f>
        <v>292</v>
      </c>
      <c r="R12" s="57"/>
      <c r="S12" s="58" t="s">
        <v>39</v>
      </c>
      <c r="T12" s="59">
        <f>SUM(P14:V14,P17:V17,P20:V20,P23:V23,P26:V26,V29,U29,T29)</f>
        <v>276</v>
      </c>
      <c r="U12" s="60" t="s">
        <v>40</v>
      </c>
      <c r="V12" s="61">
        <f>SUM(P29:S29)</f>
        <v>16</v>
      </c>
    </row>
    <row r="13" spans="1:22" ht="20.100000000000001" customHeight="1">
      <c r="A13" s="325">
        <v>44530</v>
      </c>
      <c r="B13" s="332" t="s">
        <v>3116</v>
      </c>
      <c r="C13" s="333" t="s">
        <v>3118</v>
      </c>
      <c r="D13" s="334">
        <v>10</v>
      </c>
      <c r="E13" s="334">
        <v>0</v>
      </c>
      <c r="F13" s="334">
        <v>0</v>
      </c>
      <c r="G13" s="334">
        <v>10</v>
      </c>
      <c r="H13" s="334">
        <v>0</v>
      </c>
      <c r="I13" s="335" t="s">
        <v>3129</v>
      </c>
      <c r="J13" s="336" t="s">
        <v>3130</v>
      </c>
      <c r="K13" s="370" t="s">
        <v>3134</v>
      </c>
      <c r="L13" s="337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25">
        <v>44530</v>
      </c>
      <c r="B14" s="332" t="s">
        <v>3116</v>
      </c>
      <c r="C14" s="333" t="s">
        <v>3119</v>
      </c>
      <c r="D14" s="334">
        <v>1</v>
      </c>
      <c r="E14" s="334">
        <v>0</v>
      </c>
      <c r="F14" s="334">
        <v>0</v>
      </c>
      <c r="G14" s="334">
        <v>1</v>
      </c>
      <c r="H14" s="334">
        <v>0</v>
      </c>
      <c r="I14" s="335" t="s">
        <v>3129</v>
      </c>
      <c r="J14" s="336" t="s">
        <v>3130</v>
      </c>
      <c r="K14" s="370" t="s">
        <v>3134</v>
      </c>
      <c r="L14" s="337"/>
      <c r="M14" s="156"/>
      <c r="O14" s="118" t="s">
        <v>22</v>
      </c>
      <c r="P14" s="119">
        <f>SUMIF($C$4:$C$75,P13,$D$4:$D$75)+SUMIF($C$85:$C$86,P13,$D$85:$D$86)+SUMIF($C$113:$C$114,P13,$D$113:$D$114)</f>
        <v>14</v>
      </c>
      <c r="Q14" s="119">
        <f>SUMIF($C$4:$C$75,Q13,$D$4:$D$75)+SUMIF($C$85:$C$86,Q13,$D$85:$D$86)+SUMIF($C$113:$C$114,Q13,$D$113:$D$114)</f>
        <v>0</v>
      </c>
      <c r="R14" s="119">
        <f>SUMIF($C$4:$C$75,R13,$D$4:$D$75)+SUMIF($C$85:$C$86,R13,$D$85:$D$86)+SUMIF($C$113:$C$114,R13,$D$113:$D$114)</f>
        <v>32</v>
      </c>
      <c r="S14" s="119">
        <f>SUMIF($C$4:$C$75,S13,$D$4:$D$75)+SUMIF($C$85:$C$86,S13,$D$85:$D$86)+SUMIF($C$113:$C$114,S13,$D$113:$D$114)</f>
        <v>0</v>
      </c>
      <c r="T14" s="119">
        <f>SUMIF($C$4:$C$75,T13,$D$4:$D$75)+SUMIF($C$85:$C$86,T13,$D$85:$D$86)+SUMIF($C$113:$C$114,T13,$D$113:$D$114)</f>
        <v>34</v>
      </c>
      <c r="U14" s="119">
        <f>SUMIF($C$4:$C$75,U13,$D$4:$D$75)+SUMIF($C$85:$C$86,U13,$D$85:$D$86)+SUMIF($C$113:$C$114,U13,$D$113:$D$114)</f>
        <v>0</v>
      </c>
      <c r="V14" s="120">
        <f>SUMIF($C$4:$C$75,V13,$D$4:$D$75)+SUMIF($C$85:$C$86,V13,$D$85:$D$86)+SUMIF($C$113:$C$114,V13,$D$113:$D$114)</f>
        <v>0</v>
      </c>
    </row>
    <row r="15" spans="1:22" ht="20.100000000000001" customHeight="1" thickBot="1">
      <c r="A15" s="324">
        <v>44530</v>
      </c>
      <c r="B15" s="338" t="s">
        <v>3116</v>
      </c>
      <c r="C15" s="339" t="s">
        <v>3114</v>
      </c>
      <c r="D15" s="340">
        <v>1</v>
      </c>
      <c r="E15" s="340">
        <v>0</v>
      </c>
      <c r="F15" s="340">
        <v>0</v>
      </c>
      <c r="G15" s="340">
        <v>1</v>
      </c>
      <c r="H15" s="340">
        <v>0</v>
      </c>
      <c r="I15" s="341" t="s">
        <v>3129</v>
      </c>
      <c r="J15" s="342" t="s">
        <v>3133</v>
      </c>
      <c r="K15" s="369" t="s">
        <v>3138</v>
      </c>
      <c r="L15" s="343"/>
      <c r="M15" s="156"/>
      <c r="O15" s="65" t="s">
        <v>25</v>
      </c>
      <c r="P15" s="66">
        <f>SUMIF($C$4:$C$75,P13,$G$4:$G$75)+SUMIF($C$85:$C$86,P13,$G$85:$G$86)+SUMIF($C$113:$C$114,P13,$G$113:$G$114)</f>
        <v>13</v>
      </c>
      <c r="Q15" s="66">
        <f>SUMIF($C$4:$C$75,Q13,$G$4:$G$75)+SUMIF($C$85:$C$86,Q13,$G$85:$G$86)+SUMIF($C$113:$C$114,Q13,$G$113:$G$114)</f>
        <v>0</v>
      </c>
      <c r="R15" s="66">
        <f>SUMIF($C$4:$C$75,R13,$G$4:$G$75)+SUMIF($C$85:$C$86,R13,$G$85:$G$86)+SUMIF($C$113:$C$114,R13,$G$113:$G$114)</f>
        <v>25</v>
      </c>
      <c r="S15" s="66">
        <f>SUMIF($C$4:$C$75,S13,$G$4:$G$75)+SUMIF($C$85:$C$86,S13,$G$85:$G$86)+SUMIF($C$113:$C$114,S13,$G$113:$G$114)</f>
        <v>0</v>
      </c>
      <c r="T15" s="66">
        <f>SUMIF($C$4:$C$75,T13,$G$4:$G$75)+SUMIF($C$85:$C$86,T13,$G$85:$G$86)+SUMIF($C$113:$C$114,T13,$G$113:$G$114)</f>
        <v>34</v>
      </c>
      <c r="U15" s="66">
        <f>SUMIF($C$4:$C$75,U13,$G$4:$G$75)+SUMIF($C$85:$C$86,U13,$G$85:$G$86)+SUMIF($C$113:$C$114,U13,$G$113:$G$114)</f>
        <v>0</v>
      </c>
      <c r="V15" s="67">
        <f>SUMIF($C$4:$C$75,V13,$G$4:$G$75)+SUMIF($C$85:$C$86,V13,$G$85:$G$86)+SUMIF($C$113:$C$114,V13,$G$113:$G$114)</f>
        <v>0</v>
      </c>
    </row>
    <row r="16" spans="1:22" ht="20.100000000000001" customHeight="1" thickBot="1">
      <c r="A16" s="359">
        <v>44530</v>
      </c>
      <c r="B16" s="360" t="s">
        <v>3120</v>
      </c>
      <c r="C16" s="361" t="s">
        <v>3121</v>
      </c>
      <c r="D16" s="362">
        <v>5</v>
      </c>
      <c r="E16" s="362">
        <v>0</v>
      </c>
      <c r="F16" s="362">
        <v>0</v>
      </c>
      <c r="G16" s="362">
        <v>5</v>
      </c>
      <c r="H16" s="362">
        <v>0</v>
      </c>
      <c r="I16" s="363" t="s">
        <v>3128</v>
      </c>
      <c r="J16" s="364" t="s">
        <v>3130</v>
      </c>
      <c r="K16" s="367" t="s">
        <v>3137</v>
      </c>
      <c r="L16" s="365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25">
        <v>44530</v>
      </c>
      <c r="B17" s="332" t="s">
        <v>3122</v>
      </c>
      <c r="C17" s="333" t="s">
        <v>3118</v>
      </c>
      <c r="D17" s="334">
        <v>4</v>
      </c>
      <c r="E17" s="334">
        <v>0</v>
      </c>
      <c r="F17" s="334">
        <v>0</v>
      </c>
      <c r="G17" s="334">
        <v>4</v>
      </c>
      <c r="H17" s="334">
        <v>0</v>
      </c>
      <c r="I17" s="335" t="s">
        <v>3128</v>
      </c>
      <c r="J17" s="336" t="s">
        <v>3131</v>
      </c>
      <c r="K17" s="370" t="s">
        <v>3136</v>
      </c>
      <c r="L17" s="337"/>
      <c r="M17" s="156"/>
      <c r="O17" s="121" t="s">
        <v>22</v>
      </c>
      <c r="P17" s="119">
        <f>SUMIF($C$4:$C$75,P16,$D$4:$D$75)+SUMIF($C$85:$C$86,P16,$D$85:$D$86)+SUMIF($C$113:$C$114,P16,$D$113:$D$114)</f>
        <v>143</v>
      </c>
      <c r="Q17" s="119">
        <f>SUMIF($C$4:$C$75,Q16,$D$4:$D$75)+SUMIF($C$85:$C$86,Q16,$D$85:$D$86)+SUMIF($C$113:$C$114,Q16,$D$113:$D$114)</f>
        <v>4</v>
      </c>
      <c r="R17" s="119">
        <f>SUMIF($C$4:$C$75,R16,$D$4:$D$75)+SUMIF($C$85:$C$86,R16,$D$85:$D$86)+SUMIF($C$113:$C$114,R16,$D$113:$D$114)</f>
        <v>7</v>
      </c>
      <c r="S17" s="119">
        <f>SUMIF($C$4:$C$75,S16,$D$4:$D$75)+SUMIF($C$85:$C$86,S16,$D$85:$D$86)+SUMIF($C$113:$C$114,S16,$D$113:$D$114)</f>
        <v>0</v>
      </c>
      <c r="T17" s="119">
        <f>SUMIF($C$4:$C$75,T16,$D$4:$D$75)+SUMIF($C$85:$C$86,T16,$D$85:$D$86)+SUMIF($C$113:$C$114,T16,$D$113:$D$114)</f>
        <v>0</v>
      </c>
      <c r="U17" s="119">
        <f>SUMIF($C$4:$C$75,U16,$D$4:$D$75)+SUMIF($C$85:$C$86,U16,$D$85:$D$86)+SUMIF($C$113:$C$114,U16,$D$113:$D$114)</f>
        <v>0</v>
      </c>
      <c r="V17" s="120">
        <f>SUMIF($C$4:$C$75,V16,$D$4:$D$75)+SUMIF($C$85:$C$86,V16,$D$85:$D$86)+SUMIF($C$113:$C$114,V16,$D$113:$D$114)</f>
        <v>0</v>
      </c>
    </row>
    <row r="18" spans="1:22" ht="20.100000000000001" customHeight="1">
      <c r="A18" s="325">
        <v>44530</v>
      </c>
      <c r="B18" s="332" t="s">
        <v>3122</v>
      </c>
      <c r="C18" s="333" t="s">
        <v>3123</v>
      </c>
      <c r="D18" s="334">
        <v>1</v>
      </c>
      <c r="E18" s="334">
        <v>0</v>
      </c>
      <c r="F18" s="334">
        <v>0</v>
      </c>
      <c r="G18" s="334">
        <v>1</v>
      </c>
      <c r="H18" s="334">
        <v>0</v>
      </c>
      <c r="I18" s="335" t="s">
        <v>3128</v>
      </c>
      <c r="J18" s="336" t="s">
        <v>3130</v>
      </c>
      <c r="K18" s="370" t="s">
        <v>3137</v>
      </c>
      <c r="L18" s="337"/>
      <c r="M18" s="156"/>
      <c r="O18" s="72" t="s">
        <v>25</v>
      </c>
      <c r="P18" s="73">
        <f>SUMIF($C$4:$C$75,P16,$G$4:$G$75)+SUMIF($C$85:$C$86,P16,$G$85:$G$86)+SUMIF($C$113:$C$114,P16,$G$113:$G$114)</f>
        <v>149</v>
      </c>
      <c r="Q18" s="73">
        <f>SUMIF($C$4:$C$75,Q16,$G$4:$G$75)+SUMIF($C$85:$C$86,Q16,$G$85:$G$86)+SUMIF($C$113:$C$114,Q16,$G$113:$G$114)</f>
        <v>3</v>
      </c>
      <c r="R18" s="73">
        <f>SUMIF($C$4:$C$75,R16,$G$4:$G$75)+SUMIF($C$85:$C$86,R16,$G$85:$G$86)+SUMIF($C$113:$C$114,R16,$G$113:$G$114)</f>
        <v>6</v>
      </c>
      <c r="S18" s="73">
        <f>SUMIF($C$4:$C$75,S16,$G$4:$G$75)+SUMIF($C$85:$C$86,S16,$G$85:$G$86)+SUMIF($C$113:$C$114,S16,$G$113:$G$114)</f>
        <v>0</v>
      </c>
      <c r="T18" s="73">
        <f>SUMIF($C$4:$C$75,T16,$G$4:$G$75)+SUMIF($C$85:$C$86,T16,$G$85:$G$86)+SUMIF($C$113:$C$114,T16,$G$113:$G$114)</f>
        <v>0</v>
      </c>
      <c r="U18" s="73">
        <f>SUMIF($C$4:$C$75,U16,$G$4:$G$75)+SUMIF($C$85:$C$86,U16,$G$85:$G$86)+SUMIF($C$113:$C$114,U16,$G$113:$G$114)</f>
        <v>0</v>
      </c>
      <c r="V18" s="74">
        <f>SUMIF($C$4:$C$75,V16,$G$4:$G$75)+SUMIF($C$85:$C$86,V16,$G$85:$G$86)+SUMIF($C$113:$C$114,V16,$G$113:$G$114)</f>
        <v>0</v>
      </c>
    </row>
    <row r="19" spans="1:22" ht="20.100000000000001" customHeight="1" thickBot="1">
      <c r="A19" s="325">
        <v>44530</v>
      </c>
      <c r="B19" s="332" t="s">
        <v>3122</v>
      </c>
      <c r="C19" s="333" t="s">
        <v>3124</v>
      </c>
      <c r="D19" s="334">
        <v>12</v>
      </c>
      <c r="E19" s="334">
        <v>0</v>
      </c>
      <c r="F19" s="334">
        <v>0</v>
      </c>
      <c r="G19" s="334">
        <v>13</v>
      </c>
      <c r="H19" s="334">
        <v>0</v>
      </c>
      <c r="I19" s="335" t="s">
        <v>3128</v>
      </c>
      <c r="J19" s="336" t="s">
        <v>3133</v>
      </c>
      <c r="K19" s="370" t="s">
        <v>3136</v>
      </c>
      <c r="L19" s="337"/>
      <c r="M19" s="156"/>
      <c r="O19" s="75"/>
      <c r="P19" s="124" t="s">
        <v>41</v>
      </c>
      <c r="Q19" s="76" t="s">
        <v>554</v>
      </c>
      <c r="R19" s="76" t="s">
        <v>42</v>
      </c>
      <c r="S19" s="76" t="s">
        <v>134</v>
      </c>
      <c r="T19" s="43" t="s">
        <v>43</v>
      </c>
      <c r="U19" s="76" t="s">
        <v>109</v>
      </c>
      <c r="V19" s="77" t="s">
        <v>136</v>
      </c>
    </row>
    <row r="20" spans="1:22" ht="20.100000000000001" customHeight="1">
      <c r="A20" s="318">
        <v>44530</v>
      </c>
      <c r="B20" s="326" t="s">
        <v>3125</v>
      </c>
      <c r="C20" s="327" t="s">
        <v>3118</v>
      </c>
      <c r="D20" s="328">
        <v>13</v>
      </c>
      <c r="E20" s="328">
        <v>0</v>
      </c>
      <c r="F20" s="328">
        <v>0</v>
      </c>
      <c r="G20" s="328">
        <v>13</v>
      </c>
      <c r="H20" s="328">
        <v>0</v>
      </c>
      <c r="I20" s="329" t="s">
        <v>3128</v>
      </c>
      <c r="J20" s="330" t="s">
        <v>3130</v>
      </c>
      <c r="K20" s="368" t="s">
        <v>3138</v>
      </c>
      <c r="L20" s="331"/>
      <c r="M20" s="156" t="s">
        <v>126</v>
      </c>
      <c r="O20" s="121" t="s">
        <v>22</v>
      </c>
      <c r="P20" s="119">
        <f>SUMIF($C$4:$C$75,P19,$D$4:$D$75)+SUMIF($C$85:$C$86,P19,$D$85:$D$86)+SUMIF($C$113:$C$114,P19,$D$113:$D$114)</f>
        <v>0</v>
      </c>
      <c r="Q20" s="119">
        <f>SUMIF($C$4:$C$75,Q19,$D$4:$D$75)+SUMIF($C$85:$C$86,Q19,$D$85:$D$86)+SUMIF($C$113:$C$114,Q19,$D$113:$D$114)</f>
        <v>0</v>
      </c>
      <c r="R20" s="119">
        <f>SUMIF($C$4:$C$75,R19,$D$4:$D$75)+SUMIF($C$85:$C$86,R19,$D$85:$D$86)+SUMIF($C$113:$C$114,R19,$D$113:$D$114)</f>
        <v>34</v>
      </c>
      <c r="S20" s="119">
        <f>SUMIF($C$4:$C$75,S19,$D$4:$D$75)+SUMIF($C$85:$C$86,S19,$D$85:$D$86)+SUMIF($C$113:$C$114,S19,$D$113:$D$114)</f>
        <v>0</v>
      </c>
      <c r="T20" s="119">
        <f>SUMIF($C$4:$C$75,T19,$D$4:$D$75)+SUMIF($C$85:$C$86,T19,$D$85:$D$86)+SUMIF($C$113:$C$114,T19,$D$113:$D$114)</f>
        <v>0</v>
      </c>
      <c r="U20" s="119">
        <f>SUMIF($C$4:$C$75,U19,$D$4:$D$75)+SUMIF($C$85:$C$86,U19,$D$85:$D$86)+SUMIF($C$113:$C$114,U19,$D$113:$D$114)</f>
        <v>0</v>
      </c>
      <c r="V20" s="120">
        <f>SUMIF($C$4:$C$75,V19,$D$4:$D$75)+SUMIF($C$85:$C$86,V19,$D$85:$D$86)+SUMIF($C$113:$C$114,V19,$D$113:$D$114)</f>
        <v>0</v>
      </c>
    </row>
    <row r="21" spans="1:22" ht="20.100000000000001" customHeight="1" thickBot="1">
      <c r="A21" s="324">
        <v>44530</v>
      </c>
      <c r="B21" s="338" t="s">
        <v>3125</v>
      </c>
      <c r="C21" s="339" t="s">
        <v>3119</v>
      </c>
      <c r="D21" s="340">
        <v>1</v>
      </c>
      <c r="E21" s="340">
        <v>0</v>
      </c>
      <c r="F21" s="340">
        <v>0</v>
      </c>
      <c r="G21" s="340">
        <v>1</v>
      </c>
      <c r="H21" s="340">
        <v>0</v>
      </c>
      <c r="I21" s="341" t="s">
        <v>3128</v>
      </c>
      <c r="J21" s="342" t="s">
        <v>3133</v>
      </c>
      <c r="K21" s="369" t="s">
        <v>3136</v>
      </c>
      <c r="L21" s="343"/>
      <c r="M21" s="156"/>
      <c r="O21" s="78" t="s">
        <v>25</v>
      </c>
      <c r="P21" s="79">
        <f>SUMIF($C$4:$C$75,P19,$G$4:$G$75)+SUMIF($C$85:$C$86,P19,$G$85:$G$86)+SUMIF($C$113:$C$114,P19,$G$113:$G$114)</f>
        <v>0</v>
      </c>
      <c r="Q21" s="79">
        <f>SUMIF($C$4:$C$75,Q19,$G$4:$G$75)+SUMIF($C$85:$C$86,Q19,$G$85:$G$86)+SUMIF($C$113:$C$114,Q19,$G$113:$G$114)</f>
        <v>0</v>
      </c>
      <c r="R21" s="79">
        <f>SUMIF($C$4:$C$75,R19,$G$4:$G$75)+SUMIF($C$85:$C$86,R19,$G$85:$G$86)+SUMIF($C$113:$C$114,R19,$G$113:$G$114)</f>
        <v>33</v>
      </c>
      <c r="S21" s="79">
        <f>SUMIF($C$4:$C$75,S19,$G$4:$G$75)+SUMIF($C$85:$C$86,S19,$G$85:$G$86)+SUMIF($C$113:$C$114,S19,$G$113:$G$114)</f>
        <v>0</v>
      </c>
      <c r="T21" s="79">
        <f>SUMIF($C$4:$C$75,T19,$G$4:$G$75)+SUMIF($C$85:$C$86,T19,$G$85:$G$86)+SUMIF($C$113:$C$114,T19,$G$113:$G$114)</f>
        <v>0</v>
      </c>
      <c r="U21" s="79">
        <f>SUMIF($C$4:$C$75,U19,$G$4:$G$75)+SUMIF($C$85:$C$86,U19,$G$85:$G$86)+SUMIF($C$113:$C$114,U19,$G$113:$G$114)</f>
        <v>0</v>
      </c>
      <c r="V21" s="80">
        <f>SUMIF($C$4:$C$75,V19,$G$4:$G$75)+SUMIF($C$85:$C$86,V19,$G$85:$G$86)+SUMIF($C$113:$C$114,V19,$G$113:$G$114)</f>
        <v>0</v>
      </c>
    </row>
    <row r="22" spans="1:22" ht="20.100000000000001" customHeight="1" thickBot="1">
      <c r="A22" s="359">
        <v>44530</v>
      </c>
      <c r="B22" s="360" t="s">
        <v>3126</v>
      </c>
      <c r="C22" s="361" t="s">
        <v>3127</v>
      </c>
      <c r="D22" s="362">
        <v>10</v>
      </c>
      <c r="E22" s="362">
        <v>0</v>
      </c>
      <c r="F22" s="362">
        <v>0</v>
      </c>
      <c r="G22" s="362">
        <v>3</v>
      </c>
      <c r="H22" s="362">
        <v>0</v>
      </c>
      <c r="I22" s="363" t="s">
        <v>3128</v>
      </c>
      <c r="J22" s="364" t="s">
        <v>3130</v>
      </c>
      <c r="K22" s="367" t="s">
        <v>3134</v>
      </c>
      <c r="L22" s="365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25">
        <v>44530</v>
      </c>
      <c r="B23" s="332" t="s">
        <v>3139</v>
      </c>
      <c r="C23" s="333" t="s">
        <v>3140</v>
      </c>
      <c r="D23" s="334">
        <v>34</v>
      </c>
      <c r="E23" s="334">
        <v>0</v>
      </c>
      <c r="F23" s="334">
        <v>0</v>
      </c>
      <c r="G23" s="334">
        <v>34</v>
      </c>
      <c r="H23" s="334">
        <v>0</v>
      </c>
      <c r="I23" s="335" t="s">
        <v>3144</v>
      </c>
      <c r="J23" s="336" t="s">
        <v>3146</v>
      </c>
      <c r="K23" s="336" t="s">
        <v>3148</v>
      </c>
      <c r="L23" s="337"/>
      <c r="M23" s="156"/>
      <c r="O23" s="121" t="s">
        <v>22</v>
      </c>
      <c r="P23" s="119">
        <f>SUMIF($C$4:$C$75,P22,$D$4:$D$75)+SUMIF($C$85:$C$86,P22,$D$85:$D$86)+SUMIF($C$113:$C$114,P22,$D$113:$D$114)</f>
        <v>0</v>
      </c>
      <c r="Q23" s="119">
        <f>SUMIF($C$4:$C$75,Q22,$D$4:$D$75)+SUMIF($C$85:$C$86,Q22,$D$85:$D$86)+SUMIF($C$113:$C$114,Q22,$D$113:$D$114)</f>
        <v>0</v>
      </c>
      <c r="R23" s="119">
        <f>SUMIF($C$4:$C$75,R22,$D$4:$D$75)+SUMIF($C$85:$C$86,R22,$D$85:$D$86)+SUMIF($C$113:$C$114,R22,$D$113:$D$114)</f>
        <v>4</v>
      </c>
      <c r="S23" s="119">
        <f>SUMIF($C$4:$C$75,S22,$D$4:$D$75)+SUMIF($C$85:$C$86,S22,$D$85:$D$86)+SUMIF($C$113:$C$114,S22,$D$113:$D$114)</f>
        <v>0</v>
      </c>
      <c r="T23" s="119">
        <f>SUMIF($C$4:$C$75,T22,$D$4:$D$75)+SUMIF($C$85:$C$86,T22,$D$85:$D$86)+SUMIF($C$113:$C$114,T22,$D$113:$D$114)</f>
        <v>0</v>
      </c>
      <c r="U23" s="119">
        <f>SUMIF($C$4:$C$75,U22,$D$4:$D$75)+SUMIF($C$85:$C$86,U22,$D$85:$D$86)+SUMIF($C$113:$C$114,U22,$D$113:$D$114)</f>
        <v>4</v>
      </c>
      <c r="V23" s="120">
        <f>SUMIF($C$4:$C$75,V22,$D$4:$D$75)+SUMIF($C$85:$C$86,V22,$D$85:$D$86)+SUMIF($C$113:$C$114,V22,$D$113:$D$114)</f>
        <v>0</v>
      </c>
    </row>
    <row r="24" spans="1:22" ht="20.100000000000001" customHeight="1" thickBot="1">
      <c r="A24" s="359">
        <v>44530</v>
      </c>
      <c r="B24" s="360" t="s">
        <v>3142</v>
      </c>
      <c r="C24" s="361" t="s">
        <v>3141</v>
      </c>
      <c r="D24" s="362">
        <v>4</v>
      </c>
      <c r="E24" s="362">
        <v>0</v>
      </c>
      <c r="F24" s="362">
        <v>0</v>
      </c>
      <c r="G24" s="362">
        <v>4</v>
      </c>
      <c r="H24" s="362">
        <v>0</v>
      </c>
      <c r="I24" s="363" t="s">
        <v>3145</v>
      </c>
      <c r="J24" s="364" t="s">
        <v>3147</v>
      </c>
      <c r="K24" s="364" t="s">
        <v>3148</v>
      </c>
      <c r="L24" s="365"/>
      <c r="M24" s="156"/>
      <c r="O24" s="72" t="s">
        <v>25</v>
      </c>
      <c r="P24" s="73">
        <f>SUMIF($C$4:$C$75,P22,$G$4:$G$75)+SUMIF($C$85:$C$86,P22,$G$85:$G$86)+SUMIF($C$113:$C$114,P22,$G$113:$G$114)</f>
        <v>0</v>
      </c>
      <c r="Q24" s="73">
        <f>SUMIF($C$4:$C$75,Q22,$G$4:$G$75)+SUMIF($C$85:$C$86,Q22,$G$85:$G$86)+SUMIF($C$113:$C$114,Q22,$G$113:$G$114)</f>
        <v>0</v>
      </c>
      <c r="R24" s="73">
        <f>SUMIF($C$4:$C$75,R22,$G$4:$G$75)+SUMIF($C$85:$C$86,R22,$G$85:$G$86)+SUMIF($C$113:$C$114,R22,$G$113:$G$114)</f>
        <v>4</v>
      </c>
      <c r="S24" s="73">
        <f>SUMIF($C$4:$C$75,S22,$G$4:$G$75)+SUMIF($C$85:$C$86,S22,$G$85:$G$86)+SUMIF($C$113:$C$114,S22,$G$113:$G$114)</f>
        <v>0</v>
      </c>
      <c r="T24" s="73">
        <f>SUMIF($C$4:$C$75,T22,$G$4:$G$75)+SUMIF($C$85:$C$86,T22,$G$85:$G$86)+SUMIF($C$113:$C$114,T22,$G$113:$G$114)</f>
        <v>0</v>
      </c>
      <c r="U24" s="73">
        <f>SUMIF($C$4:$C$75,U22,$G$4:$G$75)+SUMIF($C$85:$C$86,U22,$G$85:$G$86)+SUMIF($C$113:$C$114,U22,$G$113:$G$114)</f>
        <v>1</v>
      </c>
      <c r="V24" s="74">
        <f>SUMIF($C$4:$C$75,V22,$G$4:$G$75)+SUMIF($C$85:$C$86,V22,$G$85:$G$86)+SUMIF($C$113:$C$114,V22,$G$113:$G$114)</f>
        <v>0</v>
      </c>
    </row>
    <row r="25" spans="1:22" ht="20.100000000000001" customHeight="1">
      <c r="A25" s="318">
        <v>44530</v>
      </c>
      <c r="B25" s="326" t="s">
        <v>3143</v>
      </c>
      <c r="C25" s="327" t="s">
        <v>3121</v>
      </c>
      <c r="D25" s="328">
        <v>1</v>
      </c>
      <c r="E25" s="328">
        <v>0</v>
      </c>
      <c r="F25" s="328">
        <v>0</v>
      </c>
      <c r="G25" s="328">
        <v>1</v>
      </c>
      <c r="H25" s="328">
        <v>0</v>
      </c>
      <c r="I25" s="329" t="s">
        <v>3145</v>
      </c>
      <c r="J25" s="330" t="s">
        <v>3147</v>
      </c>
      <c r="K25" s="330" t="s">
        <v>3148</v>
      </c>
      <c r="L25" s="331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128</v>
      </c>
      <c r="U25" s="76" t="s">
        <v>129</v>
      </c>
      <c r="V25" s="77" t="s">
        <v>46</v>
      </c>
    </row>
    <row r="26" spans="1:22" ht="20.100000000000001" customHeight="1" thickBot="1">
      <c r="A26" s="324">
        <v>44530</v>
      </c>
      <c r="B26" s="338" t="s">
        <v>3143</v>
      </c>
      <c r="C26" s="339" t="s">
        <v>3118</v>
      </c>
      <c r="D26" s="340">
        <v>7</v>
      </c>
      <c r="E26" s="340">
        <v>0</v>
      </c>
      <c r="F26" s="340">
        <v>0</v>
      </c>
      <c r="G26" s="340">
        <v>7</v>
      </c>
      <c r="H26" s="340">
        <v>0</v>
      </c>
      <c r="I26" s="341" t="s">
        <v>3144</v>
      </c>
      <c r="J26" s="342" t="s">
        <v>3147</v>
      </c>
      <c r="K26" s="342" t="s">
        <v>3148</v>
      </c>
      <c r="L26" s="343"/>
      <c r="M26" s="156"/>
      <c r="O26" s="121" t="s">
        <v>22</v>
      </c>
      <c r="P26" s="119">
        <f>SUMIF($C$4:$C$75,P25,$D$4:$D$75)+SUMIF($C$85:$C$86,P25,$D$85:$D$86)+SUMIF($C$113:$C$114,P25,$D$113:$D$114)</f>
        <v>0</v>
      </c>
      <c r="Q26" s="119">
        <f>SUMIF($C$4:$C$75,Q25,$D$4:$D$75)+SUMIF($C$85:$C$86,Q25,$D$85:$D$86)+SUMIF($C$113:$C$114,Q25,$D$113:$D$114)</f>
        <v>0</v>
      </c>
      <c r="R26" s="119">
        <f>SUMIF($C$4:$C$75,R25,$D$4:$D$75)+SUMIF($C$85:$C$86,R25,$D$85:$D$86)+SUMIF($C$113:$C$114,R25,$D$113:$D$114)</f>
        <v>0</v>
      </c>
      <c r="S26" s="119">
        <f>SUMIF($C$4:$C$75,S25,$D$4:$D$75)+SUMIF($C$85:$C$86,S25,$D$85:$D$86)+SUMIF($C$113:$C$114,S25,$D$113:$D$114)</f>
        <v>0</v>
      </c>
      <c r="T26" s="119">
        <f>SUMIF($C$4:$C$75,T25,$D$4:$D$75)+SUMIF($C$85:$C$86,T25,$D$85:$D$86)+SUMIF($C$113:$C$114,T25,$D$113:$D$114)</f>
        <v>0</v>
      </c>
      <c r="U26" s="119">
        <f>SUMIF($C$4:$C$75,U25,$D$4:$D$75)+SUMIF($C$85:$C$86,U25,$D$85:$D$86)+SUMIF($C$113:$C$114,U25,$D$113:$D$114)</f>
        <v>0</v>
      </c>
      <c r="V26" s="120">
        <f>SUMIF($C$4:$C$75,V25,$D$4:$D$75)+SUMIF($C$85:$C$86,V25,$D$85:$D$86)+SUMIF($C$113:$C$114,V25,$D$113:$D$114)</f>
        <v>0</v>
      </c>
    </row>
    <row r="27" spans="1:22" ht="20.100000000000001" customHeight="1" thickBot="1">
      <c r="A27" s="359">
        <v>44530</v>
      </c>
      <c r="B27" s="360" t="s">
        <v>3151</v>
      </c>
      <c r="C27" s="361" t="s">
        <v>3152</v>
      </c>
      <c r="D27" s="362">
        <v>3</v>
      </c>
      <c r="E27" s="362">
        <v>0</v>
      </c>
      <c r="F27" s="362">
        <v>0</v>
      </c>
      <c r="G27" s="362">
        <v>1</v>
      </c>
      <c r="H27" s="362">
        <v>0</v>
      </c>
      <c r="I27" s="363" t="s">
        <v>3165</v>
      </c>
      <c r="J27" s="364" t="s">
        <v>3166</v>
      </c>
      <c r="K27" s="367" t="s">
        <v>3169</v>
      </c>
      <c r="L27" s="365"/>
      <c r="M27" s="156"/>
      <c r="O27" s="78" t="s">
        <v>25</v>
      </c>
      <c r="P27" s="83">
        <f>SUMIF($C$4:$C$75,P25,$G$4:$G$75)+SUMIF($C$85:$C$86,P25,$G$85:$G$86)+SUMIF($C$113:$C$114,P25,$G$113:$G$114)</f>
        <v>0</v>
      </c>
      <c r="Q27" s="83">
        <f>SUMIF($C$4:$C$75,Q25,$G$4:$G$75)+SUMIF($C$85:$C$86,Q25,$G$85:$G$86)+SUMIF($C$113:$C$114,Q25,$G$113:$G$114)</f>
        <v>0</v>
      </c>
      <c r="R27" s="83">
        <f>SUMIF($C$4:$C$75,R25,$G$4:$G$75)+SUMIF($C$85:$C$86,R25,$G$85:$G$86)+SUMIF($C$113:$C$114,R25,$G$113:$G$114)</f>
        <v>0</v>
      </c>
      <c r="S27" s="83">
        <f>SUMIF($C$4:$C$75,S25,$G$4:$G$75)+SUMIF($C$85:$C$86,S25,$G$85:$G$86)+SUMIF($C$113:$C$114,S25,$G$113:$G$114)</f>
        <v>0</v>
      </c>
      <c r="T27" s="83">
        <f>SUMIF($C$4:$C$75,T25,$G$4:$G$75)+SUMIF($C$85:$C$86,T25,$G$85:$G$86)+SUMIF($C$113:$C$114,T25,$G$113:$G$114)</f>
        <v>0</v>
      </c>
      <c r="U27" s="83">
        <f>SUMIF($C$4:$C$75,U25,$G$4:$G$75)+SUMIF($C$85:$C$86,U25,$G$85:$G$86)+SUMIF($C$113:$C$114,U25,$G$113:$G$114)</f>
        <v>0</v>
      </c>
      <c r="V27" s="84">
        <f>SUMIF($C$4:$C$75,V25,$G$4:$G$75)+SUMIF($C$85:$C$86,V25,$G$85:$G$86)+SUMIF($C$113:$C$114,V25,$G$113:$G$114)</f>
        <v>0</v>
      </c>
    </row>
    <row r="28" spans="1:22" ht="20.100000000000001" customHeight="1" thickBot="1">
      <c r="A28" s="359">
        <v>44530</v>
      </c>
      <c r="B28" s="360" t="s">
        <v>3153</v>
      </c>
      <c r="C28" s="361" t="s">
        <v>3154</v>
      </c>
      <c r="D28" s="362">
        <v>1</v>
      </c>
      <c r="E28" s="362">
        <v>0</v>
      </c>
      <c r="F28" s="362">
        <v>0</v>
      </c>
      <c r="G28" s="362">
        <v>1</v>
      </c>
      <c r="H28" s="362">
        <v>0</v>
      </c>
      <c r="I28" s="363" t="s">
        <v>3165</v>
      </c>
      <c r="J28" s="364" t="s">
        <v>3167</v>
      </c>
      <c r="K28" s="367" t="s">
        <v>3170</v>
      </c>
      <c r="L28" s="365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>
      <c r="A29" s="318">
        <v>44530</v>
      </c>
      <c r="B29" s="326" t="s">
        <v>3155</v>
      </c>
      <c r="C29" s="327" t="s">
        <v>3156</v>
      </c>
      <c r="D29" s="328">
        <v>0</v>
      </c>
      <c r="E29" s="328">
        <v>0</v>
      </c>
      <c r="F29" s="328">
        <v>0</v>
      </c>
      <c r="G29" s="328">
        <v>1</v>
      </c>
      <c r="H29" s="328">
        <v>0</v>
      </c>
      <c r="I29" s="329" t="s">
        <v>3165</v>
      </c>
      <c r="J29" s="330" t="s">
        <v>3167</v>
      </c>
      <c r="K29" s="368" t="s">
        <v>3169</v>
      </c>
      <c r="L29" s="331"/>
      <c r="M29" s="156"/>
      <c r="O29" s="121" t="s">
        <v>22</v>
      </c>
      <c r="P29" s="119">
        <f>SUMIF($C$4:$C$75,P28,$D$4:$D$75)+SUMIF($C$85:$C$86,P28,$D$85:$D$86)+SUMIF($C$113:$C$114,P28,$D$113:$D$114)</f>
        <v>15</v>
      </c>
      <c r="Q29" s="119">
        <f>SUMIF($C$4:$C$75,Q28,$D$4:$D$75)+SUMIF($C$85:$C$86,Q28,$D$85:$D$86)+SUMIF($C$113:$C$114,Q28,$D$113:$D$114)</f>
        <v>1</v>
      </c>
      <c r="R29" s="119">
        <f>SUMIF($C$4:$C$75,R28,$D$4:$D$75)+SUMIF($C$85:$C$86,R28,$D$85:$D$86)+SUMIF($C$113:$C$114,R28,$D$113:$D$114)</f>
        <v>0</v>
      </c>
      <c r="S29" s="119">
        <f>SUMIF($C$4:$C$75,S28,$D$4:$D$75)+SUMIF($C$85:$C$86,S28,$D$85:$D$86)+SUMIF($C$113:$C$114,S28,$D$113:$D$114)</f>
        <v>0</v>
      </c>
      <c r="T29" s="119">
        <f>SUMIF($C$4:$C$75,T28,$D$4:$D$75)+SUMIF($C$85:$C$86,T28,$D$85:$D$86)+SUMIF($C$113:$C$114,T28,$D$113:$D$114)</f>
        <v>0</v>
      </c>
      <c r="U29" s="119">
        <f>SUMIF($C$4:$C$75,U28,$D$4:$D$75)+SUMIF($C$85:$C$86,U28,$D$85:$D$86)+SUMIF($C$113:$C$114,U28,$D$113:$D$114)</f>
        <v>0</v>
      </c>
      <c r="V29" s="120">
        <f>SUMIF($C$4:$C$75,V28,$D$4:$D$75)+SUMIF($C$85:$C$86,V28,$D$85:$D$86)+SUMIF($C$113:$C$114,V28,$D$113:$D$114)</f>
        <v>0</v>
      </c>
    </row>
    <row r="30" spans="1:22" ht="20.100000000000001" customHeight="1" thickBot="1">
      <c r="A30" s="325">
        <v>44530</v>
      </c>
      <c r="B30" s="332" t="s">
        <v>3155</v>
      </c>
      <c r="C30" s="333" t="s">
        <v>3127</v>
      </c>
      <c r="D30" s="334">
        <v>0</v>
      </c>
      <c r="E30" s="334">
        <v>0</v>
      </c>
      <c r="F30" s="334">
        <v>0</v>
      </c>
      <c r="G30" s="334">
        <v>2</v>
      </c>
      <c r="H30" s="334">
        <v>0</v>
      </c>
      <c r="I30" s="335" t="s">
        <v>3165</v>
      </c>
      <c r="J30" s="336" t="s">
        <v>3166</v>
      </c>
      <c r="K30" s="370" t="s">
        <v>3169</v>
      </c>
      <c r="L30" s="337"/>
      <c r="M30" s="156"/>
      <c r="O30" s="85" t="s">
        <v>25</v>
      </c>
      <c r="P30" s="86">
        <f>SUMIF($C$4:$C$75,P28,$G$4:$G$75)+SUMIF($C$85:$C$86,P28,$G$85:$G$86)+SUMIF($C$113:$C$114,P28,$G$113:$G$114)</f>
        <v>15</v>
      </c>
      <c r="Q30" s="86">
        <f>SUMIF($C$4:$C$75,Q28,$G$4:$G$75)+SUMIF($C$85:$C$86,Q28,$G$85:$G$86)+SUMIF($C$113:$C$114,Q28,$G$113:$G$114)</f>
        <v>1</v>
      </c>
      <c r="R30" s="86">
        <f>SUMIF($C$4:$C$75,R28,$G$4:$G$75)+SUMIF($C$85:$C$86,R28,$G$85:$G$86)+SUMIF($C$113:$C$114,R28,$G$113:$G$114)</f>
        <v>0</v>
      </c>
      <c r="S30" s="86">
        <f>SUMIF($C$4:$C$75,S28,$G$4:$G$75)+SUMIF($C$85:$C$86,S28,$G$85:$G$86)+SUMIF($C$113:$C$114,S28,$G$113:$G$114)</f>
        <v>0</v>
      </c>
      <c r="T30" s="86">
        <f>SUMIF($C$4:$C$75,T28,$G$4:$G$75)+SUMIF($C$85:$C$86,T28,$G$85:$G$86)+SUMIF($C$113:$C$114,T28,$G$113:$G$114)</f>
        <v>0</v>
      </c>
      <c r="U30" s="86">
        <f>SUMIF($C$4:$C$75,U28,$G$4:$G$75)+SUMIF($C$85:$C$86,U28,$G$85:$G$86)+SUMIF($C$113:$C$114,U28,$G$113:$G$114)</f>
        <v>0</v>
      </c>
      <c r="V30" s="87">
        <f>SUMIF($C$4:$C$75,V28,$G$4:$G$75)+SUMIF($C$85:$C$86,V28,$G$85:$G$86)+SUMIF($C$113:$C$114,V28,$G$113:$G$114)</f>
        <v>0</v>
      </c>
    </row>
    <row r="31" spans="1:22" ht="20.100000000000001" customHeight="1" thickBot="1">
      <c r="A31" s="325">
        <v>44530</v>
      </c>
      <c r="B31" s="332" t="s">
        <v>3155</v>
      </c>
      <c r="C31" s="333" t="s">
        <v>3157</v>
      </c>
      <c r="D31" s="334">
        <v>4</v>
      </c>
      <c r="E31" s="334">
        <v>0</v>
      </c>
      <c r="F31" s="334">
        <v>0</v>
      </c>
      <c r="G31" s="334">
        <v>1</v>
      </c>
      <c r="H31" s="334">
        <v>0</v>
      </c>
      <c r="I31" s="335" t="s">
        <v>3165</v>
      </c>
      <c r="J31" s="336" t="s">
        <v>3167</v>
      </c>
      <c r="K31" s="370" t="s">
        <v>3170</v>
      </c>
      <c r="L31" s="337"/>
      <c r="M31" s="156"/>
      <c r="O31" s="151"/>
      <c r="P31" s="151"/>
      <c r="Q31" s="151"/>
      <c r="R31" s="151"/>
      <c r="S31" s="151"/>
      <c r="T31" s="469" t="s">
        <v>79</v>
      </c>
      <c r="U31" s="470"/>
      <c r="V31" s="122">
        <f>SUM(P15:V15,P18:V18,P21:V21,P24:V24,P27:V27,P30:V30)</f>
        <v>284</v>
      </c>
    </row>
    <row r="32" spans="1:22" ht="20.100000000000001" customHeight="1" thickTop="1">
      <c r="A32" s="325">
        <v>44530</v>
      </c>
      <c r="B32" s="332" t="s">
        <v>3155</v>
      </c>
      <c r="C32" s="333" t="s">
        <v>3158</v>
      </c>
      <c r="D32" s="334">
        <v>0</v>
      </c>
      <c r="E32" s="334">
        <v>0</v>
      </c>
      <c r="F32" s="334">
        <v>0</v>
      </c>
      <c r="G32" s="334">
        <v>3</v>
      </c>
      <c r="H32" s="334">
        <v>0</v>
      </c>
      <c r="I32" s="335" t="s">
        <v>3165</v>
      </c>
      <c r="J32" s="336" t="s">
        <v>3166</v>
      </c>
      <c r="K32" s="370" t="s">
        <v>3169</v>
      </c>
      <c r="L32" s="337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 thickBot="1">
      <c r="A33" s="324">
        <v>44530</v>
      </c>
      <c r="B33" s="338" t="s">
        <v>3155</v>
      </c>
      <c r="C33" s="339" t="s">
        <v>3159</v>
      </c>
      <c r="D33" s="340">
        <v>1</v>
      </c>
      <c r="E33" s="340">
        <v>0</v>
      </c>
      <c r="F33" s="340">
        <v>0</v>
      </c>
      <c r="G33" s="340">
        <v>0</v>
      </c>
      <c r="H33" s="340">
        <v>0</v>
      </c>
      <c r="I33" s="341" t="s">
        <v>3165</v>
      </c>
      <c r="J33" s="342" t="s">
        <v>3166</v>
      </c>
      <c r="K33" s="369" t="s">
        <v>3169</v>
      </c>
      <c r="L33" s="343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59">
        <v>44530</v>
      </c>
      <c r="B34" s="360" t="s">
        <v>3160</v>
      </c>
      <c r="C34" s="361" t="s">
        <v>3108</v>
      </c>
      <c r="D34" s="362">
        <v>9</v>
      </c>
      <c r="E34" s="362">
        <v>0</v>
      </c>
      <c r="F34" s="362">
        <v>0</v>
      </c>
      <c r="G34" s="362">
        <v>16</v>
      </c>
      <c r="H34" s="362">
        <v>0</v>
      </c>
      <c r="I34" s="363" t="s">
        <v>3165</v>
      </c>
      <c r="J34" s="364" t="s">
        <v>3167</v>
      </c>
      <c r="K34" s="367" t="s">
        <v>3169</v>
      </c>
      <c r="L34" s="365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359">
        <v>44530</v>
      </c>
      <c r="B35" s="360" t="s">
        <v>3161</v>
      </c>
      <c r="C35" s="361" t="s">
        <v>3127</v>
      </c>
      <c r="D35" s="362">
        <v>9</v>
      </c>
      <c r="E35" s="362">
        <v>0</v>
      </c>
      <c r="F35" s="362">
        <v>0</v>
      </c>
      <c r="G35" s="362">
        <v>9</v>
      </c>
      <c r="H35" s="362">
        <v>0</v>
      </c>
      <c r="I35" s="363" t="s">
        <v>3165</v>
      </c>
      <c r="J35" s="364" t="s">
        <v>3168</v>
      </c>
      <c r="K35" s="367" t="s">
        <v>3170</v>
      </c>
      <c r="L35" s="365"/>
      <c r="M35" s="156"/>
      <c r="N35" s="270"/>
      <c r="O35" s="471"/>
      <c r="P35" s="89" t="s">
        <v>81</v>
      </c>
      <c r="Q35" s="89"/>
      <c r="R35" s="89" t="s">
        <v>82</v>
      </c>
      <c r="S35" s="89"/>
      <c r="T35" s="473" t="s">
        <v>83</v>
      </c>
      <c r="U35" s="475" t="s">
        <v>84</v>
      </c>
      <c r="V35" s="462" t="s">
        <v>85</v>
      </c>
    </row>
    <row r="36" spans="1:24" ht="20.100000000000001" customHeight="1">
      <c r="A36" s="318">
        <v>44530</v>
      </c>
      <c r="B36" s="326" t="s">
        <v>3162</v>
      </c>
      <c r="C36" s="327" t="s">
        <v>3156</v>
      </c>
      <c r="D36" s="328">
        <v>3</v>
      </c>
      <c r="E36" s="328">
        <v>0</v>
      </c>
      <c r="F36" s="328">
        <v>0</v>
      </c>
      <c r="G36" s="328">
        <v>2</v>
      </c>
      <c r="H36" s="328">
        <v>0</v>
      </c>
      <c r="I36" s="329" t="s">
        <v>3165</v>
      </c>
      <c r="J36" s="330" t="s">
        <v>3167</v>
      </c>
      <c r="K36" s="368" t="s">
        <v>3169</v>
      </c>
      <c r="L36" s="331"/>
      <c r="M36" s="104"/>
      <c r="N36" s="105"/>
      <c r="O36" s="472"/>
      <c r="P36" s="90" t="s">
        <v>86</v>
      </c>
      <c r="Q36" s="90" t="s">
        <v>87</v>
      </c>
      <c r="R36" s="90" t="s">
        <v>86</v>
      </c>
      <c r="S36" s="90" t="s">
        <v>87</v>
      </c>
      <c r="T36" s="474"/>
      <c r="U36" s="476"/>
      <c r="V36" s="463"/>
    </row>
    <row r="37" spans="1:24" ht="20.100000000000001" customHeight="1">
      <c r="A37" s="325">
        <v>44530</v>
      </c>
      <c r="B37" s="332" t="s">
        <v>3162</v>
      </c>
      <c r="C37" s="333" t="s">
        <v>3163</v>
      </c>
      <c r="D37" s="334">
        <v>6</v>
      </c>
      <c r="E37" s="334">
        <v>0</v>
      </c>
      <c r="F37" s="334">
        <v>0</v>
      </c>
      <c r="G37" s="334">
        <v>6</v>
      </c>
      <c r="H37" s="334">
        <v>0</v>
      </c>
      <c r="I37" s="335" t="s">
        <v>3165</v>
      </c>
      <c r="J37" s="336" t="s">
        <v>3166</v>
      </c>
      <c r="K37" s="370" t="s">
        <v>3169</v>
      </c>
      <c r="L37" s="337"/>
      <c r="M37" s="344" t="s">
        <v>3168</v>
      </c>
      <c r="N37" s="186">
        <v>0.5708333333333333</v>
      </c>
      <c r="O37" s="345">
        <v>6396</v>
      </c>
      <c r="P37" s="346">
        <v>50</v>
      </c>
      <c r="Q37" s="346">
        <v>47</v>
      </c>
      <c r="R37" s="346">
        <v>1</v>
      </c>
      <c r="S37" s="346">
        <v>1</v>
      </c>
      <c r="T37" s="347">
        <f>SUM(P37:S37)</f>
        <v>99</v>
      </c>
      <c r="U37" s="348"/>
      <c r="V37" s="349">
        <v>7</v>
      </c>
    </row>
    <row r="38" spans="1:24" s="123" customFormat="1" ht="20.100000000000001" customHeight="1" thickBot="1">
      <c r="A38" s="324">
        <v>44530</v>
      </c>
      <c r="B38" s="338" t="s">
        <v>3162</v>
      </c>
      <c r="C38" s="339" t="s">
        <v>3159</v>
      </c>
      <c r="D38" s="340">
        <v>1</v>
      </c>
      <c r="E38" s="340">
        <v>0</v>
      </c>
      <c r="F38" s="340">
        <v>0</v>
      </c>
      <c r="G38" s="340">
        <v>1</v>
      </c>
      <c r="H38" s="340">
        <v>0</v>
      </c>
      <c r="I38" s="341" t="s">
        <v>3165</v>
      </c>
      <c r="J38" s="342" t="s">
        <v>3166</v>
      </c>
      <c r="K38" s="369" t="s">
        <v>3169</v>
      </c>
      <c r="L38" s="343"/>
      <c r="M38" s="344" t="s">
        <v>3190</v>
      </c>
      <c r="N38" s="186">
        <v>0.57222222222222219</v>
      </c>
      <c r="O38" s="345" t="s">
        <v>145</v>
      </c>
      <c r="P38" s="346">
        <v>49</v>
      </c>
      <c r="Q38" s="346">
        <v>51</v>
      </c>
      <c r="R38" s="346">
        <v>2</v>
      </c>
      <c r="S38" s="346">
        <v>2</v>
      </c>
      <c r="T38" s="347">
        <f t="shared" ref="T38:T44" si="0">SUM(P38:S38)</f>
        <v>104</v>
      </c>
      <c r="U38" s="350"/>
      <c r="V38" s="351">
        <v>8</v>
      </c>
      <c r="W38" s="270"/>
      <c r="X38" s="106"/>
    </row>
    <row r="39" spans="1:24" ht="20.100000000000001" customHeight="1" thickBot="1">
      <c r="A39" s="359">
        <v>44530</v>
      </c>
      <c r="B39" s="360" t="s">
        <v>3164</v>
      </c>
      <c r="C39" s="361" t="s">
        <v>3163</v>
      </c>
      <c r="D39" s="362">
        <v>11</v>
      </c>
      <c r="E39" s="362">
        <v>0</v>
      </c>
      <c r="F39" s="362">
        <v>0</v>
      </c>
      <c r="G39" s="362">
        <v>8</v>
      </c>
      <c r="H39" s="362">
        <v>0</v>
      </c>
      <c r="I39" s="363" t="s">
        <v>3165</v>
      </c>
      <c r="J39" s="364" t="s">
        <v>3167</v>
      </c>
      <c r="K39" s="367" t="s">
        <v>3169</v>
      </c>
      <c r="L39" s="365"/>
      <c r="M39" s="344" t="s">
        <v>3149</v>
      </c>
      <c r="N39" s="186">
        <v>0.54166666666666663</v>
      </c>
      <c r="O39" s="345" t="s">
        <v>144</v>
      </c>
      <c r="P39" s="346">
        <v>46</v>
      </c>
      <c r="Q39" s="346">
        <v>46</v>
      </c>
      <c r="R39" s="346">
        <v>0</v>
      </c>
      <c r="S39" s="346">
        <v>0</v>
      </c>
      <c r="T39" s="347">
        <f t="shared" si="0"/>
        <v>92</v>
      </c>
      <c r="U39" s="350"/>
      <c r="V39" s="351">
        <v>3</v>
      </c>
      <c r="X39" s="106"/>
    </row>
    <row r="40" spans="1:24" ht="20.100000000000001" customHeight="1">
      <c r="A40" s="318">
        <v>44530</v>
      </c>
      <c r="B40" s="326" t="s">
        <v>3171</v>
      </c>
      <c r="C40" s="327" t="s">
        <v>3118</v>
      </c>
      <c r="D40" s="328">
        <v>1</v>
      </c>
      <c r="E40" s="328">
        <v>0</v>
      </c>
      <c r="F40" s="328">
        <v>0</v>
      </c>
      <c r="G40" s="328">
        <v>1</v>
      </c>
      <c r="H40" s="328">
        <v>0</v>
      </c>
      <c r="I40" s="329" t="s">
        <v>3184</v>
      </c>
      <c r="J40" s="330" t="s">
        <v>3186</v>
      </c>
      <c r="K40" s="330" t="s">
        <v>3188</v>
      </c>
      <c r="L40" s="331"/>
      <c r="M40" s="344" t="s">
        <v>3212</v>
      </c>
      <c r="N40" s="186">
        <v>0.625</v>
      </c>
      <c r="O40" s="345" t="s">
        <v>142</v>
      </c>
      <c r="P40" s="346">
        <v>43</v>
      </c>
      <c r="Q40" s="346">
        <v>37</v>
      </c>
      <c r="R40" s="346">
        <v>5</v>
      </c>
      <c r="S40" s="346">
        <v>5</v>
      </c>
      <c r="T40" s="347">
        <f t="shared" si="0"/>
        <v>90</v>
      </c>
      <c r="U40" s="352"/>
      <c r="V40" s="351"/>
      <c r="W40" s="106"/>
    </row>
    <row r="41" spans="1:24" ht="20.100000000000001" customHeight="1" thickBot="1">
      <c r="A41" s="324">
        <v>44530</v>
      </c>
      <c r="B41" s="338" t="s">
        <v>3171</v>
      </c>
      <c r="C41" s="339" t="s">
        <v>3172</v>
      </c>
      <c r="D41" s="340">
        <v>5</v>
      </c>
      <c r="E41" s="340">
        <v>0</v>
      </c>
      <c r="F41" s="340">
        <v>0</v>
      </c>
      <c r="G41" s="340">
        <v>3</v>
      </c>
      <c r="H41" s="340">
        <v>0</v>
      </c>
      <c r="I41" s="341" t="s">
        <v>3184</v>
      </c>
      <c r="J41" s="342" t="s">
        <v>3187</v>
      </c>
      <c r="K41" s="342" t="s">
        <v>3188</v>
      </c>
      <c r="L41" s="343"/>
      <c r="M41" s="344" t="s">
        <v>3131</v>
      </c>
      <c r="N41" s="186">
        <v>0.52777777777777779</v>
      </c>
      <c r="O41" s="345" t="s">
        <v>171</v>
      </c>
      <c r="P41" s="346">
        <v>62</v>
      </c>
      <c r="Q41" s="346">
        <v>73</v>
      </c>
      <c r="R41" s="346">
        <v>4</v>
      </c>
      <c r="S41" s="346">
        <v>4</v>
      </c>
      <c r="T41" s="347">
        <f t="shared" si="0"/>
        <v>143</v>
      </c>
      <c r="U41" s="352"/>
      <c r="V41" s="351">
        <v>9</v>
      </c>
      <c r="W41" s="106"/>
    </row>
    <row r="42" spans="1:24" ht="20.100000000000001" customHeight="1" thickBot="1">
      <c r="A42" s="359">
        <v>44530</v>
      </c>
      <c r="B42" s="360" t="s">
        <v>3173</v>
      </c>
      <c r="C42" s="361" t="s">
        <v>3154</v>
      </c>
      <c r="D42" s="362">
        <v>2</v>
      </c>
      <c r="E42" s="362">
        <v>0</v>
      </c>
      <c r="F42" s="362">
        <v>0</v>
      </c>
      <c r="G42" s="362">
        <v>2</v>
      </c>
      <c r="H42" s="362">
        <v>0</v>
      </c>
      <c r="I42" s="363" t="s">
        <v>3184</v>
      </c>
      <c r="J42" s="364" t="s">
        <v>3186</v>
      </c>
      <c r="K42" s="364" t="s">
        <v>3188</v>
      </c>
      <c r="L42" s="365"/>
      <c r="M42" s="344" t="s">
        <v>3150</v>
      </c>
      <c r="N42" s="186">
        <v>0.70138888888888884</v>
      </c>
      <c r="O42" s="345" t="s">
        <v>148</v>
      </c>
      <c r="P42" s="346">
        <v>16</v>
      </c>
      <c r="Q42" s="346">
        <v>16</v>
      </c>
      <c r="R42" s="346">
        <v>2</v>
      </c>
      <c r="S42" s="346">
        <v>2</v>
      </c>
      <c r="T42" s="347">
        <f t="shared" si="0"/>
        <v>36</v>
      </c>
      <c r="U42" s="352"/>
      <c r="V42" s="351">
        <v>1</v>
      </c>
      <c r="W42" s="106"/>
    </row>
    <row r="43" spans="1:24" ht="20.100000000000001" customHeight="1">
      <c r="A43" s="318">
        <v>44530</v>
      </c>
      <c r="B43" s="326" t="s">
        <v>3174</v>
      </c>
      <c r="C43" s="327" t="s">
        <v>3175</v>
      </c>
      <c r="D43" s="328">
        <v>2</v>
      </c>
      <c r="E43" s="328">
        <v>0</v>
      </c>
      <c r="F43" s="328">
        <v>0</v>
      </c>
      <c r="G43" s="328">
        <v>1</v>
      </c>
      <c r="H43" s="328">
        <v>0</v>
      </c>
      <c r="I43" s="329" t="s">
        <v>3185</v>
      </c>
      <c r="J43" s="330" t="s">
        <v>3186</v>
      </c>
      <c r="K43" s="330" t="s">
        <v>3188</v>
      </c>
      <c r="L43" s="331"/>
      <c r="M43" s="344" t="s">
        <v>3167</v>
      </c>
      <c r="N43" s="186">
        <v>0.70277777777777783</v>
      </c>
      <c r="O43" s="345" t="s">
        <v>3220</v>
      </c>
      <c r="P43" s="346">
        <v>2</v>
      </c>
      <c r="Q43" s="346">
        <v>6</v>
      </c>
      <c r="R43" s="346">
        <v>0</v>
      </c>
      <c r="S43" s="346">
        <v>0</v>
      </c>
      <c r="T43" s="347">
        <f t="shared" si="0"/>
        <v>8</v>
      </c>
      <c r="U43" s="352"/>
      <c r="V43" s="351">
        <v>1</v>
      </c>
      <c r="W43" s="106"/>
    </row>
    <row r="44" spans="1:24" ht="20.100000000000001" customHeight="1" thickBot="1">
      <c r="A44" s="324">
        <v>44530</v>
      </c>
      <c r="B44" s="338" t="s">
        <v>3174</v>
      </c>
      <c r="C44" s="339" t="s">
        <v>3124</v>
      </c>
      <c r="D44" s="340">
        <v>4</v>
      </c>
      <c r="E44" s="340">
        <v>0</v>
      </c>
      <c r="F44" s="340">
        <v>0</v>
      </c>
      <c r="G44" s="340">
        <v>4</v>
      </c>
      <c r="H44" s="340">
        <v>0</v>
      </c>
      <c r="I44" s="341" t="s">
        <v>3184</v>
      </c>
      <c r="J44" s="342" t="s">
        <v>3186</v>
      </c>
      <c r="K44" s="342" t="s">
        <v>3189</v>
      </c>
      <c r="L44" s="343"/>
      <c r="M44" s="344" t="s">
        <v>3150</v>
      </c>
      <c r="N44" s="186">
        <v>0.39583333333333331</v>
      </c>
      <c r="O44" s="345" t="s">
        <v>3085</v>
      </c>
      <c r="P44" s="346">
        <v>0</v>
      </c>
      <c r="Q44" s="346">
        <v>0</v>
      </c>
      <c r="R44" s="346">
        <v>2</v>
      </c>
      <c r="S44" s="346">
        <v>2</v>
      </c>
      <c r="T44" s="347">
        <f t="shared" si="0"/>
        <v>4</v>
      </c>
      <c r="U44" s="350"/>
      <c r="V44" s="351">
        <v>1</v>
      </c>
      <c r="W44" s="106"/>
    </row>
    <row r="45" spans="1:24" ht="20.100000000000001" customHeight="1" thickTop="1">
      <c r="A45" s="318">
        <v>44530</v>
      </c>
      <c r="B45" s="326" t="s">
        <v>3176</v>
      </c>
      <c r="C45" s="327" t="s">
        <v>3118</v>
      </c>
      <c r="D45" s="328">
        <v>5</v>
      </c>
      <c r="E45" s="328">
        <v>0</v>
      </c>
      <c r="F45" s="328">
        <v>0</v>
      </c>
      <c r="G45" s="328">
        <v>5</v>
      </c>
      <c r="H45" s="328">
        <v>0</v>
      </c>
      <c r="I45" s="329" t="s">
        <v>3185</v>
      </c>
      <c r="J45" s="330" t="s">
        <v>3186</v>
      </c>
      <c r="K45" s="330" t="s">
        <v>3188</v>
      </c>
      <c r="L45" s="331"/>
      <c r="M45" s="344"/>
      <c r="N45" s="186"/>
      <c r="O45" s="181" t="s">
        <v>125</v>
      </c>
      <c r="P45" s="182">
        <f>SUM(P37:P44)</f>
        <v>268</v>
      </c>
      <c r="Q45" s="182">
        <f>SUM(Q37:Q44)</f>
        <v>276</v>
      </c>
      <c r="R45" s="182">
        <f>SUM(R37:R44)</f>
        <v>16</v>
      </c>
      <c r="S45" s="182">
        <f>SUM(S37:S44)</f>
        <v>16</v>
      </c>
      <c r="T45" s="182">
        <f>SUM(T37:T44)</f>
        <v>576</v>
      </c>
      <c r="U45" s="183"/>
      <c r="V45" s="184"/>
      <c r="W45" s="106"/>
    </row>
    <row r="46" spans="1:24" ht="20.100000000000001" customHeight="1" thickBot="1">
      <c r="A46" s="324">
        <v>44530</v>
      </c>
      <c r="B46" s="338" t="s">
        <v>3177</v>
      </c>
      <c r="C46" s="339" t="s">
        <v>3172</v>
      </c>
      <c r="D46" s="340">
        <v>2</v>
      </c>
      <c r="E46" s="340">
        <v>0</v>
      </c>
      <c r="F46" s="340">
        <v>0</v>
      </c>
      <c r="G46" s="340">
        <v>2</v>
      </c>
      <c r="H46" s="340">
        <v>0</v>
      </c>
      <c r="I46" s="341" t="s">
        <v>3185</v>
      </c>
      <c r="J46" s="342" t="s">
        <v>3187</v>
      </c>
      <c r="K46" s="342" t="s">
        <v>3188</v>
      </c>
      <c r="L46" s="343"/>
      <c r="M46" s="344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237"/>
    </row>
    <row r="47" spans="1:24" ht="20.100000000000001" customHeight="1">
      <c r="A47" s="318">
        <v>44530</v>
      </c>
      <c r="B47" s="326" t="s">
        <v>3178</v>
      </c>
      <c r="C47" s="327" t="s">
        <v>3118</v>
      </c>
      <c r="D47" s="328">
        <v>1</v>
      </c>
      <c r="E47" s="328">
        <v>0</v>
      </c>
      <c r="F47" s="328">
        <v>0</v>
      </c>
      <c r="G47" s="328">
        <v>2</v>
      </c>
      <c r="H47" s="328">
        <v>0</v>
      </c>
      <c r="I47" s="329" t="s">
        <v>3184</v>
      </c>
      <c r="J47" s="330" t="s">
        <v>3187</v>
      </c>
      <c r="K47" s="330" t="s">
        <v>3188</v>
      </c>
      <c r="L47" s="331"/>
      <c r="M47" s="344"/>
      <c r="N47" s="186"/>
      <c r="O47" s="185"/>
      <c r="P47" s="179"/>
      <c r="Q47" s="179"/>
      <c r="R47" s="179"/>
      <c r="S47" s="179"/>
      <c r="T47" s="179">
        <f>SUM(P47:S47)</f>
        <v>0</v>
      </c>
      <c r="U47" s="180"/>
      <c r="V47" s="176"/>
    </row>
    <row r="48" spans="1:24" ht="20.100000000000001" customHeight="1" thickBot="1">
      <c r="A48" s="324">
        <v>44530</v>
      </c>
      <c r="B48" s="338" t="s">
        <v>3178</v>
      </c>
      <c r="C48" s="339" t="s">
        <v>3172</v>
      </c>
      <c r="D48" s="340">
        <v>3</v>
      </c>
      <c r="E48" s="340">
        <v>0</v>
      </c>
      <c r="F48" s="340">
        <v>0</v>
      </c>
      <c r="G48" s="340">
        <v>3</v>
      </c>
      <c r="H48" s="340">
        <v>0</v>
      </c>
      <c r="I48" s="341" t="s">
        <v>3185</v>
      </c>
      <c r="J48" s="342" t="s">
        <v>3187</v>
      </c>
      <c r="K48" s="342" t="s">
        <v>3189</v>
      </c>
      <c r="L48" s="343"/>
      <c r="M48" s="344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Bot="1">
      <c r="A49" s="359">
        <v>44530</v>
      </c>
      <c r="B49" s="360" t="s">
        <v>3179</v>
      </c>
      <c r="C49" s="361" t="s">
        <v>3118</v>
      </c>
      <c r="D49" s="362">
        <v>10</v>
      </c>
      <c r="E49" s="362">
        <v>0</v>
      </c>
      <c r="F49" s="362">
        <v>0</v>
      </c>
      <c r="G49" s="362">
        <v>10</v>
      </c>
      <c r="H49" s="362">
        <v>0</v>
      </c>
      <c r="I49" s="363" t="s">
        <v>3185</v>
      </c>
      <c r="J49" s="364" t="s">
        <v>3186</v>
      </c>
      <c r="K49" s="364" t="s">
        <v>3188</v>
      </c>
      <c r="L49" s="365"/>
      <c r="M49" s="344"/>
      <c r="N49" s="186"/>
      <c r="O49" s="185"/>
      <c r="P49" s="179"/>
      <c r="Q49" s="179"/>
      <c r="R49" s="179"/>
      <c r="S49" s="179"/>
      <c r="T49" s="179"/>
      <c r="U49" s="180"/>
      <c r="V49" s="176"/>
    </row>
    <row r="50" spans="1:22" ht="20.100000000000001" customHeight="1" thickTop="1" thickBot="1">
      <c r="A50" s="318">
        <v>44530</v>
      </c>
      <c r="B50" s="326" t="s">
        <v>3180</v>
      </c>
      <c r="C50" s="327" t="s">
        <v>3181</v>
      </c>
      <c r="D50" s="328">
        <v>1</v>
      </c>
      <c r="E50" s="328">
        <v>0</v>
      </c>
      <c r="F50" s="328">
        <v>0</v>
      </c>
      <c r="G50" s="328">
        <v>1</v>
      </c>
      <c r="H50" s="328">
        <v>0</v>
      </c>
      <c r="I50" s="329" t="s">
        <v>3185</v>
      </c>
      <c r="J50" s="330" t="s">
        <v>3186</v>
      </c>
      <c r="K50" s="330" t="s">
        <v>3188</v>
      </c>
      <c r="L50" s="331"/>
      <c r="M50" s="344"/>
      <c r="N50" s="186"/>
      <c r="O50" s="181" t="s">
        <v>88</v>
      </c>
      <c r="P50" s="182">
        <f>SUM(P46:P49)</f>
        <v>0</v>
      </c>
      <c r="Q50" s="91">
        <f>SUM(Q46:Q49)</f>
        <v>0</v>
      </c>
      <c r="R50" s="182">
        <f>SUM(R46:R49)</f>
        <v>0</v>
      </c>
      <c r="S50" s="91">
        <f>SUM(S46:S49)</f>
        <v>0</v>
      </c>
      <c r="T50" s="182">
        <f>SUM(T46:T49)</f>
        <v>0</v>
      </c>
      <c r="U50" s="92"/>
      <c r="V50" s="93"/>
    </row>
    <row r="51" spans="1:22" ht="20.100000000000001" customHeight="1" thickBot="1">
      <c r="A51" s="324">
        <v>44530</v>
      </c>
      <c r="B51" s="338" t="s">
        <v>3180</v>
      </c>
      <c r="C51" s="339" t="s">
        <v>3118</v>
      </c>
      <c r="D51" s="340">
        <v>4</v>
      </c>
      <c r="E51" s="340">
        <v>0</v>
      </c>
      <c r="F51" s="340">
        <v>0</v>
      </c>
      <c r="G51" s="340">
        <v>4</v>
      </c>
      <c r="H51" s="340">
        <v>0</v>
      </c>
      <c r="I51" s="341" t="s">
        <v>3185</v>
      </c>
      <c r="J51" s="342" t="s">
        <v>3186</v>
      </c>
      <c r="K51" s="342" t="s">
        <v>3189</v>
      </c>
      <c r="L51" s="343"/>
      <c r="M51" s="344"/>
      <c r="N51" s="186"/>
      <c r="O51" s="94" t="s">
        <v>89</v>
      </c>
      <c r="P51" s="96">
        <f>P45+P50</f>
        <v>268</v>
      </c>
      <c r="Q51" s="95">
        <f>Q45+Q50</f>
        <v>276</v>
      </c>
      <c r="R51" s="96">
        <f>R45+R50</f>
        <v>16</v>
      </c>
      <c r="S51" s="95">
        <f>S45+S50</f>
        <v>16</v>
      </c>
      <c r="T51" s="96">
        <f>T45+T50</f>
        <v>576</v>
      </c>
      <c r="U51" s="97">
        <f>SUM(U45:U46)</f>
        <v>0</v>
      </c>
      <c r="V51" s="98"/>
    </row>
    <row r="52" spans="1:22" ht="20.100000000000001" customHeight="1">
      <c r="A52" s="318">
        <v>44530</v>
      </c>
      <c r="B52" s="326" t="s">
        <v>3182</v>
      </c>
      <c r="C52" s="327" t="s">
        <v>3183</v>
      </c>
      <c r="D52" s="328">
        <v>1</v>
      </c>
      <c r="E52" s="328">
        <v>0</v>
      </c>
      <c r="F52" s="328">
        <v>0</v>
      </c>
      <c r="G52" s="328">
        <v>1</v>
      </c>
      <c r="H52" s="328">
        <v>0</v>
      </c>
      <c r="I52" s="329" t="s">
        <v>3185</v>
      </c>
      <c r="J52" s="330" t="s">
        <v>3186</v>
      </c>
      <c r="K52" s="330" t="s">
        <v>3188</v>
      </c>
      <c r="L52" s="331"/>
      <c r="M52" s="344"/>
      <c r="N52" s="106"/>
      <c r="O52" s="169" t="s">
        <v>138</v>
      </c>
      <c r="P52" s="99"/>
      <c r="Q52" s="152"/>
      <c r="R52" s="152"/>
      <c r="S52" s="152"/>
      <c r="T52" s="152"/>
      <c r="U52" s="151"/>
      <c r="V52" s="151"/>
    </row>
    <row r="53" spans="1:22" ht="20.100000000000001" customHeight="1">
      <c r="A53" s="325">
        <v>44530</v>
      </c>
      <c r="B53" s="332" t="s">
        <v>3182</v>
      </c>
      <c r="C53" s="333" t="s">
        <v>3118</v>
      </c>
      <c r="D53" s="334">
        <v>4</v>
      </c>
      <c r="E53" s="334">
        <v>0</v>
      </c>
      <c r="F53" s="334">
        <v>0</v>
      </c>
      <c r="G53" s="334">
        <v>4</v>
      </c>
      <c r="H53" s="334">
        <v>0</v>
      </c>
      <c r="I53" s="335" t="s">
        <v>3184</v>
      </c>
      <c r="J53" s="336" t="s">
        <v>3186</v>
      </c>
      <c r="K53" s="336" t="s">
        <v>3188</v>
      </c>
      <c r="L53" s="337"/>
      <c r="M53" s="344"/>
      <c r="N53" s="106"/>
      <c r="O53" s="156" t="s">
        <v>1310</v>
      </c>
      <c r="P53" s="188"/>
      <c r="Q53" s="188"/>
      <c r="R53" s="152"/>
      <c r="S53" s="152"/>
      <c r="T53" s="152"/>
      <c r="U53" s="151"/>
      <c r="V53" s="151"/>
    </row>
    <row r="54" spans="1:22" ht="20.100000000000001" customHeight="1" thickBot="1">
      <c r="A54" s="324">
        <v>44530</v>
      </c>
      <c r="B54" s="338" t="s">
        <v>3182</v>
      </c>
      <c r="C54" s="339" t="s">
        <v>3124</v>
      </c>
      <c r="D54" s="340">
        <v>8</v>
      </c>
      <c r="E54" s="340">
        <v>0</v>
      </c>
      <c r="F54" s="340">
        <v>0</v>
      </c>
      <c r="G54" s="340">
        <v>8</v>
      </c>
      <c r="H54" s="340">
        <v>0</v>
      </c>
      <c r="I54" s="341" t="s">
        <v>3184</v>
      </c>
      <c r="J54" s="342" t="s">
        <v>3186</v>
      </c>
      <c r="K54" s="342" t="s">
        <v>3189</v>
      </c>
      <c r="L54" s="343"/>
      <c r="M54" s="344"/>
      <c r="N54" s="106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>
      <c r="A55" s="318">
        <v>44530</v>
      </c>
      <c r="B55" s="326" t="s">
        <v>3192</v>
      </c>
      <c r="C55" s="327" t="s">
        <v>3191</v>
      </c>
      <c r="D55" s="328">
        <v>16</v>
      </c>
      <c r="E55" s="328">
        <v>0</v>
      </c>
      <c r="F55" s="328">
        <v>0</v>
      </c>
      <c r="G55" s="328">
        <v>16</v>
      </c>
      <c r="H55" s="328">
        <v>0</v>
      </c>
      <c r="I55" s="329" t="s">
        <v>3194</v>
      </c>
      <c r="J55" s="330" t="s">
        <v>3196</v>
      </c>
      <c r="K55" s="368" t="s">
        <v>3197</v>
      </c>
      <c r="L55" s="331"/>
      <c r="M55" s="344"/>
      <c r="N55" s="272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 thickBot="1">
      <c r="A56" s="324">
        <v>44530</v>
      </c>
      <c r="B56" s="338" t="s">
        <v>3193</v>
      </c>
      <c r="C56" s="339" t="s">
        <v>3114</v>
      </c>
      <c r="D56" s="340">
        <v>2</v>
      </c>
      <c r="E56" s="340">
        <v>0</v>
      </c>
      <c r="F56" s="340">
        <v>0</v>
      </c>
      <c r="G56" s="340">
        <v>2</v>
      </c>
      <c r="H56" s="340">
        <v>0</v>
      </c>
      <c r="I56" s="341" t="s">
        <v>3195</v>
      </c>
      <c r="J56" s="342" t="s">
        <v>3196</v>
      </c>
      <c r="K56" s="369" t="s">
        <v>3198</v>
      </c>
      <c r="L56" s="343"/>
      <c r="M56" s="344"/>
      <c r="N56" s="272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 thickBot="1">
      <c r="A57" s="359">
        <v>44530</v>
      </c>
      <c r="B57" s="360" t="s">
        <v>3199</v>
      </c>
      <c r="C57" s="361" t="s">
        <v>3200</v>
      </c>
      <c r="D57" s="362">
        <v>2</v>
      </c>
      <c r="E57" s="362">
        <v>0</v>
      </c>
      <c r="F57" s="362">
        <v>0</v>
      </c>
      <c r="G57" s="362">
        <v>2</v>
      </c>
      <c r="H57" s="362">
        <v>0</v>
      </c>
      <c r="I57" s="363" t="s">
        <v>3210</v>
      </c>
      <c r="J57" s="364" t="s">
        <v>3212</v>
      </c>
      <c r="K57" s="364" t="s">
        <v>3215</v>
      </c>
      <c r="L57" s="365"/>
      <c r="M57" s="187"/>
      <c r="N57" s="272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318">
        <v>44530</v>
      </c>
      <c r="B58" s="326" t="s">
        <v>3201</v>
      </c>
      <c r="C58" s="327" t="s">
        <v>3118</v>
      </c>
      <c r="D58" s="328">
        <v>7</v>
      </c>
      <c r="E58" s="328">
        <v>0</v>
      </c>
      <c r="F58" s="328">
        <v>0</v>
      </c>
      <c r="G58" s="328">
        <v>7</v>
      </c>
      <c r="H58" s="328">
        <v>0</v>
      </c>
      <c r="I58" s="329" t="s">
        <v>3210</v>
      </c>
      <c r="J58" s="330" t="s">
        <v>3212</v>
      </c>
      <c r="K58" s="330" t="s">
        <v>3215</v>
      </c>
      <c r="L58" s="331"/>
      <c r="M58" s="187"/>
      <c r="N58" s="272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24">
        <v>44530</v>
      </c>
      <c r="B59" s="338" t="s">
        <v>3201</v>
      </c>
      <c r="C59" s="339" t="s">
        <v>3114</v>
      </c>
      <c r="D59" s="340">
        <v>1</v>
      </c>
      <c r="E59" s="340">
        <v>0</v>
      </c>
      <c r="F59" s="340">
        <v>0</v>
      </c>
      <c r="G59" s="340">
        <v>0</v>
      </c>
      <c r="H59" s="340">
        <v>0</v>
      </c>
      <c r="I59" s="341" t="s">
        <v>3211</v>
      </c>
      <c r="J59" s="342" t="s">
        <v>3213</v>
      </c>
      <c r="K59" s="342" t="s">
        <v>3216</v>
      </c>
      <c r="L59" s="343"/>
      <c r="M59" s="187"/>
      <c r="N59" s="272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318">
        <v>44530</v>
      </c>
      <c r="B60" s="326" t="s">
        <v>3202</v>
      </c>
      <c r="C60" s="327" t="s">
        <v>3117</v>
      </c>
      <c r="D60" s="328">
        <v>1</v>
      </c>
      <c r="E60" s="328">
        <v>0</v>
      </c>
      <c r="F60" s="328">
        <v>0</v>
      </c>
      <c r="G60" s="328">
        <v>1</v>
      </c>
      <c r="H60" s="328">
        <v>0</v>
      </c>
      <c r="I60" s="329" t="s">
        <v>3210</v>
      </c>
      <c r="J60" s="330" t="s">
        <v>3212</v>
      </c>
      <c r="K60" s="330" t="s">
        <v>3215</v>
      </c>
      <c r="L60" s="331"/>
      <c r="M60" s="187"/>
      <c r="N60" s="272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325">
        <v>44530</v>
      </c>
      <c r="B61" s="332" t="s">
        <v>3202</v>
      </c>
      <c r="C61" s="333" t="s">
        <v>3203</v>
      </c>
      <c r="D61" s="334">
        <v>8</v>
      </c>
      <c r="E61" s="334">
        <v>0</v>
      </c>
      <c r="F61" s="334">
        <v>0</v>
      </c>
      <c r="G61" s="334">
        <v>8</v>
      </c>
      <c r="H61" s="334">
        <v>0</v>
      </c>
      <c r="I61" s="335" t="s">
        <v>3210</v>
      </c>
      <c r="J61" s="336" t="s">
        <v>3212</v>
      </c>
      <c r="K61" s="336" t="s">
        <v>3215</v>
      </c>
      <c r="L61" s="337"/>
      <c r="M61" s="187"/>
      <c r="N61" s="272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324">
        <v>44530</v>
      </c>
      <c r="B62" s="338" t="s">
        <v>3202</v>
      </c>
      <c r="C62" s="339" t="s">
        <v>3114</v>
      </c>
      <c r="D62" s="340">
        <v>1</v>
      </c>
      <c r="E62" s="340">
        <v>0</v>
      </c>
      <c r="F62" s="340">
        <v>0</v>
      </c>
      <c r="G62" s="340">
        <v>2</v>
      </c>
      <c r="H62" s="340">
        <v>0</v>
      </c>
      <c r="I62" s="341" t="s">
        <v>3210</v>
      </c>
      <c r="J62" s="342" t="s">
        <v>3212</v>
      </c>
      <c r="K62" s="342" t="s">
        <v>3215</v>
      </c>
      <c r="L62" s="343"/>
      <c r="M62" s="187"/>
      <c r="N62" s="272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18">
        <v>44530</v>
      </c>
      <c r="B63" s="326" t="s">
        <v>3204</v>
      </c>
      <c r="C63" s="327" t="s">
        <v>3121</v>
      </c>
      <c r="D63" s="328">
        <v>1</v>
      </c>
      <c r="E63" s="328">
        <v>0</v>
      </c>
      <c r="F63" s="328">
        <v>0</v>
      </c>
      <c r="G63" s="328">
        <v>1</v>
      </c>
      <c r="H63" s="328">
        <v>0</v>
      </c>
      <c r="I63" s="329" t="s">
        <v>3210</v>
      </c>
      <c r="J63" s="330" t="s">
        <v>3213</v>
      </c>
      <c r="K63" s="330" t="s">
        <v>3215</v>
      </c>
      <c r="L63" s="331"/>
      <c r="M63" s="187"/>
      <c r="N63" s="272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>
      <c r="A64" s="325">
        <v>44530</v>
      </c>
      <c r="B64" s="332" t="s">
        <v>3204</v>
      </c>
      <c r="C64" s="333" t="s">
        <v>3127</v>
      </c>
      <c r="D64" s="334">
        <v>5</v>
      </c>
      <c r="E64" s="334">
        <v>0</v>
      </c>
      <c r="F64" s="334">
        <v>0</v>
      </c>
      <c r="G64" s="334">
        <v>5</v>
      </c>
      <c r="H64" s="334">
        <v>0</v>
      </c>
      <c r="I64" s="335" t="s">
        <v>3210</v>
      </c>
      <c r="J64" s="336" t="s">
        <v>3212</v>
      </c>
      <c r="K64" s="336" t="s">
        <v>3216</v>
      </c>
      <c r="L64" s="337"/>
      <c r="M64" s="187"/>
      <c r="N64" s="272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 thickBot="1">
      <c r="A65" s="324">
        <v>44530</v>
      </c>
      <c r="B65" s="338" t="s">
        <v>3204</v>
      </c>
      <c r="C65" s="339" t="s">
        <v>3203</v>
      </c>
      <c r="D65" s="340">
        <v>1</v>
      </c>
      <c r="E65" s="340">
        <v>0</v>
      </c>
      <c r="F65" s="340">
        <v>0</v>
      </c>
      <c r="G65" s="340">
        <v>1</v>
      </c>
      <c r="H65" s="340">
        <v>0</v>
      </c>
      <c r="I65" s="341" t="s">
        <v>3210</v>
      </c>
      <c r="J65" s="342" t="s">
        <v>3212</v>
      </c>
      <c r="K65" s="342" t="s">
        <v>3215</v>
      </c>
      <c r="L65" s="343"/>
      <c r="M65" s="187"/>
      <c r="N65" s="272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318">
        <v>44530</v>
      </c>
      <c r="B66" s="326" t="s">
        <v>3205</v>
      </c>
      <c r="C66" s="327" t="s">
        <v>3203</v>
      </c>
      <c r="D66" s="328">
        <v>10</v>
      </c>
      <c r="E66" s="328">
        <v>0</v>
      </c>
      <c r="F66" s="328">
        <v>0</v>
      </c>
      <c r="G66" s="328">
        <v>15</v>
      </c>
      <c r="H66" s="328">
        <v>0</v>
      </c>
      <c r="I66" s="329" t="s">
        <v>3210</v>
      </c>
      <c r="J66" s="330" t="s">
        <v>3213</v>
      </c>
      <c r="K66" s="330" t="s">
        <v>3215</v>
      </c>
      <c r="L66" s="331"/>
      <c r="M66" s="187"/>
      <c r="N66" s="272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>
      <c r="A67" s="325">
        <v>44530</v>
      </c>
      <c r="B67" s="332" t="s">
        <v>3205</v>
      </c>
      <c r="C67" s="333" t="s">
        <v>3123</v>
      </c>
      <c r="D67" s="334">
        <v>0</v>
      </c>
      <c r="E67" s="334">
        <v>0</v>
      </c>
      <c r="F67" s="334">
        <v>0</v>
      </c>
      <c r="G67" s="334">
        <v>1</v>
      </c>
      <c r="H67" s="334">
        <v>0</v>
      </c>
      <c r="I67" s="335" t="s">
        <v>3210</v>
      </c>
      <c r="J67" s="336" t="s">
        <v>3212</v>
      </c>
      <c r="K67" s="336" t="s">
        <v>3217</v>
      </c>
      <c r="L67" s="337"/>
      <c r="M67" s="187"/>
      <c r="N67" s="272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 thickBot="1">
      <c r="A68" s="324">
        <v>44530</v>
      </c>
      <c r="B68" s="338" t="s">
        <v>3205</v>
      </c>
      <c r="C68" s="339" t="s">
        <v>3206</v>
      </c>
      <c r="D68" s="340">
        <v>2</v>
      </c>
      <c r="E68" s="340">
        <v>0</v>
      </c>
      <c r="F68" s="340">
        <v>0</v>
      </c>
      <c r="G68" s="340">
        <v>2</v>
      </c>
      <c r="H68" s="340">
        <v>0</v>
      </c>
      <c r="I68" s="341" t="s">
        <v>3210</v>
      </c>
      <c r="J68" s="342" t="s">
        <v>3213</v>
      </c>
      <c r="K68" s="342" t="s">
        <v>3217</v>
      </c>
      <c r="L68" s="343"/>
      <c r="M68" s="187"/>
      <c r="N68" s="272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>
      <c r="A69" s="318">
        <v>44530</v>
      </c>
      <c r="B69" s="326" t="s">
        <v>3208</v>
      </c>
      <c r="C69" s="327" t="s">
        <v>3209</v>
      </c>
      <c r="D69" s="328">
        <v>2</v>
      </c>
      <c r="E69" s="328">
        <v>0</v>
      </c>
      <c r="F69" s="328">
        <v>0</v>
      </c>
      <c r="G69" s="328">
        <v>2</v>
      </c>
      <c r="H69" s="328">
        <v>0</v>
      </c>
      <c r="I69" s="329" t="s">
        <v>3211</v>
      </c>
      <c r="J69" s="330" t="s">
        <v>3212</v>
      </c>
      <c r="K69" s="330" t="s">
        <v>3215</v>
      </c>
      <c r="L69" s="331"/>
      <c r="M69" s="187"/>
      <c r="N69" s="272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 thickBot="1">
      <c r="A70" s="324">
        <v>44530</v>
      </c>
      <c r="B70" s="338" t="s">
        <v>3207</v>
      </c>
      <c r="C70" s="339" t="s">
        <v>108</v>
      </c>
      <c r="D70" s="340">
        <v>1</v>
      </c>
      <c r="E70" s="340">
        <v>0</v>
      </c>
      <c r="F70" s="340">
        <v>0</v>
      </c>
      <c r="G70" s="340">
        <v>1</v>
      </c>
      <c r="H70" s="340">
        <v>0</v>
      </c>
      <c r="I70" s="341" t="s">
        <v>142</v>
      </c>
      <c r="J70" s="342" t="s">
        <v>1215</v>
      </c>
      <c r="K70" s="342" t="s">
        <v>3214</v>
      </c>
      <c r="L70" s="343"/>
      <c r="M70" s="187"/>
      <c r="N70" s="272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>
      <c r="A71" s="484">
        <v>44530</v>
      </c>
      <c r="B71" s="485" t="s">
        <v>3102</v>
      </c>
      <c r="C71" s="486" t="s">
        <v>3103</v>
      </c>
      <c r="D71" s="487">
        <v>0</v>
      </c>
      <c r="E71" s="487">
        <v>18</v>
      </c>
      <c r="F71" s="487">
        <v>26</v>
      </c>
      <c r="G71" s="487">
        <v>0</v>
      </c>
      <c r="H71" s="487">
        <v>0</v>
      </c>
      <c r="I71" s="460" t="s">
        <v>3105</v>
      </c>
      <c r="J71" s="488"/>
      <c r="K71" s="488"/>
      <c r="L71" s="489"/>
      <c r="M71" s="187"/>
      <c r="N71" s="272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490">
        <v>44530</v>
      </c>
      <c r="B72" s="491" t="s">
        <v>3102</v>
      </c>
      <c r="C72" s="492" t="s">
        <v>3104</v>
      </c>
      <c r="D72" s="493">
        <v>0</v>
      </c>
      <c r="E72" s="493">
        <v>7</v>
      </c>
      <c r="F72" s="493">
        <v>0</v>
      </c>
      <c r="G72" s="493">
        <v>0</v>
      </c>
      <c r="H72" s="493">
        <v>0</v>
      </c>
      <c r="I72" s="461" t="s">
        <v>3106</v>
      </c>
      <c r="J72" s="494"/>
      <c r="K72" s="494"/>
      <c r="L72" s="495"/>
      <c r="M72" s="187"/>
      <c r="N72" s="272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325">
        <v>44530</v>
      </c>
      <c r="B73" s="332" t="s">
        <v>3218</v>
      </c>
      <c r="C73" s="333" t="s">
        <v>3117</v>
      </c>
      <c r="D73" s="334">
        <v>1</v>
      </c>
      <c r="E73" s="334">
        <v>0</v>
      </c>
      <c r="F73" s="334">
        <v>0</v>
      </c>
      <c r="G73" s="334">
        <v>0</v>
      </c>
      <c r="H73" s="334">
        <v>0</v>
      </c>
      <c r="I73" s="335" t="s">
        <v>3220</v>
      </c>
      <c r="J73" s="336" t="s">
        <v>3167</v>
      </c>
      <c r="K73" s="370" t="s">
        <v>3221</v>
      </c>
      <c r="L73" s="337"/>
      <c r="M73" s="187"/>
      <c r="N73" s="272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325">
        <v>44530</v>
      </c>
      <c r="B74" s="332" t="s">
        <v>3155</v>
      </c>
      <c r="C74" s="333" t="s">
        <v>3127</v>
      </c>
      <c r="D74" s="334">
        <v>2</v>
      </c>
      <c r="E74" s="334">
        <v>0</v>
      </c>
      <c r="F74" s="334">
        <v>0</v>
      </c>
      <c r="G74" s="334">
        <v>1</v>
      </c>
      <c r="H74" s="334">
        <v>0</v>
      </c>
      <c r="I74" s="335" t="s">
        <v>3220</v>
      </c>
      <c r="J74" s="336" t="s">
        <v>3167</v>
      </c>
      <c r="K74" s="370" t="s">
        <v>3221</v>
      </c>
      <c r="L74" s="337"/>
      <c r="M74" s="187"/>
      <c r="N74" s="272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 thickBot="1">
      <c r="A75" s="324">
        <v>44530</v>
      </c>
      <c r="B75" s="338" t="s">
        <v>3219</v>
      </c>
      <c r="C75" s="339" t="s">
        <v>3118</v>
      </c>
      <c r="D75" s="340">
        <v>3</v>
      </c>
      <c r="E75" s="340">
        <v>0</v>
      </c>
      <c r="F75" s="340">
        <v>0</v>
      </c>
      <c r="G75" s="340">
        <v>1</v>
      </c>
      <c r="H75" s="340">
        <v>0</v>
      </c>
      <c r="I75" s="341" t="s">
        <v>3220</v>
      </c>
      <c r="J75" s="342" t="s">
        <v>3167</v>
      </c>
      <c r="K75" s="369" t="s">
        <v>3222</v>
      </c>
      <c r="L75" s="343"/>
      <c r="M75" s="187"/>
      <c r="N75" s="272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198" t="s">
        <v>11</v>
      </c>
      <c r="B76" s="199"/>
      <c r="C76" s="200"/>
      <c r="D76" s="201">
        <f>SUM(D4:D75)</f>
        <v>292</v>
      </c>
      <c r="E76" s="201">
        <f>SUM(E4:E75)</f>
        <v>25</v>
      </c>
      <c r="F76" s="201">
        <f>SUM(F4:F75)</f>
        <v>26</v>
      </c>
      <c r="G76" s="201">
        <f>SUM(G4:G75)</f>
        <v>284</v>
      </c>
      <c r="H76" s="201">
        <f>SUM(H4:H75)</f>
        <v>0</v>
      </c>
      <c r="I76" s="297"/>
      <c r="J76" s="149"/>
      <c r="K76" s="149"/>
      <c r="L76" s="202"/>
      <c r="M76" s="187"/>
      <c r="N76" s="272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>
      <c r="A77" s="203" t="s">
        <v>12</v>
      </c>
      <c r="B77" s="204"/>
      <c r="C77" s="205"/>
      <c r="D77" s="206">
        <v>5725</v>
      </c>
      <c r="E77" s="206">
        <v>0</v>
      </c>
      <c r="F77" s="206">
        <v>14</v>
      </c>
      <c r="G77" s="206">
        <v>5624</v>
      </c>
      <c r="H77" s="206">
        <v>0</v>
      </c>
      <c r="I77" s="298"/>
      <c r="J77" s="128"/>
      <c r="K77" s="128"/>
      <c r="L77" s="207"/>
      <c r="M77" s="187"/>
      <c r="N77" s="272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 thickBot="1">
      <c r="A78" s="208" t="s">
        <v>13</v>
      </c>
      <c r="B78" s="209"/>
      <c r="C78" s="210"/>
      <c r="D78" s="211">
        <f>D76+D77</f>
        <v>6017</v>
      </c>
      <c r="E78" s="211">
        <f>E76+E77</f>
        <v>25</v>
      </c>
      <c r="F78" s="211">
        <f>F76+F77</f>
        <v>40</v>
      </c>
      <c r="G78" s="211">
        <f>G76+G77</f>
        <v>5908</v>
      </c>
      <c r="H78" s="211">
        <f>H76+H77</f>
        <v>0</v>
      </c>
      <c r="I78" s="299"/>
      <c r="J78" s="129"/>
      <c r="K78" s="129"/>
      <c r="L78" s="212"/>
      <c r="M78" s="187"/>
      <c r="N78" s="272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>
      <c r="A79" s="213" t="s">
        <v>14</v>
      </c>
      <c r="B79" s="214">
        <f t="array" ref="B79">SUM(1/COUNTIF(B4:B75,B4:B75))</f>
        <v>36</v>
      </c>
      <c r="C79" s="215"/>
      <c r="D79" s="151"/>
      <c r="E79" s="151"/>
      <c r="F79" s="151"/>
      <c r="G79" s="151"/>
      <c r="H79" s="151"/>
      <c r="I79" s="300"/>
      <c r="J79" s="130"/>
      <c r="K79" s="130"/>
      <c r="L79" s="134"/>
      <c r="M79" s="187"/>
      <c r="N79" s="272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>
      <c r="A80" s="213"/>
      <c r="B80" s="214"/>
      <c r="C80" s="215"/>
      <c r="D80" s="151"/>
      <c r="E80" s="151"/>
      <c r="F80" s="151"/>
      <c r="G80" s="151"/>
      <c r="H80" s="151"/>
      <c r="I80" s="300"/>
      <c r="J80" s="130"/>
      <c r="K80" s="39"/>
      <c r="L80" s="39"/>
      <c r="M80" s="187"/>
      <c r="N80" s="272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>
      <c r="A81" s="216" t="s">
        <v>15</v>
      </c>
      <c r="B81" s="217"/>
      <c r="C81" s="217"/>
      <c r="D81" s="131"/>
      <c r="E81" s="131"/>
      <c r="F81" s="131"/>
      <c r="G81" s="131"/>
      <c r="H81" s="131"/>
      <c r="I81" s="301"/>
      <c r="J81" s="131"/>
      <c r="K81" s="148"/>
      <c r="L81" s="148"/>
      <c r="M81" s="187"/>
      <c r="N81" s="272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>
      <c r="A82" s="218" t="s">
        <v>1676</v>
      </c>
      <c r="B82" s="217"/>
      <c r="C82" s="217"/>
      <c r="D82" s="131"/>
      <c r="E82" s="131"/>
      <c r="F82" s="131"/>
      <c r="G82" s="131"/>
      <c r="H82" s="131"/>
      <c r="I82" s="301"/>
      <c r="J82" s="131"/>
      <c r="K82" s="131"/>
      <c r="L82" s="148"/>
      <c r="M82" s="187"/>
      <c r="N82" s="272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 thickBot="1">
      <c r="A83" s="219"/>
      <c r="B83" s="217"/>
      <c r="C83" s="220"/>
      <c r="D83" s="131"/>
      <c r="E83" s="131"/>
      <c r="F83" s="131"/>
      <c r="G83" s="131"/>
      <c r="H83" s="131"/>
      <c r="I83" s="302"/>
      <c r="J83" s="132"/>
      <c r="K83" s="132"/>
      <c r="L83" s="221"/>
      <c r="M83" s="187"/>
      <c r="N83" s="272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 thickBot="1">
      <c r="A84" s="174" t="s">
        <v>0</v>
      </c>
      <c r="B84" s="175" t="s">
        <v>1</v>
      </c>
      <c r="C84" s="175" t="s">
        <v>2</v>
      </c>
      <c r="D84" s="457" t="s">
        <v>16</v>
      </c>
      <c r="E84" s="222" t="s">
        <v>27</v>
      </c>
      <c r="F84" s="457" t="s">
        <v>18</v>
      </c>
      <c r="G84" s="457" t="s">
        <v>19</v>
      </c>
      <c r="H84" s="457" t="s">
        <v>119</v>
      </c>
      <c r="I84" s="303" t="s">
        <v>8</v>
      </c>
      <c r="J84" s="457" t="s">
        <v>9</v>
      </c>
      <c r="K84" s="464" t="s">
        <v>10</v>
      </c>
      <c r="L84" s="465"/>
      <c r="M84" s="187"/>
      <c r="N84" s="272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>
      <c r="A85" s="318"/>
      <c r="B85" s="326"/>
      <c r="C85" s="327"/>
      <c r="D85" s="328"/>
      <c r="E85" s="328"/>
      <c r="F85" s="328"/>
      <c r="G85" s="328"/>
      <c r="H85" s="328"/>
      <c r="I85" s="329"/>
      <c r="J85" s="330"/>
      <c r="K85" s="330"/>
      <c r="L85" s="331"/>
      <c r="M85" s="187"/>
      <c r="N85" s="272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 thickBot="1">
      <c r="A86" s="324"/>
      <c r="B86" s="338"/>
      <c r="C86" s="339"/>
      <c r="D86" s="340"/>
      <c r="E86" s="340"/>
      <c r="F86" s="340"/>
      <c r="G86" s="340"/>
      <c r="H86" s="340"/>
      <c r="I86" s="341"/>
      <c r="J86" s="342"/>
      <c r="K86" s="342"/>
      <c r="L86" s="343"/>
      <c r="M86" s="187"/>
      <c r="N86" s="272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>
      <c r="A87" s="198" t="s">
        <v>20</v>
      </c>
      <c r="B87" s="199"/>
      <c r="C87" s="200"/>
      <c r="D87" s="225">
        <f>SUM(D85:D86)</f>
        <v>0</v>
      </c>
      <c r="E87" s="225">
        <f>SUM(E85:E86)</f>
        <v>0</v>
      </c>
      <c r="F87" s="225">
        <f>SUM(F85:F86)</f>
        <v>0</v>
      </c>
      <c r="G87" s="225">
        <f>SUM(G85:G86)</f>
        <v>0</v>
      </c>
      <c r="H87" s="225">
        <f>SUM(H85:H86)</f>
        <v>0</v>
      </c>
      <c r="I87" s="297"/>
      <c r="J87" s="34"/>
      <c r="K87" s="34"/>
      <c r="L87" s="226"/>
      <c r="M87" s="187"/>
      <c r="N87" s="272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>
      <c r="A88" s="227" t="s">
        <v>12</v>
      </c>
      <c r="B88" s="228"/>
      <c r="C88" s="115"/>
      <c r="D88" s="229">
        <v>30</v>
      </c>
      <c r="E88" s="229">
        <v>543</v>
      </c>
      <c r="F88" s="229">
        <v>540</v>
      </c>
      <c r="G88" s="229">
        <v>25</v>
      </c>
      <c r="H88" s="229">
        <v>0</v>
      </c>
      <c r="I88" s="304"/>
      <c r="J88" s="133"/>
      <c r="K88" s="133"/>
      <c r="L88" s="230"/>
      <c r="M88" s="187"/>
      <c r="N88" s="272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 thickBot="1">
      <c r="A89" s="208" t="s">
        <v>13</v>
      </c>
      <c r="B89" s="209"/>
      <c r="C89" s="210"/>
      <c r="D89" s="231">
        <f>SUM(D87:D88)</f>
        <v>30</v>
      </c>
      <c r="E89" s="231">
        <f t="shared" ref="E89:H89" si="1">SUM(E87:E88)</f>
        <v>543</v>
      </c>
      <c r="F89" s="231">
        <f t="shared" si="1"/>
        <v>540</v>
      </c>
      <c r="G89" s="231">
        <f t="shared" si="1"/>
        <v>25</v>
      </c>
      <c r="H89" s="231">
        <f t="shared" si="1"/>
        <v>0</v>
      </c>
      <c r="I89" s="299"/>
      <c r="J89" s="129"/>
      <c r="K89" s="129"/>
      <c r="L89" s="212"/>
      <c r="M89" s="187"/>
      <c r="N89" s="272"/>
      <c r="O89" s="156"/>
      <c r="P89" s="188"/>
      <c r="Q89" s="188"/>
      <c r="R89" s="152"/>
      <c r="S89" s="152"/>
      <c r="T89" s="152"/>
      <c r="U89" s="151"/>
      <c r="V89" s="151"/>
    </row>
    <row r="90" spans="1:22" ht="20.100000000000001" customHeight="1">
      <c r="A90" s="213"/>
      <c r="B90" s="214"/>
      <c r="C90" s="232"/>
      <c r="D90" s="151"/>
      <c r="E90" s="151"/>
      <c r="F90" s="151"/>
      <c r="G90" s="151"/>
      <c r="H90" s="151"/>
      <c r="I90" s="300"/>
      <c r="J90" s="130"/>
      <c r="K90" s="130"/>
      <c r="L90" s="130"/>
      <c r="M90" s="187"/>
      <c r="N90" s="272"/>
      <c r="O90" s="156"/>
      <c r="P90" s="188"/>
      <c r="Q90" s="188"/>
      <c r="R90" s="152"/>
      <c r="S90" s="152"/>
      <c r="T90" s="152"/>
      <c r="U90" s="151"/>
      <c r="V90" s="151"/>
    </row>
    <row r="91" spans="1:22" ht="20.100000000000001" customHeight="1">
      <c r="A91" s="216" t="s">
        <v>21</v>
      </c>
      <c r="B91" s="217"/>
      <c r="C91" s="217"/>
      <c r="D91" s="131"/>
      <c r="E91" s="131"/>
      <c r="F91" s="131"/>
      <c r="G91" s="131"/>
      <c r="H91" s="131"/>
      <c r="I91" s="301"/>
      <c r="J91" s="131"/>
      <c r="K91" s="131"/>
      <c r="L91" s="131"/>
      <c r="M91" s="187"/>
      <c r="N91" s="272"/>
      <c r="O91" s="156"/>
      <c r="P91" s="188"/>
      <c r="Q91" s="188"/>
      <c r="R91" s="152"/>
      <c r="S91" s="152"/>
      <c r="T91" s="152"/>
      <c r="U91" s="151"/>
      <c r="V91" s="151"/>
    </row>
    <row r="92" spans="1:22" ht="20.100000000000001" customHeight="1">
      <c r="A92" s="216" t="s">
        <v>124</v>
      </c>
      <c r="B92" s="217"/>
      <c r="C92" s="217"/>
      <c r="D92" s="131"/>
      <c r="E92" s="131"/>
      <c r="F92" s="131"/>
      <c r="G92" s="131"/>
      <c r="H92" s="131"/>
      <c r="I92" s="301"/>
      <c r="J92" s="131"/>
      <c r="K92" s="131"/>
      <c r="L92" s="131"/>
      <c r="M92" s="187"/>
      <c r="N92" s="272"/>
      <c r="O92" s="156"/>
      <c r="P92" s="188"/>
      <c r="Q92" s="188"/>
      <c r="R92" s="152"/>
      <c r="S92" s="152"/>
      <c r="T92" s="152"/>
      <c r="U92" s="151"/>
      <c r="V92" s="151"/>
    </row>
    <row r="93" spans="1:22" ht="20.100000000000001" customHeight="1" thickBot="1">
      <c r="A93" s="219"/>
      <c r="B93" s="217"/>
      <c r="C93" s="220"/>
      <c r="D93" s="131"/>
      <c r="E93" s="131"/>
      <c r="F93" s="131"/>
      <c r="G93" s="131"/>
      <c r="H93" s="131"/>
      <c r="I93" s="302"/>
      <c r="J93" s="132"/>
      <c r="K93" s="132"/>
      <c r="L93" s="221"/>
      <c r="M93" s="187"/>
      <c r="N93" s="272"/>
      <c r="O93" s="156"/>
      <c r="P93" s="188"/>
      <c r="Q93" s="188"/>
      <c r="R93" s="152"/>
      <c r="S93" s="152"/>
      <c r="T93" s="152"/>
      <c r="U93" s="151"/>
      <c r="V93" s="151"/>
    </row>
    <row r="94" spans="1:22" ht="20.100000000000001" customHeight="1" thickBot="1">
      <c r="A94" s="174" t="s">
        <v>0</v>
      </c>
      <c r="B94" s="175" t="s">
        <v>1</v>
      </c>
      <c r="C94" s="175" t="s">
        <v>2</v>
      </c>
      <c r="D94" s="457" t="s">
        <v>22</v>
      </c>
      <c r="E94" s="457" t="s">
        <v>23</v>
      </c>
      <c r="F94" s="457" t="s">
        <v>24</v>
      </c>
      <c r="G94" s="457" t="s">
        <v>25</v>
      </c>
      <c r="H94" s="457" t="s">
        <v>7</v>
      </c>
      <c r="I94" s="303" t="s">
        <v>8</v>
      </c>
      <c r="J94" s="457" t="s">
        <v>9</v>
      </c>
      <c r="K94" s="464" t="s">
        <v>10</v>
      </c>
      <c r="L94" s="465"/>
      <c r="M94" s="187"/>
      <c r="N94" s="272"/>
      <c r="O94" s="156"/>
      <c r="P94" s="188"/>
      <c r="Q94" s="188"/>
      <c r="R94" s="152"/>
      <c r="S94" s="152"/>
      <c r="T94" s="152"/>
      <c r="U94" s="151"/>
      <c r="V94" s="151"/>
    </row>
    <row r="95" spans="1:22" ht="20.100000000000001" customHeight="1" thickBot="1">
      <c r="A95" s="174">
        <v>44529</v>
      </c>
      <c r="B95" s="287" t="s">
        <v>3093</v>
      </c>
      <c r="C95" s="411" t="s">
        <v>3094</v>
      </c>
      <c r="D95" s="167">
        <v>3</v>
      </c>
      <c r="E95" s="167">
        <v>0</v>
      </c>
      <c r="F95" s="167">
        <v>0</v>
      </c>
      <c r="G95" s="167">
        <v>7</v>
      </c>
      <c r="H95" s="167">
        <v>0</v>
      </c>
      <c r="I95" s="296" t="s">
        <v>3098</v>
      </c>
      <c r="J95" s="175" t="s">
        <v>3100</v>
      </c>
      <c r="K95" s="175"/>
      <c r="L95" s="288"/>
      <c r="M95" s="187"/>
      <c r="N95" s="272"/>
      <c r="O95" s="156"/>
      <c r="P95" s="188"/>
      <c r="Q95" s="188"/>
      <c r="R95" s="152"/>
      <c r="S95" s="152"/>
      <c r="T95" s="152"/>
      <c r="U95" s="151"/>
      <c r="V95" s="151"/>
    </row>
    <row r="96" spans="1:22" ht="20.100000000000001" customHeight="1">
      <c r="A96" s="170">
        <v>44529</v>
      </c>
      <c r="B96" s="141" t="s">
        <v>3095</v>
      </c>
      <c r="C96" s="408" t="s">
        <v>3094</v>
      </c>
      <c r="D96" s="160">
        <v>5</v>
      </c>
      <c r="E96" s="160">
        <v>0</v>
      </c>
      <c r="F96" s="160">
        <v>0</v>
      </c>
      <c r="G96" s="160">
        <v>5</v>
      </c>
      <c r="H96" s="160">
        <v>0</v>
      </c>
      <c r="I96" s="290" t="s">
        <v>3099</v>
      </c>
      <c r="J96" s="168" t="s">
        <v>3101</v>
      </c>
      <c r="K96" s="168"/>
      <c r="L96" s="142"/>
      <c r="M96" s="187"/>
      <c r="N96" s="272"/>
      <c r="O96" s="156"/>
      <c r="P96" s="188"/>
      <c r="Q96" s="188"/>
      <c r="R96" s="152"/>
      <c r="S96" s="152"/>
      <c r="T96" s="152"/>
      <c r="U96" s="151"/>
      <c r="V96" s="151"/>
    </row>
    <row r="97" spans="1:22" ht="20.100000000000001" customHeight="1">
      <c r="A97" s="171">
        <v>44529</v>
      </c>
      <c r="B97" s="143" t="s">
        <v>3095</v>
      </c>
      <c r="C97" s="409" t="s">
        <v>3096</v>
      </c>
      <c r="D97" s="162">
        <v>2</v>
      </c>
      <c r="E97" s="162">
        <v>0</v>
      </c>
      <c r="F97" s="162">
        <v>0</v>
      </c>
      <c r="G97" s="162">
        <v>1</v>
      </c>
      <c r="H97" s="162">
        <v>0</v>
      </c>
      <c r="I97" s="291" t="s">
        <v>3098</v>
      </c>
      <c r="J97" s="169" t="s">
        <v>3100</v>
      </c>
      <c r="K97" s="169"/>
      <c r="L97" s="144"/>
      <c r="M97" s="187"/>
      <c r="N97" s="272"/>
      <c r="O97" s="156"/>
      <c r="P97" s="188"/>
      <c r="Q97" s="188"/>
      <c r="R97" s="152"/>
      <c r="S97" s="152"/>
      <c r="T97" s="152"/>
      <c r="U97" s="151"/>
      <c r="V97" s="151"/>
    </row>
    <row r="98" spans="1:22" ht="20.100000000000001" customHeight="1" thickBot="1">
      <c r="A98" s="165">
        <v>44529</v>
      </c>
      <c r="B98" s="285" t="s">
        <v>3095</v>
      </c>
      <c r="C98" s="410" t="s">
        <v>3097</v>
      </c>
      <c r="D98" s="163">
        <v>3</v>
      </c>
      <c r="E98" s="163">
        <v>0</v>
      </c>
      <c r="F98" s="163">
        <v>0</v>
      </c>
      <c r="G98" s="163">
        <v>3</v>
      </c>
      <c r="H98" s="163">
        <v>0</v>
      </c>
      <c r="I98" s="292" t="s">
        <v>3098</v>
      </c>
      <c r="J98" s="164" t="s">
        <v>3100</v>
      </c>
      <c r="K98" s="164"/>
      <c r="L98" s="286"/>
      <c r="M98" s="187"/>
      <c r="N98" s="272"/>
      <c r="O98" s="156"/>
      <c r="P98" s="188"/>
      <c r="Q98" s="188"/>
      <c r="R98" s="152"/>
      <c r="S98" s="152"/>
      <c r="T98" s="152"/>
      <c r="U98" s="151"/>
      <c r="V98" s="151"/>
    </row>
    <row r="99" spans="1:22" ht="20.100000000000001" customHeight="1" thickBot="1">
      <c r="A99" s="165">
        <v>44515</v>
      </c>
      <c r="B99" s="285" t="s">
        <v>3234</v>
      </c>
      <c r="C99" s="410" t="s">
        <v>3235</v>
      </c>
      <c r="D99" s="163">
        <v>-1</v>
      </c>
      <c r="E99" s="163">
        <v>0</v>
      </c>
      <c r="F99" s="163">
        <v>0</v>
      </c>
      <c r="G99" s="163">
        <v>-1</v>
      </c>
      <c r="H99" s="163">
        <v>0</v>
      </c>
      <c r="I99" s="292" t="s">
        <v>1014</v>
      </c>
      <c r="J99" s="164" t="s">
        <v>3100</v>
      </c>
      <c r="K99" s="164"/>
      <c r="L99" s="286"/>
      <c r="M99" s="187"/>
      <c r="N99" s="272"/>
      <c r="O99" s="156"/>
      <c r="P99" s="188"/>
      <c r="Q99" s="188"/>
      <c r="R99" s="152"/>
      <c r="S99" s="152"/>
      <c r="T99" s="152"/>
      <c r="U99" s="151"/>
      <c r="V99" s="151"/>
    </row>
    <row r="100" spans="1:22" ht="20.100000000000001" customHeight="1" thickBot="1">
      <c r="A100" s="174">
        <v>44530</v>
      </c>
      <c r="B100" s="287" t="s">
        <v>3223</v>
      </c>
      <c r="C100" s="411" t="s">
        <v>3224</v>
      </c>
      <c r="D100" s="167">
        <v>2</v>
      </c>
      <c r="E100" s="167">
        <v>0</v>
      </c>
      <c r="F100" s="167">
        <v>0</v>
      </c>
      <c r="G100" s="167">
        <v>2</v>
      </c>
      <c r="H100" s="167">
        <v>0</v>
      </c>
      <c r="I100" s="296" t="s">
        <v>1014</v>
      </c>
      <c r="J100" s="175" t="s">
        <v>3229</v>
      </c>
      <c r="K100" s="175"/>
      <c r="L100" s="288"/>
      <c r="M100" s="187"/>
      <c r="N100" s="272"/>
      <c r="O100" s="156"/>
      <c r="P100" s="188"/>
      <c r="Q100" s="188"/>
      <c r="R100" s="152"/>
      <c r="S100" s="152"/>
      <c r="T100" s="152"/>
      <c r="U100" s="151"/>
      <c r="V100" s="151"/>
    </row>
    <row r="101" spans="1:22" ht="20.100000000000001" customHeight="1">
      <c r="A101" s="170">
        <v>44530</v>
      </c>
      <c r="B101" s="141" t="s">
        <v>3225</v>
      </c>
      <c r="C101" s="408" t="s">
        <v>62</v>
      </c>
      <c r="D101" s="160">
        <v>2</v>
      </c>
      <c r="E101" s="160">
        <v>0</v>
      </c>
      <c r="F101" s="160">
        <v>0</v>
      </c>
      <c r="G101" s="160">
        <v>2</v>
      </c>
      <c r="H101" s="160">
        <v>0</v>
      </c>
      <c r="I101" s="290" t="s">
        <v>1014</v>
      </c>
      <c r="J101" s="168" t="s">
        <v>3229</v>
      </c>
      <c r="K101" s="168"/>
      <c r="L101" s="142"/>
      <c r="M101" s="187"/>
      <c r="N101" s="272"/>
      <c r="O101" s="156"/>
      <c r="P101" s="188"/>
      <c r="Q101" s="188"/>
      <c r="R101" s="152"/>
      <c r="S101" s="152"/>
      <c r="T101" s="152"/>
      <c r="U101" s="151"/>
      <c r="V101" s="151"/>
    </row>
    <row r="102" spans="1:22" ht="20.100000000000001" customHeight="1">
      <c r="A102" s="171">
        <v>44530</v>
      </c>
      <c r="B102" s="143" t="s">
        <v>3225</v>
      </c>
      <c r="C102" s="409" t="s">
        <v>3226</v>
      </c>
      <c r="D102" s="162">
        <v>1</v>
      </c>
      <c r="E102" s="162">
        <v>0</v>
      </c>
      <c r="F102" s="162">
        <v>0</v>
      </c>
      <c r="G102" s="162">
        <v>1</v>
      </c>
      <c r="H102" s="162">
        <v>0</v>
      </c>
      <c r="I102" s="291" t="s">
        <v>1014</v>
      </c>
      <c r="J102" s="169" t="s">
        <v>1016</v>
      </c>
      <c r="K102" s="169"/>
      <c r="L102" s="144"/>
      <c r="M102" s="187"/>
      <c r="N102" s="272"/>
      <c r="O102" s="156"/>
      <c r="P102" s="188"/>
      <c r="Q102" s="188"/>
      <c r="R102" s="152"/>
      <c r="S102" s="152"/>
      <c r="T102" s="152"/>
      <c r="U102" s="151"/>
      <c r="V102" s="151"/>
    </row>
    <row r="103" spans="1:22" ht="20.100000000000001" customHeight="1" thickBot="1">
      <c r="A103" s="165">
        <v>44530</v>
      </c>
      <c r="B103" s="285" t="s">
        <v>3225</v>
      </c>
      <c r="C103" s="410" t="s">
        <v>3224</v>
      </c>
      <c r="D103" s="163">
        <v>1</v>
      </c>
      <c r="E103" s="163">
        <v>0</v>
      </c>
      <c r="F103" s="163">
        <v>0</v>
      </c>
      <c r="G103" s="163">
        <v>1</v>
      </c>
      <c r="H103" s="163">
        <v>0</v>
      </c>
      <c r="I103" s="292" t="s">
        <v>1014</v>
      </c>
      <c r="J103" s="164" t="s">
        <v>3229</v>
      </c>
      <c r="K103" s="164"/>
      <c r="L103" s="286"/>
      <c r="M103" s="187"/>
      <c r="N103" s="272"/>
      <c r="O103" s="156"/>
      <c r="P103" s="188"/>
      <c r="Q103" s="188"/>
      <c r="R103" s="152"/>
      <c r="S103" s="152"/>
      <c r="T103" s="152"/>
      <c r="U103" s="151"/>
      <c r="V103" s="151"/>
    </row>
    <row r="104" spans="1:22" ht="20.100000000000001" customHeight="1" thickBot="1">
      <c r="A104" s="174">
        <v>44530</v>
      </c>
      <c r="B104" s="287" t="s">
        <v>3227</v>
      </c>
      <c r="C104" s="411" t="s">
        <v>3228</v>
      </c>
      <c r="D104" s="167">
        <v>7</v>
      </c>
      <c r="E104" s="167">
        <v>0</v>
      </c>
      <c r="F104" s="167">
        <v>0</v>
      </c>
      <c r="G104" s="167">
        <v>0</v>
      </c>
      <c r="H104" s="167">
        <v>0</v>
      </c>
      <c r="I104" s="296" t="s">
        <v>1014</v>
      </c>
      <c r="J104" s="175" t="s">
        <v>1016</v>
      </c>
      <c r="K104" s="175"/>
      <c r="L104" s="288"/>
      <c r="M104" s="187"/>
      <c r="N104" s="272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 thickBot="1">
      <c r="A105" s="171">
        <v>44530</v>
      </c>
      <c r="B105" s="143" t="s">
        <v>3230</v>
      </c>
      <c r="C105" s="409" t="s">
        <v>3231</v>
      </c>
      <c r="D105" s="162">
        <v>4</v>
      </c>
      <c r="E105" s="162">
        <v>0</v>
      </c>
      <c r="F105" s="162">
        <v>0</v>
      </c>
      <c r="G105" s="162">
        <v>3</v>
      </c>
      <c r="H105" s="162">
        <v>0</v>
      </c>
      <c r="I105" s="296" t="s">
        <v>1014</v>
      </c>
      <c r="J105" s="175" t="s">
        <v>1016</v>
      </c>
      <c r="K105" s="169"/>
      <c r="L105" s="144"/>
      <c r="M105" s="187"/>
      <c r="N105" s="272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>
      <c r="A106" s="198" t="s">
        <v>20</v>
      </c>
      <c r="B106" s="199"/>
      <c r="C106" s="200"/>
      <c r="D106" s="225">
        <f>SUM(D95:D105)</f>
        <v>29</v>
      </c>
      <c r="E106" s="225">
        <f>SUM(E95:E105)</f>
        <v>0</v>
      </c>
      <c r="F106" s="225">
        <f>SUM(F95:F105)</f>
        <v>0</v>
      </c>
      <c r="G106" s="225">
        <f>SUM(G95:G105)</f>
        <v>24</v>
      </c>
      <c r="H106" s="225">
        <f>SUM(H95:H105)</f>
        <v>0</v>
      </c>
      <c r="I106" s="297"/>
      <c r="J106" s="34"/>
      <c r="K106" s="34"/>
      <c r="L106" s="226"/>
      <c r="M106" s="187"/>
      <c r="N106" s="272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227" t="s">
        <v>12</v>
      </c>
      <c r="B107" s="228"/>
      <c r="C107" s="115"/>
      <c r="D107" s="229">
        <v>237</v>
      </c>
      <c r="E107" s="229">
        <v>0</v>
      </c>
      <c r="F107" s="229">
        <v>0</v>
      </c>
      <c r="G107" s="229">
        <v>216</v>
      </c>
      <c r="H107" s="229">
        <v>0</v>
      </c>
      <c r="I107" s="304"/>
      <c r="J107" s="133"/>
      <c r="K107" s="133"/>
      <c r="L107" s="230"/>
      <c r="M107" s="187"/>
      <c r="N107" s="272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 thickBot="1">
      <c r="A108" s="208" t="s">
        <v>13</v>
      </c>
      <c r="B108" s="209"/>
      <c r="C108" s="210"/>
      <c r="D108" s="231">
        <f>SUM(D106:D107)</f>
        <v>266</v>
      </c>
      <c r="E108" s="231">
        <f>SUM(E106:E107)</f>
        <v>0</v>
      </c>
      <c r="F108" s="231">
        <f>SUM(F106:F107)</f>
        <v>0</v>
      </c>
      <c r="G108" s="231">
        <f>SUM(G106:G107)</f>
        <v>240</v>
      </c>
      <c r="H108" s="231">
        <f>SUM(H106:H107)</f>
        <v>0</v>
      </c>
      <c r="I108" s="299"/>
      <c r="J108" s="129"/>
      <c r="K108" s="129"/>
      <c r="L108" s="212"/>
      <c r="M108" s="187"/>
      <c r="N108" s="272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213"/>
      <c r="B109" s="214"/>
      <c r="C109" s="232"/>
      <c r="D109" s="151"/>
      <c r="E109" s="151"/>
      <c r="F109" s="151"/>
      <c r="G109" s="151"/>
      <c r="H109" s="151"/>
      <c r="I109" s="300"/>
      <c r="J109" s="130"/>
      <c r="K109" s="130"/>
      <c r="L109" s="130"/>
      <c r="M109" s="187"/>
      <c r="N109" s="272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>
      <c r="A110" s="216" t="s">
        <v>120</v>
      </c>
      <c r="B110" s="217"/>
      <c r="C110" s="217"/>
      <c r="D110" s="131"/>
      <c r="E110" s="131"/>
      <c r="F110" s="131"/>
      <c r="G110" s="131"/>
      <c r="H110" s="131"/>
      <c r="I110" s="301"/>
      <c r="J110" s="131"/>
      <c r="K110" s="131"/>
      <c r="L110" s="131"/>
      <c r="M110" s="187"/>
      <c r="N110" s="272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 thickBot="1">
      <c r="A111" s="219"/>
      <c r="B111" s="217"/>
      <c r="C111" s="220"/>
      <c r="D111" s="131"/>
      <c r="E111" s="131"/>
      <c r="F111" s="131"/>
      <c r="G111" s="131"/>
      <c r="H111" s="131"/>
      <c r="I111" s="302"/>
      <c r="J111" s="132"/>
      <c r="K111" s="132"/>
      <c r="L111" s="131"/>
      <c r="M111" s="187"/>
      <c r="N111" s="272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 thickBot="1">
      <c r="A112" s="174" t="s">
        <v>0</v>
      </c>
      <c r="B112" s="175" t="s">
        <v>1</v>
      </c>
      <c r="C112" s="175" t="s">
        <v>2</v>
      </c>
      <c r="D112" s="457" t="s">
        <v>26</v>
      </c>
      <c r="E112" s="457" t="s">
        <v>27</v>
      </c>
      <c r="F112" s="457" t="s">
        <v>28</v>
      </c>
      <c r="G112" s="457" t="s">
        <v>25</v>
      </c>
      <c r="H112" s="457" t="s">
        <v>22</v>
      </c>
      <c r="I112" s="303" t="s">
        <v>8</v>
      </c>
      <c r="J112" s="457" t="s">
        <v>9</v>
      </c>
      <c r="K112" s="464" t="s">
        <v>10</v>
      </c>
      <c r="L112" s="465"/>
      <c r="M112" s="187"/>
      <c r="N112" s="272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>
      <c r="A113" s="170"/>
      <c r="B113" s="159"/>
      <c r="C113" s="159"/>
      <c r="D113" s="319"/>
      <c r="E113" s="319"/>
      <c r="F113" s="319"/>
      <c r="G113" s="319"/>
      <c r="H113" s="319"/>
      <c r="I113" s="305"/>
      <c r="J113" s="134"/>
      <c r="K113" s="134"/>
      <c r="L113" s="289"/>
      <c r="M113" s="187"/>
      <c r="N113" s="272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 thickBot="1">
      <c r="A114" s="171"/>
      <c r="B114" s="161"/>
      <c r="C114" s="161"/>
      <c r="D114" s="320"/>
      <c r="E114" s="320"/>
      <c r="F114" s="320"/>
      <c r="G114" s="320"/>
      <c r="H114" s="320"/>
      <c r="I114" s="306"/>
      <c r="J114" s="39"/>
      <c r="K114" s="39"/>
      <c r="L114" s="176"/>
      <c r="M114" s="187"/>
      <c r="N114" s="272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198" t="s">
        <v>20</v>
      </c>
      <c r="B115" s="199"/>
      <c r="C115" s="200"/>
      <c r="D115" s="321">
        <f>SUM(D113:D114)</f>
        <v>0</v>
      </c>
      <c r="E115" s="321">
        <f>SUM(E113:E114)</f>
        <v>0</v>
      </c>
      <c r="F115" s="321">
        <f>SUM(F113:F114)</f>
        <v>0</v>
      </c>
      <c r="G115" s="321">
        <f>SUM(G113:G114)</f>
        <v>0</v>
      </c>
      <c r="H115" s="321">
        <f>SUM(H113:H114)</f>
        <v>0</v>
      </c>
      <c r="I115" s="297"/>
      <c r="J115" s="34"/>
      <c r="K115" s="34"/>
      <c r="L115" s="226"/>
      <c r="M115" s="187"/>
      <c r="N115" s="272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>
      <c r="A116" s="227" t="s">
        <v>12</v>
      </c>
      <c r="B116" s="228"/>
      <c r="C116" s="115"/>
      <c r="D116" s="322">
        <v>0</v>
      </c>
      <c r="E116" s="322">
        <v>170</v>
      </c>
      <c r="F116" s="322">
        <v>167</v>
      </c>
      <c r="G116" s="322">
        <v>0</v>
      </c>
      <c r="H116" s="322">
        <v>0</v>
      </c>
      <c r="I116" s="304"/>
      <c r="J116" s="133"/>
      <c r="K116" s="133"/>
      <c r="L116" s="230"/>
      <c r="M116" s="187"/>
      <c r="N116" s="272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 thickBot="1">
      <c r="A117" s="208" t="s">
        <v>13</v>
      </c>
      <c r="B117" s="209"/>
      <c r="C117" s="210"/>
      <c r="D117" s="323">
        <f>D115+D116</f>
        <v>0</v>
      </c>
      <c r="E117" s="323">
        <f>E115+E116</f>
        <v>170</v>
      </c>
      <c r="F117" s="323">
        <f>F115+F116</f>
        <v>167</v>
      </c>
      <c r="G117" s="323">
        <f>G115+G116</f>
        <v>0</v>
      </c>
      <c r="H117" s="323">
        <f>H115+H116</f>
        <v>0</v>
      </c>
      <c r="I117" s="299"/>
      <c r="J117" s="129"/>
      <c r="K117" s="129"/>
      <c r="L117" s="212"/>
      <c r="M117" s="187"/>
      <c r="N117" s="272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>
      <c r="A118" s="234"/>
      <c r="B118" s="214"/>
      <c r="C118" s="215"/>
      <c r="D118" s="151"/>
      <c r="E118" s="151"/>
      <c r="F118" s="151"/>
      <c r="G118" s="151"/>
      <c r="H118" s="151"/>
      <c r="I118" s="300"/>
      <c r="J118" s="130"/>
      <c r="K118" s="130"/>
      <c r="L118" s="130"/>
      <c r="M118" s="187"/>
      <c r="N118" s="272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>
      <c r="A119" s="216" t="s">
        <v>117</v>
      </c>
      <c r="B119" s="217"/>
      <c r="C119" s="217"/>
      <c r="D119" s="131"/>
      <c r="E119" s="131"/>
      <c r="F119" s="131"/>
      <c r="G119" s="131"/>
      <c r="H119" s="131"/>
      <c r="I119" s="301"/>
      <c r="J119" s="131"/>
      <c r="K119" s="131"/>
      <c r="L119" s="131"/>
      <c r="M119" s="187"/>
      <c r="N119" s="272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 thickBot="1">
      <c r="A120" s="219"/>
      <c r="B120" s="217"/>
      <c r="C120" s="220"/>
      <c r="D120" s="131"/>
      <c r="E120" s="131"/>
      <c r="F120" s="131"/>
      <c r="G120" s="131"/>
      <c r="H120" s="131"/>
      <c r="I120" s="302"/>
      <c r="J120" s="132"/>
      <c r="K120" s="132"/>
      <c r="L120" s="131"/>
      <c r="M120" s="187"/>
      <c r="N120" s="272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 thickBot="1">
      <c r="A121" s="174" t="s">
        <v>0</v>
      </c>
      <c r="B121" s="175" t="s">
        <v>1</v>
      </c>
      <c r="C121" s="175" t="s">
        <v>2</v>
      </c>
      <c r="D121" s="457" t="s">
        <v>29</v>
      </c>
      <c r="E121" s="457" t="s">
        <v>17</v>
      </c>
      <c r="F121" s="457" t="s">
        <v>30</v>
      </c>
      <c r="G121" s="457" t="s">
        <v>19</v>
      </c>
      <c r="H121" s="457" t="s">
        <v>7</v>
      </c>
      <c r="I121" s="303" t="s">
        <v>8</v>
      </c>
      <c r="J121" s="457" t="s">
        <v>9</v>
      </c>
      <c r="K121" s="450"/>
      <c r="L121" s="451" t="s">
        <v>10</v>
      </c>
      <c r="M121" s="187"/>
      <c r="N121" s="272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>
      <c r="A122" s="170"/>
      <c r="B122" s="159"/>
      <c r="C122" s="159"/>
      <c r="D122" s="160"/>
      <c r="E122" s="160"/>
      <c r="F122" s="160"/>
      <c r="G122" s="160"/>
      <c r="H122" s="160"/>
      <c r="I122" s="290"/>
      <c r="J122" s="168"/>
      <c r="K122" s="168"/>
      <c r="L122" s="233"/>
      <c r="M122" s="187"/>
      <c r="N122" s="272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 thickBot="1">
      <c r="A123" s="165"/>
      <c r="B123" s="158"/>
      <c r="C123" s="158"/>
      <c r="D123" s="163"/>
      <c r="E123" s="163"/>
      <c r="F123" s="163"/>
      <c r="G123" s="163"/>
      <c r="H123" s="163"/>
      <c r="I123" s="292"/>
      <c r="J123" s="164"/>
      <c r="K123" s="164"/>
      <c r="L123" s="235"/>
      <c r="M123" s="187"/>
      <c r="N123" s="272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>
      <c r="A124" s="198" t="s">
        <v>20</v>
      </c>
      <c r="B124" s="200"/>
      <c r="C124" s="200"/>
      <c r="D124" s="225">
        <f>SUM(D122:D123)</f>
        <v>0</v>
      </c>
      <c r="E124" s="225">
        <f>SUM(E122:E123)</f>
        <v>0</v>
      </c>
      <c r="F124" s="225">
        <f>SUM(F122:F123)</f>
        <v>0</v>
      </c>
      <c r="G124" s="225">
        <f>SUM(G122:G123)</f>
        <v>0</v>
      </c>
      <c r="H124" s="225">
        <f>SUM(H122:H123)</f>
        <v>0</v>
      </c>
      <c r="I124" s="297"/>
      <c r="J124" s="34"/>
      <c r="K124" s="34"/>
      <c r="L124" s="226"/>
      <c r="M124" s="187"/>
      <c r="N124" s="272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>
      <c r="A125" s="227" t="s">
        <v>12</v>
      </c>
      <c r="B125" s="115"/>
      <c r="C125" s="115"/>
      <c r="D125" s="229">
        <v>0</v>
      </c>
      <c r="E125" s="229">
        <v>196</v>
      </c>
      <c r="F125" s="229">
        <v>200</v>
      </c>
      <c r="G125" s="229">
        <v>0</v>
      </c>
      <c r="H125" s="229">
        <v>0</v>
      </c>
      <c r="I125" s="304"/>
      <c r="J125" s="133"/>
      <c r="K125" s="133"/>
      <c r="L125" s="230"/>
      <c r="M125" s="187"/>
      <c r="N125" s="272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 thickBot="1">
      <c r="A126" s="208" t="s">
        <v>13</v>
      </c>
      <c r="B126" s="210"/>
      <c r="C126" s="210"/>
      <c r="D126" s="231">
        <f>SUM(D124:D125)</f>
        <v>0</v>
      </c>
      <c r="E126" s="231">
        <f>SUM(E124:E125)</f>
        <v>196</v>
      </c>
      <c r="F126" s="231">
        <f>SUM(F124:F125)</f>
        <v>200</v>
      </c>
      <c r="G126" s="231">
        <f>SUM(G124:G125)</f>
        <v>0</v>
      </c>
      <c r="H126" s="231">
        <f>SUM(H124:H125)</f>
        <v>0</v>
      </c>
      <c r="I126" s="299"/>
      <c r="J126" s="129"/>
      <c r="K126" s="129"/>
      <c r="L126" s="236"/>
      <c r="M126" s="187"/>
      <c r="N126" s="272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>
      <c r="A127" s="213"/>
      <c r="B127" s="214"/>
      <c r="C127" s="215"/>
      <c r="D127" s="151"/>
      <c r="E127" s="151"/>
      <c r="F127" s="151"/>
      <c r="G127" s="151"/>
      <c r="H127" s="151"/>
      <c r="I127" s="300"/>
      <c r="J127" s="130"/>
      <c r="K127" s="130"/>
      <c r="L127" s="130"/>
      <c r="M127" s="187"/>
      <c r="N127" s="272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>
      <c r="A128" s="216" t="s">
        <v>31</v>
      </c>
      <c r="B128" s="217"/>
      <c r="C128" s="217"/>
      <c r="D128" s="131"/>
      <c r="E128" s="131"/>
      <c r="F128" s="131"/>
      <c r="G128" s="131"/>
      <c r="H128" s="131"/>
      <c r="I128" s="301"/>
      <c r="J128" s="131"/>
      <c r="K128" s="131"/>
      <c r="L128" s="131"/>
      <c r="M128" s="187"/>
      <c r="N128" s="272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>
      <c r="A129" s="216" t="s">
        <v>32</v>
      </c>
      <c r="B129" s="217"/>
      <c r="C129" s="217"/>
      <c r="D129" s="131"/>
      <c r="E129" s="131"/>
      <c r="F129" s="131"/>
      <c r="G129" s="131"/>
      <c r="H129" s="131"/>
      <c r="I129" s="301"/>
      <c r="J129" s="131"/>
      <c r="K129" s="131"/>
      <c r="L129" s="131"/>
      <c r="M129" s="187"/>
      <c r="N129" s="272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 thickBot="1">
      <c r="A130" s="219"/>
      <c r="B130" s="217"/>
      <c r="C130" s="220"/>
      <c r="D130" s="131"/>
      <c r="E130" s="131"/>
      <c r="F130" s="131"/>
      <c r="G130" s="131"/>
      <c r="H130" s="131"/>
      <c r="I130" s="302"/>
      <c r="J130" s="132"/>
      <c r="K130" s="132"/>
      <c r="L130" s="131"/>
      <c r="M130" s="187"/>
      <c r="N130" s="272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 thickBot="1">
      <c r="A131" s="174" t="s">
        <v>0</v>
      </c>
      <c r="B131" s="175" t="s">
        <v>1</v>
      </c>
      <c r="C131" s="175" t="s">
        <v>2</v>
      </c>
      <c r="D131" s="457" t="s">
        <v>33</v>
      </c>
      <c r="E131" s="457" t="s">
        <v>34</v>
      </c>
      <c r="F131" s="457" t="s">
        <v>35</v>
      </c>
      <c r="G131" s="457" t="s">
        <v>36</v>
      </c>
      <c r="H131" s="457" t="s">
        <v>133</v>
      </c>
      <c r="I131" s="303" t="s">
        <v>8</v>
      </c>
      <c r="J131" s="457" t="s">
        <v>9</v>
      </c>
      <c r="K131" s="464" t="s">
        <v>10</v>
      </c>
      <c r="L131" s="465"/>
      <c r="M131" s="187"/>
      <c r="N131" s="272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>
      <c r="A132" s="171"/>
      <c r="B132" s="161"/>
      <c r="C132" s="161"/>
      <c r="D132" s="162"/>
      <c r="E132" s="162"/>
      <c r="F132" s="162"/>
      <c r="G132" s="162"/>
      <c r="H132" s="162"/>
      <c r="I132" s="306"/>
      <c r="J132" s="169"/>
      <c r="K132" s="194"/>
      <c r="L132" s="237"/>
      <c r="M132" s="187"/>
      <c r="N132" s="272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 thickBot="1">
      <c r="A133" s="171"/>
      <c r="B133" s="161"/>
      <c r="C133" s="161"/>
      <c r="D133" s="162"/>
      <c r="E133" s="162"/>
      <c r="F133" s="162"/>
      <c r="G133" s="162"/>
      <c r="H133" s="162"/>
      <c r="I133" s="306"/>
      <c r="J133" s="169"/>
      <c r="K133" s="194"/>
      <c r="L133" s="237"/>
      <c r="M133" s="187"/>
      <c r="N133" s="272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>
      <c r="A134" s="238" t="s">
        <v>20</v>
      </c>
      <c r="B134" s="239"/>
      <c r="C134" s="239"/>
      <c r="D134" s="240">
        <f>SUM(D132:D133)</f>
        <v>0</v>
      </c>
      <c r="E134" s="240">
        <f>SUM(E132:E133)</f>
        <v>0</v>
      </c>
      <c r="F134" s="240">
        <f>SUM(F132:F133)</f>
        <v>0</v>
      </c>
      <c r="G134" s="240">
        <f>SUM(G132:G133)</f>
        <v>0</v>
      </c>
      <c r="H134" s="240">
        <f>SUM(H132:H133)</f>
        <v>0</v>
      </c>
      <c r="I134" s="307"/>
      <c r="J134" s="35"/>
      <c r="K134" s="35"/>
      <c r="L134" s="241"/>
      <c r="M134" s="187"/>
      <c r="N134" s="272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>
      <c r="A135" s="242" t="s">
        <v>12</v>
      </c>
      <c r="B135" s="243"/>
      <c r="C135" s="243"/>
      <c r="D135" s="244">
        <v>0</v>
      </c>
      <c r="E135" s="244">
        <v>89</v>
      </c>
      <c r="F135" s="244">
        <v>0</v>
      </c>
      <c r="G135" s="244">
        <v>114</v>
      </c>
      <c r="H135" s="244">
        <v>1</v>
      </c>
      <c r="I135" s="308"/>
      <c r="J135" s="135"/>
      <c r="K135" s="135"/>
      <c r="L135" s="245"/>
      <c r="M135" s="187"/>
      <c r="N135" s="272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 thickBot="1">
      <c r="A136" s="246" t="s">
        <v>13</v>
      </c>
      <c r="B136" s="247"/>
      <c r="C136" s="247"/>
      <c r="D136" s="248">
        <f>D134+D135</f>
        <v>0</v>
      </c>
      <c r="E136" s="248">
        <f>E134+E135</f>
        <v>89</v>
      </c>
      <c r="F136" s="248">
        <f>F134+F135</f>
        <v>0</v>
      </c>
      <c r="G136" s="248">
        <f>G134+G135</f>
        <v>114</v>
      </c>
      <c r="H136" s="248">
        <f>H134+H135</f>
        <v>1</v>
      </c>
      <c r="I136" s="309"/>
      <c r="J136" s="136"/>
      <c r="K136" s="136"/>
      <c r="L136" s="249"/>
      <c r="M136" s="187"/>
      <c r="N136" s="272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>
      <c r="A137" s="250"/>
      <c r="B137" s="42"/>
      <c r="C137" s="124"/>
      <c r="D137" s="1"/>
      <c r="E137" s="1"/>
      <c r="F137" s="1"/>
      <c r="G137" s="1"/>
      <c r="H137" s="1"/>
      <c r="I137" s="310"/>
      <c r="J137" s="43"/>
      <c r="K137" s="43"/>
      <c r="L137" s="43"/>
      <c r="M137" s="187"/>
      <c r="N137" s="272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>
      <c r="A138" s="216" t="s">
        <v>37</v>
      </c>
      <c r="B138" s="217"/>
      <c r="C138" s="217"/>
      <c r="D138" s="131"/>
      <c r="E138" s="131"/>
      <c r="F138" s="131"/>
      <c r="G138" s="131"/>
      <c r="H138" s="131"/>
      <c r="I138" s="301"/>
      <c r="J138" s="131"/>
      <c r="K138" s="131"/>
      <c r="L138" s="131"/>
      <c r="M138" s="187"/>
      <c r="N138" s="272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>
      <c r="A139" s="216" t="s">
        <v>116</v>
      </c>
      <c r="B139" s="217"/>
      <c r="C139" s="217"/>
      <c r="D139" s="131"/>
      <c r="E139" s="131"/>
      <c r="F139" s="131"/>
      <c r="G139" s="131"/>
      <c r="H139" s="131"/>
      <c r="I139" s="301"/>
      <c r="J139" s="131"/>
      <c r="K139" s="131"/>
      <c r="L139" s="131"/>
      <c r="M139" s="187"/>
      <c r="N139" s="272"/>
      <c r="O139" s="156"/>
      <c r="P139" s="188"/>
      <c r="Q139" s="188"/>
      <c r="R139" s="152"/>
      <c r="S139" s="152"/>
      <c r="T139" s="152"/>
      <c r="U139" s="151"/>
      <c r="V139" s="151"/>
    </row>
    <row r="140" spans="1:22" ht="19.5" customHeight="1" thickBot="1">
      <c r="A140" s="219"/>
      <c r="B140" s="217"/>
      <c r="C140" s="220"/>
      <c r="D140" s="131"/>
      <c r="E140" s="131"/>
      <c r="F140" s="131"/>
      <c r="G140" s="131"/>
      <c r="H140" s="131"/>
      <c r="I140" s="302"/>
      <c r="J140" s="132"/>
      <c r="K140" s="132"/>
      <c r="L140" s="131"/>
      <c r="M140" s="187"/>
      <c r="N140" s="272"/>
      <c r="O140" s="156"/>
      <c r="P140" s="188"/>
      <c r="Q140" s="188"/>
      <c r="R140" s="152"/>
      <c r="S140" s="152"/>
      <c r="T140" s="152"/>
      <c r="U140" s="151"/>
      <c r="V140" s="151"/>
    </row>
    <row r="141" spans="1:22" ht="19.5" customHeight="1" thickBot="1">
      <c r="A141" s="174" t="s">
        <v>0</v>
      </c>
      <c r="B141" s="175" t="s">
        <v>1</v>
      </c>
      <c r="C141" s="175" t="s">
        <v>2</v>
      </c>
      <c r="D141" s="457" t="s">
        <v>33</v>
      </c>
      <c r="E141" s="457" t="s">
        <v>27</v>
      </c>
      <c r="F141" s="457" t="s">
        <v>24</v>
      </c>
      <c r="G141" s="457" t="s">
        <v>25</v>
      </c>
      <c r="H141" s="457" t="s">
        <v>7</v>
      </c>
      <c r="I141" s="303" t="s">
        <v>8</v>
      </c>
      <c r="J141" s="457" t="s">
        <v>9</v>
      </c>
      <c r="K141" s="464" t="s">
        <v>10</v>
      </c>
      <c r="L141" s="465"/>
      <c r="M141" s="187"/>
      <c r="N141" s="272"/>
      <c r="O141" s="156"/>
      <c r="P141" s="188"/>
      <c r="Q141" s="188"/>
      <c r="R141" s="152"/>
      <c r="S141" s="152"/>
      <c r="T141" s="152"/>
      <c r="U141" s="151"/>
      <c r="V141" s="151"/>
    </row>
    <row r="142" spans="1:22" ht="19.5" customHeight="1">
      <c r="A142" s="170"/>
      <c r="B142" s="159"/>
      <c r="C142" s="159"/>
      <c r="D142" s="160"/>
      <c r="E142" s="160"/>
      <c r="F142" s="160"/>
      <c r="G142" s="160"/>
      <c r="H142" s="160"/>
      <c r="I142" s="290"/>
      <c r="J142" s="168"/>
      <c r="K142" s="168"/>
      <c r="L142" s="223"/>
      <c r="M142" s="187"/>
      <c r="N142" s="272"/>
      <c r="O142" s="156"/>
      <c r="P142" s="188"/>
      <c r="Q142" s="188"/>
      <c r="R142" s="152"/>
      <c r="S142" s="152"/>
      <c r="T142" s="152"/>
      <c r="U142" s="151"/>
      <c r="V142" s="151"/>
    </row>
    <row r="143" spans="1:22" ht="19.5" customHeight="1" thickBot="1">
      <c r="A143" s="171"/>
      <c r="B143" s="161"/>
      <c r="C143" s="161"/>
      <c r="D143" s="162"/>
      <c r="E143" s="162"/>
      <c r="F143" s="162"/>
      <c r="G143" s="162"/>
      <c r="H143" s="162"/>
      <c r="I143" s="291"/>
      <c r="J143" s="169"/>
      <c r="K143" s="169"/>
      <c r="L143" s="224"/>
      <c r="M143" s="187"/>
      <c r="N143" s="272"/>
      <c r="O143" s="156"/>
      <c r="P143" s="188"/>
      <c r="Q143" s="188"/>
      <c r="R143" s="152"/>
      <c r="S143" s="152"/>
      <c r="T143" s="152"/>
      <c r="U143" s="151"/>
      <c r="V143" s="151"/>
    </row>
    <row r="144" spans="1:22" ht="19.5" customHeight="1">
      <c r="A144" s="238" t="s">
        <v>20</v>
      </c>
      <c r="B144" s="239"/>
      <c r="C144" s="239"/>
      <c r="D144" s="240">
        <f>SUM(D142:D143)</f>
        <v>0</v>
      </c>
      <c r="E144" s="240">
        <f>SUM(E142:E143)</f>
        <v>0</v>
      </c>
      <c r="F144" s="240">
        <f>SUM(F142:F143)</f>
        <v>0</v>
      </c>
      <c r="G144" s="240">
        <f>SUM(G142:G143)</f>
        <v>0</v>
      </c>
      <c r="H144" s="240">
        <f>SUM(H142:H143)</f>
        <v>0</v>
      </c>
      <c r="I144" s="307"/>
      <c r="J144" s="35"/>
      <c r="K144" s="35"/>
      <c r="L144" s="241"/>
      <c r="M144" s="187"/>
      <c r="N144" s="272"/>
      <c r="O144" s="156"/>
      <c r="P144" s="188"/>
      <c r="Q144" s="188"/>
      <c r="R144" s="152"/>
      <c r="S144" s="152"/>
      <c r="T144" s="152"/>
      <c r="U144" s="151"/>
      <c r="V144" s="151"/>
    </row>
    <row r="145" spans="1:22" ht="19.5" customHeight="1">
      <c r="A145" s="242" t="s">
        <v>12</v>
      </c>
      <c r="B145" s="243"/>
      <c r="C145" s="243"/>
      <c r="D145" s="244">
        <v>0</v>
      </c>
      <c r="E145" s="244">
        <v>5</v>
      </c>
      <c r="F145" s="244">
        <v>0</v>
      </c>
      <c r="G145" s="244">
        <v>3</v>
      </c>
      <c r="H145" s="244">
        <v>0</v>
      </c>
      <c r="I145" s="308"/>
      <c r="J145" s="135"/>
      <c r="K145" s="135"/>
      <c r="L145" s="245"/>
      <c r="M145" s="187"/>
      <c r="N145" s="272"/>
      <c r="O145" s="156"/>
      <c r="P145" s="188"/>
      <c r="Q145" s="188"/>
      <c r="R145" s="152"/>
      <c r="S145" s="152"/>
      <c r="T145" s="152"/>
      <c r="U145" s="151"/>
      <c r="V145" s="151"/>
    </row>
    <row r="146" spans="1:22" ht="19.5" customHeight="1" thickBot="1">
      <c r="A146" s="246" t="s">
        <v>13</v>
      </c>
      <c r="B146" s="247"/>
      <c r="C146" s="247"/>
      <c r="D146" s="248">
        <f>D144+D145</f>
        <v>0</v>
      </c>
      <c r="E146" s="248">
        <f>E144+E145</f>
        <v>5</v>
      </c>
      <c r="F146" s="248">
        <f>F144+F145</f>
        <v>0</v>
      </c>
      <c r="G146" s="248">
        <f>G144+G145</f>
        <v>3</v>
      </c>
      <c r="H146" s="248">
        <f>H144+H145</f>
        <v>0</v>
      </c>
      <c r="I146" s="309"/>
      <c r="J146" s="136"/>
      <c r="K146" s="136"/>
      <c r="L146" s="249"/>
      <c r="M146" s="187"/>
      <c r="N146" s="272"/>
      <c r="O146" s="156"/>
      <c r="P146" s="188"/>
      <c r="Q146" s="188"/>
      <c r="R146" s="152"/>
      <c r="S146" s="152"/>
      <c r="T146" s="152"/>
      <c r="U146" s="151"/>
      <c r="V146" s="151"/>
    </row>
    <row r="147" spans="1:22" ht="19.5" customHeight="1">
      <c r="A147" s="250"/>
      <c r="B147" s="42"/>
      <c r="C147" s="124"/>
      <c r="D147" s="1"/>
      <c r="E147" s="1"/>
      <c r="F147" s="1"/>
      <c r="G147" s="1"/>
      <c r="H147" s="1"/>
      <c r="I147" s="310"/>
      <c r="J147" s="43"/>
      <c r="K147" s="43"/>
      <c r="L147" s="43"/>
      <c r="M147" s="187"/>
      <c r="N147" s="272"/>
      <c r="O147" s="156"/>
      <c r="P147" s="188"/>
      <c r="Q147" s="188"/>
      <c r="R147" s="152"/>
      <c r="S147" s="152"/>
      <c r="T147" s="152"/>
      <c r="U147" s="151"/>
      <c r="V147" s="151"/>
    </row>
    <row r="148" spans="1:22" ht="19.5" customHeight="1">
      <c r="A148" s="216" t="s">
        <v>121</v>
      </c>
      <c r="B148" s="217"/>
      <c r="C148" s="217"/>
      <c r="D148" s="131"/>
      <c r="E148" s="131"/>
      <c r="F148" s="131"/>
      <c r="G148" s="131"/>
      <c r="H148" s="131"/>
      <c r="I148" s="301"/>
      <c r="J148" s="131"/>
      <c r="K148" s="131"/>
      <c r="L148" s="131"/>
      <c r="M148" s="187"/>
      <c r="N148" s="272"/>
      <c r="O148" s="156"/>
      <c r="P148" s="188"/>
      <c r="Q148" s="188"/>
      <c r="R148" s="152"/>
      <c r="S148" s="152"/>
      <c r="T148" s="152"/>
      <c r="U148" s="151"/>
      <c r="V148" s="151"/>
    </row>
    <row r="149" spans="1:22" ht="19.5" customHeight="1">
      <c r="A149" s="216" t="s">
        <v>123</v>
      </c>
      <c r="B149" s="217"/>
      <c r="C149" s="217"/>
      <c r="D149" s="131"/>
      <c r="E149" s="131"/>
      <c r="F149" s="131"/>
      <c r="G149" s="131"/>
      <c r="H149" s="131"/>
      <c r="I149" s="301"/>
      <c r="J149" s="131"/>
      <c r="K149" s="131"/>
      <c r="L149" s="131"/>
      <c r="M149" s="187"/>
      <c r="N149" s="272"/>
      <c r="O149" s="156"/>
      <c r="P149" s="188"/>
      <c r="Q149" s="188"/>
      <c r="R149" s="152"/>
      <c r="S149" s="152"/>
      <c r="T149" s="152"/>
      <c r="U149" s="151"/>
      <c r="V149" s="151"/>
    </row>
    <row r="150" spans="1:22" ht="19.5" customHeight="1" thickBot="1">
      <c r="A150" s="219"/>
      <c r="B150" s="217"/>
      <c r="C150" s="220"/>
      <c r="D150" s="131"/>
      <c r="E150" s="131"/>
      <c r="F150" s="131"/>
      <c r="G150" s="131"/>
      <c r="H150" s="131"/>
      <c r="I150" s="302"/>
      <c r="J150" s="132"/>
      <c r="K150" s="132"/>
      <c r="L150" s="131"/>
      <c r="M150" s="187"/>
      <c r="N150" s="272"/>
      <c r="O150" s="156"/>
      <c r="P150" s="188"/>
      <c r="Q150" s="188"/>
      <c r="R150" s="152"/>
      <c r="S150" s="152"/>
      <c r="T150" s="152"/>
      <c r="U150" s="151"/>
      <c r="V150" s="151"/>
    </row>
    <row r="151" spans="1:22" ht="19.5" customHeight="1" thickBot="1">
      <c r="A151" s="174" t="s">
        <v>0</v>
      </c>
      <c r="B151" s="175" t="s">
        <v>1</v>
      </c>
      <c r="C151" s="175" t="s">
        <v>2</v>
      </c>
      <c r="D151" s="457" t="s">
        <v>22</v>
      </c>
      <c r="E151" s="457" t="s">
        <v>27</v>
      </c>
      <c r="F151" s="457" t="s">
        <v>24</v>
      </c>
      <c r="G151" s="457" t="s">
        <v>25</v>
      </c>
      <c r="H151" s="457" t="s">
        <v>7</v>
      </c>
      <c r="I151" s="303" t="s">
        <v>8</v>
      </c>
      <c r="J151" s="457" t="s">
        <v>9</v>
      </c>
      <c r="K151" s="457"/>
      <c r="L151" s="451" t="s">
        <v>10</v>
      </c>
      <c r="M151" s="187"/>
      <c r="N151" s="272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>
      <c r="A152" s="170"/>
      <c r="B152" s="159"/>
      <c r="C152" s="159"/>
      <c r="D152" s="430"/>
      <c r="E152" s="160"/>
      <c r="F152" s="430"/>
      <c r="G152" s="430"/>
      <c r="H152" s="430"/>
      <c r="I152" s="290"/>
      <c r="J152" s="168"/>
      <c r="K152" s="168"/>
      <c r="L152" s="223"/>
      <c r="M152" s="187"/>
      <c r="N152" s="272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 thickBot="1">
      <c r="A153" s="171"/>
      <c r="B153" s="161"/>
      <c r="C153" s="161"/>
      <c r="D153" s="251"/>
      <c r="E153" s="162"/>
      <c r="F153" s="251"/>
      <c r="G153" s="251"/>
      <c r="H153" s="251"/>
      <c r="I153" s="291"/>
      <c r="J153" s="169"/>
      <c r="K153" s="169"/>
      <c r="L153" s="224"/>
      <c r="M153" s="187"/>
      <c r="N153" s="272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>
      <c r="A154" s="238" t="s">
        <v>20</v>
      </c>
      <c r="B154" s="239"/>
      <c r="C154" s="239"/>
      <c r="D154" s="240">
        <f>SUM(D152:D153)</f>
        <v>0</v>
      </c>
      <c r="E154" s="240">
        <f>SUM(E152:E153)</f>
        <v>0</v>
      </c>
      <c r="F154" s="240">
        <f>SUM(F152:F153)</f>
        <v>0</v>
      </c>
      <c r="G154" s="240">
        <f>SUM(G152:G153)</f>
        <v>0</v>
      </c>
      <c r="H154" s="240">
        <f>SUM(H152:H153)</f>
        <v>0</v>
      </c>
      <c r="I154" s="307"/>
      <c r="J154" s="35"/>
      <c r="K154" s="35"/>
      <c r="L154" s="241"/>
      <c r="M154" s="187"/>
      <c r="N154" s="272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>
      <c r="A155" s="242" t="s">
        <v>12</v>
      </c>
      <c r="B155" s="243"/>
      <c r="C155" s="243"/>
      <c r="D155" s="244">
        <v>11</v>
      </c>
      <c r="E155" s="244">
        <v>0</v>
      </c>
      <c r="F155" s="244">
        <v>0</v>
      </c>
      <c r="G155" s="244">
        <v>15</v>
      </c>
      <c r="H155" s="244">
        <v>0</v>
      </c>
      <c r="I155" s="308"/>
      <c r="J155" s="135"/>
      <c r="K155" s="135"/>
      <c r="L155" s="245"/>
      <c r="M155" s="187"/>
      <c r="N155" s="272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 thickBot="1">
      <c r="A156" s="246" t="s">
        <v>13</v>
      </c>
      <c r="B156" s="247"/>
      <c r="C156" s="247"/>
      <c r="D156" s="248">
        <f>D154+D155</f>
        <v>11</v>
      </c>
      <c r="E156" s="248">
        <f>E154+E155</f>
        <v>0</v>
      </c>
      <c r="F156" s="248">
        <f>F154+F155</f>
        <v>0</v>
      </c>
      <c r="G156" s="248">
        <f>G154+G155</f>
        <v>15</v>
      </c>
      <c r="H156" s="248">
        <f>H154+H155</f>
        <v>0</v>
      </c>
      <c r="I156" s="309"/>
      <c r="J156" s="136"/>
      <c r="K156" s="136"/>
      <c r="L156" s="249"/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>
      <c r="A157" s="252"/>
      <c r="B157" s="42"/>
      <c r="C157" s="42"/>
      <c r="D157" s="1"/>
      <c r="E157" s="1"/>
      <c r="F157" s="1"/>
      <c r="G157" s="1"/>
      <c r="H157" s="1"/>
      <c r="I157" s="310"/>
      <c r="J157" s="43"/>
      <c r="K157" s="43"/>
      <c r="L157" s="43"/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>
      <c r="A158" s="216" t="s">
        <v>38</v>
      </c>
      <c r="B158" s="44"/>
      <c r="C158" s="44"/>
      <c r="D158" s="45"/>
      <c r="E158" s="45"/>
      <c r="F158" s="45"/>
      <c r="G158" s="45"/>
      <c r="H158" s="45"/>
      <c r="I158" s="311"/>
      <c r="J158" s="45"/>
      <c r="K158" s="45"/>
      <c r="L158" s="45"/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 thickBot="1">
      <c r="A159" s="213"/>
      <c r="B159" s="214"/>
      <c r="C159" s="215"/>
      <c r="D159" s="151"/>
      <c r="E159" s="151"/>
      <c r="F159" s="151"/>
      <c r="G159" s="151"/>
      <c r="H159" s="151"/>
      <c r="I159" s="300"/>
      <c r="J159" s="130"/>
      <c r="K159" s="130"/>
      <c r="L159" s="130"/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 thickBot="1">
      <c r="A160" s="253" t="s">
        <v>0</v>
      </c>
      <c r="B160" s="254" t="s">
        <v>1</v>
      </c>
      <c r="C160" s="254" t="s">
        <v>2</v>
      </c>
      <c r="D160" s="137" t="s">
        <v>3</v>
      </c>
      <c r="E160" s="137" t="s">
        <v>4</v>
      </c>
      <c r="F160" s="137" t="s">
        <v>5</v>
      </c>
      <c r="G160" s="137" t="s">
        <v>6</v>
      </c>
      <c r="H160" s="137" t="s">
        <v>7</v>
      </c>
      <c r="I160" s="312" t="s">
        <v>8</v>
      </c>
      <c r="J160" s="137" t="s">
        <v>9</v>
      </c>
      <c r="K160" s="481" t="s">
        <v>10</v>
      </c>
      <c r="L160" s="482"/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:22" ht="20.100000000000001" customHeight="1">
      <c r="A161" s="256" t="s">
        <v>20</v>
      </c>
      <c r="B161" s="257"/>
      <c r="C161" s="257"/>
      <c r="D161" s="258">
        <f t="shared" ref="D161:H163" si="2">SUM(D76,D87,D115,D124)</f>
        <v>292</v>
      </c>
      <c r="E161" s="258">
        <f t="shared" si="2"/>
        <v>25</v>
      </c>
      <c r="F161" s="258">
        <f t="shared" si="2"/>
        <v>26</v>
      </c>
      <c r="G161" s="258">
        <f t="shared" si="2"/>
        <v>284</v>
      </c>
      <c r="H161" s="258">
        <f t="shared" si="2"/>
        <v>0</v>
      </c>
      <c r="I161" s="313"/>
      <c r="J161" s="36"/>
      <c r="K161" s="36"/>
      <c r="L161" s="259"/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:22" ht="20.100000000000001" customHeight="1">
      <c r="A162" s="260" t="s">
        <v>12</v>
      </c>
      <c r="B162" s="261"/>
      <c r="C162" s="261"/>
      <c r="D162" s="262">
        <f t="shared" si="2"/>
        <v>5755</v>
      </c>
      <c r="E162" s="262">
        <f t="shared" si="2"/>
        <v>909</v>
      </c>
      <c r="F162" s="262">
        <f t="shared" si="2"/>
        <v>921</v>
      </c>
      <c r="G162" s="262">
        <f t="shared" si="2"/>
        <v>5649</v>
      </c>
      <c r="H162" s="262">
        <f t="shared" si="2"/>
        <v>0</v>
      </c>
      <c r="I162" s="314"/>
      <c r="J162" s="138"/>
      <c r="K162" s="138"/>
      <c r="L162" s="263"/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:22" ht="20.100000000000001" customHeight="1" thickBot="1">
      <c r="A163" s="264" t="s">
        <v>13</v>
      </c>
      <c r="B163" s="265"/>
      <c r="C163" s="265"/>
      <c r="D163" s="266">
        <f t="shared" si="2"/>
        <v>6047</v>
      </c>
      <c r="E163" s="266">
        <f t="shared" si="2"/>
        <v>934</v>
      </c>
      <c r="F163" s="266">
        <f t="shared" si="2"/>
        <v>947</v>
      </c>
      <c r="G163" s="266">
        <f t="shared" si="2"/>
        <v>5933</v>
      </c>
      <c r="H163" s="266">
        <f t="shared" si="2"/>
        <v>0</v>
      </c>
      <c r="I163" s="315"/>
      <c r="J163" s="139"/>
      <c r="K163" s="139"/>
      <c r="L163" s="267"/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:26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:26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:26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:26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:26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:26" ht="20.100000000000001" customHeight="1">
      <c r="M342" s="187"/>
      <c r="O342" s="156"/>
      <c r="P342" s="269"/>
      <c r="Q342" s="269"/>
      <c r="R342" s="154"/>
      <c r="S342" s="154"/>
      <c r="T342" s="152"/>
      <c r="U342" s="151"/>
      <c r="V342" s="151"/>
    </row>
    <row r="343" spans="1:26" ht="20.100000000000001" customHeight="1">
      <c r="M343" s="187"/>
      <c r="O343" s="156"/>
      <c r="P343" s="269"/>
      <c r="Q343" s="269"/>
      <c r="R343" s="154"/>
      <c r="S343" s="154"/>
      <c r="T343" s="152"/>
      <c r="U343" s="151"/>
      <c r="V343" s="151"/>
    </row>
    <row r="344" spans="1:26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:26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:26" ht="20.100000000000001" customHeight="1">
      <c r="M346" s="187"/>
      <c r="N346" s="145"/>
      <c r="O346" s="156"/>
      <c r="P346" s="188"/>
      <c r="Q346" s="188"/>
      <c r="R346" s="152"/>
      <c r="S346" s="152"/>
      <c r="T346" s="152"/>
      <c r="U346" s="151"/>
      <c r="V346" s="151"/>
    </row>
    <row r="347" spans="1:26" s="145" customFormat="1" ht="20.100000000000001" customHeight="1">
      <c r="A347" s="268"/>
      <c r="B347" s="123"/>
      <c r="C347" s="123"/>
      <c r="D347" s="123"/>
      <c r="E347" s="123"/>
      <c r="F347" s="123"/>
      <c r="G347" s="123"/>
      <c r="H347" s="123"/>
      <c r="I347" s="316"/>
      <c r="J347" s="123"/>
      <c r="K347" s="123"/>
      <c r="L347" s="123"/>
      <c r="M347" s="187"/>
      <c r="O347" s="156"/>
      <c r="P347" s="188"/>
      <c r="Q347" s="188"/>
      <c r="R347" s="152"/>
      <c r="S347" s="152"/>
      <c r="T347" s="152"/>
      <c r="U347" s="151"/>
      <c r="V347" s="151"/>
      <c r="W347" s="150"/>
      <c r="X347" s="150"/>
      <c r="Y347" s="150"/>
      <c r="Z347" s="150"/>
    </row>
    <row r="348" spans="1:26" s="145" customFormat="1" ht="20.100000000000001" customHeight="1">
      <c r="A348" s="268"/>
      <c r="B348" s="123"/>
      <c r="C348" s="123"/>
      <c r="D348" s="123"/>
      <c r="E348" s="123"/>
      <c r="F348" s="123"/>
      <c r="G348" s="123"/>
      <c r="H348" s="123"/>
      <c r="I348" s="316"/>
      <c r="J348" s="123"/>
      <c r="K348" s="123"/>
      <c r="L348" s="123"/>
      <c r="M348" s="187"/>
      <c r="N348" s="150"/>
      <c r="O348" s="156"/>
      <c r="P348" s="188"/>
      <c r="Q348" s="188"/>
      <c r="R348" s="152"/>
      <c r="S348" s="152"/>
      <c r="T348" s="154"/>
      <c r="U348" s="55"/>
      <c r="V348" s="55"/>
      <c r="W348" s="150"/>
      <c r="Y348" s="150"/>
      <c r="Z348" s="150"/>
    </row>
    <row r="349" spans="1:26" ht="20.100000000000001" customHeight="1">
      <c r="M349" s="187"/>
      <c r="O349" s="156"/>
      <c r="P349" s="188"/>
      <c r="Q349" s="188"/>
      <c r="R349" s="152"/>
      <c r="S349" s="152"/>
      <c r="T349" s="154"/>
      <c r="U349" s="55"/>
      <c r="V349" s="55"/>
      <c r="X349" s="145"/>
    </row>
    <row r="350" spans="1:26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  <c r="W350" s="145"/>
      <c r="X350" s="145"/>
      <c r="Y350" s="145"/>
      <c r="Z350" s="145"/>
    </row>
    <row r="351" spans="1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  <c r="W351" s="145"/>
      <c r="X351" s="145"/>
      <c r="Y351" s="145"/>
      <c r="Z351" s="145"/>
    </row>
    <row r="352" spans="1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  <c r="X352" s="145"/>
      <c r="Y352" s="145"/>
    </row>
    <row r="353" spans="13:25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  <c r="X353" s="145"/>
      <c r="Y353" s="145"/>
    </row>
    <row r="354" spans="13:25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  <c r="X354" s="145"/>
      <c r="Y354" s="145"/>
    </row>
    <row r="355" spans="13:25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  <c r="X355" s="145"/>
      <c r="Y355" s="145"/>
    </row>
    <row r="356" spans="13:25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  <c r="X356" s="145"/>
      <c r="Y356" s="145"/>
    </row>
    <row r="357" spans="13:25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  <c r="Y357" s="145"/>
    </row>
    <row r="358" spans="13:25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  <c r="Y358" s="145"/>
    </row>
    <row r="359" spans="13:25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5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5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5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5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5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5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5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5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5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2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2" ht="20.100000000000001" customHeight="1">
      <c r="M381" s="187"/>
      <c r="O381" s="156"/>
      <c r="P381" s="188"/>
      <c r="Q381" s="188"/>
      <c r="R381" s="152"/>
      <c r="S381" s="152"/>
      <c r="T381" s="152"/>
      <c r="U381" s="151"/>
      <c r="V381" s="151"/>
    </row>
    <row r="382" spans="13:22" ht="20.100000000000001" customHeight="1">
      <c r="M382" s="187"/>
      <c r="O382" s="156"/>
      <c r="P382" s="188"/>
      <c r="Q382" s="188"/>
      <c r="R382" s="152"/>
      <c r="S382" s="152"/>
      <c r="T382" s="152"/>
      <c r="U382" s="151"/>
      <c r="V382" s="151"/>
    </row>
    <row r="383" spans="13:22" ht="20.100000000000001" customHeight="1">
      <c r="M383" s="187"/>
      <c r="O383" s="156"/>
      <c r="P383" s="188"/>
      <c r="Q383" s="188"/>
      <c r="R383" s="152"/>
      <c r="S383" s="152"/>
      <c r="T383" s="152"/>
      <c r="U383" s="151"/>
      <c r="V383" s="151"/>
    </row>
    <row r="384" spans="13:22" ht="20.100000000000001" customHeight="1">
      <c r="M384" s="187"/>
      <c r="O384" s="156"/>
      <c r="P384" s="188"/>
      <c r="Q384" s="188"/>
      <c r="R384" s="152"/>
      <c r="S384" s="152"/>
      <c r="T384" s="152"/>
      <c r="U384" s="151"/>
      <c r="V384" s="151"/>
    </row>
    <row r="385" spans="13:22" ht="20.100000000000001" customHeight="1">
      <c r="M385" s="187"/>
      <c r="O385" s="156"/>
      <c r="P385" s="188"/>
      <c r="Q385" s="188"/>
      <c r="R385" s="152"/>
      <c r="S385" s="152"/>
      <c r="T385" s="152"/>
      <c r="U385" s="151"/>
      <c r="V385" s="151"/>
    </row>
    <row r="386" spans="13:22" ht="20.100000000000001" customHeight="1">
      <c r="M386" s="187"/>
      <c r="O386" s="156"/>
      <c r="P386" s="188"/>
      <c r="Q386" s="188"/>
      <c r="R386" s="152"/>
      <c r="S386" s="152"/>
      <c r="T386" s="152"/>
      <c r="U386" s="151"/>
      <c r="V386" s="151"/>
    </row>
    <row r="387" spans="13:22" ht="20.100000000000001" customHeight="1">
      <c r="M387" s="187"/>
      <c r="O387" s="156"/>
      <c r="P387" s="188"/>
      <c r="Q387" s="188"/>
      <c r="R387" s="152"/>
      <c r="S387" s="152"/>
      <c r="T387" s="152"/>
      <c r="U387" s="151"/>
      <c r="V387" s="151"/>
    </row>
    <row r="388" spans="13:22" ht="20.100000000000001" customHeight="1">
      <c r="M388" s="187"/>
      <c r="O388" s="156"/>
      <c r="P388" s="188"/>
      <c r="Q388" s="188"/>
      <c r="R388" s="152"/>
      <c r="S388" s="152"/>
      <c r="T388" s="152"/>
      <c r="U388" s="151"/>
      <c r="V388" s="151"/>
    </row>
    <row r="389" spans="13:22" ht="20.100000000000001" customHeight="1">
      <c r="M389" s="187"/>
      <c r="O389" s="156"/>
      <c r="P389" s="188"/>
      <c r="Q389" s="188"/>
      <c r="R389" s="152"/>
      <c r="S389" s="152"/>
      <c r="T389" s="152"/>
      <c r="U389" s="151"/>
      <c r="V389" s="151"/>
    </row>
    <row r="390" spans="13:22" ht="20.100000000000001" customHeight="1">
      <c r="M390" s="187"/>
      <c r="O390" s="156"/>
      <c r="P390" s="188"/>
      <c r="Q390" s="188"/>
      <c r="R390" s="152"/>
      <c r="S390" s="152"/>
      <c r="T390" s="152"/>
      <c r="U390" s="151"/>
      <c r="V390" s="151"/>
    </row>
    <row r="391" spans="13:22" ht="20.100000000000001" customHeight="1">
      <c r="M391" s="187"/>
      <c r="O391" s="156"/>
      <c r="P391" s="188"/>
      <c r="Q391" s="188"/>
      <c r="R391" s="152"/>
      <c r="S391" s="152"/>
      <c r="T391" s="152"/>
      <c r="U391" s="151"/>
      <c r="V391" s="151"/>
    </row>
    <row r="392" spans="13:22" ht="20.100000000000001" customHeight="1">
      <c r="M392" s="187"/>
      <c r="O392" s="156"/>
      <c r="P392" s="188"/>
      <c r="Q392" s="188"/>
      <c r="R392" s="152"/>
      <c r="S392" s="152"/>
      <c r="T392" s="152"/>
      <c r="U392" s="151"/>
      <c r="V392" s="151"/>
    </row>
    <row r="393" spans="13:22" ht="20.100000000000001" customHeight="1">
      <c r="M393" s="187"/>
      <c r="P393" s="38"/>
      <c r="Q393" s="38"/>
      <c r="R393" s="38"/>
      <c r="S393" s="38"/>
      <c r="T393" s="152"/>
      <c r="U393" s="151"/>
      <c r="V393" s="151"/>
    </row>
    <row r="394" spans="13:22" ht="20.100000000000001" customHeight="1">
      <c r="M394" s="187"/>
      <c r="P394" s="38"/>
      <c r="Q394" s="38"/>
      <c r="R394" s="38"/>
      <c r="S394" s="38"/>
      <c r="T394" s="152"/>
      <c r="U394" s="151"/>
      <c r="V394" s="151"/>
    </row>
    <row r="395" spans="13:22" ht="20.100000000000001" customHeight="1">
      <c r="M395" s="187"/>
      <c r="P395" s="38"/>
      <c r="Q395" s="38"/>
      <c r="R395" s="38"/>
      <c r="S395" s="38"/>
      <c r="T395" s="152"/>
      <c r="U395" s="151"/>
      <c r="V395" s="151"/>
    </row>
    <row r="396" spans="13:22" ht="20.100000000000001" customHeight="1">
      <c r="M396" s="187"/>
      <c r="P396" s="38"/>
      <c r="Q396" s="38"/>
      <c r="R396" s="38"/>
      <c r="S396" s="38"/>
      <c r="T396" s="152"/>
      <c r="U396" s="151"/>
      <c r="V396" s="151"/>
    </row>
    <row r="397" spans="13:22" ht="20.100000000000001" customHeight="1">
      <c r="M397" s="187"/>
      <c r="P397" s="38"/>
      <c r="Q397" s="38"/>
      <c r="R397" s="38"/>
      <c r="S397" s="38"/>
      <c r="T397" s="152"/>
      <c r="U397" s="151"/>
      <c r="V397" s="151"/>
    </row>
    <row r="398" spans="13:22" ht="20.100000000000001" customHeight="1">
      <c r="M398" s="187"/>
      <c r="P398" s="38"/>
      <c r="Q398" s="38"/>
      <c r="R398" s="38"/>
      <c r="S398" s="38"/>
      <c r="T398" s="152"/>
      <c r="U398" s="151"/>
      <c r="V398" s="151"/>
    </row>
    <row r="399" spans="13:22" ht="20.100000000000001" customHeight="1">
      <c r="M399" s="187"/>
      <c r="P399" s="38"/>
      <c r="Q399" s="38"/>
      <c r="R399" s="38"/>
      <c r="S399" s="38"/>
      <c r="T399" s="38"/>
    </row>
    <row r="400" spans="13:22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87"/>
      <c r="P424" s="38"/>
      <c r="Q424" s="38"/>
      <c r="R424" s="38"/>
      <c r="S424" s="38"/>
      <c r="T424" s="38"/>
    </row>
    <row r="425" spans="13:20" ht="20.100000000000001" customHeight="1">
      <c r="M425" s="187"/>
      <c r="P425" s="38"/>
      <c r="Q425" s="38"/>
      <c r="R425" s="38"/>
      <c r="S425" s="38"/>
      <c r="T425" s="38"/>
    </row>
    <row r="426" spans="13:20" ht="20.100000000000001" customHeight="1">
      <c r="M426" s="187"/>
      <c r="P426" s="38"/>
      <c r="Q426" s="38"/>
      <c r="R426" s="38"/>
      <c r="S426" s="38"/>
      <c r="T426" s="38"/>
    </row>
    <row r="427" spans="13:20" ht="20.100000000000001" customHeight="1">
      <c r="M427" s="187"/>
      <c r="P427" s="38"/>
      <c r="Q427" s="38"/>
      <c r="R427" s="38"/>
      <c r="S427" s="38"/>
      <c r="T427" s="38"/>
    </row>
    <row r="428" spans="13:20" ht="20.100000000000001" customHeight="1">
      <c r="M428" s="187"/>
      <c r="P428" s="38"/>
      <c r="Q428" s="38"/>
      <c r="R428" s="38"/>
      <c r="S428" s="38"/>
      <c r="T428" s="38"/>
    </row>
    <row r="429" spans="13:20" ht="20.100000000000001" customHeight="1">
      <c r="M429" s="187"/>
      <c r="P429" s="38"/>
      <c r="Q429" s="38"/>
      <c r="R429" s="38"/>
      <c r="S429" s="38"/>
      <c r="T429" s="38"/>
    </row>
    <row r="430" spans="13:20" ht="20.100000000000001" customHeight="1">
      <c r="M430" s="187"/>
      <c r="P430" s="38"/>
      <c r="Q430" s="38"/>
      <c r="R430" s="38"/>
      <c r="S430" s="38"/>
      <c r="T430" s="38"/>
    </row>
    <row r="431" spans="13:20" ht="20.100000000000001" customHeight="1">
      <c r="M431" s="187"/>
      <c r="P431" s="38"/>
      <c r="Q431" s="38"/>
      <c r="R431" s="38"/>
      <c r="S431" s="38"/>
      <c r="T431" s="38"/>
    </row>
    <row r="432" spans="13:20" ht="20.100000000000001" customHeight="1">
      <c r="M432" s="187"/>
      <c r="P432" s="38"/>
      <c r="Q432" s="38"/>
      <c r="R432" s="38"/>
      <c r="S432" s="38"/>
      <c r="T432" s="38"/>
    </row>
    <row r="433" spans="13:20" ht="20.100000000000001" customHeight="1">
      <c r="M433" s="187"/>
      <c r="P433" s="38"/>
      <c r="Q433" s="38"/>
      <c r="R433" s="38"/>
      <c r="S433" s="38"/>
      <c r="T433" s="38"/>
    </row>
    <row r="434" spans="13:20" ht="20.100000000000001" customHeight="1">
      <c r="M434" s="187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P523" s="38"/>
      <c r="Q523" s="38"/>
      <c r="R523" s="38"/>
      <c r="S523" s="38"/>
      <c r="T523" s="38"/>
    </row>
    <row r="524" spans="13:20" ht="20.100000000000001" customHeight="1">
      <c r="M524" s="150"/>
      <c r="P524" s="38"/>
      <c r="Q524" s="38"/>
      <c r="R524" s="38"/>
      <c r="S524" s="38"/>
      <c r="T524" s="38"/>
    </row>
    <row r="525" spans="13:20" ht="20.100000000000001" customHeight="1">
      <c r="M525" s="150"/>
      <c r="P525" s="38"/>
      <c r="Q525" s="38"/>
      <c r="R525" s="38"/>
      <c r="S525" s="38"/>
      <c r="T525" s="38"/>
    </row>
    <row r="526" spans="13:20" ht="20.100000000000001" customHeight="1">
      <c r="M526" s="150"/>
      <c r="T526" s="38"/>
    </row>
    <row r="527" spans="13:20" ht="20.100000000000001" customHeight="1">
      <c r="M527" s="150"/>
      <c r="T527" s="38"/>
    </row>
    <row r="528" spans="13:20" ht="20.100000000000001" customHeight="1">
      <c r="M528" s="150"/>
      <c r="T528" s="38"/>
    </row>
    <row r="529" spans="13:22" ht="20.100000000000001" customHeight="1">
      <c r="M529" s="150"/>
      <c r="T529" s="38"/>
    </row>
    <row r="530" spans="13:22" ht="20.100000000000001" customHeight="1">
      <c r="M530" s="150"/>
      <c r="T530" s="38"/>
    </row>
    <row r="531" spans="13:22" ht="20.100000000000001" customHeight="1">
      <c r="M531" s="150"/>
      <c r="T531" s="38"/>
    </row>
    <row r="532" spans="13:22" ht="20.100000000000001" customHeight="1">
      <c r="M532" s="150"/>
      <c r="U532" s="151"/>
      <c r="V532" s="151"/>
    </row>
    <row r="533" spans="13:22" ht="20.100000000000001" customHeight="1">
      <c r="M533" s="150"/>
      <c r="U533" s="151"/>
      <c r="V533" s="151"/>
    </row>
    <row r="534" spans="13:22" ht="20.100000000000001" customHeight="1">
      <c r="M534" s="150"/>
      <c r="U534" s="151"/>
      <c r="V534" s="151"/>
    </row>
    <row r="535" spans="13:22" ht="20.100000000000001" customHeight="1">
      <c r="M535" s="150"/>
      <c r="U535" s="151"/>
      <c r="V535" s="151"/>
    </row>
    <row r="536" spans="13:22" ht="20.100000000000001" customHeight="1">
      <c r="M536" s="150"/>
      <c r="U536" s="151"/>
      <c r="V536" s="151"/>
    </row>
    <row r="537" spans="13:22" ht="20.100000000000001" customHeight="1">
      <c r="M537" s="150"/>
      <c r="U537" s="151"/>
      <c r="V537" s="151"/>
    </row>
    <row r="538" spans="13:22" ht="20.100000000000001" customHeight="1">
      <c r="M538" s="150"/>
      <c r="U538" s="151"/>
      <c r="V538" s="151"/>
    </row>
    <row r="539" spans="13:22" ht="20.100000000000001" customHeight="1">
      <c r="M539" s="150"/>
      <c r="U539" s="151"/>
      <c r="V539" s="151"/>
    </row>
    <row r="540" spans="13:22" ht="20.100000000000001" customHeight="1">
      <c r="M540" s="150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0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0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0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4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4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4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4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4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4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4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4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:28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:28" ht="20.100000000000001" customHeight="1">
      <c r="M770" s="156"/>
      <c r="O770" s="155"/>
      <c r="P770" s="154"/>
      <c r="Q770" s="152"/>
      <c r="R770" s="152"/>
      <c r="S770" s="152"/>
      <c r="T770" s="153"/>
      <c r="U770" s="151"/>
      <c r="V770" s="151"/>
    </row>
    <row r="771" spans="1:28" ht="20.100000000000001" customHeight="1">
      <c r="M771" s="156"/>
      <c r="O771" s="155"/>
      <c r="P771" s="154"/>
      <c r="Q771" s="152"/>
      <c r="R771" s="152"/>
      <c r="S771" s="152"/>
      <c r="T771" s="153"/>
      <c r="U771" s="151"/>
      <c r="V771" s="151"/>
    </row>
    <row r="772" spans="1:28" ht="20.100000000000001" customHeight="1">
      <c r="M772" s="156"/>
      <c r="O772" s="155"/>
      <c r="P772" s="154"/>
      <c r="Q772" s="152"/>
      <c r="R772" s="152"/>
      <c r="S772" s="152"/>
      <c r="T772" s="153"/>
      <c r="U772" s="151"/>
      <c r="V772" s="151"/>
    </row>
    <row r="773" spans="1:28" ht="20.100000000000001" customHeight="1">
      <c r="M773" s="156"/>
      <c r="S773" s="152"/>
      <c r="T773" s="153"/>
      <c r="U773" s="151"/>
      <c r="V773" s="151"/>
    </row>
    <row r="774" spans="1:28" ht="20.100000000000001" customHeight="1">
      <c r="M774" s="156"/>
      <c r="T774" s="153"/>
      <c r="U774" s="151"/>
      <c r="V774" s="151"/>
    </row>
    <row r="775" spans="1:28" ht="20.100000000000001" customHeight="1">
      <c r="M775" s="156"/>
      <c r="T775" s="153"/>
      <c r="U775" s="151"/>
      <c r="V775" s="151"/>
    </row>
    <row r="776" spans="1:28" ht="20.100000000000001" customHeight="1">
      <c r="M776" s="156"/>
      <c r="T776" s="153"/>
      <c r="U776" s="151"/>
      <c r="V776" s="151"/>
    </row>
    <row r="777" spans="1:28" ht="20.100000000000001" customHeight="1">
      <c r="M777" s="156"/>
      <c r="T777" s="153"/>
      <c r="U777" s="151"/>
      <c r="V777" s="151"/>
    </row>
    <row r="778" spans="1:28" ht="20.100000000000001" customHeight="1">
      <c r="M778" s="156"/>
      <c r="T778" s="153"/>
      <c r="V778" s="151"/>
    </row>
    <row r="779" spans="1:28" ht="20.100000000000001" customHeight="1">
      <c r="M779" s="156"/>
      <c r="O779" s="145"/>
      <c r="P779" s="145"/>
      <c r="Q779" s="145"/>
      <c r="R779" s="145"/>
      <c r="T779" s="153"/>
      <c r="V779" s="151"/>
    </row>
    <row r="780" spans="1:28" ht="20.100000000000001" customHeight="1">
      <c r="M780" s="156"/>
      <c r="O780" s="145"/>
      <c r="P780" s="145"/>
      <c r="Q780" s="145"/>
      <c r="R780" s="145"/>
      <c r="V780" s="151"/>
    </row>
    <row r="781" spans="1:28" ht="20.100000000000001" customHeight="1">
      <c r="M781" s="156"/>
      <c r="O781" s="172"/>
      <c r="P781" s="173"/>
      <c r="Q781" s="173"/>
      <c r="R781" s="145"/>
      <c r="V781" s="151"/>
      <c r="AA781" s="102"/>
      <c r="AB781" s="102"/>
    </row>
    <row r="782" spans="1:28" s="102" customFormat="1" ht="20.100000000000001" customHeight="1">
      <c r="A782" s="268"/>
      <c r="B782" s="123"/>
      <c r="C782" s="123"/>
      <c r="D782" s="123"/>
      <c r="E782" s="123"/>
      <c r="F782" s="123"/>
      <c r="G782" s="123"/>
      <c r="H782" s="123"/>
      <c r="I782" s="316"/>
      <c r="J782" s="123"/>
      <c r="K782" s="123"/>
      <c r="L782" s="123"/>
      <c r="M782" s="156"/>
      <c r="N782" s="150"/>
      <c r="O782" s="172"/>
      <c r="P782" s="173"/>
      <c r="Q782" s="173"/>
      <c r="R782" s="145"/>
      <c r="S782" s="150"/>
      <c r="T782" s="150"/>
      <c r="U782" s="150"/>
      <c r="V782" s="151"/>
      <c r="W782" s="150"/>
      <c r="X782" s="150"/>
      <c r="Y782" s="150"/>
      <c r="Z782" s="150"/>
    </row>
    <row r="783" spans="1:28" s="102" customFormat="1" ht="20.100000000000001" customHeight="1">
      <c r="A783" s="268"/>
      <c r="B783" s="123"/>
      <c r="C783" s="123"/>
      <c r="D783" s="123"/>
      <c r="E783" s="123"/>
      <c r="F783" s="123"/>
      <c r="G783" s="123"/>
      <c r="H783" s="123"/>
      <c r="I783" s="316"/>
      <c r="J783" s="123"/>
      <c r="K783" s="123"/>
      <c r="L783" s="123"/>
      <c r="M783" s="156"/>
      <c r="N783" s="150"/>
      <c r="O783" s="172"/>
      <c r="P783" s="173"/>
      <c r="Q783" s="173"/>
      <c r="R783" s="145"/>
      <c r="S783" s="150"/>
      <c r="T783" s="150"/>
      <c r="U783" s="150"/>
      <c r="V783" s="151"/>
      <c r="W783" s="150"/>
      <c r="X783" s="150"/>
      <c r="Y783" s="150"/>
      <c r="Z783" s="150"/>
    </row>
    <row r="784" spans="1:28" s="102" customFormat="1" ht="20.100000000000001" customHeight="1">
      <c r="A784" s="268"/>
      <c r="B784" s="123"/>
      <c r="C784" s="123"/>
      <c r="D784" s="123"/>
      <c r="E784" s="123"/>
      <c r="F784" s="123"/>
      <c r="G784" s="123"/>
      <c r="H784" s="123"/>
      <c r="I784" s="316"/>
      <c r="J784" s="123"/>
      <c r="K784" s="123"/>
      <c r="L784" s="123"/>
      <c r="M784" s="156"/>
      <c r="N784" s="150"/>
      <c r="O784" s="172"/>
      <c r="P784" s="173"/>
      <c r="Q784" s="173"/>
      <c r="R784" s="145"/>
      <c r="S784" s="150"/>
      <c r="T784" s="150"/>
      <c r="U784" s="150"/>
      <c r="V784" s="151"/>
      <c r="W784" s="150"/>
      <c r="X784" s="150"/>
      <c r="Y784" s="150"/>
      <c r="Z784" s="150"/>
    </row>
    <row r="785" spans="1:28" s="102" customFormat="1" ht="20.100000000000001" customHeight="1">
      <c r="A785" s="268"/>
      <c r="B785" s="123"/>
      <c r="C785" s="123"/>
      <c r="D785" s="123"/>
      <c r="E785" s="123"/>
      <c r="F785" s="123"/>
      <c r="G785" s="123"/>
      <c r="H785" s="123"/>
      <c r="I785" s="316"/>
      <c r="J785" s="123"/>
      <c r="K785" s="123"/>
      <c r="L785" s="123"/>
      <c r="M785" s="156"/>
      <c r="N785" s="150"/>
      <c r="O785" s="172"/>
      <c r="P785" s="173"/>
      <c r="Q785" s="173"/>
      <c r="R785" s="145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68"/>
      <c r="B786" s="123"/>
      <c r="C786" s="123"/>
      <c r="D786" s="123"/>
      <c r="E786" s="123"/>
      <c r="F786" s="123"/>
      <c r="G786" s="123"/>
      <c r="H786" s="123"/>
      <c r="I786" s="316"/>
      <c r="J786" s="123"/>
      <c r="K786" s="123"/>
      <c r="L786" s="123"/>
      <c r="M786" s="156"/>
      <c r="N786" s="150"/>
      <c r="O786" s="172"/>
      <c r="P786" s="173"/>
      <c r="Q786" s="173"/>
      <c r="R786" s="145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68"/>
      <c r="B787" s="123"/>
      <c r="C787" s="123"/>
      <c r="D787" s="123"/>
      <c r="E787" s="123"/>
      <c r="F787" s="123"/>
      <c r="G787" s="123"/>
      <c r="H787" s="123"/>
      <c r="I787" s="316"/>
      <c r="J787" s="123"/>
      <c r="K787" s="123"/>
      <c r="L787" s="123"/>
      <c r="M787" s="156"/>
      <c r="N787" s="145"/>
      <c r="O787" s="172"/>
      <c r="P787" s="173"/>
      <c r="Q787" s="173"/>
      <c r="R787" s="145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68"/>
      <c r="B788" s="123"/>
      <c r="C788" s="123"/>
      <c r="D788" s="123"/>
      <c r="E788" s="123"/>
      <c r="F788" s="123"/>
      <c r="G788" s="123"/>
      <c r="H788" s="123"/>
      <c r="I788" s="316"/>
      <c r="J788" s="123"/>
      <c r="K788" s="123"/>
      <c r="L788" s="123"/>
      <c r="M788" s="156"/>
      <c r="N788" s="145"/>
      <c r="O788" s="145"/>
      <c r="P788" s="145"/>
      <c r="Q788" s="145"/>
      <c r="R788" s="145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68"/>
      <c r="B789" s="123"/>
      <c r="C789" s="123"/>
      <c r="D789" s="123"/>
      <c r="E789" s="123"/>
      <c r="F789" s="123"/>
      <c r="G789" s="123"/>
      <c r="H789" s="123"/>
      <c r="I789" s="316"/>
      <c r="J789" s="123"/>
      <c r="K789" s="123"/>
      <c r="L789" s="123"/>
      <c r="M789" s="156"/>
      <c r="N789" s="172"/>
      <c r="O789" s="145"/>
      <c r="P789" s="145"/>
      <c r="Q789" s="145"/>
      <c r="R789" s="145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68"/>
      <c r="B790" s="123"/>
      <c r="C790" s="123"/>
      <c r="D790" s="123"/>
      <c r="E790" s="123"/>
      <c r="F790" s="123"/>
      <c r="G790" s="123"/>
      <c r="H790" s="123"/>
      <c r="I790" s="316"/>
      <c r="J790" s="123"/>
      <c r="K790" s="123"/>
      <c r="L790" s="123"/>
      <c r="M790" s="156"/>
      <c r="N790" s="172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68"/>
      <c r="B791" s="123"/>
      <c r="C791" s="123"/>
      <c r="D791" s="123"/>
      <c r="E791" s="123"/>
      <c r="F791" s="123"/>
      <c r="G791" s="123"/>
      <c r="H791" s="123"/>
      <c r="I791" s="316"/>
      <c r="J791" s="123"/>
      <c r="K791" s="123"/>
      <c r="L791" s="123"/>
      <c r="M791" s="156"/>
      <c r="N791" s="172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8"/>
      <c r="B792" s="123"/>
      <c r="C792" s="123"/>
      <c r="D792" s="123"/>
      <c r="E792" s="123"/>
      <c r="F792" s="123"/>
      <c r="G792" s="123"/>
      <c r="H792" s="123"/>
      <c r="I792" s="316"/>
      <c r="J792" s="123"/>
      <c r="K792" s="123"/>
      <c r="L792" s="123"/>
      <c r="M792" s="156"/>
      <c r="N792" s="172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  <c r="AA792" s="150"/>
      <c r="AB792" s="150"/>
    </row>
    <row r="793" spans="1:28" ht="20.100000000000001" customHeight="1">
      <c r="M793" s="156"/>
      <c r="N793" s="172"/>
      <c r="AA793" s="102"/>
      <c r="AB793" s="102"/>
    </row>
    <row r="794" spans="1:28" s="102" customFormat="1" ht="20.100000000000001" customHeight="1">
      <c r="A794" s="268"/>
      <c r="B794" s="123"/>
      <c r="C794" s="123"/>
      <c r="D794" s="123"/>
      <c r="E794" s="123"/>
      <c r="F794" s="123"/>
      <c r="G794" s="123"/>
      <c r="H794" s="123"/>
      <c r="I794" s="316"/>
      <c r="J794" s="123"/>
      <c r="K794" s="123"/>
      <c r="L794" s="123"/>
      <c r="M794" s="156"/>
      <c r="N794" s="172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8"/>
      <c r="B795" s="123"/>
      <c r="C795" s="123"/>
      <c r="D795" s="123"/>
      <c r="E795" s="123"/>
      <c r="F795" s="123"/>
      <c r="G795" s="123"/>
      <c r="H795" s="123"/>
      <c r="I795" s="316"/>
      <c r="J795" s="123"/>
      <c r="K795" s="123"/>
      <c r="L795" s="123"/>
      <c r="M795" s="156"/>
      <c r="N795" s="172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8"/>
      <c r="B796" s="123"/>
      <c r="C796" s="123"/>
      <c r="D796" s="123"/>
      <c r="E796" s="123"/>
      <c r="F796" s="123"/>
      <c r="G796" s="123"/>
      <c r="H796" s="123"/>
      <c r="I796" s="316"/>
      <c r="J796" s="123"/>
      <c r="K796" s="123"/>
      <c r="L796" s="123"/>
      <c r="M796" s="156"/>
      <c r="N796" s="145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8"/>
      <c r="B797" s="123"/>
      <c r="C797" s="123"/>
      <c r="D797" s="123"/>
      <c r="E797" s="123"/>
      <c r="F797" s="123"/>
      <c r="G797" s="123"/>
      <c r="H797" s="123"/>
      <c r="I797" s="316"/>
      <c r="J797" s="123"/>
      <c r="K797" s="123"/>
      <c r="L797" s="123"/>
      <c r="M797" s="156"/>
      <c r="N797" s="145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8"/>
      <c r="B798" s="123"/>
      <c r="C798" s="123"/>
      <c r="D798" s="123"/>
      <c r="E798" s="123"/>
      <c r="F798" s="123"/>
      <c r="G798" s="123"/>
      <c r="H798" s="123"/>
      <c r="I798" s="316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8"/>
      <c r="B799" s="123"/>
      <c r="C799" s="123"/>
      <c r="D799" s="123"/>
      <c r="E799" s="123"/>
      <c r="F799" s="123"/>
      <c r="G799" s="123"/>
      <c r="H799" s="123"/>
      <c r="I799" s="316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8"/>
      <c r="B800" s="123"/>
      <c r="C800" s="123"/>
      <c r="D800" s="123"/>
      <c r="E800" s="123"/>
      <c r="F800" s="123"/>
      <c r="G800" s="123"/>
      <c r="H800" s="123"/>
      <c r="I800" s="316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8"/>
      <c r="B801" s="123"/>
      <c r="C801" s="123"/>
      <c r="D801" s="123"/>
      <c r="E801" s="123"/>
      <c r="F801" s="123"/>
      <c r="G801" s="123"/>
      <c r="H801" s="123"/>
      <c r="I801" s="316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8"/>
      <c r="B802" s="123"/>
      <c r="C802" s="123"/>
      <c r="D802" s="123"/>
      <c r="E802" s="123"/>
      <c r="F802" s="123"/>
      <c r="G802" s="123"/>
      <c r="H802" s="123"/>
      <c r="I802" s="316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8"/>
      <c r="B803" s="123"/>
      <c r="C803" s="123"/>
      <c r="D803" s="123"/>
      <c r="E803" s="123"/>
      <c r="F803" s="123"/>
      <c r="G803" s="123"/>
      <c r="H803" s="123"/>
      <c r="I803" s="316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8"/>
      <c r="B804" s="123"/>
      <c r="C804" s="123"/>
      <c r="D804" s="123"/>
      <c r="E804" s="123"/>
      <c r="F804" s="123"/>
      <c r="G804" s="123"/>
      <c r="H804" s="123"/>
      <c r="I804" s="316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8"/>
      <c r="B805" s="123"/>
      <c r="C805" s="123"/>
      <c r="D805" s="123"/>
      <c r="E805" s="123"/>
      <c r="F805" s="123"/>
      <c r="G805" s="123"/>
      <c r="H805" s="123"/>
      <c r="I805" s="316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8"/>
      <c r="B806" s="123"/>
      <c r="C806" s="123"/>
      <c r="D806" s="123"/>
      <c r="E806" s="123"/>
      <c r="F806" s="123"/>
      <c r="G806" s="123"/>
      <c r="H806" s="123"/>
      <c r="I806" s="316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8"/>
      <c r="B807" s="123"/>
      <c r="C807" s="123"/>
      <c r="D807" s="123"/>
      <c r="E807" s="123"/>
      <c r="F807" s="123"/>
      <c r="G807" s="123"/>
      <c r="H807" s="123"/>
      <c r="I807" s="316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8"/>
      <c r="B808" s="123"/>
      <c r="C808" s="123"/>
      <c r="D808" s="123"/>
      <c r="E808" s="123"/>
      <c r="F808" s="123"/>
      <c r="G808" s="123"/>
      <c r="H808" s="123"/>
      <c r="I808" s="316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8"/>
      <c r="B809" s="123"/>
      <c r="C809" s="123"/>
      <c r="D809" s="123"/>
      <c r="E809" s="123"/>
      <c r="F809" s="123"/>
      <c r="G809" s="123"/>
      <c r="H809" s="123"/>
      <c r="I809" s="316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8"/>
      <c r="B810" s="123"/>
      <c r="C810" s="123"/>
      <c r="D810" s="123"/>
      <c r="E810" s="123"/>
      <c r="F810" s="123"/>
      <c r="G810" s="123"/>
      <c r="H810" s="123"/>
      <c r="I810" s="316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8"/>
      <c r="B811" s="123"/>
      <c r="C811" s="123"/>
      <c r="D811" s="123"/>
      <c r="E811" s="123"/>
      <c r="F811" s="123"/>
      <c r="G811" s="123"/>
      <c r="H811" s="123"/>
      <c r="I811" s="316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8"/>
      <c r="B812" s="123"/>
      <c r="C812" s="123"/>
      <c r="D812" s="123"/>
      <c r="E812" s="123"/>
      <c r="F812" s="123"/>
      <c r="G812" s="123"/>
      <c r="H812" s="123"/>
      <c r="I812" s="316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8"/>
      <c r="B813" s="123"/>
      <c r="C813" s="123"/>
      <c r="D813" s="123"/>
      <c r="E813" s="123"/>
      <c r="F813" s="123"/>
      <c r="G813" s="123"/>
      <c r="H813" s="123"/>
      <c r="I813" s="316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8"/>
      <c r="B814" s="123"/>
      <c r="C814" s="123"/>
      <c r="D814" s="123"/>
      <c r="E814" s="123"/>
      <c r="F814" s="123"/>
      <c r="G814" s="123"/>
      <c r="H814" s="123"/>
      <c r="I814" s="316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8"/>
      <c r="B815" s="123"/>
      <c r="C815" s="123"/>
      <c r="D815" s="123"/>
      <c r="E815" s="123"/>
      <c r="F815" s="123"/>
      <c r="G815" s="123"/>
      <c r="H815" s="123"/>
      <c r="I815" s="316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8"/>
      <c r="B816" s="123"/>
      <c r="C816" s="123"/>
      <c r="D816" s="123"/>
      <c r="E816" s="123"/>
      <c r="F816" s="123"/>
      <c r="G816" s="123"/>
      <c r="H816" s="123"/>
      <c r="I816" s="316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6" s="102" customFormat="1" ht="20.100000000000001" customHeight="1">
      <c r="A817" s="268"/>
      <c r="B817" s="123"/>
      <c r="C817" s="123"/>
      <c r="D817" s="123"/>
      <c r="E817" s="123"/>
      <c r="F817" s="123"/>
      <c r="G817" s="123"/>
      <c r="H817" s="123"/>
      <c r="I817" s="316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6" s="102" customFormat="1" ht="20.100000000000001" customHeight="1">
      <c r="A818" s="268"/>
      <c r="B818" s="123"/>
      <c r="C818" s="123"/>
      <c r="D818" s="123"/>
      <c r="E818" s="123"/>
      <c r="F818" s="123"/>
      <c r="G818" s="123"/>
      <c r="H818" s="123"/>
      <c r="I818" s="316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6" s="102" customFormat="1" ht="20.100000000000001" customHeight="1">
      <c r="A819" s="268"/>
      <c r="B819" s="123"/>
      <c r="C819" s="123"/>
      <c r="D819" s="123"/>
      <c r="E819" s="123"/>
      <c r="F819" s="123"/>
      <c r="G819" s="123"/>
      <c r="H819" s="123"/>
      <c r="I819" s="316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6" s="102" customFormat="1" ht="20.100000000000001" customHeight="1">
      <c r="A820" s="268"/>
      <c r="B820" s="123"/>
      <c r="C820" s="123"/>
      <c r="D820" s="123"/>
      <c r="E820" s="123"/>
      <c r="F820" s="123"/>
      <c r="G820" s="123"/>
      <c r="H820" s="123"/>
      <c r="I820" s="316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6" s="102" customFormat="1" ht="20.100000000000001" customHeight="1">
      <c r="A821" s="268"/>
      <c r="B821" s="123"/>
      <c r="C821" s="123"/>
      <c r="D821" s="123"/>
      <c r="E821" s="123"/>
      <c r="F821" s="123"/>
      <c r="G821" s="123"/>
      <c r="H821" s="123"/>
      <c r="I821" s="316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6" s="102" customFormat="1" ht="20.100000000000001" customHeight="1">
      <c r="A822" s="268"/>
      <c r="B822" s="123"/>
      <c r="C822" s="123"/>
      <c r="D822" s="123"/>
      <c r="E822" s="123"/>
      <c r="F822" s="123"/>
      <c r="G822" s="123"/>
      <c r="H822" s="123"/>
      <c r="I822" s="316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6" s="102" customFormat="1" ht="20.100000000000001" customHeight="1">
      <c r="A823" s="268"/>
      <c r="B823" s="123"/>
      <c r="C823" s="123"/>
      <c r="D823" s="123"/>
      <c r="E823" s="123"/>
      <c r="F823" s="123"/>
      <c r="G823" s="123"/>
      <c r="H823" s="123"/>
      <c r="I823" s="316"/>
      <c r="J823" s="123"/>
      <c r="K823" s="123"/>
      <c r="L823" s="123"/>
      <c r="M823" s="156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6" s="102" customFormat="1" ht="20.100000000000001" customHeight="1">
      <c r="A824" s="268"/>
      <c r="B824" s="123"/>
      <c r="C824" s="123"/>
      <c r="D824" s="123"/>
      <c r="E824" s="123"/>
      <c r="F824" s="123"/>
      <c r="G824" s="123"/>
      <c r="H824" s="123"/>
      <c r="I824" s="316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6" s="102" customFormat="1" ht="20.100000000000001" customHeight="1">
      <c r="A825" s="268"/>
      <c r="B825" s="123"/>
      <c r="C825" s="123"/>
      <c r="D825" s="123"/>
      <c r="E825" s="123"/>
      <c r="F825" s="123"/>
      <c r="G825" s="123"/>
      <c r="H825" s="123"/>
      <c r="I825" s="316"/>
      <c r="J825" s="123"/>
      <c r="K825" s="123"/>
      <c r="L825" s="123"/>
      <c r="M825" s="156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6" s="102" customFormat="1" ht="20.100000000000001" customHeight="1">
      <c r="A826" s="268"/>
      <c r="B826" s="123"/>
      <c r="C826" s="123"/>
      <c r="D826" s="123"/>
      <c r="E826" s="123"/>
      <c r="F826" s="123"/>
      <c r="G826" s="123"/>
      <c r="H826" s="123"/>
      <c r="I826" s="316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6" s="102" customFormat="1" ht="20.100000000000001" customHeight="1">
      <c r="A827" s="268"/>
      <c r="B827" s="123"/>
      <c r="C827" s="123"/>
      <c r="D827" s="123"/>
      <c r="E827" s="123"/>
      <c r="F827" s="123"/>
      <c r="G827" s="123"/>
      <c r="H827" s="123"/>
      <c r="I827" s="316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6" s="102" customFormat="1" ht="20.100000000000001" customHeight="1">
      <c r="A828" s="268"/>
      <c r="B828" s="123"/>
      <c r="C828" s="123"/>
      <c r="D828" s="123"/>
      <c r="E828" s="123"/>
      <c r="F828" s="123"/>
      <c r="G828" s="123"/>
      <c r="H828" s="123"/>
      <c r="I828" s="316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6" s="102" customFormat="1" ht="20.100000000000001" customHeight="1">
      <c r="A829" s="268"/>
      <c r="B829" s="123"/>
      <c r="C829" s="123"/>
      <c r="D829" s="123"/>
      <c r="E829" s="123"/>
      <c r="F829" s="123"/>
      <c r="G829" s="123"/>
      <c r="H829" s="123"/>
      <c r="I829" s="316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6" s="102" customFormat="1" ht="20.100000000000001" customHeight="1">
      <c r="A830" s="268"/>
      <c r="B830" s="123"/>
      <c r="C830" s="123"/>
      <c r="D830" s="123"/>
      <c r="E830" s="123"/>
      <c r="F830" s="123"/>
      <c r="G830" s="123"/>
      <c r="H830" s="123"/>
      <c r="I830" s="316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6" s="102" customFormat="1" ht="20.100000000000001" customHeight="1">
      <c r="A831" s="268"/>
      <c r="B831" s="123"/>
      <c r="C831" s="123"/>
      <c r="D831" s="123"/>
      <c r="E831" s="123"/>
      <c r="F831" s="123"/>
      <c r="G831" s="123"/>
      <c r="H831" s="123"/>
      <c r="I831" s="316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6" s="102" customFormat="1" ht="20.100000000000001" customHeight="1">
      <c r="A832" s="268"/>
      <c r="B832" s="123"/>
      <c r="C832" s="123"/>
      <c r="D832" s="123"/>
      <c r="E832" s="123"/>
      <c r="F832" s="123"/>
      <c r="G832" s="123"/>
      <c r="H832" s="123"/>
      <c r="I832" s="316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8"/>
      <c r="B833" s="123"/>
      <c r="C833" s="123"/>
      <c r="D833" s="123"/>
      <c r="E833" s="123"/>
      <c r="F833" s="123"/>
      <c r="G833" s="123"/>
      <c r="H833" s="123"/>
      <c r="I833" s="316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  <c r="AA833" s="150"/>
      <c r="AB833" s="150"/>
    </row>
    <row r="836" spans="1:28" ht="20.100000000000001" customHeight="1">
      <c r="AA836" s="102"/>
      <c r="AB836" s="102"/>
    </row>
    <row r="837" spans="1:28" s="102" customFormat="1" ht="20.100000000000001" customHeight="1">
      <c r="A837" s="268"/>
      <c r="B837" s="123"/>
      <c r="C837" s="123"/>
      <c r="D837" s="123"/>
      <c r="E837" s="123"/>
      <c r="F837" s="123"/>
      <c r="G837" s="123"/>
      <c r="H837" s="123"/>
      <c r="I837" s="316"/>
      <c r="J837" s="123"/>
      <c r="K837" s="123"/>
      <c r="L837" s="123"/>
      <c r="M837" s="147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8"/>
      <c r="B838" s="123"/>
      <c r="C838" s="123"/>
      <c r="D838" s="123"/>
      <c r="E838" s="123"/>
      <c r="F838" s="123"/>
      <c r="G838" s="123"/>
      <c r="H838" s="123"/>
      <c r="I838" s="316"/>
      <c r="J838" s="123"/>
      <c r="K838" s="123"/>
      <c r="L838" s="123"/>
      <c r="M838" s="147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8" s="102" customFormat="1" ht="20.100000000000001" customHeight="1">
      <c r="A839" s="268"/>
      <c r="B839" s="123"/>
      <c r="C839" s="123"/>
      <c r="D839" s="123"/>
      <c r="E839" s="123"/>
      <c r="F839" s="123"/>
      <c r="G839" s="123"/>
      <c r="H839" s="123"/>
      <c r="I839" s="316"/>
      <c r="J839" s="123"/>
      <c r="K839" s="123"/>
      <c r="L839" s="123"/>
      <c r="M839" s="147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8" s="102" customFormat="1" ht="20.100000000000001" customHeight="1">
      <c r="A840" s="268"/>
      <c r="B840" s="123"/>
      <c r="C840" s="123"/>
      <c r="D840" s="123"/>
      <c r="E840" s="123"/>
      <c r="F840" s="123"/>
      <c r="G840" s="123"/>
      <c r="H840" s="123"/>
      <c r="I840" s="316"/>
      <c r="J840" s="123"/>
      <c r="K840" s="123"/>
      <c r="L840" s="123"/>
      <c r="M840" s="147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8" s="102" customFormat="1" ht="20.100000000000001" customHeight="1">
      <c r="A841" s="268"/>
      <c r="B841" s="123"/>
      <c r="C841" s="123"/>
      <c r="D841" s="123"/>
      <c r="E841" s="123"/>
      <c r="F841" s="123"/>
      <c r="G841" s="123"/>
      <c r="H841" s="123"/>
      <c r="I841" s="316"/>
      <c r="J841" s="123"/>
      <c r="K841" s="123"/>
      <c r="L841" s="123"/>
      <c r="M841" s="147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8" s="102" customFormat="1" ht="20.100000000000001" customHeight="1">
      <c r="A842" s="268"/>
      <c r="B842" s="123"/>
      <c r="C842" s="123"/>
      <c r="D842" s="123"/>
      <c r="E842" s="123"/>
      <c r="F842" s="123"/>
      <c r="G842" s="123"/>
      <c r="H842" s="123"/>
      <c r="I842" s="316"/>
      <c r="J842" s="123"/>
      <c r="K842" s="123"/>
      <c r="L842" s="123"/>
      <c r="M842" s="147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</row>
    <row r="843" spans="1:28" s="102" customFormat="1" ht="20.100000000000001" customHeight="1">
      <c r="A843" s="268"/>
      <c r="B843" s="123"/>
      <c r="C843" s="123"/>
      <c r="D843" s="123"/>
      <c r="E843" s="123"/>
      <c r="F843" s="123"/>
      <c r="G843" s="123"/>
      <c r="H843" s="123"/>
      <c r="I843" s="316"/>
      <c r="J843" s="123"/>
      <c r="K843" s="123"/>
      <c r="L843" s="123"/>
      <c r="M843" s="147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</row>
    <row r="844" spans="1:28" s="102" customFormat="1" ht="20.100000000000001" customHeight="1">
      <c r="A844" s="268"/>
      <c r="B844" s="123"/>
      <c r="C844" s="123"/>
      <c r="D844" s="123"/>
      <c r="E844" s="123"/>
      <c r="F844" s="123"/>
      <c r="G844" s="123"/>
      <c r="H844" s="123"/>
      <c r="I844" s="316"/>
      <c r="J844" s="123"/>
      <c r="K844" s="123"/>
      <c r="L844" s="123"/>
      <c r="M844" s="147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</row>
    <row r="845" spans="1:28" s="102" customFormat="1" ht="20.100000000000001" customHeight="1">
      <c r="A845" s="268"/>
      <c r="B845" s="123"/>
      <c r="C845" s="123"/>
      <c r="D845" s="123"/>
      <c r="E845" s="123"/>
      <c r="F845" s="123"/>
      <c r="G845" s="123"/>
      <c r="H845" s="123"/>
      <c r="I845" s="316"/>
      <c r="J845" s="123"/>
      <c r="K845" s="123"/>
      <c r="L845" s="123"/>
      <c r="M845" s="147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  <c r="AA845" s="150"/>
      <c r="AB845" s="150"/>
    </row>
  </sheetData>
  <autoFilter ref="A3:V723"/>
  <mergeCells count="13">
    <mergeCell ref="K3:L3"/>
    <mergeCell ref="O12:P12"/>
    <mergeCell ref="T31:U31"/>
    <mergeCell ref="O35:O36"/>
    <mergeCell ref="T35:T36"/>
    <mergeCell ref="U35:U36"/>
    <mergeCell ref="K160:L160"/>
    <mergeCell ref="V35:V36"/>
    <mergeCell ref="K84:L84"/>
    <mergeCell ref="K94:L94"/>
    <mergeCell ref="K112:L112"/>
    <mergeCell ref="K131:L131"/>
    <mergeCell ref="K141:L141"/>
  </mergeCells>
  <phoneticPr fontId="3" type="noConversion"/>
  <conditionalFormatting sqref="D122:H123 D142:H143 E113:H114 D152:H153 D85:H86 D95:H105 D4:H70 D73:H75">
    <cfRule type="cellIs" dxfId="149" priority="12" operator="greaterThan">
      <formula>0</formula>
    </cfRule>
  </conditionalFormatting>
  <conditionalFormatting sqref="D122:H123 D142:H143 D152:H153 D95:H105">
    <cfRule type="cellIs" dxfId="148" priority="10" operator="greaterThan">
      <formula>0</formula>
    </cfRule>
    <cfRule type="expression" dxfId="147" priority="11">
      <formula>"&gt;0"</formula>
    </cfRule>
  </conditionalFormatting>
  <conditionalFormatting sqref="D132:H133">
    <cfRule type="cellIs" dxfId="146" priority="2" operator="greaterThan">
      <formula>0</formula>
    </cfRule>
    <cfRule type="cellIs" dxfId="145" priority="3" operator="greaterThan">
      <formula>0</formula>
    </cfRule>
    <cfRule type="expression" dxfId="144" priority="7">
      <formula>"&gt;=1"</formula>
    </cfRule>
    <cfRule type="cellIs" dxfId="143" priority="8" operator="greaterThan">
      <formula>1</formula>
    </cfRule>
    <cfRule type="cellIs" dxfId="142" priority="9" operator="greaterThan">
      <formula>1</formula>
    </cfRule>
  </conditionalFormatting>
  <conditionalFormatting sqref="P781:Q787">
    <cfRule type="expression" dxfId="141" priority="4">
      <formula>"&gt;=1"</formula>
    </cfRule>
    <cfRule type="cellIs" dxfId="140" priority="5" operator="greaterThan">
      <formula>1</formula>
    </cfRule>
    <cfRule type="cellIs" dxfId="139" priority="6" operator="greaterThan">
      <formula>1</formula>
    </cfRule>
  </conditionalFormatting>
  <conditionalFormatting sqref="D71:H72">
    <cfRule type="cellIs" dxfId="0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S24"/>
  <sheetViews>
    <sheetView workbookViewId="0">
      <selection activeCell="S23" sqref="L6:S23"/>
    </sheetView>
  </sheetViews>
  <sheetFormatPr defaultRowHeight="20.100000000000001" customHeight="1"/>
  <cols>
    <col min="1" max="16384" width="9" style="150"/>
  </cols>
  <sheetData>
    <row r="2" spans="2:19" ht="20.100000000000001" customHeight="1">
      <c r="B2" s="6" t="s">
        <v>95</v>
      </c>
      <c r="C2" s="7"/>
      <c r="D2" s="8"/>
      <c r="E2" s="8"/>
      <c r="F2" s="8"/>
      <c r="G2" s="8"/>
      <c r="H2" s="8"/>
      <c r="I2" s="8"/>
      <c r="J2" s="9"/>
      <c r="K2" s="9"/>
      <c r="L2" s="6" t="s">
        <v>96</v>
      </c>
      <c r="M2" s="7"/>
      <c r="N2" s="8"/>
      <c r="O2" s="8"/>
      <c r="P2" s="8"/>
      <c r="Q2" s="8"/>
      <c r="R2" s="8"/>
      <c r="S2" s="8"/>
    </row>
    <row r="3" spans="2:19" ht="20.100000000000001" customHeight="1">
      <c r="B3" s="8" t="s">
        <v>2934</v>
      </c>
      <c r="C3" s="7"/>
      <c r="D3" s="8"/>
      <c r="E3" s="8"/>
      <c r="F3" s="8"/>
      <c r="G3" s="8"/>
      <c r="H3" s="8"/>
      <c r="I3" s="8"/>
      <c r="J3" s="9" t="s">
        <v>126</v>
      </c>
      <c r="K3" s="9"/>
      <c r="L3" s="8" t="s">
        <v>150</v>
      </c>
      <c r="M3" s="7"/>
      <c r="N3" s="8"/>
      <c r="O3" s="8"/>
      <c r="P3" s="8"/>
      <c r="Q3" s="8"/>
      <c r="R3" s="8"/>
      <c r="S3" s="8"/>
    </row>
    <row r="4" spans="2:19" ht="20.100000000000001" customHeight="1" thickBot="1">
      <c r="B4" s="100"/>
      <c r="C4" s="41"/>
      <c r="D4" s="8"/>
      <c r="E4" s="8"/>
      <c r="F4" s="8"/>
      <c r="G4" s="8"/>
      <c r="H4" s="8"/>
      <c r="I4" s="8"/>
      <c r="J4" s="9"/>
      <c r="K4" s="8"/>
      <c r="L4" s="100" t="s">
        <v>139</v>
      </c>
      <c r="M4" s="41"/>
      <c r="N4" s="8"/>
      <c r="O4" s="8"/>
      <c r="P4" s="8"/>
      <c r="Q4" s="8"/>
      <c r="R4" s="8"/>
      <c r="S4" s="8"/>
    </row>
    <row r="5" spans="2:19" ht="20.100000000000001" customHeight="1" thickBot="1">
      <c r="B5" s="10" t="s">
        <v>48</v>
      </c>
      <c r="C5" s="11">
        <f>G5+I5</f>
        <v>525</v>
      </c>
      <c r="D5" s="12"/>
      <c r="E5" s="13"/>
      <c r="F5" s="14" t="s">
        <v>39</v>
      </c>
      <c r="G5" s="15">
        <f>SUM(C7:I7,C10:I10,C13:I13,C16:I16,C19,E19:I19,I22,H22,D19,G22)</f>
        <v>481</v>
      </c>
      <c r="H5" s="60" t="s">
        <v>40</v>
      </c>
      <c r="I5" s="16">
        <f>SUM(C22:F22)</f>
        <v>44</v>
      </c>
      <c r="J5" s="17"/>
      <c r="K5" s="43"/>
      <c r="L5" s="10" t="s">
        <v>48</v>
      </c>
      <c r="M5" s="191">
        <f>SUM(Q5,S5)</f>
        <v>6047</v>
      </c>
      <c r="N5" s="12"/>
      <c r="O5" s="13"/>
      <c r="P5" s="14" t="s">
        <v>39</v>
      </c>
      <c r="Q5" s="192">
        <f>SUM(M7:S7,M10:S10,M13:S13,M16:S16,M19,O19:S19,S22,R22,N19,Q22)</f>
        <v>5620</v>
      </c>
      <c r="R5" s="60" t="s">
        <v>40</v>
      </c>
      <c r="S5" s="193">
        <f>SUM(M22:P22)</f>
        <v>427</v>
      </c>
    </row>
    <row r="6" spans="2:19" ht="20.100000000000001" customHeight="1">
      <c r="B6" s="62" t="s">
        <v>54</v>
      </c>
      <c r="C6" s="63" t="s">
        <v>55</v>
      </c>
      <c r="D6" s="63" t="s">
        <v>56</v>
      </c>
      <c r="E6" s="63" t="s">
        <v>57</v>
      </c>
      <c r="F6" s="63" t="s">
        <v>58</v>
      </c>
      <c r="G6" s="63" t="s">
        <v>59</v>
      </c>
      <c r="H6" s="63" t="s">
        <v>60</v>
      </c>
      <c r="I6" s="64" t="s">
        <v>61</v>
      </c>
      <c r="J6" s="76"/>
      <c r="K6" s="76"/>
      <c r="L6" s="62" t="s">
        <v>54</v>
      </c>
      <c r="M6" s="63" t="s">
        <v>55</v>
      </c>
      <c r="N6" s="63" t="s">
        <v>56</v>
      </c>
      <c r="O6" s="63" t="s">
        <v>57</v>
      </c>
      <c r="P6" s="63" t="s">
        <v>58</v>
      </c>
      <c r="Q6" s="63" t="s">
        <v>59</v>
      </c>
      <c r="R6" s="63" t="s">
        <v>60</v>
      </c>
      <c r="S6" s="64" t="s">
        <v>61</v>
      </c>
    </row>
    <row r="7" spans="2:19" ht="20.100000000000001" customHeight="1">
      <c r="B7" s="118" t="s">
        <v>22</v>
      </c>
      <c r="C7" s="119">
        <f>SUM('11.29'!P14,'11.30'!P14)</f>
        <v>35</v>
      </c>
      <c r="D7" s="119">
        <f>SUM('11.29'!Q14,'11.30'!Q14)</f>
        <v>2</v>
      </c>
      <c r="E7" s="119">
        <f>SUM('11.29'!R14,'11.30'!R14)</f>
        <v>61</v>
      </c>
      <c r="F7" s="119">
        <f>SUM('11.29'!S14,'11.30'!S14)</f>
        <v>0</v>
      </c>
      <c r="G7" s="119">
        <f>SUM('11.29'!T14,'11.30'!T14)</f>
        <v>64</v>
      </c>
      <c r="H7" s="119">
        <f>SUM('11.29'!U14,'11.30'!U14)</f>
        <v>0</v>
      </c>
      <c r="I7" s="120">
        <f>SUM('11.29'!V14,'11.30'!V14)</f>
        <v>3</v>
      </c>
      <c r="J7" s="18"/>
      <c r="K7" s="19"/>
      <c r="L7" s="118" t="s">
        <v>22</v>
      </c>
      <c r="M7" s="119">
        <f>SUM('11.01'!P14,'11.02'!P14,'11.03'!P14,'11.04'!P14,'11.05'!P14,'11.06'!P14,'11.08'!P14,'11.09'!P14,'11.10'!P14,'11.11'!P14,'11.12'!P14,'11.13'!P14,'11.15'!P14,'11.16'!P14,'11.17'!P14,'11.18'!P14,'11.19'!P14,'11.20'!P14,'11.22'!P14,'11.23'!P14,'11.24'!P14,'11.25'!P14,'11.26'!P14,'11.27'!P14,'11.29'!P14,'11.30'!P14)</f>
        <v>521</v>
      </c>
      <c r="N7" s="119">
        <f>SUM('11.01'!Q14,'11.02'!Q14,'11.03'!Q14,'11.04'!Q14,'11.05'!Q14,'11.06'!Q14,'11.08'!Q14,'11.09'!Q14,'11.10'!Q14,'11.11'!Q14,'11.12'!Q14,'11.13'!Q14,'11.15'!Q14,'11.16'!Q14,'11.17'!Q14,'11.18'!Q14,'11.19'!Q14,'11.20'!Q14,'11.22'!Q14,'11.23'!Q14,'11.24'!Q14,'11.25'!Q14,'11.26'!Q14,'11.27'!Q14,'11.29'!Q14,'11.30'!Q14)</f>
        <v>65</v>
      </c>
      <c r="O7" s="119">
        <f>SUM('11.01'!R14,'11.02'!R14,'11.03'!R14,'11.04'!R14,'11.05'!R14,'11.06'!R14,'11.08'!R14,'11.09'!R14,'11.10'!R14,'11.11'!R14,'11.12'!R14,'11.13'!R14,'11.15'!R14,'11.16'!R14,'11.17'!R14,'11.18'!R14,'11.19'!R14,'11.20'!R14,'11.22'!R14,'11.23'!R14,'11.24'!R14,'11.25'!R14,'11.26'!R14,'11.27'!R14,'11.29'!R14,'11.30'!R14)</f>
        <v>589</v>
      </c>
      <c r="P7" s="119">
        <f>SUM('11.01'!S14,'11.02'!S14,'11.03'!S14,'11.04'!S14,'11.05'!S14,'11.06'!S14,'11.08'!S14,'11.09'!S14,'11.10'!S14,'11.11'!S14,'11.12'!S14,'11.13'!S14,'11.15'!S14,'11.16'!S14,'11.17'!S14,'11.18'!S14,'11.19'!S14,'11.20'!S14,'11.22'!S14,'11.23'!S14,'11.24'!S14,'11.25'!S14,'11.26'!S14,'11.27'!S14,'11.29'!S14,'11.30'!S14)</f>
        <v>17</v>
      </c>
      <c r="Q7" s="119">
        <f>SUM('11.01'!T14,'11.02'!T14,'11.03'!T14,'11.04'!T14,'11.05'!T14,'11.06'!T14,'11.08'!T14,'11.09'!T14,'11.10'!T14,'11.11'!T14,'11.12'!T14,'11.13'!T14,'11.15'!T14,'11.16'!T14,'11.17'!T14,'11.18'!T14,'11.19'!T14,'11.20'!T14,'11.22'!T14,'11.23'!T14,'11.24'!T14,'11.25'!T14,'11.26'!T14,'11.27'!T14,'11.29'!T14,'11.30'!T14)</f>
        <v>1131</v>
      </c>
      <c r="R7" s="119">
        <f>SUM('11.01'!U14,'11.02'!U14,'11.03'!U14,'11.04'!U14,'11.05'!U14,'11.06'!U14,'11.08'!U14,'11.09'!U14,'11.10'!U14,'11.11'!U14,'11.12'!U14,'11.13'!U14,'11.15'!U14,'11.16'!U14,'11.17'!U14,'11.18'!U14,'11.19'!U14,'11.20'!U14,'11.22'!U14,'11.23'!U14,'11.24'!U14,'11.25'!U14,'11.26'!U14,'11.27'!U14,'11.29'!U14,'11.30'!U14)</f>
        <v>10</v>
      </c>
      <c r="S7" s="120">
        <f>SUM('11.01'!V14,'11.02'!V14,'11.03'!V14,'11.04'!V14,'11.05'!V14,'11.06'!V14,'11.08'!V14,'11.09'!V14,'11.10'!V14,'11.11'!V14,'11.12'!V14,'11.13'!V14,'11.15'!V14,'11.16'!V14,'11.17'!V14,'11.18'!V14,'11.19'!V14,'11.20'!V14,'11.22'!V14,'11.23'!V14,'11.24'!V14,'11.25'!V14,'11.26'!V14,'11.27'!V14,'11.29'!V14,'11.30'!V14)</f>
        <v>51</v>
      </c>
    </row>
    <row r="8" spans="2:19" ht="20.100000000000001" customHeight="1">
      <c r="B8" s="65" t="s">
        <v>25</v>
      </c>
      <c r="C8" s="1">
        <f>SUM('11.29'!P15,'11.30'!P15)</f>
        <v>29</v>
      </c>
      <c r="D8" s="1">
        <f>SUM('11.29'!Q15,'11.30'!Q15)</f>
        <v>2</v>
      </c>
      <c r="E8" s="1">
        <f>SUM('11.29'!R15,'11.30'!R15)</f>
        <v>44</v>
      </c>
      <c r="F8" s="1">
        <f>SUM('11.29'!S15,'11.30'!S15)</f>
        <v>0</v>
      </c>
      <c r="G8" s="1">
        <f>SUM('11.29'!T15,'11.30'!T15)</f>
        <v>98</v>
      </c>
      <c r="H8" s="1">
        <f>SUM('11.29'!U15,'11.30'!U15)</f>
        <v>0</v>
      </c>
      <c r="I8" s="20">
        <f>SUM('11.29'!V15,'11.30'!V15)</f>
        <v>3</v>
      </c>
      <c r="J8" s="21"/>
      <c r="K8" s="19"/>
      <c r="L8" s="65" t="s">
        <v>25</v>
      </c>
      <c r="M8" s="1">
        <f>SUM('11.01'!P15,'11.02'!P15,'11.03'!P15,'11.04'!P15,'11.05'!P15,'11.06'!P15,'11.08'!P15,'11.09'!P15,'11.10'!P15,'11.11'!P15,'11.12'!P15,'11.13'!P15,'11.15'!P15,'11.16'!P15,'11.17'!P15,'11.18'!P15,'11.19'!P15,'11.20'!P15,'11.22'!P15,'11.23'!P15,'11.24'!P15,'11.25'!P15,'11.26'!P15,'11.27'!P15,'11.29'!P15,'11.30'!P15)</f>
        <v>509</v>
      </c>
      <c r="N8" s="1">
        <f>SUM('11.01'!Q15,'11.02'!Q15,'11.03'!Q15,'11.04'!Q15,'11.05'!Q15,'11.06'!Q15,'11.08'!Q15,'11.09'!Q15,'11.10'!Q15,'11.11'!Q15,'11.12'!Q15,'11.13'!Q15,'11.15'!Q15,'11.16'!Q15,'11.17'!Q15,'11.18'!Q15,'11.19'!Q15,'11.20'!Q15,'11.22'!Q15,'11.23'!Q15,'11.24'!Q15,'11.25'!Q15,'11.26'!Q15,'11.27'!Q15,'11.29'!Q15,'11.30'!Q15)</f>
        <v>61</v>
      </c>
      <c r="O8" s="1">
        <f>SUM('11.01'!R15,'11.02'!R15,'11.03'!R15,'11.04'!R15,'11.05'!R15,'11.06'!R15,'11.08'!R15,'11.09'!R15,'11.10'!R15,'11.11'!R15,'11.12'!R15,'11.13'!R15,'11.15'!R15,'11.16'!R15,'11.17'!R15,'11.18'!R15,'11.19'!R15,'11.20'!R15,'11.22'!R15,'11.23'!R15,'11.24'!R15,'11.25'!R15,'11.26'!R15,'11.27'!R15,'11.29'!R15,'11.30'!R15)</f>
        <v>566</v>
      </c>
      <c r="P8" s="1">
        <f>SUM('11.01'!S15,'11.02'!S15,'11.03'!S15,'11.04'!S15,'11.05'!S15,'11.06'!S15,'11.08'!S15,'11.09'!S15,'11.10'!S15,'11.11'!S15,'11.12'!S15,'11.13'!S15,'11.15'!S15,'11.16'!S15,'11.17'!S15,'11.18'!S15,'11.19'!S15,'11.20'!S15,'11.22'!S15,'11.23'!S15,'11.24'!S15,'11.25'!S15,'11.26'!S15,'11.27'!S15,'11.29'!S15,'11.30'!S15)</f>
        <v>13</v>
      </c>
      <c r="Q8" s="1">
        <f>SUM('11.01'!T15,'11.02'!T15,'11.03'!T15,'11.04'!T15,'11.05'!T15,'11.06'!T15,'11.08'!T15,'11.09'!T15,'11.10'!T15,'11.11'!T15,'11.12'!T15,'11.13'!T15,'11.15'!T15,'11.16'!T15,'11.17'!T15,'11.18'!T15,'11.19'!T15,'11.20'!T15,'11.22'!T15,'11.23'!T15,'11.24'!T15,'11.25'!T15,'11.26'!T15,'11.27'!T15,'11.29'!T15,'11.30'!T15)</f>
        <v>1092</v>
      </c>
      <c r="R8" s="1">
        <f>SUM('11.01'!U15,'11.02'!U15,'11.03'!U15,'11.04'!U15,'11.05'!U15,'11.06'!U15,'11.08'!U15,'11.09'!U15,'11.10'!U15,'11.11'!U15,'11.12'!U15,'11.13'!U15,'11.15'!U15,'11.16'!U15,'11.17'!U15,'11.18'!U15,'11.19'!U15,'11.20'!U15,'11.22'!U15,'11.23'!U15,'11.24'!U15,'11.25'!U15,'11.26'!U15,'11.27'!U15,'11.29'!U15,'11.30'!U15)</f>
        <v>20</v>
      </c>
      <c r="S8" s="20">
        <f>SUM('11.01'!V15,'11.02'!V15,'11.03'!V15,'11.04'!V15,'11.05'!V15,'11.06'!V15,'11.08'!V15,'11.09'!V15,'11.10'!V15,'11.11'!V15,'11.12'!V15,'11.13'!V15,'11.15'!V15,'11.16'!V15,'11.17'!V15,'11.18'!V15,'11.19'!V15,'11.20'!V15,'11.22'!V15,'11.23'!V15,'11.24'!V15,'11.25'!V15,'11.26'!V15,'11.27'!V15,'11.29'!V15,'11.30'!V15)</f>
        <v>46</v>
      </c>
    </row>
    <row r="9" spans="2:19" ht="20.100000000000001" customHeight="1">
      <c r="B9" s="68"/>
      <c r="C9" s="69" t="s">
        <v>62</v>
      </c>
      <c r="D9" s="69" t="s">
        <v>63</v>
      </c>
      <c r="E9" s="69" t="s">
        <v>64</v>
      </c>
      <c r="F9" s="69" t="s">
        <v>97</v>
      </c>
      <c r="G9" s="69" t="s">
        <v>98</v>
      </c>
      <c r="H9" s="70" t="s">
        <v>66</v>
      </c>
      <c r="I9" s="71" t="s">
        <v>67</v>
      </c>
      <c r="J9" s="76"/>
      <c r="K9" s="76"/>
      <c r="L9" s="68"/>
      <c r="M9" s="69" t="s">
        <v>62</v>
      </c>
      <c r="N9" s="69" t="s">
        <v>63</v>
      </c>
      <c r="O9" s="69" t="s">
        <v>64</v>
      </c>
      <c r="P9" s="69" t="s">
        <v>97</v>
      </c>
      <c r="Q9" s="69" t="s">
        <v>98</v>
      </c>
      <c r="R9" s="70" t="s">
        <v>66</v>
      </c>
      <c r="S9" s="71" t="s">
        <v>67</v>
      </c>
    </row>
    <row r="10" spans="2:19" ht="20.100000000000001" customHeight="1">
      <c r="B10" s="121" t="s">
        <v>22</v>
      </c>
      <c r="C10" s="119">
        <f>SUM('11.29'!P17,'11.30'!P17)</f>
        <v>215</v>
      </c>
      <c r="D10" s="119">
        <f>SUM('11.29'!Q17,'11.30'!Q17)</f>
        <v>7</v>
      </c>
      <c r="E10" s="119">
        <f>SUM('11.29'!R17,'11.30'!R17)</f>
        <v>10</v>
      </c>
      <c r="F10" s="119">
        <f>SUM('11.29'!S17,'11.30'!S17)</f>
        <v>0</v>
      </c>
      <c r="G10" s="119">
        <f>SUM('11.29'!T17,'11.30'!T17)</f>
        <v>0</v>
      </c>
      <c r="H10" s="119">
        <f>SUM('11.29'!U17,'11.30'!U17)</f>
        <v>0</v>
      </c>
      <c r="I10" s="120">
        <f>SUM('11.29'!V17,'11.30'!V17)</f>
        <v>0</v>
      </c>
      <c r="J10" s="18"/>
      <c r="K10" s="19"/>
      <c r="L10" s="121" t="s">
        <v>22</v>
      </c>
      <c r="M10" s="119">
        <f>SUM('11.01'!P17,'11.02'!P17,'11.03'!P17,'11.04'!P17,'11.05'!P17,'11.06'!P17,'11.08'!P17,'11.09'!P17,'11.10'!P17,'11.11'!P17,'11.12'!P17,'11.13'!P17,'11.15'!P17,'11.16'!P17,'11.17'!P17,'11.18'!P17,'11.19'!P17,'11.20'!P17,'11.22'!P17,'11.23'!P17,'11.24'!P17,'11.25'!P17,'11.26'!P17,'11.27'!P17,'11.29'!P17,'11.30'!P17)</f>
        <v>2249</v>
      </c>
      <c r="N10" s="119">
        <f>SUM('11.01'!Q17,'11.02'!Q17,'11.03'!Q17,'11.04'!Q17,'11.05'!Q17,'11.06'!Q17,'11.08'!Q17,'11.09'!Q17,'11.10'!Q17,'11.11'!Q17,'11.12'!Q17,'11.13'!Q17,'11.15'!Q17,'11.16'!Q17,'11.17'!Q17,'11.18'!Q17,'11.19'!Q17,'11.20'!Q17,'11.22'!Q17,'11.23'!Q17,'11.24'!Q17,'11.25'!Q17,'11.26'!Q17,'11.27'!Q17,'11.29'!Q17,'11.30'!Q17)</f>
        <v>82</v>
      </c>
      <c r="O10" s="119">
        <f>SUM('11.01'!R17,'11.02'!R17,'11.03'!R17,'11.04'!R17,'11.05'!R17,'11.06'!R17,'11.08'!R17,'11.09'!R17,'11.10'!R17,'11.11'!R17,'11.12'!R17,'11.13'!R17,'11.15'!R17,'11.16'!R17,'11.17'!R17,'11.18'!R17,'11.19'!R17,'11.20'!R17,'11.22'!R17,'11.23'!R17,'11.24'!R17,'11.25'!R17,'11.26'!R17,'11.27'!R17,'11.29'!R17,'11.30'!R17)</f>
        <v>59</v>
      </c>
      <c r="P10" s="119">
        <f>SUM('11.01'!S17,'11.02'!S17,'11.03'!S17,'11.04'!S17,'11.05'!S17,'11.06'!S17,'11.08'!S17,'11.09'!S17,'11.10'!S17,'11.11'!S17,'11.12'!S17,'11.13'!S17,'11.15'!S17,'11.16'!S17,'11.17'!S17,'11.18'!S17,'11.19'!S17,'11.20'!S17,'11.22'!S17,'11.23'!S17,'11.24'!S17,'11.25'!S17,'11.26'!S17,'11.27'!S17,'11.29'!S17,'11.30'!S17)</f>
        <v>0</v>
      </c>
      <c r="Q10" s="119">
        <f>SUM('11.01'!T17,'11.02'!T17,'11.03'!T17,'11.04'!T17,'11.05'!T17,'11.06'!T17,'11.08'!T17,'11.09'!T17,'11.10'!T17,'11.11'!T17,'11.12'!T17,'11.13'!T17,'11.15'!T17,'11.16'!T17,'11.17'!T17,'11.18'!T17,'11.19'!T17,'11.20'!T17,'11.22'!T17,'11.23'!T17,'11.24'!T17,'11.25'!T17,'11.26'!T17,'11.27'!T17,'11.29'!T17,'11.30'!T17)</f>
        <v>0</v>
      </c>
      <c r="R10" s="119">
        <f>SUM('11.01'!U17,'11.02'!U17,'11.03'!U17,'11.04'!U17,'11.05'!U17,'11.06'!U17,'11.08'!U17,'11.09'!U17,'11.10'!U17,'11.11'!U17,'11.12'!U17,'11.13'!U17,'11.15'!U17,'11.16'!U17,'11.17'!U17,'11.18'!U17,'11.19'!U17,'11.20'!U17,'11.22'!U17,'11.23'!U17,'11.24'!U17,'11.25'!U17,'11.26'!U17,'11.27'!U17,'11.29'!U17,'11.30'!U17)</f>
        <v>38</v>
      </c>
      <c r="S10" s="120">
        <f>SUM('11.01'!V17,'11.02'!V17,'11.03'!V17,'11.04'!V17,'11.05'!V17,'11.06'!V17,'11.08'!V17,'11.09'!V17,'11.10'!V17,'11.11'!V17,'11.12'!V17,'11.13'!V17,'11.15'!V17,'11.16'!V17,'11.17'!V17,'11.18'!V17,'11.19'!V17,'11.20'!V17,'11.22'!V17,'11.23'!V17,'11.24'!V17,'11.25'!V17,'11.26'!V17,'11.27'!V17,'11.29'!V17,'11.30'!V17)</f>
        <v>0</v>
      </c>
    </row>
    <row r="11" spans="2:19" ht="20.100000000000001" customHeight="1">
      <c r="B11" s="72" t="s">
        <v>25</v>
      </c>
      <c r="C11" s="22">
        <f>SUM('11.29'!P18,'11.30'!P18)</f>
        <v>221</v>
      </c>
      <c r="D11" s="22">
        <f>SUM('11.29'!Q18,'11.30'!Q18)</f>
        <v>7</v>
      </c>
      <c r="E11" s="22">
        <f>SUM('11.29'!R18,'11.30'!R18)</f>
        <v>13</v>
      </c>
      <c r="F11" s="22">
        <f>SUM('11.29'!S18,'11.30'!S18)</f>
        <v>0</v>
      </c>
      <c r="G11" s="22">
        <f>SUM('11.29'!T18,'11.30'!T18)</f>
        <v>0</v>
      </c>
      <c r="H11" s="22">
        <f>SUM('11.29'!U18,'11.30'!U18)</f>
        <v>0</v>
      </c>
      <c r="I11" s="23">
        <f>SUM('11.29'!V18,'11.30'!V18)</f>
        <v>0</v>
      </c>
      <c r="J11" s="21"/>
      <c r="K11" s="19"/>
      <c r="L11" s="78" t="s">
        <v>25</v>
      </c>
      <c r="M11" s="1">
        <f>SUM('11.01'!P18,'11.02'!P18,'11.03'!P18,'11.04'!P18,'11.05'!P18,'11.06'!P18,'11.08'!P18,'11.09'!P18,'11.10'!P18,'11.11'!P18,'11.12'!P18,'11.13'!P18,'11.15'!P18,'11.16'!P18,'11.17'!P18,'11.18'!P18,'11.19'!P18,'11.20'!P18,'11.22'!P18,'11.23'!P18,'11.24'!P18,'11.25'!P18,'11.26'!P18,'11.27'!P18,'11.29'!P18,'11.30'!P18)</f>
        <v>2216</v>
      </c>
      <c r="N11" s="1">
        <f>SUM('11.01'!Q18,'11.02'!Q18,'11.03'!Q18,'11.04'!Q18,'11.05'!Q18,'11.06'!Q18,'11.08'!Q18,'11.09'!Q18,'11.10'!Q18,'11.11'!Q18,'11.12'!Q18,'11.13'!Q18,'11.15'!Q18,'11.16'!Q18,'11.17'!Q18,'11.18'!Q18,'11.19'!Q18,'11.20'!Q18,'11.22'!Q18,'11.23'!Q18,'11.24'!Q18,'11.25'!Q18,'11.26'!Q18,'11.27'!Q18,'11.29'!Q18,'11.30'!Q18)</f>
        <v>99</v>
      </c>
      <c r="O11" s="1">
        <f>SUM('11.01'!R18,'11.02'!R18,'11.03'!R18,'11.04'!R18,'11.05'!R18,'11.06'!R18,'11.08'!R18,'11.09'!R18,'11.10'!R18,'11.11'!R18,'11.12'!R18,'11.13'!R18,'11.15'!R18,'11.16'!R18,'11.17'!R18,'11.18'!R18,'11.19'!R18,'11.20'!R18,'11.22'!R18,'11.23'!R18,'11.24'!R18,'11.25'!R18,'11.26'!R18,'11.27'!R18,'11.29'!R18,'11.30'!R18)</f>
        <v>57</v>
      </c>
      <c r="P11" s="1">
        <f>SUM('11.01'!S18,'11.02'!S18,'11.03'!S18,'11.04'!S18,'11.05'!S18,'11.06'!S18,'11.08'!S18,'11.09'!S18,'11.10'!S18,'11.11'!S18,'11.12'!S18,'11.13'!S18,'11.15'!S18,'11.16'!S18,'11.17'!S18,'11.18'!S18,'11.19'!S18,'11.20'!S18,'11.22'!S18,'11.23'!S18,'11.24'!S18,'11.25'!S18,'11.26'!S18,'11.27'!S18,'11.29'!S18,'11.30'!S18)</f>
        <v>0</v>
      </c>
      <c r="Q11" s="1">
        <f>SUM('11.01'!T18,'11.02'!T18,'11.03'!T18,'11.04'!T18,'11.05'!T18,'11.06'!T18,'11.08'!T18,'11.09'!T18,'11.10'!T18,'11.11'!T18,'11.12'!T18,'11.13'!T18,'11.15'!T18,'11.16'!T18,'11.17'!T18,'11.18'!T18,'11.19'!T18,'11.20'!T18,'11.22'!T18,'11.23'!T18,'11.24'!T18,'11.25'!T18,'11.26'!T18,'11.27'!T18,'11.29'!T18,'11.30'!T18)</f>
        <v>0</v>
      </c>
      <c r="R11" s="1">
        <f>SUM('11.01'!U18,'11.02'!U18,'11.03'!U18,'11.04'!U18,'11.05'!U18,'11.06'!U18,'11.08'!U18,'11.09'!U18,'11.10'!U18,'11.11'!U18,'11.12'!U18,'11.13'!U18,'11.15'!U18,'11.16'!U18,'11.17'!U18,'11.18'!U18,'11.19'!U18,'11.20'!U18,'11.22'!U18,'11.23'!U18,'11.24'!U18,'11.25'!U18,'11.26'!U18,'11.27'!U18,'11.29'!U18,'11.30'!U18)</f>
        <v>34</v>
      </c>
      <c r="S11" s="20">
        <f>SUM('11.01'!V18,'11.02'!V18,'11.03'!V18,'11.04'!V18,'11.05'!V18,'11.06'!V18,'11.08'!V18,'11.09'!V18,'11.10'!V18,'11.11'!V18,'11.12'!V18,'11.13'!V18,'11.15'!V18,'11.16'!V18,'11.17'!V18,'11.18'!V18,'11.19'!V18,'11.20'!V18,'11.22'!V18,'11.23'!V18,'11.24'!V18,'11.25'!V18,'11.26'!V18,'11.27'!V18,'11.29'!V18,'11.30'!V18)</f>
        <v>0</v>
      </c>
    </row>
    <row r="12" spans="2:19" ht="20.100000000000001" customHeight="1">
      <c r="B12" s="178"/>
      <c r="C12" s="76" t="s">
        <v>99</v>
      </c>
      <c r="D12" s="76" t="s">
        <v>598</v>
      </c>
      <c r="E12" s="76" t="s">
        <v>100</v>
      </c>
      <c r="F12" s="76" t="s">
        <v>135</v>
      </c>
      <c r="G12" s="43" t="s">
        <v>101</v>
      </c>
      <c r="H12" s="76" t="s">
        <v>109</v>
      </c>
      <c r="I12" s="77" t="s">
        <v>136</v>
      </c>
      <c r="J12" s="43"/>
      <c r="K12" s="43"/>
      <c r="L12" s="81"/>
      <c r="M12" s="69" t="s">
        <v>99</v>
      </c>
      <c r="N12" s="69" t="s">
        <v>598</v>
      </c>
      <c r="O12" s="69" t="s">
        <v>100</v>
      </c>
      <c r="P12" s="69" t="s">
        <v>135</v>
      </c>
      <c r="Q12" s="70" t="s">
        <v>101</v>
      </c>
      <c r="R12" s="69" t="s">
        <v>109</v>
      </c>
      <c r="S12" s="71" t="s">
        <v>136</v>
      </c>
    </row>
    <row r="13" spans="2:19" ht="20.100000000000001" customHeight="1">
      <c r="B13" s="121" t="s">
        <v>22</v>
      </c>
      <c r="C13" s="119">
        <f>SUM('11.29'!P20,'11.30'!P20)</f>
        <v>13</v>
      </c>
      <c r="D13" s="119">
        <f>SUM('11.29'!Q20,'11.30'!Q20)</f>
        <v>0</v>
      </c>
      <c r="E13" s="119">
        <f>SUM('11.29'!R20,'11.30'!R20)</f>
        <v>56</v>
      </c>
      <c r="F13" s="119">
        <f>SUM('11.29'!S20,'11.30'!S20)</f>
        <v>0</v>
      </c>
      <c r="G13" s="119">
        <f>SUM('11.29'!T20,'11.30'!T20)</f>
        <v>2</v>
      </c>
      <c r="H13" s="119">
        <f>SUM('11.29'!U20,'11.30'!U20)</f>
        <v>0</v>
      </c>
      <c r="I13" s="120">
        <f>SUM('11.29'!V20,'11.30'!V20)</f>
        <v>0</v>
      </c>
      <c r="J13" s="18"/>
      <c r="K13" s="19"/>
      <c r="L13" s="121" t="s">
        <v>22</v>
      </c>
      <c r="M13" s="119">
        <f>SUM('11.01'!P20,'11.02'!P20,'11.03'!P20,'11.04'!P20,'11.05'!P20,'11.06'!P20,'11.08'!P20,'11.09'!P20,'11.10'!P20,'11.11'!P20,'11.12'!P20,'11.13'!P20,'11.15'!P20,'11.16'!P20,'11.17'!P20,'11.18'!P20,'11.19'!P20,'11.20'!P20,'11.22'!P20,'11.23'!P20,'11.24'!P20,'11.25'!P20,'11.26'!P20,'11.27'!P20,'11.29'!P20,'11.30'!P20)</f>
        <v>144</v>
      </c>
      <c r="N13" s="119">
        <f>SUM('11.01'!Q20,'11.02'!Q20,'11.03'!Q20,'11.04'!Q20,'11.05'!Q20,'11.06'!Q20,'11.08'!Q20,'11.09'!Q20,'11.10'!Q20,'11.11'!Q20,'11.12'!Q20,'11.13'!Q20,'11.15'!Q20,'11.16'!Q20,'11.17'!Q20,'11.18'!Q20,'11.19'!Q20,'11.20'!Q20,'11.22'!Q20,'11.23'!Q20,'11.24'!Q20,'11.25'!Q20,'11.26'!Q20,'11.27'!Q20,'11.29'!Q20,'11.30'!Q20)</f>
        <v>0</v>
      </c>
      <c r="O13" s="119">
        <f>SUM('11.01'!R20,'11.02'!R20,'11.03'!R20,'11.04'!R20,'11.05'!R20,'11.06'!R20,'11.08'!R20,'11.09'!R20,'11.10'!R20,'11.11'!R20,'11.12'!R20,'11.13'!R20,'11.15'!R20,'11.16'!R20,'11.17'!R20,'11.18'!R20,'11.19'!R20,'11.20'!R20,'11.22'!R20,'11.23'!R20,'11.24'!R20,'11.25'!R20,'11.26'!R20,'11.27'!R20,'11.29'!R20,'11.30'!R20)</f>
        <v>458</v>
      </c>
      <c r="P13" s="119">
        <f>SUM('11.01'!S20,'11.02'!S20,'11.03'!S20,'11.04'!S20,'11.05'!S20,'11.06'!S20,'11.08'!S20,'11.09'!S20,'11.10'!S20,'11.11'!S20,'11.12'!S20,'11.13'!S20,'11.15'!S20,'11.16'!S20,'11.17'!S20,'11.18'!S20,'11.19'!S20,'11.20'!S20,'11.22'!S20,'11.23'!S20,'11.24'!S20,'11.25'!S20,'11.26'!S20,'11.27'!S20,'11.29'!S20,'11.30'!S20)</f>
        <v>0</v>
      </c>
      <c r="Q13" s="119">
        <f>SUM('11.01'!T20,'11.02'!T20,'11.03'!T20,'11.04'!T20,'11.05'!T20,'11.06'!T20,'11.08'!T20,'11.09'!T20,'11.10'!T20,'11.11'!T20,'11.12'!T20,'11.13'!T20,'11.15'!T20,'11.16'!T20,'11.17'!T20,'11.18'!T20,'11.19'!T20,'11.20'!T20,'11.22'!T20,'11.23'!T20,'11.24'!T20,'11.25'!T20,'11.26'!T20,'11.27'!T20,'11.29'!T20,'11.30'!T20)</f>
        <v>20</v>
      </c>
      <c r="R13" s="119">
        <f>SUM('11.01'!U20,'11.02'!U20,'11.03'!U20,'11.04'!U20,'11.05'!U20,'11.06'!U20,'11.08'!U20,'11.09'!U20,'11.10'!U20,'11.11'!U20,'11.12'!U20,'11.13'!U20,'11.15'!U20,'11.16'!U20,'11.17'!U20,'11.18'!U20,'11.19'!U20,'11.20'!U20,'11.22'!U20,'11.23'!U20,'11.24'!U20,'11.25'!U20,'11.26'!U20,'11.27'!U20,'11.29'!U20,'11.30'!U20)</f>
        <v>0</v>
      </c>
      <c r="S13" s="120">
        <f>SUM('11.01'!V20,'11.02'!V20,'11.03'!V20,'11.04'!V20,'11.05'!V20,'11.06'!V20,'11.08'!V20,'11.09'!V20,'11.10'!V20,'11.11'!V20,'11.12'!V20,'11.13'!V20,'11.15'!V20,'11.16'!V20,'11.17'!V20,'11.18'!V20,'11.19'!V20,'11.20'!V20,'11.22'!V20,'11.23'!V20,'11.24'!V20,'11.25'!V20,'11.26'!V20,'11.27'!V20,'11.29'!V20,'11.30'!V20)</f>
        <v>0</v>
      </c>
    </row>
    <row r="14" spans="2:19" ht="20.100000000000001" customHeight="1">
      <c r="B14" s="78" t="s">
        <v>25</v>
      </c>
      <c r="C14" s="1">
        <f>SUM('11.29'!P21,'11.30'!P21)</f>
        <v>13</v>
      </c>
      <c r="D14" s="1">
        <f>SUM('11.29'!Q21,'11.30'!Q21)</f>
        <v>0</v>
      </c>
      <c r="E14" s="1">
        <f>SUM('11.29'!R21,'11.30'!R21)</f>
        <v>57</v>
      </c>
      <c r="F14" s="1">
        <f>SUM('11.29'!S21,'11.30'!S21)</f>
        <v>0</v>
      </c>
      <c r="G14" s="1">
        <f>SUM('11.29'!T21,'11.30'!T21)</f>
        <v>2</v>
      </c>
      <c r="H14" s="1">
        <f>SUM('11.29'!U21,'11.30'!U21)</f>
        <v>0</v>
      </c>
      <c r="I14" s="20">
        <f>SUM('11.29'!V21,'11.30'!V21)</f>
        <v>0</v>
      </c>
      <c r="J14" s="21"/>
      <c r="K14" s="19"/>
      <c r="L14" s="78" t="s">
        <v>25</v>
      </c>
      <c r="M14" s="1">
        <f>SUM('11.01'!P21,'11.02'!P21,'11.03'!P21,'11.04'!P21,'11.05'!P21,'11.06'!P21,'11.08'!P21,'11.09'!P21,'11.10'!P21,'11.11'!P21,'11.12'!P21,'11.13'!P21,'11.15'!P21,'11.16'!P21,'11.17'!P21,'11.18'!P21,'11.19'!P21,'11.20'!P21,'11.22'!P21,'11.23'!P21,'11.24'!P21,'11.25'!P21,'11.26'!P21,'11.27'!P21,'11.29'!P21,'11.30'!P21)</f>
        <v>135</v>
      </c>
      <c r="N14" s="1">
        <f>SUM('11.01'!Q21,'11.02'!Q21,'11.03'!Q21,'11.04'!Q21,'11.05'!Q21,'11.06'!Q21,'11.08'!Q21,'11.09'!Q21,'11.10'!Q21,'11.11'!Q21,'11.12'!Q21,'11.13'!Q21,'11.15'!Q21,'11.16'!Q21,'11.17'!Q21,'11.18'!Q21,'11.19'!Q21,'11.20'!Q21,'11.22'!Q21,'11.23'!Q21,'11.24'!Q21,'11.25'!Q21,'11.26'!Q21,'11.27'!Q21,'11.29'!Q21,'11.30'!Q21)</f>
        <v>1</v>
      </c>
      <c r="O14" s="1">
        <f>SUM('11.01'!R21,'11.02'!R21,'11.03'!R21,'11.04'!R21,'11.05'!R21,'11.06'!R21,'11.08'!R21,'11.09'!R21,'11.10'!R21,'11.11'!R21,'11.12'!R21,'11.13'!R21,'11.15'!R21,'11.16'!R21,'11.17'!R21,'11.18'!R21,'11.19'!R21,'11.20'!R21,'11.22'!R21,'11.23'!R21,'11.24'!R21,'11.25'!R21,'11.26'!R21,'11.27'!R21,'11.29'!R21,'11.30'!R21)</f>
        <v>462</v>
      </c>
      <c r="P14" s="1">
        <f>SUM('11.01'!S21,'11.02'!S21,'11.03'!S21,'11.04'!S21,'11.05'!S21,'11.06'!S21,'11.08'!S21,'11.09'!S21,'11.10'!S21,'11.11'!S21,'11.12'!S21,'11.13'!S21,'11.15'!S21,'11.16'!S21,'11.17'!S21,'11.18'!S21,'11.19'!S21,'11.20'!S21,'11.22'!S21,'11.23'!S21,'11.24'!S21,'11.25'!S21,'11.26'!S21,'11.27'!S21,'11.29'!S21,'11.30'!S21)</f>
        <v>0</v>
      </c>
      <c r="Q14" s="1">
        <f>SUM('11.01'!T21,'11.02'!T21,'11.03'!T21,'11.04'!T21,'11.05'!T21,'11.06'!T21,'11.08'!T21,'11.09'!T21,'11.10'!T21,'11.11'!T21,'11.12'!T21,'11.13'!T21,'11.15'!T21,'11.16'!T21,'11.17'!T21,'11.18'!T21,'11.19'!T21,'11.20'!T21,'11.22'!T21,'11.23'!T21,'11.24'!T21,'11.25'!T21,'11.26'!T21,'11.27'!T21,'11.29'!T21,'11.30'!T21)</f>
        <v>20</v>
      </c>
      <c r="R14" s="1">
        <f>SUM('11.01'!U21,'11.02'!U21,'11.03'!U21,'11.04'!U21,'11.05'!U21,'11.06'!U21,'11.08'!U21,'11.09'!U21,'11.10'!U21,'11.11'!U21,'11.12'!U21,'11.13'!U21,'11.15'!U21,'11.16'!U21,'11.17'!U21,'11.18'!U21,'11.19'!U21,'11.20'!U21,'11.22'!U21,'11.23'!U21,'11.24'!U21,'11.25'!U21,'11.26'!U21,'11.27'!U21,'11.29'!U21,'11.30'!U21)</f>
        <v>0</v>
      </c>
      <c r="S14" s="20">
        <f>SUM('11.01'!V21,'11.02'!V21,'11.03'!V21,'11.04'!V21,'11.05'!V21,'11.06'!V21,'11.08'!V21,'11.09'!V21,'11.10'!V21,'11.11'!V21,'11.12'!V21,'11.13'!V21,'11.15'!V21,'11.16'!V21,'11.17'!V21,'11.18'!V21,'11.19'!V21,'11.20'!V21,'11.22'!V21,'11.23'!V21,'11.24'!V21,'11.25'!V21,'11.26'!V21,'11.27'!V21,'11.29'!V21,'11.30'!V21)</f>
        <v>0</v>
      </c>
    </row>
    <row r="15" spans="2:19" ht="20.100000000000001" customHeight="1">
      <c r="B15" s="81"/>
      <c r="C15" s="69" t="s">
        <v>68</v>
      </c>
      <c r="D15" s="69" t="s">
        <v>69</v>
      </c>
      <c r="E15" s="69" t="s">
        <v>70</v>
      </c>
      <c r="F15" s="69" t="s">
        <v>71</v>
      </c>
      <c r="G15" s="69" t="s">
        <v>102</v>
      </c>
      <c r="H15" s="69" t="s">
        <v>73</v>
      </c>
      <c r="I15" s="71" t="s">
        <v>74</v>
      </c>
      <c r="J15" s="24"/>
      <c r="K15" s="76"/>
      <c r="L15" s="81"/>
      <c r="M15" s="69" t="s">
        <v>68</v>
      </c>
      <c r="N15" s="69" t="s">
        <v>69</v>
      </c>
      <c r="O15" s="69" t="s">
        <v>70</v>
      </c>
      <c r="P15" s="69" t="s">
        <v>71</v>
      </c>
      <c r="Q15" s="69" t="s">
        <v>102</v>
      </c>
      <c r="R15" s="69" t="s">
        <v>73</v>
      </c>
      <c r="S15" s="71" t="s">
        <v>74</v>
      </c>
    </row>
    <row r="16" spans="2:19" ht="20.100000000000001" customHeight="1">
      <c r="B16" s="121" t="s">
        <v>22</v>
      </c>
      <c r="C16" s="119">
        <f>SUM('11.29'!P23,'11.30'!P23)</f>
        <v>0</v>
      </c>
      <c r="D16" s="119">
        <f>SUM('11.29'!Q23,'11.30'!Q23)</f>
        <v>2</v>
      </c>
      <c r="E16" s="119">
        <f>SUM('11.29'!R23,'11.30'!R23)</f>
        <v>4</v>
      </c>
      <c r="F16" s="119">
        <f>SUM('11.29'!S23,'11.30'!S23)</f>
        <v>0</v>
      </c>
      <c r="G16" s="119">
        <f>SUM('11.29'!T23,'11.30'!T23)</f>
        <v>0</v>
      </c>
      <c r="H16" s="119">
        <f>SUM('11.29'!U23,'11.30'!U23)</f>
        <v>6</v>
      </c>
      <c r="I16" s="120">
        <f>SUM('11.29'!V23,'11.30'!V23)</f>
        <v>0</v>
      </c>
      <c r="J16" s="18"/>
      <c r="K16" s="19"/>
      <c r="L16" s="121" t="s">
        <v>22</v>
      </c>
      <c r="M16" s="119">
        <f>SUM('11.01'!P23,'11.02'!P23,'11.03'!P23,'11.04'!P23,'11.05'!P23,'11.06'!P23,'11.08'!P23,'11.09'!P23,'11.10'!P23,'11.11'!P23,'11.12'!P23,'11.13'!P23,'11.15'!P23,'11.16'!P23,'11.17'!P23,'11.18'!P23,'11.19'!P23,'11.20'!P23,'11.22'!P23,'11.23'!P23,'11.24'!P23,'11.25'!P23,'11.26'!P23,'11.27'!P23,'11.29'!P23,'11.30'!P23)</f>
        <v>1</v>
      </c>
      <c r="N16" s="119">
        <f>SUM('11.01'!Q23,'11.02'!Q23,'11.03'!Q23,'11.04'!Q23,'11.05'!Q23,'11.06'!Q23,'11.08'!Q23,'11.09'!Q23,'11.10'!Q23,'11.11'!Q23,'11.12'!Q23,'11.13'!Q23,'11.15'!Q23,'11.16'!Q23,'11.17'!Q23,'11.18'!Q23,'11.19'!Q23,'11.20'!Q23,'11.22'!Q23,'11.23'!Q23,'11.24'!Q23,'11.25'!Q23,'11.26'!Q23,'11.27'!Q23,'11.29'!Q23,'11.30'!Q23)</f>
        <v>33</v>
      </c>
      <c r="O16" s="119">
        <f>SUM('11.01'!R23,'11.02'!R23,'11.03'!R23,'11.04'!R23,'11.05'!R23,'11.06'!R23,'11.08'!R23,'11.09'!R23,'11.10'!R23,'11.11'!R23,'11.12'!R23,'11.13'!R23,'11.15'!R23,'11.16'!R23,'11.17'!R23,'11.18'!R23,'11.19'!R23,'11.20'!R23,'11.22'!R23,'11.23'!R23,'11.24'!R23,'11.25'!R23,'11.26'!R23,'11.27'!R23,'11.29'!R23,'11.30'!R23)</f>
        <v>60</v>
      </c>
      <c r="P16" s="119">
        <f>SUM('11.01'!S23,'11.02'!S23,'11.03'!S23,'11.04'!S23,'11.05'!S23,'11.06'!S23,'11.08'!S23,'11.09'!S23,'11.10'!S23,'11.11'!S23,'11.12'!S23,'11.13'!S23,'11.15'!S23,'11.16'!S23,'11.17'!S23,'11.18'!S23,'11.19'!S23,'11.20'!S23,'11.22'!S23,'11.23'!S23,'11.24'!S23,'11.25'!S23,'11.26'!S23,'11.27'!S23,'11.29'!S23,'11.30'!S23)</f>
        <v>0</v>
      </c>
      <c r="Q16" s="119">
        <f>SUM('11.01'!T23,'11.02'!T23,'11.03'!T23,'11.04'!T23,'11.05'!T23,'11.06'!T23,'11.08'!T23,'11.09'!T23,'11.10'!T23,'11.11'!T23,'11.12'!T23,'11.13'!T23,'11.15'!T23,'11.16'!T23,'11.17'!T23,'11.18'!T23,'11.19'!T23,'11.20'!T23,'11.22'!T23,'11.23'!T23,'11.24'!T23,'11.25'!T23,'11.26'!T23,'11.27'!T23,'11.29'!T23,'11.30'!T23)</f>
        <v>6</v>
      </c>
      <c r="R16" s="119">
        <f>SUM('11.01'!U23,'11.02'!U23,'11.03'!U23,'11.04'!U23,'11.05'!U23,'11.06'!U23,'11.08'!U23,'11.09'!U23,'11.10'!U23,'11.11'!U23,'11.12'!U23,'11.13'!U23,'11.15'!U23,'11.16'!U23,'11.17'!U23,'11.18'!U23,'11.19'!U23,'11.20'!U23,'11.22'!U23,'11.23'!U23,'11.24'!U23,'11.25'!U23,'11.26'!U23,'11.27'!U23,'11.29'!U23,'11.30'!U23)</f>
        <v>43</v>
      </c>
      <c r="S16" s="120">
        <f>SUM('11.01'!V23,'11.02'!V23,'11.03'!V23,'11.04'!V23,'11.05'!V23,'11.06'!V23,'11.08'!V23,'11.09'!V23,'11.10'!V23,'11.11'!V23,'11.12'!V23,'11.13'!V23,'11.15'!V23,'11.16'!V23,'11.17'!V23,'11.18'!V23,'11.19'!V23,'11.20'!V23,'11.22'!V23,'11.23'!V23,'11.24'!V23,'11.25'!V23,'11.26'!V23,'11.27'!V23,'11.29'!V23,'11.30'!V23)</f>
        <v>0</v>
      </c>
    </row>
    <row r="17" spans="2:19" ht="20.100000000000001" customHeight="1">
      <c r="B17" s="78" t="s">
        <v>25</v>
      </c>
      <c r="C17" s="1">
        <f>SUM('11.29'!P24,'11.30'!P24)</f>
        <v>0</v>
      </c>
      <c r="D17" s="1">
        <f>SUM('11.29'!Q24,'11.30'!Q24)</f>
        <v>1</v>
      </c>
      <c r="E17" s="1">
        <f>SUM('11.29'!R24,'11.30'!R24)</f>
        <v>4</v>
      </c>
      <c r="F17" s="1">
        <f>SUM('11.29'!S24,'11.30'!S24)</f>
        <v>0</v>
      </c>
      <c r="G17" s="1">
        <f>SUM('11.29'!T24,'11.30'!T24)</f>
        <v>0</v>
      </c>
      <c r="H17" s="1">
        <f>SUM('11.29'!U24,'11.30'!U24)</f>
        <v>3</v>
      </c>
      <c r="I17" s="20">
        <f>SUM('11.29'!V24,'11.30'!V24)</f>
        <v>0</v>
      </c>
      <c r="J17" s="21"/>
      <c r="K17" s="19"/>
      <c r="L17" s="72" t="s">
        <v>25</v>
      </c>
      <c r="M17" s="22">
        <f>SUM('11.01'!P24,'11.02'!P24,'11.03'!P24,'11.04'!P24,'11.05'!P24,'11.06'!P24,'11.08'!P24,'11.09'!P24,'11.10'!P24,'11.11'!P24,'11.12'!P24,'11.13'!P24,'11.15'!P24,'11.16'!P24,'11.17'!P24,'11.18'!P24,'11.19'!P24,'11.20'!P24,'11.22'!P24,'11.23'!P24,'11.24'!P24,'11.25'!P24,'11.26'!P24,'11.27'!P24,'11.29'!P24,'11.30'!P24)</f>
        <v>1</v>
      </c>
      <c r="N17" s="22">
        <f>SUM('11.01'!Q24,'11.02'!Q24,'11.03'!Q24,'11.04'!Q24,'11.05'!Q24,'11.06'!Q24,'11.08'!Q24,'11.09'!Q24,'11.10'!Q24,'11.11'!Q24,'11.12'!Q24,'11.13'!Q24,'11.15'!Q24,'11.16'!Q24,'11.17'!Q24,'11.18'!Q24,'11.19'!Q24,'11.20'!Q24,'11.22'!Q24,'11.23'!Q24,'11.24'!Q24,'11.25'!Q24,'11.26'!Q24,'11.27'!Q24,'11.29'!Q24,'11.30'!Q24)</f>
        <v>36</v>
      </c>
      <c r="O17" s="22">
        <f>SUM('11.01'!R24,'11.02'!R24,'11.03'!R24,'11.04'!R24,'11.05'!R24,'11.06'!R24,'11.08'!R24,'11.09'!R24,'11.10'!R24,'11.11'!R24,'11.12'!R24,'11.13'!R24,'11.15'!R24,'11.16'!R24,'11.17'!R24,'11.18'!R24,'11.19'!R24,'11.20'!R24,'11.22'!R24,'11.23'!R24,'11.24'!R24,'11.25'!R24,'11.26'!R24,'11.27'!R24,'11.29'!R24,'11.30'!R24)</f>
        <v>72</v>
      </c>
      <c r="P17" s="22">
        <f>SUM('11.01'!S24,'11.02'!S24,'11.03'!S24,'11.04'!S24,'11.05'!S24,'11.06'!S24,'11.08'!S24,'11.09'!S24,'11.10'!S24,'11.11'!S24,'11.12'!S24,'11.13'!S24,'11.15'!S24,'11.16'!S24,'11.17'!S24,'11.18'!S24,'11.19'!S24,'11.20'!S24,'11.22'!S24,'11.23'!S24,'11.24'!S24,'11.25'!S24,'11.26'!S24,'11.27'!S24,'11.29'!S24,'11.30'!S24)</f>
        <v>0</v>
      </c>
      <c r="Q17" s="22">
        <f>SUM('11.01'!T24,'11.02'!T24,'11.03'!T24,'11.04'!T24,'11.05'!T24,'11.06'!T24,'11.08'!T24,'11.09'!T24,'11.10'!T24,'11.11'!T24,'11.12'!T24,'11.13'!T24,'11.15'!T24,'11.16'!T24,'11.17'!T24,'11.18'!T24,'11.19'!T24,'11.20'!T24,'11.22'!T24,'11.23'!T24,'11.24'!T24,'11.25'!T24,'11.26'!T24,'11.27'!T24,'11.29'!T24,'11.30'!T24)</f>
        <v>4</v>
      </c>
      <c r="R17" s="22">
        <f>SUM('11.01'!U24,'11.02'!U24,'11.03'!U24,'11.04'!U24,'11.05'!U24,'11.06'!U24,'11.08'!U24,'11.09'!U24,'11.10'!U24,'11.11'!U24,'11.12'!U24,'11.13'!U24,'11.15'!U24,'11.16'!U24,'11.17'!U24,'11.18'!U24,'11.19'!U24,'11.20'!U24,'11.22'!U24,'11.23'!U24,'11.24'!U24,'11.25'!U24,'11.26'!U24,'11.27'!U24,'11.29'!U24,'11.30'!U24)</f>
        <v>33</v>
      </c>
      <c r="S17" s="23">
        <f>SUM('11.01'!V24,'11.02'!V24,'11.03'!V24,'11.04'!V24,'11.05'!V24,'11.06'!V24,'11.08'!V24,'11.09'!V24,'11.10'!V24,'11.11'!V24,'11.12'!V24,'11.13'!V24,'11.15'!V24,'11.16'!V24,'11.17'!V24,'11.18'!V24,'11.19'!V24,'11.20'!V24,'11.22'!V24,'11.23'!V24,'11.24'!V24,'11.25'!V24,'11.26'!V24,'11.27'!V24,'11.29'!V24,'11.30'!V24)</f>
        <v>0</v>
      </c>
    </row>
    <row r="18" spans="2:19" ht="20.100000000000001" customHeight="1">
      <c r="B18" s="81"/>
      <c r="C18" s="69" t="s">
        <v>103</v>
      </c>
      <c r="D18" s="69" t="s">
        <v>45</v>
      </c>
      <c r="E18" s="69" t="s">
        <v>77</v>
      </c>
      <c r="F18" s="69" t="s">
        <v>78</v>
      </c>
      <c r="G18" s="69" t="s">
        <v>128</v>
      </c>
      <c r="H18" s="69" t="s">
        <v>129</v>
      </c>
      <c r="I18" s="71" t="s">
        <v>46</v>
      </c>
      <c r="J18" s="76"/>
      <c r="K18" s="25"/>
      <c r="L18" s="178"/>
      <c r="M18" s="76" t="s">
        <v>104</v>
      </c>
      <c r="N18" s="76" t="s">
        <v>45</v>
      </c>
      <c r="O18" s="76" t="s">
        <v>77</v>
      </c>
      <c r="P18" s="76" t="s">
        <v>78</v>
      </c>
      <c r="Q18" s="76" t="s">
        <v>128</v>
      </c>
      <c r="R18" s="76" t="s">
        <v>129</v>
      </c>
      <c r="S18" s="77" t="s">
        <v>46</v>
      </c>
    </row>
    <row r="19" spans="2:19" ht="20.100000000000001" customHeight="1">
      <c r="B19" s="121" t="s">
        <v>22</v>
      </c>
      <c r="C19" s="119">
        <f>SUM('11.29'!P26,'11.30'!P26)</f>
        <v>1</v>
      </c>
      <c r="D19" s="119">
        <f>SUM('11.29'!Q26,'11.30'!Q26)</f>
        <v>0</v>
      </c>
      <c r="E19" s="119">
        <f>SUM('11.29'!R26,'11.30'!R26)</f>
        <v>0</v>
      </c>
      <c r="F19" s="119">
        <f>SUM('11.29'!S26,'11.30'!S26)</f>
        <v>0</v>
      </c>
      <c r="G19" s="119">
        <f>SUM('11.29'!T26,'11.30'!T26)</f>
        <v>0</v>
      </c>
      <c r="H19" s="119">
        <f>SUM('11.29'!U26,'11.30'!U26)</f>
        <v>0</v>
      </c>
      <c r="I19" s="120">
        <f>SUM('11.29'!V26,'11.30'!V26)</f>
        <v>0</v>
      </c>
      <c r="J19" s="26"/>
      <c r="K19" s="25"/>
      <c r="L19" s="121" t="s">
        <v>22</v>
      </c>
      <c r="M19" s="119">
        <f>SUM('11.01'!P26,'11.02'!P26,'11.03'!P26,'11.04'!P26,'11.05'!P26,'11.06'!P26,'11.08'!P26,'11.09'!P26,'11.10'!P26,'11.11'!P26,'11.12'!P26,'11.13'!P26,'11.15'!P26,'11.16'!P26,'11.17'!P26,'11.18'!P26,'11.19'!P26,'11.20'!P26,'11.22'!P26,'11.23'!P26,'11.24'!P26,'11.25'!P26,'11.26'!P26,'11.27'!P26,'11.29'!P26,'11.30'!P26)</f>
        <v>41</v>
      </c>
      <c r="N19" s="119">
        <f>SUM('11.01'!Q26,'11.02'!Q26,'11.03'!Q26,'11.04'!Q26,'11.05'!Q26,'11.06'!Q26,'11.08'!Q26,'11.09'!Q26,'11.10'!Q26,'11.11'!Q26,'11.12'!Q26,'11.13'!Q26,'11.15'!Q26,'11.16'!Q26,'11.17'!Q26,'11.18'!Q26,'11.19'!Q26,'11.20'!Q26,'11.22'!Q26,'11.23'!Q26,'11.24'!Q26,'11.25'!Q26,'11.26'!Q26,'11.27'!Q26,'11.29'!Q26,'11.30'!Q26)</f>
        <v>0</v>
      </c>
      <c r="O19" s="119">
        <f>SUM('11.01'!R26,'11.02'!R26,'11.03'!R26,'11.04'!R26,'11.05'!R26,'11.06'!R26,'11.08'!R26,'11.09'!R26,'11.10'!R26,'11.11'!R26,'11.12'!R26,'11.13'!R26,'11.15'!R26,'11.16'!R26,'11.17'!R26,'11.18'!R26,'11.19'!R26,'11.20'!R26,'11.22'!R26,'11.23'!R26,'11.24'!R26,'11.25'!R26,'11.26'!R26,'11.27'!R26,'11.29'!R26,'11.30'!R26)</f>
        <v>0</v>
      </c>
      <c r="P19" s="119">
        <f>SUM('11.01'!S26,'11.02'!S26,'11.03'!S26,'11.04'!S26,'11.05'!S26,'11.06'!S26,'11.08'!S26,'11.09'!S26,'11.10'!S26,'11.11'!S26,'11.12'!S26,'11.13'!S26,'11.15'!S26,'11.16'!S26,'11.17'!S26,'11.18'!S26,'11.19'!S26,'11.20'!S26,'11.22'!S26,'11.23'!S26,'11.24'!S26,'11.25'!S26,'11.26'!S26,'11.27'!S26,'11.29'!S26,'11.30'!S26)</f>
        <v>0</v>
      </c>
      <c r="Q19" s="119">
        <f>SUM('11.01'!T26,'11.02'!T26,'11.03'!T26,'11.04'!T26,'11.05'!T26,'11.06'!T26,'11.08'!T26,'11.09'!T26,'11.10'!T26,'11.11'!T26,'11.12'!T26,'11.13'!T26,'11.15'!T26,'11.16'!T26,'11.17'!T26,'11.18'!T26,'11.19'!T26,'11.20'!T26,'11.22'!T26,'11.23'!T26,'11.24'!T26,'11.25'!T26,'11.26'!T26,'11.27'!T26,'11.29'!T26,'11.30'!T26)</f>
        <v>0</v>
      </c>
      <c r="R19" s="119">
        <f>SUM('11.01'!U26,'11.02'!U26,'11.03'!U26,'11.04'!U26,'11.05'!U26,'11.06'!U26,'11.08'!U26,'11.09'!U26,'11.10'!U26,'11.11'!U26,'11.12'!U26,'11.13'!U26,'11.15'!U26,'11.16'!U26,'11.17'!U26,'11.18'!U26,'11.19'!U26,'11.20'!U26,'11.22'!U26,'11.23'!U26,'11.24'!U26,'11.25'!U26,'11.26'!U26,'11.27'!U26,'11.29'!U26,'11.30'!U26)</f>
        <v>1</v>
      </c>
      <c r="S19" s="120">
        <f>SUM('11.01'!V26,'11.02'!V26,'11.03'!V26,'11.04'!V26,'11.05'!V26,'11.06'!V26,'11.08'!V26,'11.09'!V26,'11.10'!V26,'11.11'!V26,'11.12'!V26,'11.13'!V26,'11.15'!V26,'11.16'!V26,'11.17'!V26,'11.18'!V26,'11.19'!V26,'11.20'!V26,'11.22'!V26,'11.23'!V26,'11.24'!V26,'11.25'!V26,'11.26'!V26,'11.27'!V26,'11.29'!V26,'11.30'!V26)</f>
        <v>0</v>
      </c>
    </row>
    <row r="20" spans="2:19" ht="20.100000000000001" customHeight="1">
      <c r="B20" s="72" t="s">
        <v>25</v>
      </c>
      <c r="C20" s="22">
        <f>SUM('11.29'!P27,'11.30'!P27)</f>
        <v>1</v>
      </c>
      <c r="D20" s="22">
        <f>SUM('11.29'!Q27,'11.30'!Q27)</f>
        <v>0</v>
      </c>
      <c r="E20" s="22">
        <f>SUM('11.29'!R27,'11.30'!R27)</f>
        <v>0</v>
      </c>
      <c r="F20" s="22">
        <f>SUM('11.29'!S27,'11.30'!S27)</f>
        <v>0</v>
      </c>
      <c r="G20" s="22">
        <f>SUM('11.29'!T27,'11.30'!T27)</f>
        <v>0</v>
      </c>
      <c r="H20" s="22">
        <f>SUM('11.29'!U27,'11.30'!U27)</f>
        <v>0</v>
      </c>
      <c r="I20" s="23">
        <f>SUM('11.29'!V27,'11.30'!V27)</f>
        <v>0</v>
      </c>
      <c r="J20" s="27"/>
      <c r="K20" s="25"/>
      <c r="L20" s="78" t="s">
        <v>25</v>
      </c>
      <c r="M20" s="1">
        <f>SUM('11.01'!P27,'11.02'!P27,'11.03'!P27,'11.04'!P27,'11.05'!P27,'11.06'!P27,'11.08'!P27,'11.09'!P27,'11.10'!P27,'11.11'!P27,'11.12'!P27,'11.13'!P27,'11.15'!P27,'11.16'!P27,'11.17'!P27,'11.18'!P27,'11.19'!P27,'11.20'!P27,'11.22'!P27,'11.23'!P27,'11.24'!P27,'11.25'!P27,'11.26'!P27,'11.27'!P27,'11.29'!P27,'11.30'!P27)</f>
        <v>42</v>
      </c>
      <c r="N20" s="1">
        <f>SUM('11.01'!Q27,'11.02'!Q27,'11.03'!Q27,'11.04'!Q27,'11.05'!Q27,'11.06'!Q27,'11.08'!Q27,'11.09'!Q27,'11.10'!Q27,'11.11'!Q27,'11.12'!Q27,'11.13'!Q27,'11.15'!Q27,'11.16'!Q27,'11.17'!Q27,'11.18'!Q27,'11.19'!Q27,'11.20'!Q27,'11.22'!Q27,'11.23'!Q27,'11.24'!Q27,'11.25'!Q27,'11.26'!Q27,'11.27'!Q27,'11.29'!Q27,'11.30'!Q27)</f>
        <v>0</v>
      </c>
      <c r="O20" s="1">
        <f>SUM('11.01'!R27,'11.02'!R27,'11.03'!R27,'11.04'!R27,'11.05'!R27,'11.06'!R27,'11.08'!R27,'11.09'!R27,'11.10'!R27,'11.11'!R27,'11.12'!R27,'11.13'!R27,'11.15'!R27,'11.16'!R27,'11.17'!R27,'11.18'!R27,'11.19'!R27,'11.20'!R27,'11.22'!R27,'11.23'!R27,'11.24'!R27,'11.25'!R27,'11.26'!R27,'11.27'!R27,'11.29'!R27,'11.30'!R27)</f>
        <v>0</v>
      </c>
      <c r="P20" s="1">
        <f>SUM('11.01'!S27,'11.02'!S27,'11.03'!S27,'11.04'!S27,'11.05'!S27,'11.06'!S27,'11.08'!S27,'11.09'!S27,'11.10'!S27,'11.11'!S27,'11.12'!S27,'11.13'!S27,'11.15'!S27,'11.16'!S27,'11.17'!S27,'11.18'!S27,'11.19'!S27,'11.20'!S27,'11.22'!S27,'11.23'!S27,'11.24'!S27,'11.25'!S27,'11.26'!S27,'11.27'!S27,'11.29'!S27,'11.30'!S27)</f>
        <v>0</v>
      </c>
      <c r="Q20" s="1">
        <f>SUM('11.01'!T27,'11.02'!T27,'11.03'!T27,'11.04'!T27,'11.05'!T27,'11.06'!T27,'11.08'!T27,'11.09'!T27,'11.10'!T27,'11.11'!T27,'11.12'!T27,'11.13'!T27,'11.15'!T27,'11.16'!T27,'11.17'!T27,'11.18'!T27,'11.19'!T27,'11.20'!T27,'11.22'!T27,'11.23'!T27,'11.24'!T27,'11.25'!T27,'11.26'!T27,'11.27'!T27,'11.29'!T27,'11.30'!T27)</f>
        <v>0</v>
      </c>
      <c r="R20" s="1">
        <f>SUM('11.01'!U27,'11.02'!U27,'11.03'!U27,'11.04'!U27,'11.05'!U27,'11.06'!U27,'11.08'!U27,'11.09'!U27,'11.10'!U27,'11.11'!U27,'11.12'!U27,'11.13'!U27,'11.15'!U27,'11.16'!U27,'11.17'!U27,'11.18'!U27,'11.19'!U27,'11.20'!U27,'11.22'!U27,'11.23'!U27,'11.24'!U27,'11.25'!U27,'11.26'!U27,'11.27'!U27,'11.29'!U27,'11.30'!U27)</f>
        <v>2</v>
      </c>
      <c r="S20" s="20">
        <f>SUM('11.01'!V27,'11.02'!V27,'11.03'!V27,'11.04'!V27,'11.05'!V27,'11.06'!V27,'11.08'!V27,'11.09'!V27,'11.10'!V27,'11.11'!V27,'11.12'!V27,'11.13'!V27,'11.15'!V27,'11.16'!V27,'11.17'!V27,'11.18'!V27,'11.19'!V27,'11.20'!V27,'11.22'!V27,'11.23'!V27,'11.24'!V27,'11.25'!V27,'11.26'!V27,'11.27'!V27,'11.29'!V27,'11.30'!V27)</f>
        <v>0</v>
      </c>
    </row>
    <row r="21" spans="2:19" ht="20.100000000000001" customHeight="1">
      <c r="B21" s="81"/>
      <c r="C21" s="69" t="s">
        <v>105</v>
      </c>
      <c r="D21" s="69" t="s">
        <v>106</v>
      </c>
      <c r="E21" s="69" t="s">
        <v>107</v>
      </c>
      <c r="F21" s="69" t="s">
        <v>47</v>
      </c>
      <c r="G21" s="69" t="s">
        <v>110</v>
      </c>
      <c r="H21" s="69" t="s">
        <v>111</v>
      </c>
      <c r="I21" s="71" t="s">
        <v>122</v>
      </c>
      <c r="J21" s="28"/>
      <c r="K21" s="29"/>
      <c r="L21" s="81"/>
      <c r="M21" s="69" t="s">
        <v>105</v>
      </c>
      <c r="N21" s="69" t="s">
        <v>106</v>
      </c>
      <c r="O21" s="69" t="s">
        <v>107</v>
      </c>
      <c r="P21" s="69" t="s">
        <v>47</v>
      </c>
      <c r="Q21" s="69" t="s">
        <v>110</v>
      </c>
      <c r="R21" s="69" t="s">
        <v>111</v>
      </c>
      <c r="S21" s="71" t="s">
        <v>122</v>
      </c>
    </row>
    <row r="22" spans="2:19" ht="20.100000000000001" customHeight="1">
      <c r="B22" s="121" t="s">
        <v>22</v>
      </c>
      <c r="C22" s="119">
        <f>SUM('11.29'!P29,'11.30'!P29)</f>
        <v>32</v>
      </c>
      <c r="D22" s="119">
        <f>SUM('11.29'!Q29,'11.30'!Q29)</f>
        <v>10</v>
      </c>
      <c r="E22" s="119">
        <f>SUM('11.29'!R29,'11.30'!R29)</f>
        <v>2</v>
      </c>
      <c r="F22" s="119">
        <f>SUM('11.29'!S29,'11.30'!S29)</f>
        <v>0</v>
      </c>
      <c r="G22" s="119">
        <f>SUM('11.29'!T29,'11.30'!T29)</f>
        <v>0</v>
      </c>
      <c r="H22" s="119">
        <f>SUM('11.29'!U29,'11.30'!U29)</f>
        <v>0</v>
      </c>
      <c r="I22" s="120">
        <f>SUM('11.29'!V29,'11.30'!V29)</f>
        <v>0</v>
      </c>
      <c r="J22" s="29"/>
      <c r="K22" s="29"/>
      <c r="L22" s="121" t="s">
        <v>22</v>
      </c>
      <c r="M22" s="119">
        <f>SUM('11.01'!P29,'11.02'!P29,'11.03'!P29,'11.04'!P29,'11.05'!P29,'11.06'!P29,'11.08'!P29,'11.09'!P29,'11.10'!P29,'11.11'!P29,'11.12'!P29,'11.13'!P29,'11.15'!P29,'11.16'!P29,'11.17'!P29,'11.18'!P29,'11.19'!P29,'11.20'!P29,'11.22'!P29,'11.23'!P29,'11.24'!P29,'11.25'!P29,'11.26'!P29,'11.27'!P29,'11.29'!P29,'11.30'!P29)</f>
        <v>266</v>
      </c>
      <c r="N22" s="119">
        <f>SUM('11.01'!Q29,'11.02'!Q29,'11.03'!Q29,'11.04'!Q29,'11.05'!Q29,'11.06'!Q29,'11.08'!Q29,'11.09'!Q29,'11.10'!Q29,'11.11'!Q29,'11.12'!Q29,'11.13'!Q29,'11.15'!Q29,'11.16'!Q29,'11.17'!Q29,'11.18'!Q29,'11.19'!Q29,'11.20'!Q29,'11.22'!Q29,'11.23'!Q29,'11.24'!Q29,'11.25'!Q29,'11.26'!Q29,'11.27'!Q29,'11.29'!Q29,'11.30'!Q29)</f>
        <v>121</v>
      </c>
      <c r="O22" s="119">
        <f>SUM('11.01'!R29,'11.02'!R29,'11.03'!R29,'11.04'!R29,'11.05'!R29,'11.06'!R29,'11.08'!R29,'11.09'!R29,'11.10'!R29,'11.11'!R29,'11.12'!R29,'11.13'!R29,'11.15'!R29,'11.16'!R29,'11.17'!R29,'11.18'!R29,'11.19'!R29,'11.20'!R29,'11.22'!R29,'11.23'!R29,'11.24'!R29,'11.25'!R29,'11.26'!R29,'11.27'!R29,'11.29'!R29,'11.30'!R29)</f>
        <v>37</v>
      </c>
      <c r="P22" s="119">
        <f>SUM('11.01'!S29,'11.02'!S29,'11.03'!S29,'11.04'!S29,'11.05'!S29,'11.06'!S29,'11.08'!S29,'11.09'!S29,'11.10'!S29,'11.11'!S29,'11.12'!S29,'11.13'!S29,'11.15'!S29,'11.16'!S29,'11.17'!S29,'11.18'!S29,'11.19'!S29,'11.20'!S29,'11.22'!S29,'11.23'!S29,'11.24'!S29,'11.25'!S29,'11.26'!S29,'11.27'!S29,'11.29'!S29,'11.30'!S29)</f>
        <v>3</v>
      </c>
      <c r="Q22" s="119">
        <f>SUM('11.01'!T29,'11.02'!T29,'11.03'!T29,'11.04'!T29,'11.05'!T29,'11.06'!T29,'11.08'!T29,'11.09'!T29,'11.10'!T29,'11.11'!T29,'11.12'!T29,'11.13'!T29,'11.15'!T29,'11.16'!T29,'11.17'!T29,'11.18'!T29,'11.19'!T29,'11.20'!T29,'11.22'!T29,'11.23'!T29,'11.24'!T29,'11.25'!T29,'11.26'!T29,'11.27'!T29,'11.29'!T29,'11.30'!T29)</f>
        <v>0</v>
      </c>
      <c r="R22" s="119">
        <f>SUM('11.01'!U29,'11.02'!U29,'11.03'!U29,'11.04'!U29,'11.05'!U29,'11.06'!U29,'11.08'!U29,'11.09'!U29,'11.10'!U29,'11.11'!U29,'11.12'!U29,'11.13'!U29,'11.15'!U29,'11.16'!U29,'11.17'!U29,'11.18'!U29,'11.19'!U29,'11.20'!U29,'11.22'!U29,'11.23'!U29,'11.24'!U29,'11.25'!U29,'11.26'!U29,'11.27'!U29,'11.29'!U29,'11.30'!U29)</f>
        <v>1</v>
      </c>
      <c r="S22" s="120">
        <f>SUM('11.01'!V29,'11.02'!V29,'11.03'!V29,'11.04'!V29,'11.05'!V29,'11.06'!V29,'11.08'!V29,'11.09'!V29,'11.10'!V29,'11.11'!V29,'11.12'!V29,'11.13'!V29,'11.15'!V29,'11.16'!V29,'11.17'!V29,'11.18'!V29,'11.19'!V29,'11.20'!V29,'11.22'!V29,'11.23'!V29,'11.24'!V29,'11.25'!V29,'11.26'!V29,'11.27'!V29,'11.29'!V29,'11.30'!V29)</f>
        <v>0</v>
      </c>
    </row>
    <row r="23" spans="2:19" ht="20.100000000000001" customHeight="1" thickBot="1">
      <c r="B23" s="85" t="s">
        <v>25</v>
      </c>
      <c r="C23" s="30">
        <f>SUM('11.29'!P30,'11.30'!P30)</f>
        <v>31</v>
      </c>
      <c r="D23" s="30">
        <f>SUM('11.29'!Q30,'11.30'!Q30)</f>
        <v>10</v>
      </c>
      <c r="E23" s="30">
        <f>SUM('11.29'!R30,'11.30'!R30)</f>
        <v>2</v>
      </c>
      <c r="F23" s="30">
        <f>SUM('11.29'!S30,'11.30'!S30)</f>
        <v>0</v>
      </c>
      <c r="G23" s="30">
        <f>SUM('11.29'!T30,'11.30'!T30)</f>
        <v>0</v>
      </c>
      <c r="H23" s="30">
        <f>SUM('11.29'!U30,'11.30'!U30)</f>
        <v>0</v>
      </c>
      <c r="I23" s="31">
        <f>SUM('11.29'!V30,'11.30'!V30)</f>
        <v>0</v>
      </c>
      <c r="J23" s="29"/>
      <c r="K23" s="29"/>
      <c r="L23" s="85" t="s">
        <v>25</v>
      </c>
      <c r="M23" s="30">
        <f>SUM('11.01'!P30,'11.02'!P30,'11.03'!P30,'11.04'!P30,'11.05'!P30,'11.06'!P30,'11.08'!P30,'11.09'!P30,'11.10'!P30,'11.11'!P30,'11.12'!P30,'11.13'!P30,'11.15'!P30,'11.16'!P30,'11.17'!P30,'11.18'!P30,'11.19'!P30,'11.20'!P30,'11.22'!P30,'11.23'!P30,'11.24'!P30,'11.25'!P30,'11.26'!P30,'11.27'!P30,'11.29'!P30,'11.30'!P30)</f>
        <v>261</v>
      </c>
      <c r="N23" s="30">
        <f>SUM('11.01'!Q30,'11.02'!Q30,'11.03'!Q30,'11.04'!Q30,'11.05'!Q30,'11.06'!Q30,'11.08'!Q30,'11.09'!Q30,'11.10'!Q30,'11.11'!Q30,'11.12'!Q30,'11.13'!Q30,'11.15'!Q30,'11.16'!Q30,'11.17'!Q30,'11.18'!Q30,'11.19'!Q30,'11.20'!Q30,'11.22'!Q30,'11.23'!Q30,'11.24'!Q30,'11.25'!Q30,'11.26'!Q30,'11.27'!Q30,'11.29'!Q30,'11.30'!Q30)</f>
        <v>126</v>
      </c>
      <c r="O23" s="30">
        <f>SUM('11.01'!R30,'11.02'!R30,'11.03'!R30,'11.04'!R30,'11.05'!R30,'11.06'!R30,'11.08'!R30,'11.09'!R30,'11.10'!R30,'11.11'!R30,'11.12'!R30,'11.13'!R30,'11.15'!R30,'11.16'!R30,'11.17'!R30,'11.18'!R30,'11.19'!R30,'11.20'!R30,'11.22'!R30,'11.23'!R30,'11.24'!R30,'11.25'!R30,'11.26'!R30,'11.27'!R30,'11.29'!R30,'11.30'!R30)</f>
        <v>36</v>
      </c>
      <c r="P23" s="30">
        <f>SUM('11.01'!S30,'11.02'!S30,'11.03'!S30,'11.04'!S30,'11.05'!S30,'11.06'!S30,'11.08'!S30,'11.09'!S30,'11.10'!S30,'11.11'!S30,'11.12'!S30,'11.13'!S30,'11.15'!S30,'11.16'!S30,'11.17'!S30,'11.18'!S30,'11.19'!S30,'11.20'!S30,'11.22'!S30,'11.23'!S30,'11.24'!S30,'11.25'!S30,'11.26'!S30,'11.27'!S30,'11.29'!S30,'11.30'!S30)</f>
        <v>3</v>
      </c>
      <c r="Q23" s="30">
        <f>SUM('11.01'!T30,'11.02'!T30,'11.03'!T30,'11.04'!T30,'11.05'!T30,'11.06'!T30,'11.08'!T30,'11.09'!T30,'11.10'!T30,'11.11'!T30,'11.12'!T30,'11.13'!T30,'11.15'!T30,'11.16'!T30,'11.17'!T30,'11.18'!T30,'11.19'!T30,'11.20'!T30,'11.22'!T30,'11.23'!T30,'11.24'!T30,'11.25'!T30,'11.26'!T30,'11.27'!T30,'11.29'!T30,'11.30'!T30)</f>
        <v>0</v>
      </c>
      <c r="R23" s="30">
        <f>SUM('11.01'!U30,'11.02'!U30,'11.03'!U30,'11.04'!U30,'11.05'!U30,'11.06'!U30,'11.08'!U30,'11.09'!U30,'11.10'!U30,'11.11'!U30,'11.12'!U30,'11.13'!U30,'11.15'!U30,'11.16'!U30,'11.17'!U30,'11.18'!U30,'11.19'!U30,'11.20'!U30,'11.22'!U30,'11.23'!U30,'11.24'!U30,'11.25'!U30,'11.26'!U30,'11.27'!U30,'11.29'!U30,'11.30'!U30)</f>
        <v>1</v>
      </c>
      <c r="S23" s="31">
        <f>SUM('11.01'!V30,'11.02'!V30,'11.03'!V30,'11.04'!V30,'11.05'!V30,'11.06'!V30,'11.08'!V30,'11.09'!V30,'11.10'!V30,'11.11'!V30,'11.12'!V30,'11.13'!V30,'11.15'!V30,'11.16'!V30,'11.17'!V30,'11.18'!V30,'11.19'!V30,'11.20'!V30,'11.22'!V30,'11.23'!V30,'11.24'!V30,'11.25'!V30,'11.26'!V30,'11.27'!V30,'11.29'!V30,'11.30'!V30)</f>
        <v>0</v>
      </c>
    </row>
    <row r="24" spans="2:19" ht="20.100000000000001" customHeight="1" thickBot="1">
      <c r="B24" s="100"/>
      <c r="C24" s="100"/>
      <c r="D24" s="100"/>
      <c r="E24" s="100"/>
      <c r="F24" s="100"/>
      <c r="G24" s="477" t="s">
        <v>79</v>
      </c>
      <c r="H24" s="478"/>
      <c r="I24" s="317">
        <f>SUM(C8:I8,C11:I11,C14:I14,C17:I17,C20:I20,C23:I23)</f>
        <v>541</v>
      </c>
      <c r="J24" s="29"/>
      <c r="K24" s="29"/>
      <c r="L24" s="100"/>
      <c r="M24" s="100"/>
      <c r="N24" s="100"/>
      <c r="O24" s="100"/>
      <c r="P24" s="100"/>
      <c r="Q24" s="479" t="s">
        <v>79</v>
      </c>
      <c r="R24" s="480"/>
      <c r="S24" s="271">
        <f>SUM(M8:S8,M11:S11,M14:S14,M17:S17,M20:S20,M23:S23)</f>
        <v>5948</v>
      </c>
    </row>
  </sheetData>
  <mergeCells count="2">
    <mergeCell ref="G24:H24"/>
    <mergeCell ref="Q24:R24"/>
  </mergeCells>
  <phoneticPr fontId="3" type="noConversion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M237"/>
  <sheetViews>
    <sheetView workbookViewId="0">
      <pane ySplit="2" topLeftCell="A3" activePane="bottomLeft" state="frozen"/>
      <selection pane="bottomLeft" activeCell="I57" sqref="I57:J57"/>
    </sheetView>
  </sheetViews>
  <sheetFormatPr defaultRowHeight="16.5"/>
  <cols>
    <col min="1" max="1" width="9" style="145"/>
    <col min="2" max="2" width="17.25" style="283" bestFit="1" customWidth="1"/>
    <col min="3" max="3" width="9.875" style="283" bestFit="1" customWidth="1"/>
    <col min="4" max="4" width="11.625" style="283" bestFit="1" customWidth="1"/>
    <col min="5" max="5" width="9" style="284"/>
    <col min="6" max="6" width="15.125" style="145" bestFit="1" customWidth="1"/>
    <col min="7" max="12" width="9" style="145"/>
  </cols>
  <sheetData>
    <row r="1" spans="1:13">
      <c r="A1" s="273" t="s">
        <v>0</v>
      </c>
      <c r="B1" s="274" t="s">
        <v>1</v>
      </c>
      <c r="C1" s="274" t="s">
        <v>2</v>
      </c>
      <c r="D1" s="276" t="s">
        <v>22</v>
      </c>
      <c r="E1" s="276" t="s">
        <v>23</v>
      </c>
      <c r="F1" s="276" t="s">
        <v>24</v>
      </c>
      <c r="G1" s="276" t="s">
        <v>25</v>
      </c>
      <c r="H1" s="276" t="s">
        <v>7</v>
      </c>
      <c r="I1" s="39" t="s">
        <v>8</v>
      </c>
      <c r="J1" s="39" t="s">
        <v>9</v>
      </c>
      <c r="K1" s="483" t="s">
        <v>10</v>
      </c>
      <c r="L1" s="483"/>
    </row>
    <row r="2" spans="1:13">
      <c r="A2" s="273"/>
      <c r="B2" s="274"/>
      <c r="C2" s="274"/>
      <c r="D2" s="275">
        <f>SUM(D3:D333)</f>
        <v>266</v>
      </c>
      <c r="E2" s="276"/>
      <c r="F2" s="276"/>
      <c r="G2" s="276"/>
      <c r="H2" s="276"/>
      <c r="I2" s="39"/>
      <c r="J2" s="39"/>
      <c r="K2" s="276"/>
      <c r="L2" s="276"/>
    </row>
    <row r="3" spans="1:13" ht="17.25" thickBot="1">
      <c r="A3" s="171">
        <v>44502</v>
      </c>
      <c r="B3" s="143" t="s">
        <v>421</v>
      </c>
      <c r="C3" s="161" t="s">
        <v>230</v>
      </c>
      <c r="D3" s="162">
        <v>1</v>
      </c>
      <c r="E3" s="162">
        <v>0</v>
      </c>
      <c r="F3" s="162">
        <v>0</v>
      </c>
      <c r="G3" s="162">
        <v>1</v>
      </c>
      <c r="H3" s="162">
        <v>0</v>
      </c>
      <c r="I3" s="459" t="s">
        <v>143</v>
      </c>
      <c r="J3" s="169" t="s">
        <v>423</v>
      </c>
      <c r="K3" s="169"/>
      <c r="L3" s="144"/>
      <c r="M3" s="147"/>
    </row>
    <row r="4" spans="1:13">
      <c r="A4" s="170">
        <v>44501</v>
      </c>
      <c r="B4" s="141" t="s">
        <v>1010</v>
      </c>
      <c r="C4" s="159" t="s">
        <v>62</v>
      </c>
      <c r="D4" s="160">
        <v>2</v>
      </c>
      <c r="E4" s="160">
        <v>0</v>
      </c>
      <c r="F4" s="160">
        <v>0</v>
      </c>
      <c r="G4" s="160">
        <v>2</v>
      </c>
      <c r="H4" s="160">
        <v>0</v>
      </c>
      <c r="I4" s="290" t="s">
        <v>1014</v>
      </c>
      <c r="J4" s="168" t="s">
        <v>1016</v>
      </c>
      <c r="K4" s="168"/>
      <c r="L4" s="142"/>
      <c r="M4" s="147"/>
    </row>
    <row r="5" spans="1:13" ht="17.25" thickBot="1">
      <c r="A5" s="165">
        <v>44501</v>
      </c>
      <c r="B5" s="285" t="s">
        <v>1010</v>
      </c>
      <c r="C5" s="158" t="s">
        <v>105</v>
      </c>
      <c r="D5" s="163">
        <v>1</v>
      </c>
      <c r="E5" s="163">
        <v>0</v>
      </c>
      <c r="F5" s="163">
        <v>0</v>
      </c>
      <c r="G5" s="163">
        <v>2</v>
      </c>
      <c r="H5" s="163">
        <v>0</v>
      </c>
      <c r="I5" s="292" t="s">
        <v>1014</v>
      </c>
      <c r="J5" s="164" t="s">
        <v>1016</v>
      </c>
      <c r="K5" s="164"/>
      <c r="L5" s="286"/>
      <c r="M5" s="147"/>
    </row>
    <row r="6" spans="1:13">
      <c r="A6" s="170">
        <v>44504</v>
      </c>
      <c r="B6" s="141" t="s">
        <v>1019</v>
      </c>
      <c r="C6" s="159" t="s">
        <v>62</v>
      </c>
      <c r="D6" s="160">
        <v>10</v>
      </c>
      <c r="E6" s="160">
        <v>0</v>
      </c>
      <c r="F6" s="160">
        <v>0</v>
      </c>
      <c r="G6" s="160">
        <v>15</v>
      </c>
      <c r="H6" s="160">
        <v>0</v>
      </c>
      <c r="I6" s="290" t="s">
        <v>1014</v>
      </c>
      <c r="J6" s="168" t="s">
        <v>1016</v>
      </c>
      <c r="K6" s="168"/>
      <c r="L6" s="142"/>
      <c r="M6" s="147"/>
    </row>
    <row r="7" spans="1:13" ht="17.25" thickBot="1">
      <c r="A7" s="165">
        <v>44504</v>
      </c>
      <c r="B7" s="285" t="s">
        <v>1019</v>
      </c>
      <c r="C7" s="158" t="s">
        <v>64</v>
      </c>
      <c r="D7" s="163">
        <v>1</v>
      </c>
      <c r="E7" s="163">
        <v>0</v>
      </c>
      <c r="F7" s="163">
        <v>0</v>
      </c>
      <c r="G7" s="163">
        <v>1</v>
      </c>
      <c r="H7" s="163">
        <v>0</v>
      </c>
      <c r="I7" s="292" t="s">
        <v>1014</v>
      </c>
      <c r="J7" s="164" t="s">
        <v>1016</v>
      </c>
      <c r="K7" s="164"/>
      <c r="L7" s="286"/>
      <c r="M7" s="147"/>
    </row>
    <row r="8" spans="1:13" ht="17.25" thickBot="1">
      <c r="A8" s="174">
        <v>44505</v>
      </c>
      <c r="B8" s="287" t="s">
        <v>1020</v>
      </c>
      <c r="C8" s="166" t="s">
        <v>105</v>
      </c>
      <c r="D8" s="167">
        <v>1</v>
      </c>
      <c r="E8" s="167">
        <v>0</v>
      </c>
      <c r="F8" s="167">
        <v>0</v>
      </c>
      <c r="G8" s="167">
        <v>2</v>
      </c>
      <c r="H8" s="167">
        <v>0</v>
      </c>
      <c r="I8" s="296" t="s">
        <v>1014</v>
      </c>
      <c r="J8" s="175" t="s">
        <v>1016</v>
      </c>
      <c r="K8" s="175"/>
      <c r="L8" s="288"/>
      <c r="M8" s="147"/>
    </row>
    <row r="9" spans="1:13" ht="17.25" thickBot="1">
      <c r="A9" s="174">
        <v>44505</v>
      </c>
      <c r="B9" s="287" t="s">
        <v>1022</v>
      </c>
      <c r="C9" s="166" t="s">
        <v>62</v>
      </c>
      <c r="D9" s="167">
        <v>7</v>
      </c>
      <c r="E9" s="167">
        <v>0</v>
      </c>
      <c r="F9" s="167">
        <v>0</v>
      </c>
      <c r="G9" s="167">
        <v>8</v>
      </c>
      <c r="H9" s="167">
        <v>0</v>
      </c>
      <c r="I9" s="296" t="s">
        <v>1014</v>
      </c>
      <c r="J9" s="175" t="s">
        <v>1016</v>
      </c>
      <c r="K9" s="175"/>
      <c r="L9" s="288"/>
      <c r="M9" s="147"/>
    </row>
    <row r="10" spans="1:13">
      <c r="A10" s="170">
        <v>44505</v>
      </c>
      <c r="B10" s="141" t="s">
        <v>1010</v>
      </c>
      <c r="C10" s="159" t="s">
        <v>64</v>
      </c>
      <c r="D10" s="160">
        <v>1</v>
      </c>
      <c r="E10" s="160">
        <v>0</v>
      </c>
      <c r="F10" s="160">
        <v>0</v>
      </c>
      <c r="G10" s="160">
        <v>1</v>
      </c>
      <c r="H10" s="160">
        <v>0</v>
      </c>
      <c r="I10" s="290" t="s">
        <v>1014</v>
      </c>
      <c r="J10" s="168" t="s">
        <v>1016</v>
      </c>
      <c r="K10" s="168"/>
      <c r="L10" s="142"/>
      <c r="M10" s="147"/>
    </row>
    <row r="11" spans="1:13" ht="17.25" thickBot="1">
      <c r="A11" s="165">
        <v>44505</v>
      </c>
      <c r="B11" s="285" t="s">
        <v>1010</v>
      </c>
      <c r="C11" s="158" t="s">
        <v>105</v>
      </c>
      <c r="D11" s="163">
        <v>1</v>
      </c>
      <c r="E11" s="163">
        <v>0</v>
      </c>
      <c r="F11" s="163">
        <v>0</v>
      </c>
      <c r="G11" s="163">
        <v>0</v>
      </c>
      <c r="H11" s="163">
        <v>0</v>
      </c>
      <c r="I11" s="292" t="s">
        <v>1014</v>
      </c>
      <c r="J11" s="164" t="s">
        <v>1016</v>
      </c>
      <c r="K11" s="164"/>
      <c r="L11" s="286"/>
      <c r="M11" s="147"/>
    </row>
    <row r="12" spans="1:13" ht="17.25" thickBot="1">
      <c r="A12" s="174">
        <v>44505</v>
      </c>
      <c r="B12" s="287" t="s">
        <v>1026</v>
      </c>
      <c r="C12" s="166" t="s">
        <v>62</v>
      </c>
      <c r="D12" s="167">
        <v>5</v>
      </c>
      <c r="E12" s="167">
        <v>0</v>
      </c>
      <c r="F12" s="167">
        <v>0</v>
      </c>
      <c r="G12" s="167">
        <v>0</v>
      </c>
      <c r="H12" s="167">
        <v>0</v>
      </c>
      <c r="I12" s="296" t="s">
        <v>1014</v>
      </c>
      <c r="J12" s="175" t="s">
        <v>1016</v>
      </c>
      <c r="K12" s="175"/>
      <c r="L12" s="288"/>
      <c r="M12" s="147"/>
    </row>
    <row r="13" spans="1:13" ht="17.25" thickBot="1">
      <c r="A13" s="174">
        <v>44505</v>
      </c>
      <c r="B13" s="287" t="s">
        <v>1028</v>
      </c>
      <c r="C13" s="166" t="s">
        <v>62</v>
      </c>
      <c r="D13" s="167">
        <v>6</v>
      </c>
      <c r="E13" s="167">
        <v>0</v>
      </c>
      <c r="F13" s="167">
        <v>0</v>
      </c>
      <c r="G13" s="167">
        <v>8</v>
      </c>
      <c r="H13" s="167">
        <v>0</v>
      </c>
      <c r="I13" s="296" t="s">
        <v>1014</v>
      </c>
      <c r="J13" s="175" t="s">
        <v>1016</v>
      </c>
      <c r="K13" s="175"/>
      <c r="L13" s="288"/>
      <c r="M13" s="147"/>
    </row>
    <row r="14" spans="1:13" ht="17.25" thickBot="1">
      <c r="A14" s="174">
        <v>44505</v>
      </c>
      <c r="B14" s="287" t="s">
        <v>1030</v>
      </c>
      <c r="C14" s="166" t="s">
        <v>106</v>
      </c>
      <c r="D14" s="167">
        <v>2</v>
      </c>
      <c r="E14" s="167">
        <v>0</v>
      </c>
      <c r="F14" s="167">
        <v>0</v>
      </c>
      <c r="G14" s="167">
        <v>2</v>
      </c>
      <c r="H14" s="167">
        <v>0</v>
      </c>
      <c r="I14" s="296" t="s">
        <v>1014</v>
      </c>
      <c r="J14" s="175" t="s">
        <v>1016</v>
      </c>
      <c r="K14" s="175"/>
      <c r="L14" s="288"/>
      <c r="M14" s="147"/>
    </row>
    <row r="15" spans="1:13" ht="17.25" thickBot="1">
      <c r="A15" s="174">
        <v>44508</v>
      </c>
      <c r="B15" s="287" t="s">
        <v>1019</v>
      </c>
      <c r="C15" s="166" t="s">
        <v>513</v>
      </c>
      <c r="D15" s="167">
        <v>2</v>
      </c>
      <c r="E15" s="167">
        <v>0</v>
      </c>
      <c r="F15" s="167">
        <v>0</v>
      </c>
      <c r="G15" s="167">
        <v>2</v>
      </c>
      <c r="H15" s="167">
        <v>0</v>
      </c>
      <c r="I15" s="296" t="s">
        <v>1014</v>
      </c>
      <c r="J15" s="175" t="s">
        <v>1016</v>
      </c>
      <c r="K15" s="175"/>
      <c r="L15" s="288"/>
      <c r="M15" s="147"/>
    </row>
    <row r="16" spans="1:13">
      <c r="A16" s="170">
        <v>44508</v>
      </c>
      <c r="B16" s="141" t="s">
        <v>1103</v>
      </c>
      <c r="C16" s="159" t="s">
        <v>195</v>
      </c>
      <c r="D16" s="160">
        <v>3</v>
      </c>
      <c r="E16" s="160">
        <v>0</v>
      </c>
      <c r="F16" s="160">
        <v>0</v>
      </c>
      <c r="G16" s="160">
        <v>2</v>
      </c>
      <c r="H16" s="160">
        <v>0</v>
      </c>
      <c r="I16" s="290" t="s">
        <v>1014</v>
      </c>
      <c r="J16" s="168" t="s">
        <v>1016</v>
      </c>
      <c r="K16" s="168"/>
      <c r="L16" s="142"/>
      <c r="M16" s="147"/>
    </row>
    <row r="17" spans="1:13">
      <c r="A17" s="171">
        <v>44508</v>
      </c>
      <c r="B17" s="143" t="s">
        <v>1103</v>
      </c>
      <c r="C17" s="161" t="s">
        <v>216</v>
      </c>
      <c r="D17" s="162">
        <v>9</v>
      </c>
      <c r="E17" s="162">
        <v>0</v>
      </c>
      <c r="F17" s="162">
        <v>0</v>
      </c>
      <c r="G17" s="162">
        <v>11</v>
      </c>
      <c r="H17" s="162">
        <v>0</v>
      </c>
      <c r="I17" s="291" t="s">
        <v>1014</v>
      </c>
      <c r="J17" s="169" t="s">
        <v>1016</v>
      </c>
      <c r="K17" s="169"/>
      <c r="L17" s="144"/>
      <c r="M17" s="147"/>
    </row>
    <row r="18" spans="1:13">
      <c r="A18" s="171">
        <v>44508</v>
      </c>
      <c r="B18" s="143" t="s">
        <v>1103</v>
      </c>
      <c r="C18" s="161" t="s">
        <v>184</v>
      </c>
      <c r="D18" s="162">
        <v>2</v>
      </c>
      <c r="E18" s="162">
        <v>0</v>
      </c>
      <c r="F18" s="162">
        <v>0</v>
      </c>
      <c r="G18" s="162">
        <v>1</v>
      </c>
      <c r="H18" s="162">
        <v>0</v>
      </c>
      <c r="I18" s="291" t="s">
        <v>1014</v>
      </c>
      <c r="J18" s="169" t="s">
        <v>1016</v>
      </c>
      <c r="K18" s="169"/>
      <c r="L18" s="144"/>
      <c r="M18" s="147"/>
    </row>
    <row r="19" spans="1:13" ht="17.25" thickBot="1">
      <c r="A19" s="165">
        <v>44508</v>
      </c>
      <c r="B19" s="285" t="s">
        <v>1103</v>
      </c>
      <c r="C19" s="158" t="s">
        <v>189</v>
      </c>
      <c r="D19" s="163">
        <v>1</v>
      </c>
      <c r="E19" s="163">
        <v>0</v>
      </c>
      <c r="F19" s="163">
        <v>0</v>
      </c>
      <c r="G19" s="163">
        <v>1</v>
      </c>
      <c r="H19" s="163">
        <v>0</v>
      </c>
      <c r="I19" s="292" t="s">
        <v>1014</v>
      </c>
      <c r="J19" s="164" t="s">
        <v>1016</v>
      </c>
      <c r="K19" s="164"/>
      <c r="L19" s="286"/>
      <c r="M19" s="147"/>
    </row>
    <row r="20" spans="1:13">
      <c r="A20" s="170">
        <v>44509</v>
      </c>
      <c r="B20" s="141" t="s">
        <v>1278</v>
      </c>
      <c r="C20" s="159" t="s">
        <v>1276</v>
      </c>
      <c r="D20" s="160">
        <v>5</v>
      </c>
      <c r="E20" s="160">
        <v>0</v>
      </c>
      <c r="F20" s="160">
        <v>0</v>
      </c>
      <c r="G20" s="160">
        <v>3</v>
      </c>
      <c r="H20" s="160">
        <v>0</v>
      </c>
      <c r="I20" s="290" t="s">
        <v>1283</v>
      </c>
      <c r="J20" s="168" t="s">
        <v>1287</v>
      </c>
      <c r="K20" s="168"/>
      <c r="L20" s="142"/>
      <c r="M20" s="147"/>
    </row>
    <row r="21" spans="1:13" ht="17.25" thickBot="1">
      <c r="A21" s="165">
        <v>44509</v>
      </c>
      <c r="B21" s="285" t="s">
        <v>1278</v>
      </c>
      <c r="C21" s="158" t="s">
        <v>1277</v>
      </c>
      <c r="D21" s="163">
        <v>4</v>
      </c>
      <c r="E21" s="163">
        <v>0</v>
      </c>
      <c r="F21" s="163">
        <v>0</v>
      </c>
      <c r="G21" s="163">
        <v>8</v>
      </c>
      <c r="H21" s="163">
        <v>0</v>
      </c>
      <c r="I21" s="292" t="s">
        <v>1284</v>
      </c>
      <c r="J21" s="164" t="s">
        <v>1288</v>
      </c>
      <c r="K21" s="164"/>
      <c r="L21" s="286"/>
      <c r="M21" s="147"/>
    </row>
    <row r="22" spans="1:13">
      <c r="A22" s="170">
        <v>44509</v>
      </c>
      <c r="B22" s="141" t="s">
        <v>1279</v>
      </c>
      <c r="C22" s="159" t="s">
        <v>1280</v>
      </c>
      <c r="D22" s="160">
        <v>5</v>
      </c>
      <c r="E22" s="160">
        <v>0</v>
      </c>
      <c r="F22" s="160">
        <v>0</v>
      </c>
      <c r="G22" s="160">
        <v>0</v>
      </c>
      <c r="H22" s="160">
        <v>0</v>
      </c>
      <c r="I22" s="290" t="s">
        <v>1283</v>
      </c>
      <c r="J22" s="168" t="s">
        <v>1289</v>
      </c>
      <c r="K22" s="168"/>
      <c r="L22" s="142"/>
      <c r="M22" s="147"/>
    </row>
    <row r="23" spans="1:13" ht="17.25" thickBot="1">
      <c r="A23" s="165">
        <v>44509</v>
      </c>
      <c r="B23" s="285" t="s">
        <v>1279</v>
      </c>
      <c r="C23" s="158" t="s">
        <v>1281</v>
      </c>
      <c r="D23" s="163">
        <v>4</v>
      </c>
      <c r="E23" s="163">
        <v>0</v>
      </c>
      <c r="F23" s="163">
        <v>0</v>
      </c>
      <c r="G23" s="163">
        <v>2</v>
      </c>
      <c r="H23" s="163">
        <v>0</v>
      </c>
      <c r="I23" s="292" t="s">
        <v>1285</v>
      </c>
      <c r="J23" s="164" t="s">
        <v>1287</v>
      </c>
      <c r="K23" s="164"/>
      <c r="L23" s="286"/>
      <c r="M23" s="147"/>
    </row>
    <row r="24" spans="1:13" ht="17.25" thickBot="1">
      <c r="A24" s="174">
        <v>44509</v>
      </c>
      <c r="B24" s="287" t="s">
        <v>1282</v>
      </c>
      <c r="C24" s="166" t="s">
        <v>1281</v>
      </c>
      <c r="D24" s="167">
        <v>1</v>
      </c>
      <c r="E24" s="167">
        <v>0</v>
      </c>
      <c r="F24" s="167">
        <v>0</v>
      </c>
      <c r="G24" s="167">
        <v>1</v>
      </c>
      <c r="H24" s="167">
        <v>0</v>
      </c>
      <c r="I24" s="296" t="s">
        <v>1286</v>
      </c>
      <c r="J24" s="175" t="s">
        <v>1287</v>
      </c>
      <c r="K24" s="175"/>
      <c r="L24" s="288"/>
      <c r="M24" s="147"/>
    </row>
    <row r="25" spans="1:13">
      <c r="A25" s="170">
        <v>44510</v>
      </c>
      <c r="B25" s="141" t="s">
        <v>1332</v>
      </c>
      <c r="C25" s="159" t="s">
        <v>1297</v>
      </c>
      <c r="D25" s="160">
        <v>0</v>
      </c>
      <c r="E25" s="160">
        <v>0</v>
      </c>
      <c r="F25" s="160">
        <v>0</v>
      </c>
      <c r="G25" s="160">
        <v>1</v>
      </c>
      <c r="H25" s="160">
        <v>0</v>
      </c>
      <c r="I25" s="290" t="s">
        <v>1333</v>
      </c>
      <c r="J25" s="168" t="s">
        <v>1334</v>
      </c>
      <c r="K25" s="168"/>
      <c r="L25" s="142"/>
      <c r="M25" s="147"/>
    </row>
    <row r="26" spans="1:13" ht="17.25" thickBot="1">
      <c r="A26" s="165">
        <v>44510</v>
      </c>
      <c r="B26" s="285" t="s">
        <v>1332</v>
      </c>
      <c r="C26" s="158" t="s">
        <v>633</v>
      </c>
      <c r="D26" s="163">
        <v>6</v>
      </c>
      <c r="E26" s="163">
        <v>0</v>
      </c>
      <c r="F26" s="163">
        <v>0</v>
      </c>
      <c r="G26" s="163">
        <v>2</v>
      </c>
      <c r="H26" s="163">
        <v>0</v>
      </c>
      <c r="I26" s="292" t="s">
        <v>1014</v>
      </c>
      <c r="J26" s="164" t="s">
        <v>1334</v>
      </c>
      <c r="K26" s="164"/>
      <c r="L26" s="286"/>
      <c r="M26" s="147"/>
    </row>
    <row r="27" spans="1:13" ht="17.25" thickBot="1">
      <c r="A27" s="171">
        <v>44509</v>
      </c>
      <c r="B27" s="143" t="s">
        <v>1403</v>
      </c>
      <c r="C27" s="161" t="s">
        <v>1298</v>
      </c>
      <c r="D27" s="162">
        <v>1</v>
      </c>
      <c r="E27" s="162">
        <v>0</v>
      </c>
      <c r="F27" s="162">
        <v>0</v>
      </c>
      <c r="G27" s="162">
        <v>1</v>
      </c>
      <c r="H27" s="162">
        <v>0</v>
      </c>
      <c r="I27" s="459" t="s">
        <v>1404</v>
      </c>
      <c r="J27" s="169" t="s">
        <v>1405</v>
      </c>
      <c r="K27" s="169"/>
      <c r="L27" s="144"/>
      <c r="M27" s="147"/>
    </row>
    <row r="28" spans="1:13">
      <c r="A28" s="170">
        <v>44511</v>
      </c>
      <c r="B28" s="141" t="s">
        <v>1679</v>
      </c>
      <c r="C28" s="408" t="s">
        <v>1680</v>
      </c>
      <c r="D28" s="160">
        <v>1</v>
      </c>
      <c r="E28" s="160">
        <v>0</v>
      </c>
      <c r="F28" s="160">
        <v>0</v>
      </c>
      <c r="G28" s="160">
        <v>1</v>
      </c>
      <c r="H28" s="160">
        <v>0</v>
      </c>
      <c r="I28" s="290" t="s">
        <v>1686</v>
      </c>
      <c r="J28" s="168" t="s">
        <v>1688</v>
      </c>
      <c r="K28" s="168"/>
      <c r="L28" s="142"/>
      <c r="M28" s="147"/>
    </row>
    <row r="29" spans="1:13" ht="17.25" thickBot="1">
      <c r="A29" s="165">
        <v>44511</v>
      </c>
      <c r="B29" s="285" t="s">
        <v>1681</v>
      </c>
      <c r="C29" s="410" t="s">
        <v>105</v>
      </c>
      <c r="D29" s="163">
        <v>2</v>
      </c>
      <c r="E29" s="163">
        <v>0</v>
      </c>
      <c r="F29" s="163">
        <v>0</v>
      </c>
      <c r="G29" s="163">
        <v>1</v>
      </c>
      <c r="H29" s="163">
        <v>0</v>
      </c>
      <c r="I29" s="292" t="s">
        <v>1687</v>
      </c>
      <c r="J29" s="164" t="s">
        <v>1689</v>
      </c>
      <c r="K29" s="164"/>
      <c r="L29" s="286"/>
      <c r="M29" s="147"/>
    </row>
    <row r="30" spans="1:13" ht="17.25" thickBot="1">
      <c r="A30" s="174">
        <v>44511</v>
      </c>
      <c r="B30" s="287" t="s">
        <v>1682</v>
      </c>
      <c r="C30" s="411" t="s">
        <v>62</v>
      </c>
      <c r="D30" s="167">
        <v>7</v>
      </c>
      <c r="E30" s="167">
        <v>0</v>
      </c>
      <c r="F30" s="167">
        <v>0</v>
      </c>
      <c r="G30" s="167">
        <v>7</v>
      </c>
      <c r="H30" s="167">
        <v>0</v>
      </c>
      <c r="I30" s="296" t="s">
        <v>1687</v>
      </c>
      <c r="J30" s="175" t="s">
        <v>1688</v>
      </c>
      <c r="K30" s="175"/>
      <c r="L30" s="288"/>
      <c r="M30" s="147"/>
    </row>
    <row r="31" spans="1:13" ht="17.25" thickBot="1">
      <c r="A31" s="174">
        <v>44511</v>
      </c>
      <c r="B31" s="287" t="s">
        <v>1683</v>
      </c>
      <c r="C31" s="411" t="s">
        <v>62</v>
      </c>
      <c r="D31" s="167">
        <v>7</v>
      </c>
      <c r="E31" s="167">
        <v>0</v>
      </c>
      <c r="F31" s="167">
        <v>0</v>
      </c>
      <c r="G31" s="167">
        <v>3</v>
      </c>
      <c r="H31" s="167">
        <v>0</v>
      </c>
      <c r="I31" s="296" t="s">
        <v>1687</v>
      </c>
      <c r="J31" s="175" t="s">
        <v>1689</v>
      </c>
      <c r="K31" s="175"/>
      <c r="L31" s="288"/>
      <c r="M31" s="147"/>
    </row>
    <row r="32" spans="1:13" ht="17.25" thickBot="1">
      <c r="A32" s="174">
        <v>44511</v>
      </c>
      <c r="B32" s="287" t="s">
        <v>1684</v>
      </c>
      <c r="C32" s="411" t="s">
        <v>62</v>
      </c>
      <c r="D32" s="167">
        <v>2</v>
      </c>
      <c r="E32" s="167">
        <v>0</v>
      </c>
      <c r="F32" s="167">
        <v>0</v>
      </c>
      <c r="G32" s="167">
        <v>0</v>
      </c>
      <c r="H32" s="167">
        <v>0</v>
      </c>
      <c r="I32" s="296" t="s">
        <v>1687</v>
      </c>
      <c r="J32" s="175" t="s">
        <v>1689</v>
      </c>
      <c r="K32" s="175"/>
      <c r="L32" s="288"/>
      <c r="M32" s="147"/>
    </row>
    <row r="33" spans="1:13" ht="17.25" thickBot="1">
      <c r="A33" s="174">
        <v>44511</v>
      </c>
      <c r="B33" s="287" t="s">
        <v>1685</v>
      </c>
      <c r="C33" s="411" t="s">
        <v>106</v>
      </c>
      <c r="D33" s="167">
        <v>2</v>
      </c>
      <c r="E33" s="167">
        <v>0</v>
      </c>
      <c r="F33" s="167">
        <v>0</v>
      </c>
      <c r="G33" s="167">
        <v>2</v>
      </c>
      <c r="H33" s="167">
        <v>0</v>
      </c>
      <c r="I33" s="296" t="s">
        <v>1686</v>
      </c>
      <c r="J33" s="175" t="s">
        <v>1689</v>
      </c>
      <c r="K33" s="175"/>
      <c r="L33" s="288"/>
      <c r="M33" s="147"/>
    </row>
    <row r="34" spans="1:13" ht="17.25" thickBot="1">
      <c r="A34" s="174">
        <v>44512</v>
      </c>
      <c r="B34" s="287" t="s">
        <v>1712</v>
      </c>
      <c r="C34" s="411" t="s">
        <v>62</v>
      </c>
      <c r="D34" s="167">
        <v>5</v>
      </c>
      <c r="E34" s="167">
        <v>0</v>
      </c>
      <c r="F34" s="167">
        <v>0</v>
      </c>
      <c r="G34" s="167">
        <v>0</v>
      </c>
      <c r="H34" s="167">
        <v>0</v>
      </c>
      <c r="I34" s="296" t="s">
        <v>1687</v>
      </c>
      <c r="J34" s="175" t="s">
        <v>1688</v>
      </c>
      <c r="K34" s="175"/>
      <c r="L34" s="288"/>
      <c r="M34" s="147"/>
    </row>
    <row r="35" spans="1:13">
      <c r="A35" s="170">
        <v>44512</v>
      </c>
      <c r="B35" s="141" t="s">
        <v>1713</v>
      </c>
      <c r="C35" s="408" t="s">
        <v>62</v>
      </c>
      <c r="D35" s="160">
        <v>10</v>
      </c>
      <c r="E35" s="160">
        <v>0</v>
      </c>
      <c r="F35" s="160">
        <v>0</v>
      </c>
      <c r="G35" s="160">
        <v>9</v>
      </c>
      <c r="H35" s="160">
        <v>0</v>
      </c>
      <c r="I35" s="290" t="s">
        <v>1686</v>
      </c>
      <c r="J35" s="168" t="s">
        <v>1688</v>
      </c>
      <c r="K35" s="168"/>
      <c r="L35" s="142"/>
      <c r="M35" s="147"/>
    </row>
    <row r="36" spans="1:13" ht="17.25" thickBot="1">
      <c r="A36" s="165">
        <v>44512</v>
      </c>
      <c r="B36" s="285" t="s">
        <v>1713</v>
      </c>
      <c r="C36" s="410" t="s">
        <v>105</v>
      </c>
      <c r="D36" s="163">
        <v>1</v>
      </c>
      <c r="E36" s="163">
        <v>0</v>
      </c>
      <c r="F36" s="163">
        <v>0</v>
      </c>
      <c r="G36" s="163">
        <v>1</v>
      </c>
      <c r="H36" s="163">
        <v>0</v>
      </c>
      <c r="I36" s="292" t="s">
        <v>1687</v>
      </c>
      <c r="J36" s="164" t="s">
        <v>1689</v>
      </c>
      <c r="K36" s="164"/>
      <c r="L36" s="286"/>
      <c r="M36" s="147"/>
    </row>
    <row r="37" spans="1:13">
      <c r="A37" s="170">
        <v>44512</v>
      </c>
      <c r="B37" s="141" t="s">
        <v>1714</v>
      </c>
      <c r="C37" s="408" t="s">
        <v>55</v>
      </c>
      <c r="D37" s="160">
        <v>1</v>
      </c>
      <c r="E37" s="160">
        <v>0</v>
      </c>
      <c r="F37" s="160">
        <v>0</v>
      </c>
      <c r="G37" s="160">
        <v>1</v>
      </c>
      <c r="H37" s="160">
        <v>0</v>
      </c>
      <c r="I37" s="290" t="s">
        <v>1687</v>
      </c>
      <c r="J37" s="168" t="s">
        <v>1688</v>
      </c>
      <c r="K37" s="168"/>
      <c r="L37" s="142"/>
      <c r="M37" s="147"/>
    </row>
    <row r="38" spans="1:13" ht="17.25" thickBot="1">
      <c r="A38" s="165">
        <v>44512</v>
      </c>
      <c r="B38" s="285" t="s">
        <v>1714</v>
      </c>
      <c r="C38" s="410" t="s">
        <v>57</v>
      </c>
      <c r="D38" s="163">
        <v>5</v>
      </c>
      <c r="E38" s="163">
        <v>0</v>
      </c>
      <c r="F38" s="163">
        <v>0</v>
      </c>
      <c r="G38" s="163">
        <v>4</v>
      </c>
      <c r="H38" s="163">
        <v>0</v>
      </c>
      <c r="I38" s="292" t="s">
        <v>1687</v>
      </c>
      <c r="J38" s="164" t="s">
        <v>1689</v>
      </c>
      <c r="K38" s="164"/>
      <c r="L38" s="286"/>
      <c r="M38" s="147"/>
    </row>
    <row r="39" spans="1:13">
      <c r="A39" s="170">
        <v>44515</v>
      </c>
      <c r="B39" s="141" t="s">
        <v>1734</v>
      </c>
      <c r="C39" s="408" t="s">
        <v>1735</v>
      </c>
      <c r="D39" s="160">
        <v>2</v>
      </c>
      <c r="E39" s="160">
        <v>0</v>
      </c>
      <c r="F39" s="160">
        <v>0</v>
      </c>
      <c r="G39" s="160">
        <v>2</v>
      </c>
      <c r="H39" s="160">
        <v>0</v>
      </c>
      <c r="I39" s="460" t="s">
        <v>1737</v>
      </c>
      <c r="J39" s="168" t="s">
        <v>1739</v>
      </c>
      <c r="K39" s="168"/>
      <c r="L39" s="142"/>
      <c r="M39" s="147"/>
    </row>
    <row r="40" spans="1:13" ht="17.25" thickBot="1">
      <c r="A40" s="165">
        <v>44515</v>
      </c>
      <c r="B40" s="285" t="s">
        <v>1734</v>
      </c>
      <c r="C40" s="410" t="s">
        <v>1736</v>
      </c>
      <c r="D40" s="163">
        <v>2</v>
      </c>
      <c r="E40" s="163">
        <v>0</v>
      </c>
      <c r="F40" s="163">
        <v>0</v>
      </c>
      <c r="G40" s="163">
        <v>2</v>
      </c>
      <c r="H40" s="163">
        <v>0</v>
      </c>
      <c r="I40" s="461" t="s">
        <v>1738</v>
      </c>
      <c r="J40" s="164" t="s">
        <v>1739</v>
      </c>
      <c r="K40" s="164"/>
      <c r="L40" s="286"/>
      <c r="M40" s="147"/>
    </row>
    <row r="41" spans="1:13">
      <c r="A41" s="170">
        <v>44515</v>
      </c>
      <c r="B41" s="141" t="s">
        <v>1825</v>
      </c>
      <c r="C41" s="408" t="s">
        <v>1804</v>
      </c>
      <c r="D41" s="160">
        <v>0</v>
      </c>
      <c r="E41" s="160">
        <v>0</v>
      </c>
      <c r="F41" s="160">
        <v>0</v>
      </c>
      <c r="G41" s="160">
        <v>4</v>
      </c>
      <c r="H41" s="160">
        <v>0</v>
      </c>
      <c r="I41" s="290" t="s">
        <v>1827</v>
      </c>
      <c r="J41" s="168" t="s">
        <v>1829</v>
      </c>
      <c r="K41" s="168"/>
      <c r="L41" s="142"/>
      <c r="M41" s="147"/>
    </row>
    <row r="42" spans="1:13" ht="17.25" thickBot="1">
      <c r="A42" s="165">
        <v>44515</v>
      </c>
      <c r="B42" s="285" t="s">
        <v>1826</v>
      </c>
      <c r="C42" s="410" t="s">
        <v>1756</v>
      </c>
      <c r="D42" s="163">
        <v>2</v>
      </c>
      <c r="E42" s="163">
        <v>0</v>
      </c>
      <c r="F42" s="163">
        <v>0</v>
      </c>
      <c r="G42" s="163">
        <v>2</v>
      </c>
      <c r="H42" s="163">
        <v>0</v>
      </c>
      <c r="I42" s="292" t="s">
        <v>1828</v>
      </c>
      <c r="J42" s="164" t="s">
        <v>1830</v>
      </c>
      <c r="K42" s="164"/>
      <c r="L42" s="286"/>
      <c r="M42" s="147"/>
    </row>
    <row r="43" spans="1:13" ht="17.25" thickBot="1">
      <c r="A43" s="174">
        <v>44517</v>
      </c>
      <c r="B43" s="287" t="s">
        <v>2101</v>
      </c>
      <c r="C43" s="411" t="s">
        <v>181</v>
      </c>
      <c r="D43" s="167">
        <v>10</v>
      </c>
      <c r="E43" s="167">
        <v>0</v>
      </c>
      <c r="F43" s="167">
        <v>0</v>
      </c>
      <c r="G43" s="167">
        <v>5</v>
      </c>
      <c r="H43" s="167">
        <v>0</v>
      </c>
      <c r="I43" s="296" t="s">
        <v>1014</v>
      </c>
      <c r="J43" s="175" t="s">
        <v>1016</v>
      </c>
      <c r="K43" s="175"/>
      <c r="L43" s="288"/>
      <c r="M43" s="147"/>
    </row>
    <row r="44" spans="1:13">
      <c r="A44" s="170">
        <v>44517</v>
      </c>
      <c r="B44" s="141" t="s">
        <v>1010</v>
      </c>
      <c r="C44" s="408" t="s">
        <v>181</v>
      </c>
      <c r="D44" s="160">
        <v>2</v>
      </c>
      <c r="E44" s="160">
        <v>0</v>
      </c>
      <c r="F44" s="160">
        <v>0</v>
      </c>
      <c r="G44" s="160">
        <v>2</v>
      </c>
      <c r="H44" s="160">
        <v>0</v>
      </c>
      <c r="I44" s="290" t="s">
        <v>2111</v>
      </c>
      <c r="J44" s="168" t="s">
        <v>1016</v>
      </c>
      <c r="K44" s="168"/>
      <c r="L44" s="142"/>
      <c r="M44" s="147"/>
    </row>
    <row r="45" spans="1:13" ht="17.25" thickBot="1">
      <c r="A45" s="165">
        <v>44517</v>
      </c>
      <c r="B45" s="285" t="s">
        <v>1010</v>
      </c>
      <c r="C45" s="410" t="s">
        <v>105</v>
      </c>
      <c r="D45" s="163">
        <v>1</v>
      </c>
      <c r="E45" s="163">
        <v>0</v>
      </c>
      <c r="F45" s="163">
        <v>0</v>
      </c>
      <c r="G45" s="163">
        <v>2</v>
      </c>
      <c r="H45" s="163">
        <v>0</v>
      </c>
      <c r="I45" s="292" t="s">
        <v>1014</v>
      </c>
      <c r="J45" s="164" t="s">
        <v>1016</v>
      </c>
      <c r="K45" s="164"/>
      <c r="L45" s="286"/>
      <c r="M45" s="147"/>
    </row>
    <row r="46" spans="1:13">
      <c r="A46" s="170">
        <v>44517</v>
      </c>
      <c r="B46" s="141" t="s">
        <v>2106</v>
      </c>
      <c r="C46" s="408" t="s">
        <v>181</v>
      </c>
      <c r="D46" s="160">
        <v>10</v>
      </c>
      <c r="E46" s="160">
        <v>0</v>
      </c>
      <c r="F46" s="160">
        <v>0</v>
      </c>
      <c r="G46" s="160">
        <v>10</v>
      </c>
      <c r="H46" s="160">
        <v>0</v>
      </c>
      <c r="I46" s="290" t="s">
        <v>1014</v>
      </c>
      <c r="J46" s="168" t="s">
        <v>1016</v>
      </c>
      <c r="K46" s="168"/>
      <c r="L46" s="142"/>
      <c r="M46" s="147"/>
    </row>
    <row r="47" spans="1:13">
      <c r="A47" s="171">
        <v>44517</v>
      </c>
      <c r="B47" s="143" t="s">
        <v>2106</v>
      </c>
      <c r="C47" s="409" t="s">
        <v>336</v>
      </c>
      <c r="D47" s="162">
        <v>1</v>
      </c>
      <c r="E47" s="162">
        <v>0</v>
      </c>
      <c r="F47" s="162">
        <v>0</v>
      </c>
      <c r="G47" s="162">
        <v>2</v>
      </c>
      <c r="H47" s="162">
        <v>0</v>
      </c>
      <c r="I47" s="291" t="s">
        <v>1014</v>
      </c>
      <c r="J47" s="169" t="s">
        <v>1016</v>
      </c>
      <c r="K47" s="169"/>
      <c r="L47" s="144"/>
      <c r="M47" s="147"/>
    </row>
    <row r="48" spans="1:13" ht="17.25" thickBot="1">
      <c r="A48" s="165">
        <v>44517</v>
      </c>
      <c r="B48" s="285" t="s">
        <v>2106</v>
      </c>
      <c r="C48" s="410" t="s">
        <v>2109</v>
      </c>
      <c r="D48" s="163">
        <v>0</v>
      </c>
      <c r="E48" s="163">
        <v>0</v>
      </c>
      <c r="F48" s="163">
        <v>0</v>
      </c>
      <c r="G48" s="163">
        <v>1</v>
      </c>
      <c r="H48" s="163">
        <v>0</v>
      </c>
      <c r="I48" s="292" t="s">
        <v>2111</v>
      </c>
      <c r="J48" s="164" t="s">
        <v>1016</v>
      </c>
      <c r="K48" s="164"/>
      <c r="L48" s="286"/>
      <c r="M48" s="147"/>
    </row>
    <row r="49" spans="1:13" ht="17.25" thickBot="1">
      <c r="A49" s="174">
        <v>44518</v>
      </c>
      <c r="B49" s="287" t="s">
        <v>1022</v>
      </c>
      <c r="C49" s="411" t="s">
        <v>1593</v>
      </c>
      <c r="D49" s="167">
        <v>7</v>
      </c>
      <c r="E49" s="167">
        <v>0</v>
      </c>
      <c r="F49" s="167">
        <v>0</v>
      </c>
      <c r="G49" s="167">
        <v>7</v>
      </c>
      <c r="H49" s="167">
        <v>0</v>
      </c>
      <c r="I49" s="296" t="s">
        <v>1014</v>
      </c>
      <c r="J49" s="175" t="s">
        <v>2193</v>
      </c>
      <c r="K49" s="175"/>
      <c r="L49" s="288"/>
      <c r="M49" s="147"/>
    </row>
    <row r="50" spans="1:13" ht="17.25" thickBot="1">
      <c r="A50" s="174">
        <v>44518</v>
      </c>
      <c r="B50" s="287" t="s">
        <v>1028</v>
      </c>
      <c r="C50" s="411" t="s">
        <v>1593</v>
      </c>
      <c r="D50" s="167">
        <v>3</v>
      </c>
      <c r="E50" s="167">
        <v>0</v>
      </c>
      <c r="F50" s="167">
        <v>0</v>
      </c>
      <c r="G50" s="167">
        <v>3</v>
      </c>
      <c r="H50" s="167">
        <v>0</v>
      </c>
      <c r="I50" s="296" t="s">
        <v>1014</v>
      </c>
      <c r="J50" s="175" t="s">
        <v>2193</v>
      </c>
      <c r="K50" s="175"/>
      <c r="L50" s="288"/>
      <c r="M50" s="147"/>
    </row>
    <row r="51" spans="1:13" ht="17.25" thickBot="1">
      <c r="A51" s="174">
        <v>44518</v>
      </c>
      <c r="B51" s="287" t="s">
        <v>2190</v>
      </c>
      <c r="C51" s="411" t="s">
        <v>1593</v>
      </c>
      <c r="D51" s="167">
        <v>3</v>
      </c>
      <c r="E51" s="167">
        <v>0</v>
      </c>
      <c r="F51" s="167">
        <v>0</v>
      </c>
      <c r="G51" s="167">
        <v>3</v>
      </c>
      <c r="H51" s="167">
        <v>0</v>
      </c>
      <c r="I51" s="296" t="s">
        <v>1014</v>
      </c>
      <c r="J51" s="175" t="s">
        <v>2193</v>
      </c>
      <c r="K51" s="175"/>
      <c r="L51" s="288"/>
      <c r="M51" s="147"/>
    </row>
    <row r="52" spans="1:13">
      <c r="A52" s="170">
        <v>44519</v>
      </c>
      <c r="B52" s="141" t="s">
        <v>2387</v>
      </c>
      <c r="C52" s="408" t="s">
        <v>181</v>
      </c>
      <c r="D52" s="160">
        <v>0</v>
      </c>
      <c r="E52" s="160">
        <v>0</v>
      </c>
      <c r="F52" s="160">
        <v>0</v>
      </c>
      <c r="G52" s="160">
        <v>1</v>
      </c>
      <c r="H52" s="160">
        <v>0</v>
      </c>
      <c r="I52" s="290" t="s">
        <v>1014</v>
      </c>
      <c r="J52" s="168" t="s">
        <v>2393</v>
      </c>
      <c r="K52" s="168"/>
      <c r="L52" s="142"/>
      <c r="M52" s="147"/>
    </row>
    <row r="53" spans="1:13">
      <c r="A53" s="171">
        <v>44519</v>
      </c>
      <c r="B53" s="143" t="s">
        <v>1279</v>
      </c>
      <c r="C53" s="409" t="s">
        <v>55</v>
      </c>
      <c r="D53" s="162">
        <v>0</v>
      </c>
      <c r="E53" s="162">
        <v>0</v>
      </c>
      <c r="F53" s="162">
        <v>0</v>
      </c>
      <c r="G53" s="162">
        <v>1</v>
      </c>
      <c r="H53" s="162">
        <v>0</v>
      </c>
      <c r="I53" s="291" t="s">
        <v>1014</v>
      </c>
      <c r="J53" s="169" t="s">
        <v>2193</v>
      </c>
      <c r="K53" s="169"/>
      <c r="L53" s="144"/>
      <c r="M53" s="147"/>
    </row>
    <row r="54" spans="1:13">
      <c r="A54" s="171">
        <v>44519</v>
      </c>
      <c r="B54" s="143" t="s">
        <v>1279</v>
      </c>
      <c r="C54" s="409" t="s">
        <v>2388</v>
      </c>
      <c r="D54" s="162">
        <v>2</v>
      </c>
      <c r="E54" s="162">
        <v>0</v>
      </c>
      <c r="F54" s="162">
        <v>0</v>
      </c>
      <c r="G54" s="162">
        <v>2</v>
      </c>
      <c r="H54" s="162">
        <v>0</v>
      </c>
      <c r="I54" s="291" t="s">
        <v>2392</v>
      </c>
      <c r="J54" s="169" t="s">
        <v>2193</v>
      </c>
      <c r="K54" s="169"/>
      <c r="L54" s="144"/>
      <c r="M54" s="147"/>
    </row>
    <row r="55" spans="1:13" ht="17.25" thickBot="1">
      <c r="A55" s="165">
        <v>44519</v>
      </c>
      <c r="B55" s="285" t="s">
        <v>2387</v>
      </c>
      <c r="C55" s="410" t="s">
        <v>105</v>
      </c>
      <c r="D55" s="163">
        <v>2</v>
      </c>
      <c r="E55" s="163">
        <v>0</v>
      </c>
      <c r="F55" s="163">
        <v>0</v>
      </c>
      <c r="G55" s="163">
        <v>1</v>
      </c>
      <c r="H55" s="163">
        <v>0</v>
      </c>
      <c r="I55" s="292" t="s">
        <v>2392</v>
      </c>
      <c r="J55" s="164" t="s">
        <v>2193</v>
      </c>
      <c r="K55" s="164"/>
      <c r="L55" s="286"/>
      <c r="M55" s="147"/>
    </row>
    <row r="56" spans="1:13" ht="17.25" thickBot="1">
      <c r="A56" s="174">
        <v>44519</v>
      </c>
      <c r="B56" s="287" t="s">
        <v>2390</v>
      </c>
      <c r="C56" s="411" t="s">
        <v>106</v>
      </c>
      <c r="D56" s="167">
        <v>1</v>
      </c>
      <c r="E56" s="167">
        <v>0</v>
      </c>
      <c r="F56" s="167">
        <v>0</v>
      </c>
      <c r="G56" s="167">
        <v>1</v>
      </c>
      <c r="H56" s="167">
        <v>0</v>
      </c>
      <c r="I56" s="296" t="s">
        <v>2392</v>
      </c>
      <c r="J56" s="175" t="s">
        <v>2193</v>
      </c>
      <c r="K56" s="175"/>
      <c r="L56" s="288"/>
      <c r="M56" s="147"/>
    </row>
    <row r="57" spans="1:13" ht="17.25" thickBot="1">
      <c r="A57" s="171">
        <v>44523</v>
      </c>
      <c r="B57" s="143" t="s">
        <v>2401</v>
      </c>
      <c r="C57" s="409" t="s">
        <v>63</v>
      </c>
      <c r="D57" s="162">
        <v>4</v>
      </c>
      <c r="E57" s="162">
        <v>0</v>
      </c>
      <c r="F57" s="162">
        <v>0</v>
      </c>
      <c r="G57" s="162">
        <v>4</v>
      </c>
      <c r="H57" s="162">
        <v>0</v>
      </c>
      <c r="I57" s="291" t="s">
        <v>2403</v>
      </c>
      <c r="J57" s="169" t="s">
        <v>2078</v>
      </c>
      <c r="K57" s="169"/>
      <c r="L57" s="144"/>
      <c r="M57" s="147"/>
    </row>
    <row r="58" spans="1:13">
      <c r="A58" s="170">
        <v>44522</v>
      </c>
      <c r="B58" s="141" t="s">
        <v>1103</v>
      </c>
      <c r="C58" s="408" t="s">
        <v>55</v>
      </c>
      <c r="D58" s="160">
        <v>3</v>
      </c>
      <c r="E58" s="160">
        <v>0</v>
      </c>
      <c r="F58" s="160">
        <v>0</v>
      </c>
      <c r="G58" s="160">
        <v>1</v>
      </c>
      <c r="H58" s="160">
        <v>0</v>
      </c>
      <c r="I58" s="290" t="s">
        <v>1014</v>
      </c>
      <c r="J58" s="168" t="s">
        <v>1016</v>
      </c>
      <c r="K58" s="168"/>
      <c r="L58" s="142"/>
      <c r="M58" s="147"/>
    </row>
    <row r="59" spans="1:13" ht="17.25" thickBot="1">
      <c r="A59" s="165">
        <v>44522</v>
      </c>
      <c r="B59" s="285" t="s">
        <v>1103</v>
      </c>
      <c r="C59" s="410" t="s">
        <v>57</v>
      </c>
      <c r="D59" s="163">
        <v>5</v>
      </c>
      <c r="E59" s="163">
        <v>0</v>
      </c>
      <c r="F59" s="163">
        <v>0</v>
      </c>
      <c r="G59" s="163">
        <v>5</v>
      </c>
      <c r="H59" s="163">
        <v>0</v>
      </c>
      <c r="I59" s="292" t="s">
        <v>1014</v>
      </c>
      <c r="J59" s="164" t="s">
        <v>1016</v>
      </c>
      <c r="K59" s="164"/>
      <c r="L59" s="286"/>
      <c r="M59" s="147"/>
    </row>
    <row r="60" spans="1:13">
      <c r="A60" s="170">
        <v>44524</v>
      </c>
      <c r="B60" s="141" t="s">
        <v>1019</v>
      </c>
      <c r="C60" s="408" t="s">
        <v>55</v>
      </c>
      <c r="D60" s="160">
        <v>0</v>
      </c>
      <c r="E60" s="160">
        <v>0</v>
      </c>
      <c r="F60" s="160">
        <v>0</v>
      </c>
      <c r="G60" s="160">
        <v>1</v>
      </c>
      <c r="H60" s="160">
        <v>0</v>
      </c>
      <c r="I60" s="290" t="s">
        <v>1014</v>
      </c>
      <c r="J60" s="168" t="s">
        <v>1016</v>
      </c>
      <c r="K60" s="168"/>
      <c r="L60" s="142"/>
      <c r="M60" s="147"/>
    </row>
    <row r="61" spans="1:13">
      <c r="A61" s="171">
        <v>44524</v>
      </c>
      <c r="B61" s="143" t="s">
        <v>1019</v>
      </c>
      <c r="C61" s="409" t="s">
        <v>62</v>
      </c>
      <c r="D61" s="162">
        <v>10</v>
      </c>
      <c r="E61" s="162">
        <v>0</v>
      </c>
      <c r="F61" s="162">
        <v>0</v>
      </c>
      <c r="G61" s="162">
        <v>15</v>
      </c>
      <c r="H61" s="162">
        <v>0</v>
      </c>
      <c r="I61" s="291" t="s">
        <v>1014</v>
      </c>
      <c r="J61" s="169" t="s">
        <v>1016</v>
      </c>
      <c r="K61" s="169"/>
      <c r="L61" s="144"/>
      <c r="M61" s="147"/>
    </row>
    <row r="62" spans="1:13">
      <c r="A62" s="171">
        <v>44524</v>
      </c>
      <c r="B62" s="143" t="s">
        <v>1019</v>
      </c>
      <c r="C62" s="409" t="s">
        <v>64</v>
      </c>
      <c r="D62" s="162">
        <v>3</v>
      </c>
      <c r="E62" s="162">
        <v>0</v>
      </c>
      <c r="F62" s="162">
        <v>0</v>
      </c>
      <c r="G62" s="162">
        <v>1</v>
      </c>
      <c r="H62" s="162">
        <v>0</v>
      </c>
      <c r="I62" s="291" t="s">
        <v>1014</v>
      </c>
      <c r="J62" s="169" t="s">
        <v>1016</v>
      </c>
      <c r="K62" s="169"/>
      <c r="L62" s="144"/>
      <c r="M62" s="147"/>
    </row>
    <row r="63" spans="1:13" ht="17.25" thickBot="1">
      <c r="A63" s="165">
        <v>44524</v>
      </c>
      <c r="B63" s="285" t="s">
        <v>1019</v>
      </c>
      <c r="C63" s="410" t="s">
        <v>105</v>
      </c>
      <c r="D63" s="163">
        <v>2</v>
      </c>
      <c r="E63" s="163">
        <v>0</v>
      </c>
      <c r="F63" s="163">
        <v>0</v>
      </c>
      <c r="G63" s="163">
        <v>3</v>
      </c>
      <c r="H63" s="163">
        <v>0</v>
      </c>
      <c r="I63" s="292" t="s">
        <v>1014</v>
      </c>
      <c r="J63" s="164" t="s">
        <v>1016</v>
      </c>
      <c r="K63" s="164"/>
      <c r="L63" s="286"/>
      <c r="M63" s="147"/>
    </row>
    <row r="64" spans="1:13">
      <c r="A64" s="170">
        <v>44524</v>
      </c>
      <c r="B64" s="141" t="s">
        <v>1278</v>
      </c>
      <c r="C64" s="408" t="s">
        <v>55</v>
      </c>
      <c r="D64" s="160">
        <v>2</v>
      </c>
      <c r="E64" s="160">
        <v>0</v>
      </c>
      <c r="F64" s="160">
        <v>0</v>
      </c>
      <c r="G64" s="160">
        <v>2</v>
      </c>
      <c r="H64" s="160">
        <v>0</v>
      </c>
      <c r="I64" s="290" t="s">
        <v>1014</v>
      </c>
      <c r="J64" s="168" t="s">
        <v>1016</v>
      </c>
      <c r="K64" s="168"/>
      <c r="L64" s="142"/>
      <c r="M64" s="147"/>
    </row>
    <row r="65" spans="1:13" ht="17.25" thickBot="1">
      <c r="A65" s="165">
        <v>44524</v>
      </c>
      <c r="B65" s="285" t="s">
        <v>1278</v>
      </c>
      <c r="C65" s="410" t="s">
        <v>62</v>
      </c>
      <c r="D65" s="163">
        <v>6</v>
      </c>
      <c r="E65" s="163">
        <v>0</v>
      </c>
      <c r="F65" s="163">
        <v>0</v>
      </c>
      <c r="G65" s="163">
        <v>8</v>
      </c>
      <c r="H65" s="163">
        <v>0</v>
      </c>
      <c r="I65" s="292" t="s">
        <v>1014</v>
      </c>
      <c r="J65" s="164" t="s">
        <v>1016</v>
      </c>
      <c r="K65" s="164"/>
      <c r="L65" s="286"/>
      <c r="M65" s="147"/>
    </row>
    <row r="66" spans="1:13">
      <c r="A66" s="170">
        <v>44524</v>
      </c>
      <c r="B66" s="141" t="s">
        <v>1103</v>
      </c>
      <c r="C66" s="408" t="s">
        <v>55</v>
      </c>
      <c r="D66" s="160">
        <v>0</v>
      </c>
      <c r="E66" s="160">
        <v>0</v>
      </c>
      <c r="F66" s="160">
        <v>0</v>
      </c>
      <c r="G66" s="160">
        <v>1</v>
      </c>
      <c r="H66" s="160">
        <v>0</v>
      </c>
      <c r="I66" s="290" t="s">
        <v>1014</v>
      </c>
      <c r="J66" s="168" t="s">
        <v>1016</v>
      </c>
      <c r="K66" s="168"/>
      <c r="L66" s="142"/>
      <c r="M66" s="147"/>
    </row>
    <row r="67" spans="1:13" ht="17.25" thickBot="1">
      <c r="A67" s="165">
        <v>44524</v>
      </c>
      <c r="B67" s="285" t="s">
        <v>1103</v>
      </c>
      <c r="C67" s="410" t="s">
        <v>57</v>
      </c>
      <c r="D67" s="163">
        <v>6</v>
      </c>
      <c r="E67" s="163">
        <v>0</v>
      </c>
      <c r="F67" s="163">
        <v>0</v>
      </c>
      <c r="G67" s="163">
        <v>7</v>
      </c>
      <c r="H67" s="163">
        <v>0</v>
      </c>
      <c r="I67" s="292" t="s">
        <v>1014</v>
      </c>
      <c r="J67" s="164" t="s">
        <v>1016</v>
      </c>
      <c r="K67" s="164"/>
      <c r="L67" s="286"/>
      <c r="M67" s="147"/>
    </row>
    <row r="68" spans="1:13" ht="17.25" thickBot="1">
      <c r="A68" s="171">
        <v>44524</v>
      </c>
      <c r="B68" s="143" t="s">
        <v>421</v>
      </c>
      <c r="C68" s="409" t="s">
        <v>105</v>
      </c>
      <c r="D68" s="162">
        <v>1</v>
      </c>
      <c r="E68" s="162">
        <v>0</v>
      </c>
      <c r="F68" s="162">
        <v>0</v>
      </c>
      <c r="G68" s="162">
        <v>1</v>
      </c>
      <c r="H68" s="162">
        <v>0</v>
      </c>
      <c r="I68" s="459" t="s">
        <v>143</v>
      </c>
      <c r="J68" s="169" t="s">
        <v>423</v>
      </c>
      <c r="K68" s="169"/>
      <c r="L68" s="144"/>
      <c r="M68" s="147"/>
    </row>
    <row r="69" spans="1:13" ht="17.25" thickBot="1">
      <c r="A69" s="174">
        <v>44525</v>
      </c>
      <c r="B69" s="287" t="s">
        <v>2796</v>
      </c>
      <c r="C69" s="411" t="s">
        <v>2797</v>
      </c>
      <c r="D69" s="167">
        <v>4</v>
      </c>
      <c r="E69" s="167">
        <v>0</v>
      </c>
      <c r="F69" s="167">
        <v>0</v>
      </c>
      <c r="G69" s="167">
        <v>4</v>
      </c>
      <c r="H69" s="167">
        <v>0</v>
      </c>
      <c r="I69" s="296" t="s">
        <v>2803</v>
      </c>
      <c r="J69" s="175" t="s">
        <v>2805</v>
      </c>
      <c r="K69" s="175"/>
      <c r="L69" s="288"/>
      <c r="M69" s="147"/>
    </row>
    <row r="70" spans="1:13" ht="17.25" thickBot="1">
      <c r="A70" s="174">
        <v>44525</v>
      </c>
      <c r="B70" s="287" t="s">
        <v>2798</v>
      </c>
      <c r="C70" s="411" t="s">
        <v>2799</v>
      </c>
      <c r="D70" s="167">
        <v>2</v>
      </c>
      <c r="E70" s="167">
        <v>0</v>
      </c>
      <c r="F70" s="167">
        <v>0</v>
      </c>
      <c r="G70" s="167">
        <v>2</v>
      </c>
      <c r="H70" s="167">
        <v>0</v>
      </c>
      <c r="I70" s="296" t="s">
        <v>2804</v>
      </c>
      <c r="J70" s="175" t="s">
        <v>2805</v>
      </c>
      <c r="K70" s="175"/>
      <c r="L70" s="288"/>
      <c r="M70" s="147"/>
    </row>
    <row r="71" spans="1:13">
      <c r="A71" s="170">
        <v>44525</v>
      </c>
      <c r="B71" s="141" t="s">
        <v>2800</v>
      </c>
      <c r="C71" s="408" t="s">
        <v>2801</v>
      </c>
      <c r="D71" s="160">
        <v>4</v>
      </c>
      <c r="E71" s="160">
        <v>0</v>
      </c>
      <c r="F71" s="160">
        <v>0</v>
      </c>
      <c r="G71" s="160">
        <v>1</v>
      </c>
      <c r="H71" s="160">
        <v>0</v>
      </c>
      <c r="I71" s="290" t="s">
        <v>2804</v>
      </c>
      <c r="J71" s="168" t="s">
        <v>2805</v>
      </c>
      <c r="K71" s="168"/>
      <c r="L71" s="142"/>
      <c r="M71" s="147"/>
    </row>
    <row r="72" spans="1:13" ht="17.25" thickBot="1">
      <c r="A72" s="165">
        <v>44525</v>
      </c>
      <c r="B72" s="285" t="s">
        <v>2800</v>
      </c>
      <c r="C72" s="410" t="s">
        <v>2802</v>
      </c>
      <c r="D72" s="163">
        <v>2</v>
      </c>
      <c r="E72" s="163">
        <v>0</v>
      </c>
      <c r="F72" s="163">
        <v>0</v>
      </c>
      <c r="G72" s="163">
        <v>2</v>
      </c>
      <c r="H72" s="163">
        <v>0</v>
      </c>
      <c r="I72" s="292" t="s">
        <v>2803</v>
      </c>
      <c r="J72" s="164" t="s">
        <v>2805</v>
      </c>
      <c r="K72" s="164"/>
      <c r="L72" s="286"/>
      <c r="M72" s="147"/>
    </row>
    <row r="73" spans="1:13">
      <c r="A73" s="170">
        <v>44526</v>
      </c>
      <c r="B73" s="141" t="s">
        <v>3034</v>
      </c>
      <c r="C73" s="408" t="s">
        <v>3035</v>
      </c>
      <c r="D73" s="160">
        <v>2</v>
      </c>
      <c r="E73" s="160">
        <v>0</v>
      </c>
      <c r="F73" s="160">
        <v>0</v>
      </c>
      <c r="G73" s="160">
        <v>0</v>
      </c>
      <c r="H73" s="160">
        <v>0</v>
      </c>
      <c r="I73" s="290" t="s">
        <v>1014</v>
      </c>
      <c r="J73" s="168" t="s">
        <v>1016</v>
      </c>
      <c r="K73" s="168"/>
      <c r="L73" s="142"/>
      <c r="M73" s="147"/>
    </row>
    <row r="74" spans="1:13">
      <c r="A74" s="171">
        <v>44526</v>
      </c>
      <c r="B74" s="143" t="s">
        <v>3038</v>
      </c>
      <c r="C74" s="409" t="s">
        <v>333</v>
      </c>
      <c r="D74" s="162">
        <v>5</v>
      </c>
      <c r="E74" s="162">
        <v>0</v>
      </c>
      <c r="F74" s="162">
        <v>0</v>
      </c>
      <c r="G74" s="162">
        <v>0</v>
      </c>
      <c r="H74" s="162">
        <v>0</v>
      </c>
      <c r="I74" s="291" t="s">
        <v>3232</v>
      </c>
      <c r="J74" s="169" t="s">
        <v>3233</v>
      </c>
      <c r="K74" s="169"/>
      <c r="L74" s="144"/>
      <c r="M74" s="147"/>
    </row>
    <row r="75" spans="1:13">
      <c r="A75" s="171">
        <v>44526</v>
      </c>
      <c r="B75" s="143" t="s">
        <v>3039</v>
      </c>
      <c r="C75" s="409" t="s">
        <v>3036</v>
      </c>
      <c r="D75" s="162">
        <v>1</v>
      </c>
      <c r="E75" s="162">
        <v>0</v>
      </c>
      <c r="F75" s="162">
        <v>0</v>
      </c>
      <c r="G75" s="162">
        <v>1</v>
      </c>
      <c r="H75" s="162">
        <v>0</v>
      </c>
      <c r="I75" s="291" t="s">
        <v>1014</v>
      </c>
      <c r="J75" s="169" t="s">
        <v>3233</v>
      </c>
      <c r="K75" s="169"/>
      <c r="L75" s="144"/>
      <c r="M75" s="147"/>
    </row>
    <row r="76" spans="1:13" ht="17.25" thickBot="1">
      <c r="A76" s="171">
        <v>44526</v>
      </c>
      <c r="B76" s="143" t="s">
        <v>3038</v>
      </c>
      <c r="C76" s="409" t="s">
        <v>3037</v>
      </c>
      <c r="D76" s="162">
        <v>3</v>
      </c>
      <c r="E76" s="162">
        <v>0</v>
      </c>
      <c r="F76" s="162">
        <v>0</v>
      </c>
      <c r="G76" s="162">
        <v>0</v>
      </c>
      <c r="H76" s="162">
        <v>0</v>
      </c>
      <c r="I76" s="291" t="s">
        <v>1014</v>
      </c>
      <c r="J76" s="169" t="s">
        <v>1016</v>
      </c>
      <c r="K76" s="169"/>
      <c r="L76" s="144"/>
      <c r="M76" s="147"/>
    </row>
    <row r="77" spans="1:13" ht="17.25" thickBot="1">
      <c r="A77" s="174">
        <v>44529</v>
      </c>
      <c r="B77" s="287" t="s">
        <v>3093</v>
      </c>
      <c r="C77" s="411" t="s">
        <v>3094</v>
      </c>
      <c r="D77" s="167">
        <v>3</v>
      </c>
      <c r="E77" s="167">
        <v>0</v>
      </c>
      <c r="F77" s="167">
        <v>0</v>
      </c>
      <c r="G77" s="167">
        <v>7</v>
      </c>
      <c r="H77" s="167">
        <v>0</v>
      </c>
      <c r="I77" s="296" t="s">
        <v>3098</v>
      </c>
      <c r="J77" s="175" t="s">
        <v>3100</v>
      </c>
      <c r="K77" s="175"/>
      <c r="L77" s="288"/>
      <c r="M77" s="147"/>
    </row>
    <row r="78" spans="1:13">
      <c r="A78" s="170">
        <v>44529</v>
      </c>
      <c r="B78" s="141" t="s">
        <v>3095</v>
      </c>
      <c r="C78" s="408" t="s">
        <v>3094</v>
      </c>
      <c r="D78" s="160">
        <v>5</v>
      </c>
      <c r="E78" s="160">
        <v>0</v>
      </c>
      <c r="F78" s="160">
        <v>0</v>
      </c>
      <c r="G78" s="160">
        <v>5</v>
      </c>
      <c r="H78" s="160">
        <v>0</v>
      </c>
      <c r="I78" s="290" t="s">
        <v>3099</v>
      </c>
      <c r="J78" s="168" t="s">
        <v>3101</v>
      </c>
      <c r="K78" s="168"/>
      <c r="L78" s="142"/>
      <c r="M78" s="147"/>
    </row>
    <row r="79" spans="1:13">
      <c r="A79" s="171">
        <v>44529</v>
      </c>
      <c r="B79" s="143" t="s">
        <v>3095</v>
      </c>
      <c r="C79" s="409" t="s">
        <v>3096</v>
      </c>
      <c r="D79" s="162">
        <v>2</v>
      </c>
      <c r="E79" s="162">
        <v>0</v>
      </c>
      <c r="F79" s="162">
        <v>0</v>
      </c>
      <c r="G79" s="162">
        <v>1</v>
      </c>
      <c r="H79" s="162">
        <v>0</v>
      </c>
      <c r="I79" s="291" t="s">
        <v>3098</v>
      </c>
      <c r="J79" s="169" t="s">
        <v>3100</v>
      </c>
      <c r="K79" s="169"/>
      <c r="L79" s="144"/>
      <c r="M79" s="147"/>
    </row>
    <row r="80" spans="1:13" ht="17.25" thickBot="1">
      <c r="A80" s="165">
        <v>44529</v>
      </c>
      <c r="B80" s="285" t="s">
        <v>3095</v>
      </c>
      <c r="C80" s="410" t="s">
        <v>3097</v>
      </c>
      <c r="D80" s="163">
        <v>3</v>
      </c>
      <c r="E80" s="163">
        <v>0</v>
      </c>
      <c r="F80" s="163">
        <v>0</v>
      </c>
      <c r="G80" s="163">
        <v>3</v>
      </c>
      <c r="H80" s="163">
        <v>0</v>
      </c>
      <c r="I80" s="292" t="s">
        <v>3098</v>
      </c>
      <c r="J80" s="164" t="s">
        <v>3100</v>
      </c>
      <c r="K80" s="164"/>
      <c r="L80" s="286"/>
      <c r="M80" s="147"/>
    </row>
    <row r="81" spans="1:13" ht="17.25" thickBot="1">
      <c r="A81" s="174">
        <v>44530</v>
      </c>
      <c r="B81" s="287" t="s">
        <v>3223</v>
      </c>
      <c r="C81" s="411" t="s">
        <v>3019</v>
      </c>
      <c r="D81" s="167">
        <v>2</v>
      </c>
      <c r="E81" s="167">
        <v>0</v>
      </c>
      <c r="F81" s="167">
        <v>0</v>
      </c>
      <c r="G81" s="167">
        <v>2</v>
      </c>
      <c r="H81" s="167">
        <v>0</v>
      </c>
      <c r="I81" s="296" t="s">
        <v>1014</v>
      </c>
      <c r="J81" s="175" t="s">
        <v>3229</v>
      </c>
      <c r="K81" s="175"/>
      <c r="L81" s="288"/>
      <c r="M81" s="147"/>
    </row>
    <row r="82" spans="1:13">
      <c r="A82" s="170">
        <v>44530</v>
      </c>
      <c r="B82" s="141" t="s">
        <v>3225</v>
      </c>
      <c r="C82" s="408" t="s">
        <v>62</v>
      </c>
      <c r="D82" s="160">
        <v>2</v>
      </c>
      <c r="E82" s="160">
        <v>0</v>
      </c>
      <c r="F82" s="160">
        <v>0</v>
      </c>
      <c r="G82" s="160">
        <v>2</v>
      </c>
      <c r="H82" s="160">
        <v>0</v>
      </c>
      <c r="I82" s="290" t="s">
        <v>1014</v>
      </c>
      <c r="J82" s="168" t="s">
        <v>3229</v>
      </c>
      <c r="K82" s="168"/>
      <c r="L82" s="142"/>
      <c r="M82" s="147"/>
    </row>
    <row r="83" spans="1:13">
      <c r="A83" s="171">
        <v>44530</v>
      </c>
      <c r="B83" s="143" t="s">
        <v>3225</v>
      </c>
      <c r="C83" s="409" t="s">
        <v>3226</v>
      </c>
      <c r="D83" s="162">
        <v>1</v>
      </c>
      <c r="E83" s="162">
        <v>0</v>
      </c>
      <c r="F83" s="162">
        <v>0</v>
      </c>
      <c r="G83" s="162">
        <v>1</v>
      </c>
      <c r="H83" s="162">
        <v>0</v>
      </c>
      <c r="I83" s="291" t="s">
        <v>1014</v>
      </c>
      <c r="J83" s="169" t="s">
        <v>1016</v>
      </c>
      <c r="K83" s="169"/>
      <c r="L83" s="144"/>
      <c r="M83" s="147"/>
    </row>
    <row r="84" spans="1:13" ht="17.25" thickBot="1">
      <c r="A84" s="165">
        <v>44530</v>
      </c>
      <c r="B84" s="285" t="s">
        <v>3225</v>
      </c>
      <c r="C84" s="410" t="s">
        <v>3019</v>
      </c>
      <c r="D84" s="163">
        <v>1</v>
      </c>
      <c r="E84" s="163">
        <v>0</v>
      </c>
      <c r="F84" s="163">
        <v>0</v>
      </c>
      <c r="G84" s="163">
        <v>1</v>
      </c>
      <c r="H84" s="163">
        <v>0</v>
      </c>
      <c r="I84" s="292" t="s">
        <v>1014</v>
      </c>
      <c r="J84" s="164" t="s">
        <v>3229</v>
      </c>
      <c r="K84" s="164"/>
      <c r="L84" s="286"/>
      <c r="M84" s="147"/>
    </row>
    <row r="85" spans="1:13" ht="17.25" thickBot="1">
      <c r="A85" s="174">
        <v>44530</v>
      </c>
      <c r="B85" s="287" t="s">
        <v>3227</v>
      </c>
      <c r="C85" s="411" t="s">
        <v>3228</v>
      </c>
      <c r="D85" s="167">
        <v>7</v>
      </c>
      <c r="E85" s="167">
        <v>0</v>
      </c>
      <c r="F85" s="167">
        <v>0</v>
      </c>
      <c r="G85" s="167">
        <v>0</v>
      </c>
      <c r="H85" s="167">
        <v>0</v>
      </c>
      <c r="I85" s="296" t="s">
        <v>1014</v>
      </c>
      <c r="J85" s="175" t="s">
        <v>1016</v>
      </c>
      <c r="K85" s="175"/>
      <c r="L85" s="288"/>
      <c r="M85" s="147"/>
    </row>
    <row r="86" spans="1:13" ht="17.25" thickBot="1">
      <c r="A86" s="171">
        <v>44530</v>
      </c>
      <c r="B86" s="143" t="s">
        <v>3230</v>
      </c>
      <c r="C86" s="409" t="s">
        <v>3231</v>
      </c>
      <c r="D86" s="162">
        <v>4</v>
      </c>
      <c r="E86" s="162">
        <v>0</v>
      </c>
      <c r="F86" s="162">
        <v>0</v>
      </c>
      <c r="G86" s="162">
        <v>3</v>
      </c>
      <c r="H86" s="162">
        <v>0</v>
      </c>
      <c r="I86" s="296" t="s">
        <v>1014</v>
      </c>
      <c r="J86" s="175" t="s">
        <v>1016</v>
      </c>
      <c r="K86" s="169"/>
      <c r="L86" s="144"/>
      <c r="M86" s="147"/>
    </row>
    <row r="87" spans="1:13" ht="17.25" thickBot="1">
      <c r="A87" s="165">
        <v>44515</v>
      </c>
      <c r="B87" s="285" t="s">
        <v>3234</v>
      </c>
      <c r="C87" s="410" t="s">
        <v>3235</v>
      </c>
      <c r="D87" s="163">
        <v>-1</v>
      </c>
      <c r="E87" s="163">
        <v>0</v>
      </c>
      <c r="F87" s="163">
        <v>0</v>
      </c>
      <c r="G87" s="163">
        <v>-1</v>
      </c>
      <c r="H87" s="163">
        <v>0</v>
      </c>
      <c r="I87" s="292" t="s">
        <v>1014</v>
      </c>
      <c r="J87" s="164" t="s">
        <v>3100</v>
      </c>
      <c r="K87" s="164"/>
      <c r="L87" s="286"/>
      <c r="M87" s="147"/>
    </row>
    <row r="88" spans="1:13">
      <c r="A88" s="277"/>
      <c r="B88" s="143"/>
      <c r="C88" s="161"/>
      <c r="D88" s="162"/>
      <c r="E88" s="162"/>
      <c r="F88" s="162"/>
      <c r="G88" s="162"/>
      <c r="H88" s="162"/>
      <c r="I88" s="169"/>
      <c r="J88" s="169"/>
      <c r="K88" s="169"/>
      <c r="L88" s="156"/>
      <c r="M88" s="147"/>
    </row>
    <row r="89" spans="1:13">
      <c r="A89" s="277"/>
      <c r="B89" s="143"/>
      <c r="C89" s="161"/>
      <c r="D89" s="162"/>
      <c r="E89" s="162"/>
      <c r="F89" s="162"/>
      <c r="G89" s="162"/>
      <c r="H89" s="162"/>
      <c r="I89" s="169"/>
      <c r="J89" s="169"/>
      <c r="K89" s="169"/>
      <c r="L89" s="156"/>
      <c r="M89" s="147"/>
    </row>
    <row r="90" spans="1:13">
      <c r="A90" s="277"/>
      <c r="B90" s="143"/>
      <c r="C90" s="161"/>
      <c r="D90" s="162"/>
      <c r="E90" s="162"/>
      <c r="F90" s="162"/>
      <c r="G90" s="162"/>
      <c r="H90" s="162"/>
      <c r="I90" s="169"/>
      <c r="J90" s="169"/>
      <c r="K90" s="169"/>
      <c r="L90" s="156"/>
      <c r="M90" s="147"/>
    </row>
    <row r="91" spans="1:13">
      <c r="A91" s="277"/>
      <c r="B91" s="143"/>
      <c r="C91" s="161"/>
      <c r="D91" s="162"/>
      <c r="E91" s="162"/>
      <c r="F91" s="162"/>
      <c r="G91" s="162"/>
      <c r="H91" s="162"/>
      <c r="I91" s="169"/>
      <c r="J91" s="169"/>
      <c r="K91" s="169"/>
      <c r="L91" s="156"/>
      <c r="M91" s="147"/>
    </row>
    <row r="92" spans="1:13">
      <c r="A92" s="277"/>
      <c r="B92" s="143"/>
      <c r="C92" s="161"/>
      <c r="D92" s="162"/>
      <c r="E92" s="162"/>
      <c r="F92" s="162"/>
      <c r="G92" s="162"/>
      <c r="H92" s="162"/>
      <c r="I92" s="169"/>
      <c r="J92" s="169"/>
      <c r="K92" s="169"/>
      <c r="L92" s="156"/>
      <c r="M92" s="147"/>
    </row>
    <row r="93" spans="1:13">
      <c r="A93" s="277"/>
      <c r="B93" s="143"/>
      <c r="C93" s="161"/>
      <c r="D93" s="162"/>
      <c r="E93" s="162"/>
      <c r="F93" s="162"/>
      <c r="G93" s="162"/>
      <c r="H93" s="162"/>
      <c r="I93" s="169"/>
      <c r="J93" s="169"/>
      <c r="K93" s="169"/>
      <c r="L93" s="156"/>
      <c r="M93" s="147"/>
    </row>
    <row r="94" spans="1:13">
      <c r="A94" s="277"/>
      <c r="B94" s="143"/>
      <c r="C94" s="161"/>
      <c r="D94" s="162"/>
      <c r="E94" s="162"/>
      <c r="F94" s="162"/>
      <c r="G94" s="162"/>
      <c r="H94" s="162"/>
      <c r="I94" s="169"/>
      <c r="J94" s="169"/>
      <c r="K94" s="169"/>
      <c r="L94" s="156"/>
      <c r="M94" s="147"/>
    </row>
    <row r="95" spans="1:13">
      <c r="A95" s="277"/>
      <c r="B95" s="143"/>
      <c r="C95" s="161"/>
      <c r="D95" s="162"/>
      <c r="E95" s="162"/>
      <c r="F95" s="162"/>
      <c r="G95" s="162"/>
      <c r="H95" s="162"/>
      <c r="I95" s="169"/>
      <c r="J95" s="169"/>
      <c r="K95" s="169"/>
      <c r="L95" s="156"/>
      <c r="M95" s="147"/>
    </row>
    <row r="96" spans="1:13">
      <c r="A96" s="277"/>
      <c r="B96" s="143"/>
      <c r="C96" s="161"/>
      <c r="D96" s="162"/>
      <c r="E96" s="162"/>
      <c r="F96" s="162"/>
      <c r="G96" s="162"/>
      <c r="H96" s="162"/>
      <c r="I96" s="169"/>
      <c r="J96" s="169"/>
      <c r="K96" s="169"/>
      <c r="L96" s="156"/>
      <c r="M96" s="147"/>
    </row>
    <row r="97" spans="1:13">
      <c r="A97" s="277"/>
      <c r="B97" s="143"/>
      <c r="C97" s="161"/>
      <c r="D97" s="162"/>
      <c r="E97" s="162"/>
      <c r="F97" s="162"/>
      <c r="G97" s="162"/>
      <c r="H97" s="162"/>
      <c r="I97" s="169"/>
      <c r="J97" s="169"/>
      <c r="K97" s="169"/>
      <c r="L97" s="156"/>
      <c r="M97" s="147"/>
    </row>
    <row r="98" spans="1:13">
      <c r="A98" s="277"/>
      <c r="B98" s="143"/>
      <c r="C98" s="161"/>
      <c r="D98" s="162"/>
      <c r="E98" s="162"/>
      <c r="F98" s="162"/>
      <c r="G98" s="162"/>
      <c r="H98" s="162"/>
      <c r="I98" s="169"/>
      <c r="J98" s="169"/>
      <c r="K98" s="169"/>
      <c r="L98" s="156"/>
      <c r="M98" s="147"/>
    </row>
    <row r="99" spans="1:13">
      <c r="A99" s="277"/>
      <c r="B99" s="143"/>
      <c r="C99" s="161"/>
      <c r="D99" s="162"/>
      <c r="E99" s="162"/>
      <c r="F99" s="162"/>
      <c r="G99" s="162"/>
      <c r="H99" s="162"/>
      <c r="I99" s="169"/>
      <c r="J99" s="169"/>
      <c r="K99" s="169"/>
      <c r="L99" s="156"/>
      <c r="M99" s="147"/>
    </row>
    <row r="100" spans="1:13">
      <c r="A100" s="277"/>
      <c r="B100" s="143"/>
      <c r="C100" s="161"/>
      <c r="D100" s="162"/>
      <c r="E100" s="162"/>
      <c r="F100" s="162"/>
      <c r="G100" s="162"/>
      <c r="H100" s="162"/>
      <c r="I100" s="169"/>
      <c r="J100" s="169"/>
      <c r="K100" s="169"/>
      <c r="L100" s="156"/>
      <c r="M100" s="147"/>
    </row>
    <row r="101" spans="1:13">
      <c r="A101" s="277"/>
      <c r="B101" s="143"/>
      <c r="C101" s="161"/>
      <c r="D101" s="162"/>
      <c r="E101" s="162"/>
      <c r="F101" s="162"/>
      <c r="G101" s="162"/>
      <c r="H101" s="162"/>
      <c r="I101" s="169"/>
      <c r="J101" s="169"/>
      <c r="K101" s="169"/>
      <c r="L101" s="156"/>
      <c r="M101" s="147"/>
    </row>
    <row r="102" spans="1:13">
      <c r="A102" s="277"/>
      <c r="B102" s="143"/>
      <c r="C102" s="161"/>
      <c r="D102" s="162"/>
      <c r="E102" s="162"/>
      <c r="F102" s="162"/>
      <c r="G102" s="162"/>
      <c r="H102" s="162"/>
      <c r="I102" s="169"/>
      <c r="J102" s="169"/>
      <c r="K102" s="169"/>
      <c r="L102" s="156"/>
      <c r="M102" s="147"/>
    </row>
    <row r="103" spans="1:13">
      <c r="A103" s="277"/>
      <c r="B103" s="143"/>
      <c r="C103" s="161"/>
      <c r="D103" s="162"/>
      <c r="E103" s="162"/>
      <c r="F103" s="162"/>
      <c r="G103" s="162"/>
      <c r="H103" s="162"/>
      <c r="I103" s="169"/>
      <c r="J103" s="169"/>
      <c r="K103" s="169"/>
      <c r="L103" s="156"/>
      <c r="M103" s="147"/>
    </row>
    <row r="104" spans="1:13">
      <c r="A104" s="277"/>
      <c r="B104" s="143"/>
      <c r="C104" s="161"/>
      <c r="D104" s="162"/>
      <c r="E104" s="162"/>
      <c r="F104" s="162"/>
      <c r="G104" s="162"/>
      <c r="H104" s="162"/>
      <c r="I104" s="169"/>
      <c r="J104" s="169"/>
      <c r="K104" s="169"/>
      <c r="L104" s="156"/>
      <c r="M104" s="147"/>
    </row>
    <row r="105" spans="1:13">
      <c r="A105" s="277"/>
      <c r="B105" s="143"/>
      <c r="C105" s="161"/>
      <c r="D105" s="162"/>
      <c r="E105" s="162"/>
      <c r="F105" s="162"/>
      <c r="G105" s="162"/>
      <c r="H105" s="162"/>
      <c r="I105" s="169"/>
      <c r="J105" s="169"/>
      <c r="K105" s="169"/>
      <c r="L105" s="156"/>
      <c r="M105" s="147"/>
    </row>
    <row r="106" spans="1:13">
      <c r="A106" s="277"/>
      <c r="B106" s="143"/>
      <c r="C106" s="161"/>
      <c r="D106" s="162"/>
      <c r="E106" s="162"/>
      <c r="F106" s="162"/>
      <c r="G106" s="162"/>
      <c r="H106" s="162"/>
      <c r="I106" s="169"/>
      <c r="J106" s="169"/>
      <c r="K106" s="169"/>
      <c r="L106" s="156"/>
      <c r="M106" s="147"/>
    </row>
    <row r="107" spans="1:13">
      <c r="A107" s="277"/>
      <c r="B107" s="143"/>
      <c r="C107" s="161"/>
      <c r="D107" s="162"/>
      <c r="E107" s="162"/>
      <c r="F107" s="162"/>
      <c r="G107" s="162"/>
      <c r="H107" s="162"/>
      <c r="I107" s="169"/>
      <c r="J107" s="169"/>
      <c r="K107" s="169"/>
      <c r="L107" s="156"/>
      <c r="M107" s="147"/>
    </row>
    <row r="108" spans="1:13">
      <c r="A108" s="277"/>
      <c r="B108" s="143"/>
      <c r="C108" s="161"/>
      <c r="D108" s="162"/>
      <c r="E108" s="162"/>
      <c r="F108" s="162"/>
      <c r="G108" s="162"/>
      <c r="H108" s="162"/>
      <c r="I108" s="169"/>
      <c r="J108" s="169"/>
      <c r="K108" s="169"/>
      <c r="L108" s="156"/>
      <c r="M108" s="147"/>
    </row>
    <row r="109" spans="1:13">
      <c r="A109" s="277"/>
      <c r="B109" s="143"/>
      <c r="C109" s="161"/>
      <c r="D109" s="162"/>
      <c r="E109" s="162"/>
      <c r="F109" s="162"/>
      <c r="G109" s="162"/>
      <c r="H109" s="162"/>
      <c r="I109" s="169"/>
      <c r="J109" s="169"/>
      <c r="K109" s="169"/>
      <c r="L109" s="156"/>
      <c r="M109" s="147"/>
    </row>
    <row r="110" spans="1:13">
      <c r="A110" s="277"/>
      <c r="B110" s="143"/>
      <c r="C110" s="161"/>
      <c r="D110" s="162"/>
      <c r="E110" s="162"/>
      <c r="F110" s="162"/>
      <c r="G110" s="162"/>
      <c r="H110" s="162"/>
      <c r="I110" s="169"/>
      <c r="J110" s="169"/>
      <c r="K110" s="169"/>
      <c r="L110" s="156"/>
      <c r="M110" s="147"/>
    </row>
    <row r="111" spans="1:13">
      <c r="A111" s="277"/>
      <c r="B111" s="143"/>
      <c r="C111" s="161"/>
      <c r="D111" s="162"/>
      <c r="E111" s="162"/>
      <c r="F111" s="162"/>
      <c r="G111" s="162"/>
      <c r="H111" s="162"/>
      <c r="I111" s="169"/>
      <c r="J111" s="169"/>
      <c r="K111" s="169"/>
      <c r="L111" s="156"/>
      <c r="M111" s="147"/>
    </row>
    <row r="112" spans="1:13">
      <c r="A112" s="277"/>
      <c r="B112" s="143"/>
      <c r="C112" s="161"/>
      <c r="D112" s="162"/>
      <c r="E112" s="162"/>
      <c r="F112" s="162"/>
      <c r="G112" s="162"/>
      <c r="H112" s="162"/>
      <c r="I112" s="169"/>
      <c r="J112" s="169"/>
      <c r="K112" s="169"/>
      <c r="L112" s="156"/>
      <c r="M112" s="147"/>
    </row>
    <row r="113" spans="1:13">
      <c r="A113" s="277"/>
      <c r="B113" s="143"/>
      <c r="C113" s="161"/>
      <c r="D113" s="162"/>
      <c r="E113" s="162"/>
      <c r="F113" s="162"/>
      <c r="G113" s="162"/>
      <c r="H113" s="162"/>
      <c r="I113" s="169"/>
      <c r="J113" s="169"/>
      <c r="K113" s="169"/>
      <c r="L113" s="156"/>
      <c r="M113" s="147"/>
    </row>
    <row r="114" spans="1:13">
      <c r="A114" s="277"/>
      <c r="B114" s="143"/>
      <c r="C114" s="161"/>
      <c r="D114" s="162"/>
      <c r="E114" s="162"/>
      <c r="F114" s="162"/>
      <c r="G114" s="162"/>
      <c r="H114" s="162"/>
      <c r="I114" s="169"/>
      <c r="J114" s="169"/>
      <c r="K114" s="169"/>
      <c r="L114" s="156"/>
      <c r="M114" s="147"/>
    </row>
    <row r="115" spans="1:13">
      <c r="A115" s="277"/>
      <c r="B115" s="143"/>
      <c r="C115" s="161"/>
      <c r="D115" s="162"/>
      <c r="E115" s="162"/>
      <c r="F115" s="162"/>
      <c r="G115" s="162"/>
      <c r="H115" s="162"/>
      <c r="I115" s="169"/>
      <c r="J115" s="169"/>
      <c r="K115" s="169"/>
      <c r="L115" s="156"/>
      <c r="M115" s="147"/>
    </row>
    <row r="116" spans="1:13">
      <c r="A116" s="277"/>
      <c r="B116" s="143"/>
      <c r="C116" s="161"/>
      <c r="D116" s="162"/>
      <c r="E116" s="162"/>
      <c r="F116" s="162"/>
      <c r="G116" s="162"/>
      <c r="H116" s="162"/>
      <c r="I116" s="169"/>
      <c r="J116" s="169"/>
      <c r="K116" s="169"/>
      <c r="L116" s="156"/>
      <c r="M116" s="147"/>
    </row>
    <row r="117" spans="1:13">
      <c r="A117" s="277"/>
      <c r="B117" s="143"/>
      <c r="C117" s="161"/>
      <c r="D117" s="162"/>
      <c r="E117" s="162"/>
      <c r="F117" s="162"/>
      <c r="G117" s="162"/>
      <c r="H117" s="162"/>
      <c r="I117" s="169"/>
      <c r="J117" s="169"/>
      <c r="K117" s="169"/>
      <c r="L117" s="156"/>
      <c r="M117" s="147"/>
    </row>
    <row r="118" spans="1:13">
      <c r="A118" s="277"/>
      <c r="B118" s="143"/>
      <c r="C118" s="161"/>
      <c r="D118" s="162"/>
      <c r="E118" s="162"/>
      <c r="F118" s="162"/>
      <c r="G118" s="162"/>
      <c r="H118" s="162"/>
      <c r="I118" s="169"/>
      <c r="J118" s="169"/>
      <c r="K118" s="169"/>
      <c r="L118" s="156"/>
      <c r="M118" s="147"/>
    </row>
    <row r="119" spans="1:13">
      <c r="A119" s="277"/>
      <c r="B119" s="143"/>
      <c r="C119" s="161"/>
      <c r="D119" s="162"/>
      <c r="E119" s="162"/>
      <c r="F119" s="162"/>
      <c r="G119" s="162"/>
      <c r="H119" s="162"/>
      <c r="I119" s="169"/>
      <c r="J119" s="169"/>
      <c r="K119" s="169"/>
      <c r="L119" s="156"/>
      <c r="M119" s="147"/>
    </row>
    <row r="120" spans="1:13">
      <c r="A120" s="277"/>
      <c r="B120" s="143"/>
      <c r="C120" s="161"/>
      <c r="D120" s="162"/>
      <c r="E120" s="162"/>
      <c r="F120" s="162"/>
      <c r="G120" s="162"/>
      <c r="H120" s="162"/>
      <c r="I120" s="169"/>
      <c r="J120" s="169"/>
      <c r="K120" s="169"/>
      <c r="L120" s="156"/>
      <c r="M120" s="147"/>
    </row>
    <row r="121" spans="1:13">
      <c r="A121" s="277"/>
      <c r="B121" s="143"/>
      <c r="C121" s="161"/>
      <c r="D121" s="162"/>
      <c r="E121" s="162"/>
      <c r="F121" s="162"/>
      <c r="G121" s="162"/>
      <c r="H121" s="162"/>
      <c r="I121" s="169"/>
      <c r="J121" s="169"/>
      <c r="K121" s="169"/>
      <c r="L121" s="156"/>
      <c r="M121" s="147"/>
    </row>
    <row r="122" spans="1:13">
      <c r="A122" s="277"/>
      <c r="B122" s="143"/>
      <c r="C122" s="161"/>
      <c r="D122" s="162"/>
      <c r="E122" s="162"/>
      <c r="F122" s="162"/>
      <c r="G122" s="162"/>
      <c r="H122" s="162"/>
      <c r="I122" s="169"/>
      <c r="J122" s="169"/>
      <c r="K122" s="169"/>
      <c r="L122" s="156"/>
      <c r="M122" s="147"/>
    </row>
    <row r="123" spans="1:13">
      <c r="A123" s="277"/>
      <c r="B123" s="143"/>
      <c r="C123" s="161"/>
      <c r="D123" s="162"/>
      <c r="E123" s="162"/>
      <c r="F123" s="162"/>
      <c r="G123" s="162"/>
      <c r="H123" s="162"/>
      <c r="I123" s="169"/>
      <c r="J123" s="169"/>
      <c r="K123" s="169"/>
      <c r="L123" s="156"/>
      <c r="M123" s="147"/>
    </row>
    <row r="124" spans="1:13">
      <c r="A124" s="277"/>
      <c r="B124" s="143"/>
      <c r="C124" s="161"/>
      <c r="D124" s="162"/>
      <c r="E124" s="162"/>
      <c r="F124" s="162"/>
      <c r="G124" s="162"/>
      <c r="H124" s="162"/>
      <c r="I124" s="169"/>
      <c r="J124" s="169"/>
      <c r="K124" s="169"/>
      <c r="L124" s="156"/>
      <c r="M124" s="147"/>
    </row>
    <row r="125" spans="1:13">
      <c r="A125" s="277"/>
      <c r="B125" s="143"/>
      <c r="C125" s="161"/>
      <c r="D125" s="162"/>
      <c r="E125" s="162"/>
      <c r="F125" s="162"/>
      <c r="G125" s="162"/>
      <c r="H125" s="162"/>
      <c r="I125" s="169"/>
      <c r="J125" s="169"/>
      <c r="K125" s="169"/>
      <c r="L125" s="156"/>
      <c r="M125" s="147"/>
    </row>
    <row r="126" spans="1:13">
      <c r="A126" s="277"/>
      <c r="B126" s="143"/>
      <c r="C126" s="161"/>
      <c r="D126" s="162"/>
      <c r="E126" s="162"/>
      <c r="F126" s="162"/>
      <c r="G126" s="162"/>
      <c r="H126" s="162"/>
      <c r="I126" s="169"/>
      <c r="J126" s="169"/>
      <c r="K126" s="169"/>
      <c r="L126" s="156"/>
      <c r="M126" s="147"/>
    </row>
    <row r="127" spans="1:13">
      <c r="A127" s="277"/>
      <c r="B127" s="143"/>
      <c r="C127" s="161"/>
      <c r="D127" s="162"/>
      <c r="E127" s="162"/>
      <c r="F127" s="162"/>
      <c r="G127" s="162"/>
      <c r="H127" s="162"/>
      <c r="I127" s="169"/>
      <c r="J127" s="169"/>
      <c r="K127" s="169"/>
      <c r="L127" s="156"/>
      <c r="M127" s="147"/>
    </row>
    <row r="128" spans="1:13">
      <c r="A128" s="277"/>
      <c r="B128" s="143"/>
      <c r="C128" s="161"/>
      <c r="D128" s="162"/>
      <c r="E128" s="162"/>
      <c r="F128" s="162"/>
      <c r="G128" s="162"/>
      <c r="H128" s="162"/>
      <c r="I128" s="169"/>
      <c r="J128" s="169"/>
      <c r="K128" s="169"/>
      <c r="L128" s="156"/>
      <c r="M128" s="147"/>
    </row>
    <row r="129" spans="1:13">
      <c r="A129" s="277"/>
      <c r="B129" s="143"/>
      <c r="C129" s="161"/>
      <c r="D129" s="162"/>
      <c r="E129" s="162"/>
      <c r="F129" s="162"/>
      <c r="G129" s="162"/>
      <c r="H129" s="162"/>
      <c r="I129" s="169"/>
      <c r="J129" s="169"/>
      <c r="K129" s="169"/>
      <c r="L129" s="156"/>
      <c r="M129" s="147"/>
    </row>
    <row r="130" spans="1:13">
      <c r="A130" s="277"/>
      <c r="B130" s="143"/>
      <c r="C130" s="161"/>
      <c r="D130" s="162"/>
      <c r="E130" s="162"/>
      <c r="F130" s="162"/>
      <c r="G130" s="162"/>
      <c r="H130" s="162"/>
      <c r="I130" s="169"/>
      <c r="J130" s="169"/>
      <c r="K130" s="169"/>
      <c r="L130" s="156"/>
      <c r="M130" s="147"/>
    </row>
    <row r="131" spans="1:13">
      <c r="A131" s="277"/>
      <c r="B131" s="143"/>
      <c r="C131" s="161"/>
      <c r="D131" s="162"/>
      <c r="E131" s="162"/>
      <c r="F131" s="162"/>
      <c r="G131" s="162"/>
      <c r="H131" s="162"/>
      <c r="I131" s="169"/>
      <c r="J131" s="169"/>
      <c r="K131" s="169"/>
      <c r="L131" s="156"/>
      <c r="M131" s="147"/>
    </row>
    <row r="132" spans="1:13">
      <c r="A132" s="277"/>
      <c r="B132" s="143"/>
      <c r="C132" s="161"/>
      <c r="D132" s="162"/>
      <c r="E132" s="162"/>
      <c r="F132" s="162"/>
      <c r="G132" s="162"/>
      <c r="H132" s="162"/>
      <c r="I132" s="169"/>
      <c r="J132" s="169"/>
      <c r="K132" s="169"/>
      <c r="L132" s="156"/>
      <c r="M132" s="147"/>
    </row>
    <row r="133" spans="1:13">
      <c r="A133" s="277"/>
      <c r="B133" s="143"/>
      <c r="C133" s="161"/>
      <c r="D133" s="162"/>
      <c r="E133" s="162"/>
      <c r="F133" s="162"/>
      <c r="G133" s="162"/>
      <c r="H133" s="162"/>
      <c r="I133" s="169"/>
      <c r="J133" s="169"/>
      <c r="K133" s="169"/>
      <c r="L133" s="156"/>
      <c r="M133" s="147"/>
    </row>
    <row r="134" spans="1:13">
      <c r="A134" s="277"/>
      <c r="B134" s="143"/>
      <c r="C134" s="161"/>
      <c r="D134" s="162"/>
      <c r="E134" s="162"/>
      <c r="F134" s="162"/>
      <c r="G134" s="162"/>
      <c r="H134" s="162"/>
      <c r="I134" s="169"/>
      <c r="J134" s="169"/>
      <c r="K134" s="169"/>
      <c r="L134" s="156"/>
      <c r="M134" s="147"/>
    </row>
    <row r="135" spans="1:13">
      <c r="A135" s="277"/>
      <c r="B135" s="143"/>
      <c r="C135" s="161"/>
      <c r="D135" s="162"/>
      <c r="E135" s="162"/>
      <c r="F135" s="162"/>
      <c r="G135" s="162"/>
      <c r="H135" s="162"/>
      <c r="I135" s="169"/>
      <c r="J135" s="169"/>
      <c r="K135" s="169"/>
      <c r="L135" s="156"/>
      <c r="M135" s="147"/>
    </row>
    <row r="136" spans="1:13">
      <c r="A136" s="277"/>
      <c r="B136" s="143"/>
      <c r="C136" s="161"/>
      <c r="D136" s="162"/>
      <c r="E136" s="162"/>
      <c r="F136" s="162"/>
      <c r="G136" s="162"/>
      <c r="H136" s="162"/>
      <c r="I136" s="169"/>
      <c r="J136" s="169"/>
      <c r="K136" s="169"/>
      <c r="L136" s="156"/>
      <c r="M136" s="147"/>
    </row>
    <row r="137" spans="1:13">
      <c r="A137" s="277"/>
      <c r="B137" s="143"/>
      <c r="C137" s="161"/>
      <c r="D137" s="162"/>
      <c r="E137" s="162"/>
      <c r="F137" s="162"/>
      <c r="G137" s="162"/>
      <c r="H137" s="162"/>
      <c r="I137" s="169"/>
      <c r="J137" s="169"/>
      <c r="K137" s="169"/>
      <c r="L137" s="156"/>
      <c r="M137" s="147"/>
    </row>
    <row r="138" spans="1:13">
      <c r="A138" s="277"/>
      <c r="B138" s="143"/>
      <c r="C138" s="161"/>
      <c r="D138" s="162"/>
      <c r="E138" s="162"/>
      <c r="F138" s="162"/>
      <c r="G138" s="162"/>
      <c r="H138" s="162"/>
      <c r="I138" s="169"/>
      <c r="J138" s="169"/>
      <c r="K138" s="169"/>
      <c r="L138" s="156"/>
      <c r="M138" s="147"/>
    </row>
    <row r="139" spans="1:13">
      <c r="A139" s="277"/>
      <c r="B139" s="143"/>
      <c r="C139" s="161"/>
      <c r="D139" s="162"/>
      <c r="E139" s="162"/>
      <c r="F139" s="162"/>
      <c r="G139" s="162"/>
      <c r="H139" s="162"/>
      <c r="I139" s="169"/>
      <c r="J139" s="169"/>
      <c r="K139" s="169"/>
      <c r="L139" s="156"/>
    </row>
    <row r="140" spans="1:13">
      <c r="A140" s="277"/>
      <c r="B140" s="143"/>
      <c r="C140" s="161"/>
      <c r="D140" s="162"/>
      <c r="E140" s="162"/>
      <c r="F140" s="162"/>
      <c r="G140" s="162"/>
      <c r="H140" s="162"/>
      <c r="I140" s="169"/>
      <c r="J140" s="169"/>
      <c r="K140" s="169"/>
      <c r="L140" s="156"/>
    </row>
    <row r="141" spans="1:13">
      <c r="A141" s="277"/>
      <c r="B141" s="143"/>
      <c r="C141" s="161"/>
      <c r="D141" s="162"/>
      <c r="E141" s="162"/>
      <c r="F141" s="162"/>
      <c r="G141" s="162"/>
      <c r="H141" s="162"/>
      <c r="I141" s="169"/>
      <c r="J141" s="169"/>
      <c r="K141" s="169"/>
      <c r="L141" s="156"/>
    </row>
    <row r="142" spans="1:13">
      <c r="A142" s="277"/>
      <c r="B142" s="143"/>
      <c r="C142" s="161"/>
      <c r="D142" s="162"/>
      <c r="E142" s="162"/>
      <c r="F142" s="162"/>
      <c r="G142" s="162"/>
      <c r="H142" s="162"/>
      <c r="I142" s="169"/>
      <c r="J142" s="169"/>
      <c r="K142" s="169"/>
      <c r="L142" s="156"/>
    </row>
    <row r="143" spans="1:13">
      <c r="A143" s="277"/>
      <c r="B143" s="143"/>
      <c r="C143" s="161"/>
      <c r="D143" s="162"/>
      <c r="E143" s="162"/>
      <c r="F143" s="162"/>
      <c r="G143" s="162"/>
      <c r="H143" s="162"/>
      <c r="I143" s="169"/>
      <c r="J143" s="169"/>
      <c r="K143" s="169"/>
      <c r="L143" s="156"/>
    </row>
    <row r="144" spans="1:13">
      <c r="A144" s="277"/>
      <c r="B144" s="143"/>
      <c r="C144" s="161"/>
      <c r="D144" s="162"/>
      <c r="E144" s="162"/>
      <c r="F144" s="162"/>
      <c r="G144" s="162"/>
      <c r="H144" s="162"/>
      <c r="I144" s="169"/>
      <c r="J144" s="169"/>
      <c r="K144" s="169"/>
      <c r="L144" s="156"/>
    </row>
    <row r="145" spans="1:12">
      <c r="A145" s="277"/>
      <c r="B145" s="143"/>
      <c r="C145" s="161"/>
      <c r="D145" s="162"/>
      <c r="E145" s="162"/>
      <c r="F145" s="162"/>
      <c r="G145" s="162"/>
      <c r="H145" s="162"/>
      <c r="I145" s="169"/>
      <c r="J145" s="169"/>
      <c r="K145" s="169"/>
      <c r="L145" s="156"/>
    </row>
    <row r="146" spans="1:12">
      <c r="A146" s="277"/>
      <c r="B146" s="143"/>
      <c r="C146" s="161"/>
      <c r="D146" s="162"/>
      <c r="E146" s="162"/>
      <c r="F146" s="162"/>
      <c r="G146" s="162"/>
      <c r="H146" s="162"/>
      <c r="I146" s="169"/>
      <c r="J146" s="169"/>
      <c r="K146" s="169"/>
      <c r="L146" s="156"/>
    </row>
    <row r="147" spans="1:12">
      <c r="A147" s="277"/>
      <c r="B147" s="143"/>
      <c r="C147" s="161"/>
      <c r="D147" s="162"/>
      <c r="E147" s="162"/>
      <c r="F147" s="162"/>
      <c r="G147" s="162"/>
      <c r="H147" s="162"/>
      <c r="I147" s="169"/>
      <c r="J147" s="169"/>
      <c r="K147" s="169"/>
      <c r="L147" s="156"/>
    </row>
    <row r="148" spans="1:12">
      <c r="A148" s="277"/>
      <c r="B148" s="143"/>
      <c r="C148" s="161"/>
      <c r="D148" s="162"/>
      <c r="E148" s="162"/>
      <c r="F148" s="162"/>
      <c r="G148" s="162"/>
      <c r="H148" s="162"/>
      <c r="I148" s="169"/>
      <c r="J148" s="169"/>
      <c r="K148" s="169"/>
      <c r="L148" s="156"/>
    </row>
    <row r="149" spans="1:12">
      <c r="A149" s="277"/>
      <c r="B149" s="143"/>
      <c r="C149" s="161"/>
      <c r="D149" s="162"/>
      <c r="E149" s="162"/>
      <c r="F149" s="162"/>
      <c r="G149" s="162"/>
      <c r="H149" s="162"/>
      <c r="I149" s="169"/>
      <c r="J149" s="169"/>
      <c r="K149" s="169"/>
      <c r="L149" s="156"/>
    </row>
    <row r="150" spans="1:12">
      <c r="A150" s="277"/>
      <c r="B150" s="143"/>
      <c r="C150" s="161"/>
      <c r="D150" s="162"/>
      <c r="E150" s="162"/>
      <c r="F150" s="162"/>
      <c r="G150" s="162"/>
      <c r="H150" s="162"/>
      <c r="I150" s="169"/>
      <c r="J150" s="169"/>
      <c r="K150" s="169"/>
      <c r="L150" s="156"/>
    </row>
    <row r="151" spans="1:12">
      <c r="A151" s="277"/>
      <c r="B151" s="143"/>
      <c r="C151" s="161"/>
      <c r="D151" s="162"/>
      <c r="E151" s="162"/>
      <c r="F151" s="162"/>
      <c r="G151" s="162"/>
      <c r="H151" s="162"/>
      <c r="I151" s="169"/>
      <c r="J151" s="169"/>
      <c r="K151" s="169"/>
      <c r="L151" s="156"/>
    </row>
    <row r="152" spans="1:12">
      <c r="A152" s="277"/>
      <c r="B152" s="143"/>
      <c r="C152" s="161"/>
      <c r="D152" s="162"/>
      <c r="E152" s="162"/>
      <c r="F152" s="162"/>
      <c r="G152" s="162"/>
      <c r="H152" s="162"/>
      <c r="I152" s="169"/>
      <c r="J152" s="169"/>
      <c r="K152" s="169"/>
      <c r="L152" s="156"/>
    </row>
    <row r="153" spans="1:12">
      <c r="A153" s="277"/>
      <c r="B153" s="143"/>
      <c r="C153" s="161"/>
      <c r="D153" s="162"/>
      <c r="E153" s="162"/>
      <c r="F153" s="162"/>
      <c r="G153" s="162"/>
      <c r="H153" s="162"/>
      <c r="I153" s="169"/>
      <c r="J153" s="169"/>
      <c r="K153" s="169"/>
      <c r="L153" s="156"/>
    </row>
    <row r="154" spans="1:12">
      <c r="A154" s="277"/>
      <c r="B154" s="143"/>
      <c r="C154" s="161"/>
      <c r="D154" s="162"/>
      <c r="E154" s="162"/>
      <c r="F154" s="162"/>
      <c r="G154" s="162"/>
      <c r="H154" s="162"/>
      <c r="I154" s="169"/>
      <c r="J154" s="169"/>
      <c r="K154" s="169"/>
      <c r="L154" s="156"/>
    </row>
    <row r="155" spans="1:12">
      <c r="A155" s="277"/>
      <c r="B155" s="143"/>
      <c r="C155" s="161"/>
      <c r="D155" s="162"/>
      <c r="E155" s="162"/>
      <c r="F155" s="162"/>
      <c r="G155" s="162"/>
      <c r="H155" s="162"/>
      <c r="I155" s="169"/>
      <c r="J155" s="169"/>
      <c r="K155" s="169"/>
      <c r="L155" s="156"/>
    </row>
    <row r="156" spans="1:12">
      <c r="A156" s="277"/>
      <c r="B156" s="143"/>
      <c r="C156" s="161"/>
      <c r="D156" s="162"/>
      <c r="E156" s="162"/>
      <c r="F156" s="162"/>
      <c r="G156" s="162"/>
      <c r="H156" s="162"/>
      <c r="I156" s="169"/>
      <c r="J156" s="169"/>
      <c r="K156" s="169"/>
      <c r="L156" s="156"/>
    </row>
    <row r="157" spans="1:12">
      <c r="A157" s="277"/>
      <c r="B157" s="143"/>
      <c r="C157" s="161"/>
      <c r="D157" s="162"/>
      <c r="E157" s="162"/>
      <c r="F157" s="162"/>
      <c r="G157" s="162"/>
      <c r="H157" s="162"/>
      <c r="I157" s="169"/>
      <c r="J157" s="169"/>
      <c r="K157" s="169"/>
      <c r="L157" s="156"/>
    </row>
    <row r="158" spans="1:12">
      <c r="A158" s="277"/>
      <c r="B158" s="143"/>
      <c r="C158" s="161"/>
      <c r="D158" s="162"/>
      <c r="E158" s="162"/>
      <c r="F158" s="162"/>
      <c r="G158" s="162"/>
      <c r="H158" s="162"/>
      <c r="I158" s="169"/>
      <c r="J158" s="169"/>
      <c r="K158" s="169"/>
      <c r="L158" s="156"/>
    </row>
    <row r="159" spans="1:12">
      <c r="A159" s="277"/>
      <c r="B159" s="143"/>
      <c r="C159" s="161"/>
      <c r="D159" s="162"/>
      <c r="E159" s="162"/>
      <c r="F159" s="162"/>
      <c r="G159" s="162"/>
      <c r="H159" s="162"/>
      <c r="I159" s="169"/>
      <c r="J159" s="169"/>
      <c r="K159" s="169"/>
      <c r="L159" s="156"/>
    </row>
    <row r="160" spans="1:12">
      <c r="A160" s="277"/>
      <c r="B160" s="143"/>
      <c r="C160" s="161"/>
      <c r="D160" s="162"/>
      <c r="E160" s="162"/>
      <c r="F160" s="162"/>
      <c r="G160" s="162"/>
      <c r="H160" s="162"/>
      <c r="I160" s="169"/>
      <c r="J160" s="169"/>
      <c r="K160" s="169"/>
      <c r="L160" s="156"/>
    </row>
    <row r="161" spans="1:12">
      <c r="A161" s="277"/>
      <c r="B161" s="143"/>
      <c r="C161" s="161"/>
      <c r="D161" s="162"/>
      <c r="E161" s="162"/>
      <c r="F161" s="162"/>
      <c r="G161" s="162"/>
      <c r="H161" s="162"/>
      <c r="I161" s="169"/>
      <c r="J161" s="169"/>
      <c r="K161" s="169"/>
      <c r="L161" s="156"/>
    </row>
    <row r="162" spans="1:12">
      <c r="A162" s="277"/>
      <c r="B162" s="143"/>
      <c r="C162" s="161"/>
      <c r="D162" s="162"/>
      <c r="E162" s="162"/>
      <c r="F162" s="162"/>
      <c r="G162" s="162"/>
      <c r="H162" s="162"/>
      <c r="I162" s="169"/>
      <c r="J162" s="169"/>
      <c r="K162" s="169"/>
      <c r="L162" s="156"/>
    </row>
    <row r="163" spans="1:12">
      <c r="A163" s="277"/>
      <c r="B163" s="143"/>
      <c r="C163" s="161"/>
      <c r="D163" s="162"/>
      <c r="E163" s="162"/>
      <c r="F163" s="162"/>
      <c r="G163" s="162"/>
      <c r="H163" s="162"/>
      <c r="I163" s="169"/>
      <c r="J163" s="169"/>
      <c r="K163" s="169"/>
      <c r="L163" s="156"/>
    </row>
    <row r="164" spans="1:12">
      <c r="A164" s="277"/>
      <c r="B164" s="143"/>
      <c r="C164" s="161"/>
      <c r="D164" s="162"/>
      <c r="E164" s="162"/>
      <c r="F164" s="162"/>
      <c r="G164" s="162"/>
      <c r="H164" s="162"/>
      <c r="I164" s="169"/>
      <c r="J164" s="169"/>
      <c r="K164" s="169"/>
      <c r="L164" s="156"/>
    </row>
    <row r="165" spans="1:12">
      <c r="A165" s="277"/>
      <c r="B165" s="143"/>
      <c r="C165" s="161"/>
      <c r="D165" s="162"/>
      <c r="E165" s="162"/>
      <c r="F165" s="162"/>
      <c r="G165" s="162"/>
      <c r="H165" s="162"/>
      <c r="I165" s="169"/>
      <c r="J165" s="169"/>
      <c r="K165" s="169"/>
      <c r="L165" s="156"/>
    </row>
    <row r="166" spans="1:12">
      <c r="A166" s="277"/>
      <c r="B166" s="143"/>
      <c r="C166" s="161"/>
      <c r="D166" s="162"/>
      <c r="E166" s="162"/>
      <c r="F166" s="162"/>
      <c r="G166" s="162"/>
      <c r="H166" s="162"/>
      <c r="I166" s="169"/>
      <c r="J166" s="169"/>
      <c r="K166" s="169"/>
      <c r="L166" s="156"/>
    </row>
    <row r="167" spans="1:12">
      <c r="A167" s="277"/>
      <c r="B167" s="143"/>
      <c r="C167" s="161"/>
      <c r="D167" s="162"/>
      <c r="E167" s="162"/>
      <c r="F167" s="162"/>
      <c r="G167" s="162"/>
      <c r="H167" s="162"/>
      <c r="I167" s="169"/>
      <c r="J167" s="169"/>
      <c r="K167" s="169"/>
      <c r="L167" s="156"/>
    </row>
    <row r="168" spans="1:12">
      <c r="A168" s="277"/>
      <c r="B168" s="143"/>
      <c r="C168" s="161"/>
      <c r="D168" s="162"/>
      <c r="E168" s="162"/>
      <c r="F168" s="162"/>
      <c r="G168" s="162"/>
      <c r="H168" s="162"/>
      <c r="I168" s="169"/>
      <c r="J168" s="169"/>
      <c r="K168" s="169"/>
      <c r="L168" s="156"/>
    </row>
    <row r="169" spans="1:12">
      <c r="A169" s="277"/>
      <c r="B169" s="143"/>
      <c r="C169" s="161"/>
      <c r="D169" s="162"/>
      <c r="E169" s="162"/>
      <c r="F169" s="162"/>
      <c r="G169" s="162"/>
      <c r="H169" s="162"/>
      <c r="I169" s="169"/>
      <c r="J169" s="169"/>
      <c r="K169" s="169"/>
      <c r="L169" s="156"/>
    </row>
    <row r="170" spans="1:12">
      <c r="A170" s="277"/>
      <c r="B170" s="143"/>
      <c r="C170" s="161"/>
      <c r="D170" s="162"/>
      <c r="E170" s="162"/>
      <c r="F170" s="162"/>
      <c r="G170" s="162"/>
      <c r="H170" s="162"/>
      <c r="I170" s="169"/>
      <c r="J170" s="169"/>
      <c r="K170" s="169"/>
      <c r="L170" s="156"/>
    </row>
    <row r="171" spans="1:12">
      <c r="A171" s="277"/>
      <c r="B171" s="143"/>
      <c r="C171" s="161"/>
      <c r="D171" s="162"/>
      <c r="E171" s="162"/>
      <c r="F171" s="162"/>
      <c r="G171" s="162"/>
      <c r="H171" s="162"/>
      <c r="I171" s="169"/>
      <c r="J171" s="169"/>
      <c r="K171" s="169"/>
      <c r="L171" s="156"/>
    </row>
    <row r="172" spans="1:12">
      <c r="A172" s="277"/>
      <c r="B172" s="143"/>
      <c r="C172" s="161"/>
      <c r="D172" s="162"/>
      <c r="E172" s="162"/>
      <c r="F172" s="162"/>
      <c r="G172" s="162"/>
      <c r="H172" s="162"/>
      <c r="I172" s="169"/>
      <c r="J172" s="169"/>
      <c r="K172" s="169"/>
      <c r="L172" s="156"/>
    </row>
    <row r="173" spans="1:12">
      <c r="A173" s="277"/>
      <c r="B173" s="143"/>
      <c r="C173" s="161"/>
      <c r="D173" s="162"/>
      <c r="E173" s="162"/>
      <c r="F173" s="162"/>
      <c r="G173" s="162"/>
      <c r="H173" s="162"/>
      <c r="I173" s="169"/>
      <c r="J173" s="169"/>
      <c r="K173" s="169"/>
      <c r="L173" s="156"/>
    </row>
    <row r="174" spans="1:12">
      <c r="A174" s="277"/>
      <c r="B174" s="143"/>
      <c r="C174" s="161"/>
      <c r="D174" s="162"/>
      <c r="E174" s="162"/>
      <c r="F174" s="162"/>
      <c r="G174" s="162"/>
      <c r="H174" s="162"/>
      <c r="I174" s="169"/>
      <c r="J174" s="169"/>
      <c r="K174" s="169"/>
      <c r="L174" s="156"/>
    </row>
    <row r="175" spans="1:12">
      <c r="A175" s="277"/>
      <c r="B175" s="143"/>
      <c r="C175" s="161"/>
      <c r="D175" s="162"/>
      <c r="E175" s="162"/>
      <c r="F175" s="162"/>
      <c r="G175" s="162"/>
      <c r="H175" s="162"/>
      <c r="I175" s="169"/>
      <c r="J175" s="169"/>
      <c r="K175" s="169"/>
      <c r="L175" s="156"/>
    </row>
    <row r="176" spans="1:12">
      <c r="A176" s="277"/>
      <c r="B176" s="143"/>
      <c r="C176" s="161"/>
      <c r="D176" s="162"/>
      <c r="E176" s="162"/>
      <c r="F176" s="162"/>
      <c r="G176" s="162"/>
      <c r="H176" s="162"/>
      <c r="I176" s="169"/>
      <c r="J176" s="169"/>
      <c r="K176" s="169"/>
      <c r="L176" s="156"/>
    </row>
    <row r="177" spans="1:12">
      <c r="A177" s="277"/>
      <c r="B177" s="143"/>
      <c r="C177" s="161"/>
      <c r="D177" s="162"/>
      <c r="E177" s="162"/>
      <c r="F177" s="162"/>
      <c r="G177" s="162"/>
      <c r="H177" s="162"/>
      <c r="I177" s="169"/>
      <c r="J177" s="169"/>
      <c r="K177" s="169"/>
      <c r="L177" s="156"/>
    </row>
    <row r="178" spans="1:12">
      <c r="A178" s="277"/>
      <c r="B178" s="143"/>
      <c r="C178" s="161"/>
      <c r="D178" s="162"/>
      <c r="E178" s="162"/>
      <c r="F178" s="162"/>
      <c r="G178" s="162"/>
      <c r="H178" s="162"/>
      <c r="I178" s="169"/>
      <c r="J178" s="169"/>
      <c r="K178" s="169"/>
      <c r="L178" s="156"/>
    </row>
    <row r="179" spans="1:12">
      <c r="A179" s="277"/>
      <c r="B179" s="143"/>
      <c r="C179" s="161"/>
      <c r="D179" s="162"/>
      <c r="E179" s="162"/>
      <c r="F179" s="162"/>
      <c r="G179" s="162"/>
      <c r="H179" s="162"/>
      <c r="I179" s="169"/>
      <c r="J179" s="169"/>
      <c r="K179" s="169"/>
      <c r="L179" s="156"/>
    </row>
    <row r="180" spans="1:12">
      <c r="A180" s="277"/>
      <c r="B180" s="143"/>
      <c r="C180" s="161"/>
      <c r="D180" s="162"/>
      <c r="E180" s="162"/>
      <c r="F180" s="162"/>
      <c r="G180" s="162"/>
      <c r="H180" s="162"/>
      <c r="I180" s="169"/>
      <c r="J180" s="169"/>
      <c r="K180" s="169"/>
      <c r="L180" s="156"/>
    </row>
    <row r="181" spans="1:12">
      <c r="A181" s="277"/>
      <c r="B181" s="143"/>
      <c r="C181" s="161"/>
      <c r="D181" s="162"/>
      <c r="E181" s="162"/>
      <c r="F181" s="162"/>
      <c r="G181" s="162"/>
      <c r="H181" s="162"/>
      <c r="I181" s="169"/>
      <c r="J181" s="169"/>
      <c r="K181" s="169"/>
      <c r="L181" s="156"/>
    </row>
    <row r="182" spans="1:12">
      <c r="A182" s="277"/>
      <c r="B182" s="143"/>
      <c r="C182" s="161"/>
      <c r="D182" s="162"/>
      <c r="E182" s="162"/>
      <c r="F182" s="162"/>
      <c r="G182" s="162"/>
      <c r="H182" s="162"/>
      <c r="I182" s="169"/>
      <c r="J182" s="169"/>
      <c r="K182" s="169"/>
      <c r="L182" s="156"/>
    </row>
    <row r="183" spans="1:12">
      <c r="A183" s="277"/>
      <c r="B183" s="143"/>
      <c r="C183" s="161"/>
      <c r="D183" s="162"/>
      <c r="E183" s="162"/>
      <c r="F183" s="162"/>
      <c r="G183" s="162"/>
      <c r="H183" s="162"/>
      <c r="I183" s="169"/>
      <c r="J183" s="169"/>
      <c r="K183" s="169"/>
      <c r="L183" s="156"/>
    </row>
    <row r="184" spans="1:12">
      <c r="A184" s="277"/>
      <c r="B184" s="143"/>
      <c r="C184" s="161"/>
      <c r="D184" s="162"/>
      <c r="E184" s="162"/>
      <c r="F184" s="162"/>
      <c r="G184" s="162"/>
      <c r="H184" s="162"/>
      <c r="I184" s="169"/>
      <c r="J184" s="169"/>
      <c r="K184" s="169"/>
      <c r="L184" s="156"/>
    </row>
    <row r="185" spans="1:12">
      <c r="A185" s="277"/>
      <c r="B185" s="143"/>
      <c r="C185" s="161"/>
      <c r="D185" s="162"/>
      <c r="E185" s="162"/>
      <c r="F185" s="162"/>
      <c r="G185" s="162"/>
      <c r="H185" s="162"/>
      <c r="I185" s="169"/>
      <c r="J185" s="169"/>
      <c r="K185" s="169"/>
      <c r="L185" s="156"/>
    </row>
    <row r="186" spans="1:12">
      <c r="A186" s="277"/>
      <c r="B186" s="143"/>
      <c r="C186" s="161"/>
      <c r="D186" s="162"/>
      <c r="E186" s="162"/>
      <c r="F186" s="162"/>
      <c r="G186" s="162"/>
      <c r="H186" s="162"/>
      <c r="I186" s="169"/>
      <c r="J186" s="169"/>
      <c r="K186" s="169"/>
      <c r="L186" s="156"/>
    </row>
    <row r="187" spans="1:12">
      <c r="A187" s="277"/>
      <c r="B187" s="143"/>
      <c r="C187" s="161"/>
      <c r="D187" s="162"/>
      <c r="E187" s="162"/>
      <c r="F187" s="162"/>
      <c r="G187" s="162"/>
      <c r="H187" s="162"/>
      <c r="I187" s="169"/>
      <c r="J187" s="169"/>
      <c r="K187" s="169"/>
      <c r="L187" s="156"/>
    </row>
    <row r="188" spans="1:12">
      <c r="A188" s="277"/>
      <c r="B188" s="143"/>
      <c r="C188" s="161"/>
      <c r="D188" s="162"/>
      <c r="E188" s="162"/>
      <c r="F188" s="162"/>
      <c r="G188" s="162"/>
      <c r="H188" s="162"/>
      <c r="I188" s="169"/>
      <c r="J188" s="169"/>
      <c r="K188" s="169"/>
      <c r="L188" s="156"/>
    </row>
    <row r="189" spans="1:12">
      <c r="A189" s="277"/>
      <c r="B189" s="143"/>
      <c r="C189" s="161"/>
      <c r="D189" s="162"/>
      <c r="E189" s="162"/>
      <c r="F189" s="162"/>
      <c r="G189" s="162"/>
      <c r="H189" s="162"/>
      <c r="I189" s="169"/>
      <c r="J189" s="169"/>
      <c r="K189" s="169"/>
      <c r="L189" s="156"/>
    </row>
    <row r="190" spans="1:12">
      <c r="A190" s="277"/>
      <c r="B190" s="143"/>
      <c r="C190" s="161"/>
      <c r="D190" s="162"/>
      <c r="E190" s="162"/>
      <c r="F190" s="162"/>
      <c r="G190" s="162"/>
      <c r="H190" s="162"/>
      <c r="I190" s="169"/>
      <c r="J190" s="169"/>
      <c r="K190" s="169"/>
      <c r="L190" s="156"/>
    </row>
    <row r="191" spans="1:12">
      <c r="A191" s="277"/>
      <c r="B191" s="143"/>
      <c r="C191" s="172"/>
      <c r="D191" s="162"/>
      <c r="E191" s="162"/>
      <c r="F191" s="162"/>
      <c r="G191" s="162"/>
      <c r="H191" s="162"/>
      <c r="I191" s="169"/>
      <c r="J191" s="169"/>
      <c r="K191" s="169"/>
      <c r="L191" s="156"/>
    </row>
    <row r="192" spans="1:12">
      <c r="A192" s="277"/>
      <c r="B192" s="143"/>
      <c r="C192" s="172"/>
      <c r="D192" s="162"/>
      <c r="E192" s="162"/>
      <c r="F192" s="162"/>
      <c r="G192" s="162"/>
      <c r="H192" s="162"/>
      <c r="I192" s="169"/>
      <c r="J192" s="169"/>
      <c r="K192" s="169"/>
      <c r="L192" s="156"/>
    </row>
    <row r="193" spans="1:12">
      <c r="A193" s="277"/>
      <c r="B193" s="143"/>
      <c r="C193" s="161"/>
      <c r="D193" s="162"/>
      <c r="E193" s="162"/>
      <c r="F193" s="162"/>
      <c r="G193" s="162"/>
      <c r="H193" s="162"/>
      <c r="I193" s="169"/>
      <c r="J193" s="169"/>
      <c r="K193" s="169"/>
      <c r="L193" s="156"/>
    </row>
    <row r="194" spans="1:12">
      <c r="A194" s="277"/>
      <c r="B194" s="143"/>
      <c r="C194" s="161"/>
      <c r="D194" s="162"/>
      <c r="E194" s="162"/>
      <c r="F194" s="162"/>
      <c r="G194" s="162"/>
      <c r="H194" s="162"/>
      <c r="I194" s="169"/>
      <c r="J194" s="169"/>
      <c r="K194" s="169"/>
      <c r="L194" s="156"/>
    </row>
    <row r="195" spans="1:12">
      <c r="A195" s="277"/>
      <c r="B195" s="143"/>
      <c r="C195" s="161"/>
      <c r="D195" s="162"/>
      <c r="E195" s="162"/>
      <c r="F195" s="162"/>
      <c r="G195" s="162"/>
      <c r="H195" s="162"/>
      <c r="I195" s="169"/>
      <c r="J195" s="169"/>
      <c r="K195" s="169"/>
      <c r="L195" s="156"/>
    </row>
    <row r="196" spans="1:12">
      <c r="A196" s="277"/>
      <c r="B196" s="143"/>
      <c r="C196" s="161"/>
      <c r="D196" s="162"/>
      <c r="E196" s="162"/>
      <c r="F196" s="162"/>
      <c r="G196" s="162"/>
      <c r="H196" s="162"/>
      <c r="I196" s="169"/>
      <c r="J196" s="169"/>
      <c r="K196" s="169"/>
      <c r="L196" s="156"/>
    </row>
    <row r="197" spans="1:12">
      <c r="A197" s="277"/>
      <c r="B197" s="143"/>
      <c r="C197" s="161"/>
      <c r="D197" s="162"/>
      <c r="E197" s="162"/>
      <c r="F197" s="162"/>
      <c r="G197" s="162"/>
      <c r="H197" s="162"/>
      <c r="I197" s="169"/>
      <c r="J197" s="169"/>
      <c r="K197" s="169"/>
      <c r="L197" s="156"/>
    </row>
    <row r="198" spans="1:12">
      <c r="A198" s="277"/>
      <c r="B198" s="143"/>
      <c r="C198" s="161"/>
      <c r="D198" s="162"/>
      <c r="E198" s="162"/>
      <c r="F198" s="162"/>
      <c r="G198" s="162"/>
      <c r="H198" s="162"/>
      <c r="I198" s="169"/>
      <c r="J198" s="169"/>
      <c r="K198" s="169"/>
      <c r="L198" s="156"/>
    </row>
    <row r="199" spans="1:12">
      <c r="A199" s="277"/>
      <c r="B199" s="143"/>
      <c r="C199" s="161"/>
      <c r="D199" s="162"/>
      <c r="E199" s="162"/>
      <c r="F199" s="162"/>
      <c r="G199" s="162"/>
      <c r="H199" s="162"/>
      <c r="I199" s="169"/>
      <c r="J199" s="169"/>
      <c r="K199" s="169"/>
      <c r="L199" s="156"/>
    </row>
    <row r="200" spans="1:12">
      <c r="A200" s="277"/>
      <c r="B200" s="143"/>
      <c r="C200" s="161"/>
      <c r="D200" s="162"/>
      <c r="E200" s="162"/>
      <c r="F200" s="162"/>
      <c r="G200" s="162"/>
      <c r="H200" s="162"/>
      <c r="I200" s="169"/>
      <c r="J200" s="169"/>
      <c r="K200" s="169"/>
      <c r="L200" s="156"/>
    </row>
    <row r="201" spans="1:12">
      <c r="A201" s="277"/>
      <c r="B201" s="143"/>
      <c r="C201" s="161"/>
      <c r="D201" s="162"/>
      <c r="E201" s="162"/>
      <c r="F201" s="162"/>
      <c r="G201" s="162"/>
      <c r="H201" s="162"/>
      <c r="I201" s="169"/>
      <c r="J201" s="169"/>
      <c r="K201" s="169"/>
      <c r="L201" s="156"/>
    </row>
    <row r="202" spans="1:12">
      <c r="A202" s="277"/>
      <c r="B202" s="143"/>
      <c r="C202" s="161"/>
      <c r="D202" s="162"/>
      <c r="E202" s="162"/>
      <c r="F202" s="162"/>
      <c r="G202" s="162"/>
      <c r="H202" s="162"/>
      <c r="I202" s="169"/>
      <c r="J202" s="169"/>
      <c r="K202" s="169"/>
      <c r="L202" s="156"/>
    </row>
    <row r="203" spans="1:12">
      <c r="A203" s="277"/>
      <c r="B203" s="143"/>
      <c r="C203" s="161"/>
      <c r="D203" s="162"/>
      <c r="E203" s="162"/>
      <c r="F203" s="162"/>
      <c r="G203" s="162"/>
      <c r="H203" s="162"/>
      <c r="I203" s="169"/>
      <c r="J203" s="169"/>
      <c r="K203" s="169"/>
      <c r="L203" s="156"/>
    </row>
    <row r="204" spans="1:12">
      <c r="A204" s="277"/>
      <c r="B204" s="143"/>
      <c r="C204" s="161"/>
      <c r="D204" s="162"/>
      <c r="E204" s="162"/>
      <c r="F204" s="162"/>
      <c r="G204" s="162"/>
      <c r="H204" s="162"/>
      <c r="I204" s="169"/>
      <c r="J204" s="169"/>
      <c r="K204" s="169"/>
      <c r="L204" s="156"/>
    </row>
    <row r="205" spans="1:12">
      <c r="A205" s="277"/>
      <c r="B205" s="143"/>
      <c r="C205" s="161"/>
      <c r="D205" s="162"/>
      <c r="E205" s="162"/>
      <c r="F205" s="162"/>
      <c r="G205" s="162"/>
      <c r="H205" s="162"/>
      <c r="I205" s="169"/>
      <c r="J205" s="169"/>
      <c r="K205" s="169"/>
      <c r="L205" s="156"/>
    </row>
    <row r="206" spans="1:12">
      <c r="A206" s="277"/>
      <c r="B206" s="143"/>
      <c r="C206" s="161"/>
      <c r="D206" s="162"/>
      <c r="E206" s="162"/>
      <c r="F206" s="162"/>
      <c r="G206" s="162"/>
      <c r="H206" s="162"/>
      <c r="I206" s="169"/>
      <c r="J206" s="169"/>
      <c r="K206" s="169"/>
      <c r="L206" s="156"/>
    </row>
    <row r="207" spans="1:12">
      <c r="A207" s="277"/>
      <c r="B207" s="143"/>
      <c r="C207" s="161"/>
      <c r="D207" s="162"/>
      <c r="E207" s="162"/>
      <c r="F207" s="162"/>
      <c r="G207" s="162"/>
      <c r="H207" s="162"/>
      <c r="I207" s="169"/>
      <c r="J207" s="169"/>
      <c r="K207" s="169"/>
      <c r="L207" s="156"/>
    </row>
    <row r="208" spans="1:12">
      <c r="A208" s="277"/>
      <c r="B208" s="143"/>
      <c r="C208" s="161"/>
      <c r="D208" s="162"/>
      <c r="E208" s="162"/>
      <c r="F208" s="162"/>
      <c r="G208" s="162"/>
      <c r="H208" s="162"/>
      <c r="I208" s="169"/>
      <c r="J208" s="169"/>
      <c r="K208" s="169"/>
      <c r="L208" s="156"/>
    </row>
    <row r="209" spans="1:12">
      <c r="A209" s="277"/>
      <c r="B209" s="143"/>
      <c r="C209" s="161"/>
      <c r="D209" s="162"/>
      <c r="E209" s="162"/>
      <c r="F209" s="162"/>
      <c r="G209" s="162"/>
      <c r="H209" s="162"/>
      <c r="I209" s="169"/>
      <c r="J209" s="169"/>
      <c r="K209" s="169"/>
      <c r="L209" s="156"/>
    </row>
    <row r="210" spans="1:12">
      <c r="A210" s="277"/>
      <c r="B210" s="143"/>
      <c r="C210" s="161"/>
      <c r="D210" s="162"/>
      <c r="E210" s="162"/>
      <c r="F210" s="162"/>
      <c r="G210" s="162"/>
      <c r="H210" s="162"/>
      <c r="I210" s="169"/>
      <c r="J210" s="169"/>
      <c r="K210" s="169"/>
      <c r="L210" s="156"/>
    </row>
    <row r="211" spans="1:12">
      <c r="A211" s="277"/>
      <c r="B211" s="143"/>
      <c r="C211" s="161"/>
      <c r="D211" s="162"/>
      <c r="E211" s="162"/>
      <c r="F211" s="162"/>
      <c r="G211" s="162"/>
      <c r="H211" s="162"/>
      <c r="I211" s="169"/>
      <c r="J211" s="169"/>
      <c r="K211" s="169"/>
      <c r="L211" s="156"/>
    </row>
    <row r="212" spans="1:12">
      <c r="A212" s="277"/>
      <c r="B212" s="143"/>
      <c r="C212" s="161"/>
      <c r="D212" s="162"/>
      <c r="E212" s="162"/>
      <c r="F212" s="162"/>
      <c r="G212" s="162"/>
      <c r="H212" s="162"/>
      <c r="I212" s="169"/>
      <c r="J212" s="169"/>
      <c r="K212" s="169"/>
      <c r="L212" s="156"/>
    </row>
    <row r="213" spans="1:12">
      <c r="A213" s="277"/>
      <c r="B213" s="143"/>
      <c r="C213" s="161"/>
      <c r="D213" s="162"/>
      <c r="E213" s="162"/>
      <c r="F213" s="162"/>
      <c r="G213" s="162"/>
      <c r="H213" s="162"/>
      <c r="I213" s="169"/>
      <c r="J213" s="169"/>
      <c r="K213" s="169"/>
      <c r="L213" s="156"/>
    </row>
    <row r="214" spans="1:12">
      <c r="A214" s="277"/>
      <c r="B214" s="143"/>
      <c r="C214" s="161"/>
      <c r="D214" s="162"/>
      <c r="E214" s="162"/>
      <c r="F214" s="162"/>
      <c r="G214" s="162"/>
      <c r="H214" s="162"/>
      <c r="I214" s="169"/>
      <c r="J214" s="37"/>
      <c r="K214" s="169"/>
      <c r="L214" s="156"/>
    </row>
    <row r="215" spans="1:12">
      <c r="A215" s="277"/>
      <c r="B215" s="143"/>
      <c r="C215" s="161"/>
      <c r="D215" s="162"/>
      <c r="E215" s="162"/>
      <c r="F215" s="162"/>
      <c r="G215" s="162"/>
      <c r="H215" s="162"/>
      <c r="I215" s="169"/>
      <c r="J215" s="37"/>
      <c r="K215" s="169"/>
      <c r="L215" s="156"/>
    </row>
    <row r="216" spans="1:12">
      <c r="A216" s="277"/>
      <c r="B216" s="143"/>
      <c r="C216" s="161"/>
      <c r="D216" s="162"/>
      <c r="E216" s="162"/>
      <c r="F216" s="162"/>
      <c r="G216" s="162"/>
      <c r="H216" s="162"/>
      <c r="I216" s="169"/>
      <c r="J216" s="37"/>
      <c r="K216" s="169"/>
      <c r="L216" s="156"/>
    </row>
    <row r="217" spans="1:12">
      <c r="A217" s="277"/>
      <c r="B217" s="143"/>
      <c r="C217" s="161"/>
      <c r="D217" s="162"/>
      <c r="E217" s="162"/>
      <c r="F217" s="162"/>
      <c r="G217" s="162"/>
      <c r="H217" s="162"/>
      <c r="I217" s="169"/>
      <c r="J217" s="37"/>
      <c r="K217" s="169"/>
      <c r="L217" s="156"/>
    </row>
    <row r="218" spans="1:12">
      <c r="A218" s="277"/>
      <c r="B218" s="143"/>
      <c r="C218" s="161"/>
      <c r="D218" s="162"/>
      <c r="E218" s="162"/>
      <c r="F218" s="162"/>
      <c r="G218" s="162"/>
      <c r="H218" s="162"/>
      <c r="I218" s="169"/>
      <c r="J218" s="37"/>
      <c r="K218" s="169"/>
      <c r="L218" s="156"/>
    </row>
    <row r="219" spans="1:12">
      <c r="A219" s="277"/>
      <c r="B219" s="143"/>
      <c r="C219" s="161"/>
      <c r="D219" s="162"/>
      <c r="E219" s="162"/>
      <c r="F219" s="162"/>
      <c r="G219" s="162"/>
      <c r="H219" s="162"/>
      <c r="I219" s="169"/>
      <c r="J219" s="37"/>
      <c r="K219" s="169"/>
      <c r="L219" s="156"/>
    </row>
    <row r="220" spans="1:12">
      <c r="A220" s="277"/>
      <c r="B220" s="143"/>
      <c r="C220" s="161"/>
      <c r="D220" s="162"/>
      <c r="E220" s="162"/>
      <c r="F220" s="162"/>
      <c r="G220" s="162"/>
      <c r="H220" s="162"/>
      <c r="I220" s="169"/>
      <c r="J220" s="169"/>
      <c r="K220" s="169"/>
      <c r="L220" s="156"/>
    </row>
    <row r="221" spans="1:12">
      <c r="A221" s="278"/>
      <c r="B221" s="279"/>
      <c r="C221" s="280"/>
      <c r="D221" s="83"/>
      <c r="E221" s="83"/>
      <c r="F221" s="83"/>
      <c r="G221" s="83"/>
      <c r="H221" s="83"/>
      <c r="I221" s="281"/>
      <c r="J221" s="281"/>
      <c r="K221" s="281"/>
      <c r="L221" s="282"/>
    </row>
    <row r="222" spans="1:12">
      <c r="A222" s="278"/>
      <c r="B222" s="279"/>
      <c r="C222" s="280"/>
      <c r="D222" s="83"/>
      <c r="E222" s="83"/>
      <c r="F222" s="83"/>
      <c r="G222" s="83"/>
      <c r="H222" s="83"/>
      <c r="I222" s="281"/>
      <c r="J222" s="281"/>
      <c r="K222" s="281"/>
      <c r="L222" s="282"/>
    </row>
    <row r="223" spans="1:12">
      <c r="A223" s="277"/>
      <c r="B223" s="143"/>
      <c r="C223" s="161"/>
      <c r="D223" s="162"/>
      <c r="E223" s="162"/>
      <c r="F223" s="162"/>
      <c r="G223" s="162"/>
      <c r="H223" s="162"/>
      <c r="I223" s="169"/>
      <c r="J223" s="169"/>
      <c r="K223" s="169"/>
      <c r="L223" s="156"/>
    </row>
    <row r="224" spans="1:12">
      <c r="A224" s="277"/>
      <c r="B224" s="143"/>
      <c r="C224" s="161"/>
      <c r="D224" s="162"/>
      <c r="E224" s="162"/>
      <c r="F224" s="162"/>
      <c r="G224" s="162"/>
      <c r="H224" s="162"/>
      <c r="I224" s="169"/>
      <c r="J224" s="169"/>
      <c r="K224" s="169"/>
      <c r="L224" s="156"/>
    </row>
    <row r="225" spans="1:12">
      <c r="A225" s="277"/>
      <c r="B225" s="143"/>
      <c r="C225" s="161"/>
      <c r="D225" s="162"/>
      <c r="E225" s="162"/>
      <c r="F225" s="162"/>
      <c r="G225" s="162"/>
      <c r="H225" s="162"/>
      <c r="I225" s="169"/>
      <c r="J225" s="169"/>
      <c r="K225" s="169"/>
      <c r="L225" s="156"/>
    </row>
    <row r="226" spans="1:12">
      <c r="A226" s="277"/>
      <c r="B226" s="143"/>
      <c r="C226" s="161"/>
      <c r="D226" s="162"/>
      <c r="E226" s="162"/>
      <c r="F226" s="162"/>
      <c r="G226" s="162"/>
      <c r="H226" s="162"/>
      <c r="I226" s="169"/>
      <c r="J226" s="169"/>
      <c r="K226" s="169"/>
      <c r="L226" s="156"/>
    </row>
    <row r="227" spans="1:12">
      <c r="A227" s="277"/>
      <c r="B227" s="143"/>
      <c r="C227" s="161"/>
      <c r="D227" s="162"/>
      <c r="E227" s="162"/>
      <c r="F227" s="162"/>
      <c r="G227" s="162"/>
      <c r="H227" s="162"/>
      <c r="I227" s="169"/>
      <c r="J227" s="169"/>
      <c r="K227" s="169"/>
      <c r="L227" s="156"/>
    </row>
    <row r="228" spans="1:12">
      <c r="A228" s="277"/>
      <c r="B228" s="143"/>
      <c r="C228" s="161"/>
      <c r="D228" s="162"/>
      <c r="E228" s="162"/>
      <c r="F228" s="162"/>
      <c r="G228" s="162"/>
      <c r="H228" s="162"/>
      <c r="I228" s="169"/>
      <c r="J228" s="169"/>
      <c r="K228" s="169"/>
      <c r="L228" s="156"/>
    </row>
    <row r="229" spans="1:12">
      <c r="A229" s="277"/>
      <c r="B229" s="143"/>
      <c r="C229" s="161"/>
      <c r="D229" s="162"/>
      <c r="E229" s="162"/>
      <c r="F229" s="162"/>
      <c r="G229" s="162"/>
      <c r="H229" s="162"/>
      <c r="I229" s="169"/>
      <c r="J229" s="169"/>
      <c r="K229" s="169"/>
      <c r="L229" s="156"/>
    </row>
    <row r="230" spans="1:12">
      <c r="A230" s="277"/>
      <c r="B230" s="143"/>
      <c r="C230" s="161"/>
      <c r="D230" s="162"/>
      <c r="E230" s="162"/>
      <c r="F230" s="162"/>
      <c r="G230" s="162"/>
      <c r="H230" s="162"/>
      <c r="I230" s="169"/>
      <c r="J230" s="169"/>
      <c r="K230" s="169"/>
      <c r="L230" s="156"/>
    </row>
    <row r="231" spans="1:12">
      <c r="A231" s="277"/>
      <c r="B231" s="143"/>
      <c r="C231" s="161"/>
      <c r="D231" s="162"/>
      <c r="E231" s="162"/>
      <c r="F231" s="162"/>
      <c r="G231" s="162"/>
      <c r="H231" s="162"/>
      <c r="I231" s="169"/>
      <c r="J231" s="169"/>
      <c r="K231" s="169"/>
      <c r="L231" s="156"/>
    </row>
    <row r="232" spans="1:12">
      <c r="A232" s="277"/>
      <c r="B232" s="143"/>
      <c r="C232" s="161"/>
      <c r="D232" s="162"/>
      <c r="E232" s="162"/>
      <c r="F232" s="162"/>
      <c r="G232" s="162"/>
      <c r="H232" s="162"/>
      <c r="I232" s="169"/>
      <c r="J232" s="169"/>
      <c r="K232" s="169"/>
      <c r="L232" s="156"/>
    </row>
    <row r="233" spans="1:12">
      <c r="A233" s="277"/>
      <c r="B233" s="143"/>
      <c r="C233" s="161"/>
      <c r="D233" s="162"/>
      <c r="E233" s="162"/>
      <c r="F233" s="162"/>
      <c r="G233" s="162"/>
      <c r="H233" s="162"/>
      <c r="I233" s="169"/>
      <c r="J233" s="169"/>
      <c r="K233" s="169"/>
      <c r="L233" s="156"/>
    </row>
    <row r="234" spans="1:12">
      <c r="A234" s="278"/>
      <c r="B234" s="279"/>
      <c r="C234" s="280"/>
      <c r="D234" s="83"/>
      <c r="E234" s="83"/>
      <c r="F234" s="83"/>
      <c r="G234" s="83"/>
      <c r="H234" s="83"/>
      <c r="I234" s="281"/>
      <c r="J234" s="281"/>
      <c r="K234" s="281"/>
      <c r="L234" s="282"/>
    </row>
    <row r="235" spans="1:12">
      <c r="A235" s="277"/>
      <c r="B235" s="143"/>
      <c r="C235" s="161"/>
      <c r="D235" s="162"/>
      <c r="E235" s="162"/>
      <c r="F235" s="162"/>
      <c r="G235" s="162"/>
      <c r="H235" s="162"/>
      <c r="I235" s="169"/>
      <c r="J235" s="169"/>
      <c r="K235" s="169"/>
      <c r="L235" s="156"/>
    </row>
    <row r="236" spans="1:12">
      <c r="A236" s="278"/>
      <c r="B236" s="279"/>
      <c r="C236" s="280"/>
      <c r="D236" s="83"/>
      <c r="E236" s="83"/>
      <c r="F236" s="83"/>
      <c r="G236" s="83"/>
      <c r="H236" s="83"/>
      <c r="I236" s="281"/>
      <c r="J236" s="281"/>
      <c r="K236" s="281"/>
      <c r="L236" s="282"/>
    </row>
    <row r="237" spans="1:12">
      <c r="A237" s="278"/>
      <c r="B237" s="279"/>
      <c r="C237" s="280"/>
      <c r="D237" s="83"/>
      <c r="E237" s="83"/>
      <c r="F237" s="83"/>
      <c r="G237" s="83"/>
      <c r="H237" s="83"/>
      <c r="I237" s="281"/>
      <c r="J237" s="281"/>
      <c r="K237" s="281"/>
      <c r="L237" s="282"/>
    </row>
  </sheetData>
  <autoFilter ref="A1:L226">
    <filterColumn colId="10" showButton="0"/>
  </autoFilter>
  <mergeCells count="1">
    <mergeCell ref="K1:L1"/>
  </mergeCells>
  <phoneticPr fontId="3" type="noConversion"/>
  <conditionalFormatting sqref="D220:H222">
    <cfRule type="cellIs" dxfId="138" priority="901" operator="greaterThan">
      <formula>0</formula>
    </cfRule>
  </conditionalFormatting>
  <conditionalFormatting sqref="D220:H222">
    <cfRule type="cellIs" dxfId="137" priority="899" operator="greaterThan">
      <formula>0</formula>
    </cfRule>
    <cfRule type="expression" dxfId="136" priority="900">
      <formula>"&gt;0"</formula>
    </cfRule>
  </conditionalFormatting>
  <conditionalFormatting sqref="D223:H224">
    <cfRule type="cellIs" dxfId="135" priority="898" operator="greaterThan">
      <formula>0</formula>
    </cfRule>
  </conditionalFormatting>
  <conditionalFormatting sqref="D223:H224">
    <cfRule type="cellIs" dxfId="134" priority="896" operator="greaterThan">
      <formula>0</formula>
    </cfRule>
    <cfRule type="expression" dxfId="133" priority="897">
      <formula>"&gt;0"</formula>
    </cfRule>
  </conditionalFormatting>
  <conditionalFormatting sqref="D225:H226">
    <cfRule type="cellIs" dxfId="132" priority="895" operator="greaterThan">
      <formula>0</formula>
    </cfRule>
  </conditionalFormatting>
  <conditionalFormatting sqref="D225:H226">
    <cfRule type="cellIs" dxfId="131" priority="893" operator="greaterThan">
      <formula>0</formula>
    </cfRule>
    <cfRule type="expression" dxfId="130" priority="894">
      <formula>"&gt;0"</formula>
    </cfRule>
  </conditionalFormatting>
  <conditionalFormatting sqref="D227:H237">
    <cfRule type="cellIs" dxfId="129" priority="892" operator="greaterThan">
      <formula>0</formula>
    </cfRule>
  </conditionalFormatting>
  <conditionalFormatting sqref="D227:H237">
    <cfRule type="cellIs" dxfId="128" priority="890" operator="greaterThan">
      <formula>0</formula>
    </cfRule>
    <cfRule type="expression" dxfId="127" priority="891">
      <formula>"&gt;0"</formula>
    </cfRule>
  </conditionalFormatting>
  <conditionalFormatting sqref="D213:H219">
    <cfRule type="cellIs" dxfId="126" priority="841" operator="greaterThan">
      <formula>0</formula>
    </cfRule>
  </conditionalFormatting>
  <conditionalFormatting sqref="D213:H219">
    <cfRule type="cellIs" dxfId="125" priority="839" operator="greaterThan">
      <formula>0</formula>
    </cfRule>
    <cfRule type="expression" dxfId="124" priority="840">
      <formula>"&gt;0"</formula>
    </cfRule>
  </conditionalFormatting>
  <conditionalFormatting sqref="D211:H212">
    <cfRule type="cellIs" dxfId="123" priority="790" operator="greaterThan">
      <formula>0</formula>
    </cfRule>
  </conditionalFormatting>
  <conditionalFormatting sqref="D211:H212">
    <cfRule type="cellIs" dxfId="122" priority="788" operator="greaterThan">
      <formula>0</formula>
    </cfRule>
    <cfRule type="expression" dxfId="121" priority="789">
      <formula>"&gt;0"</formula>
    </cfRule>
  </conditionalFormatting>
  <conditionalFormatting sqref="D191:H192">
    <cfRule type="cellIs" dxfId="120" priority="754" operator="greaterThan">
      <formula>0</formula>
    </cfRule>
  </conditionalFormatting>
  <conditionalFormatting sqref="D191:H192">
    <cfRule type="cellIs" dxfId="119" priority="752" operator="greaterThan">
      <formula>0</formula>
    </cfRule>
    <cfRule type="expression" dxfId="118" priority="753">
      <formula>"&gt;0"</formula>
    </cfRule>
  </conditionalFormatting>
  <conditionalFormatting sqref="D193:H198">
    <cfRule type="cellIs" dxfId="117" priority="745" operator="greaterThan">
      <formula>0</formula>
    </cfRule>
  </conditionalFormatting>
  <conditionalFormatting sqref="D193:H198">
    <cfRule type="cellIs" dxfId="116" priority="743" operator="greaterThan">
      <formula>0</formula>
    </cfRule>
    <cfRule type="expression" dxfId="115" priority="744">
      <formula>"&gt;0"</formula>
    </cfRule>
  </conditionalFormatting>
  <conditionalFormatting sqref="D199:H205">
    <cfRule type="cellIs" dxfId="114" priority="742" operator="greaterThan">
      <formula>0</formula>
    </cfRule>
  </conditionalFormatting>
  <conditionalFormatting sqref="D199:H205">
    <cfRule type="cellIs" dxfId="113" priority="740" operator="greaterThan">
      <formula>0</formula>
    </cfRule>
    <cfRule type="expression" dxfId="112" priority="741">
      <formula>"&gt;0"</formula>
    </cfRule>
  </conditionalFormatting>
  <conditionalFormatting sqref="D206:H210">
    <cfRule type="cellIs" dxfId="111" priority="739" operator="greaterThan">
      <formula>0</formula>
    </cfRule>
  </conditionalFormatting>
  <conditionalFormatting sqref="D206:H210">
    <cfRule type="cellIs" dxfId="110" priority="737" operator="greaterThan">
      <formula>0</formula>
    </cfRule>
    <cfRule type="expression" dxfId="109" priority="738">
      <formula>"&gt;0"</formula>
    </cfRule>
  </conditionalFormatting>
  <conditionalFormatting sqref="D154:H162">
    <cfRule type="cellIs" dxfId="108" priority="706" operator="greaterThan">
      <formula>0</formula>
    </cfRule>
  </conditionalFormatting>
  <conditionalFormatting sqref="D154:H162">
    <cfRule type="cellIs" dxfId="107" priority="704" operator="greaterThan">
      <formula>0</formula>
    </cfRule>
    <cfRule type="expression" dxfId="106" priority="705">
      <formula>"&gt;0"</formula>
    </cfRule>
  </conditionalFormatting>
  <conditionalFormatting sqref="D163:H163">
    <cfRule type="cellIs" dxfId="105" priority="703" operator="greaterThan">
      <formula>0</formula>
    </cfRule>
  </conditionalFormatting>
  <conditionalFormatting sqref="D163:H163">
    <cfRule type="cellIs" dxfId="104" priority="701" operator="greaterThan">
      <formula>0</formula>
    </cfRule>
    <cfRule type="expression" dxfId="103" priority="702">
      <formula>"&gt;0"</formula>
    </cfRule>
  </conditionalFormatting>
  <conditionalFormatting sqref="D164:H165">
    <cfRule type="cellIs" dxfId="102" priority="700" operator="greaterThan">
      <formula>0</formula>
    </cfRule>
  </conditionalFormatting>
  <conditionalFormatting sqref="D164:H165">
    <cfRule type="cellIs" dxfId="101" priority="698" operator="greaterThan">
      <formula>0</formula>
    </cfRule>
    <cfRule type="expression" dxfId="100" priority="699">
      <formula>"&gt;0"</formula>
    </cfRule>
  </conditionalFormatting>
  <conditionalFormatting sqref="D166:H168">
    <cfRule type="cellIs" dxfId="99" priority="697" operator="greaterThan">
      <formula>0</formula>
    </cfRule>
  </conditionalFormatting>
  <conditionalFormatting sqref="D166:H168">
    <cfRule type="cellIs" dxfId="98" priority="695" operator="greaterThan">
      <formula>0</formula>
    </cfRule>
    <cfRule type="expression" dxfId="97" priority="696">
      <formula>"&gt;0"</formula>
    </cfRule>
  </conditionalFormatting>
  <conditionalFormatting sqref="D169:H180">
    <cfRule type="cellIs" dxfId="96" priority="694" operator="greaterThan">
      <formula>0</formula>
    </cfRule>
  </conditionalFormatting>
  <conditionalFormatting sqref="D169:H180">
    <cfRule type="cellIs" dxfId="95" priority="692" operator="greaterThan">
      <formula>0</formula>
    </cfRule>
    <cfRule type="expression" dxfId="94" priority="693">
      <formula>"&gt;0"</formula>
    </cfRule>
  </conditionalFormatting>
  <conditionalFormatting sqref="D181:H184">
    <cfRule type="cellIs" dxfId="93" priority="691" operator="greaterThan">
      <formula>0</formula>
    </cfRule>
  </conditionalFormatting>
  <conditionalFormatting sqref="D181:H184">
    <cfRule type="cellIs" dxfId="92" priority="689" operator="greaterThan">
      <formula>0</formula>
    </cfRule>
    <cfRule type="expression" dxfId="91" priority="690">
      <formula>"&gt;0"</formula>
    </cfRule>
  </conditionalFormatting>
  <conditionalFormatting sqref="D185:H190">
    <cfRule type="cellIs" dxfId="90" priority="688" operator="greaterThan">
      <formula>0</formula>
    </cfRule>
  </conditionalFormatting>
  <conditionalFormatting sqref="D185:H190">
    <cfRule type="cellIs" dxfId="89" priority="686" operator="greaterThan">
      <formula>0</formula>
    </cfRule>
    <cfRule type="expression" dxfId="88" priority="687">
      <formula>"&gt;0"</formula>
    </cfRule>
  </conditionalFormatting>
  <conditionalFormatting sqref="D126:H133">
    <cfRule type="cellIs" dxfId="87" priority="658" operator="greaterThan">
      <formula>0</formula>
    </cfRule>
  </conditionalFormatting>
  <conditionalFormatting sqref="D126:H133">
    <cfRule type="cellIs" dxfId="86" priority="656" operator="greaterThan">
      <formula>0</formula>
    </cfRule>
    <cfRule type="expression" dxfId="85" priority="657">
      <formula>"&gt;0"</formula>
    </cfRule>
  </conditionalFormatting>
  <conditionalFormatting sqref="D137:H137">
    <cfRule type="cellIs" dxfId="84" priority="655" operator="greaterThan">
      <formula>0</formula>
    </cfRule>
  </conditionalFormatting>
  <conditionalFormatting sqref="D137:H137">
    <cfRule type="cellIs" dxfId="83" priority="653" operator="greaterThan">
      <formula>0</formula>
    </cfRule>
    <cfRule type="expression" dxfId="82" priority="654">
      <formula>"&gt;0"</formula>
    </cfRule>
  </conditionalFormatting>
  <conditionalFormatting sqref="D134:H136">
    <cfRule type="cellIs" dxfId="81" priority="652" operator="greaterThan">
      <formula>0</formula>
    </cfRule>
  </conditionalFormatting>
  <conditionalFormatting sqref="D134:H136">
    <cfRule type="cellIs" dxfId="80" priority="650" operator="greaterThan">
      <formula>0</formula>
    </cfRule>
    <cfRule type="expression" dxfId="79" priority="651">
      <formula>"&gt;0"</formula>
    </cfRule>
  </conditionalFormatting>
  <conditionalFormatting sqref="D138:H150">
    <cfRule type="cellIs" dxfId="78" priority="649" operator="greaterThan">
      <formula>0</formula>
    </cfRule>
  </conditionalFormatting>
  <conditionalFormatting sqref="D138:H150">
    <cfRule type="cellIs" dxfId="77" priority="647" operator="greaterThan">
      <formula>0</formula>
    </cfRule>
    <cfRule type="expression" dxfId="76" priority="648">
      <formula>"&gt;0"</formula>
    </cfRule>
  </conditionalFormatting>
  <conditionalFormatting sqref="D151:H153">
    <cfRule type="cellIs" dxfId="75" priority="646" operator="greaterThan">
      <formula>0</formula>
    </cfRule>
  </conditionalFormatting>
  <conditionalFormatting sqref="D151:H153">
    <cfRule type="cellIs" dxfId="74" priority="644" operator="greaterThan">
      <formula>0</formula>
    </cfRule>
    <cfRule type="expression" dxfId="73" priority="645">
      <formula>"&gt;0"</formula>
    </cfRule>
  </conditionalFormatting>
  <conditionalFormatting sqref="D113:H115">
    <cfRule type="cellIs" dxfId="72" priority="280" operator="greaterThan">
      <formula>0</formula>
    </cfRule>
  </conditionalFormatting>
  <conditionalFormatting sqref="D113:H115">
    <cfRule type="cellIs" dxfId="71" priority="278" operator="greaterThan">
      <formula>0</formula>
    </cfRule>
    <cfRule type="expression" dxfId="70" priority="279">
      <formula>"&gt;0"</formula>
    </cfRule>
  </conditionalFormatting>
  <conditionalFormatting sqref="D116:H125">
    <cfRule type="cellIs" dxfId="69" priority="274" operator="greaterThan">
      <formula>0</formula>
    </cfRule>
  </conditionalFormatting>
  <conditionalFormatting sqref="D116:H125">
    <cfRule type="cellIs" dxfId="68" priority="272" operator="greaterThan">
      <formula>0</formula>
    </cfRule>
    <cfRule type="expression" dxfId="67" priority="273">
      <formula>"&gt;0"</formula>
    </cfRule>
  </conditionalFormatting>
  <conditionalFormatting sqref="D88:H90">
    <cfRule type="cellIs" dxfId="66" priority="238" operator="greaterThan">
      <formula>0</formula>
    </cfRule>
  </conditionalFormatting>
  <conditionalFormatting sqref="D88:H90">
    <cfRule type="cellIs" dxfId="65" priority="236" operator="greaterThan">
      <formula>0</formula>
    </cfRule>
    <cfRule type="expression" dxfId="64" priority="237">
      <formula>"&gt;0"</formula>
    </cfRule>
  </conditionalFormatting>
  <conditionalFormatting sqref="D91:H96">
    <cfRule type="cellIs" dxfId="63" priority="235" operator="greaterThan">
      <formula>0</formula>
    </cfRule>
  </conditionalFormatting>
  <conditionalFormatting sqref="D91:H96">
    <cfRule type="cellIs" dxfId="62" priority="233" operator="greaterThan">
      <formula>0</formula>
    </cfRule>
    <cfRule type="expression" dxfId="61" priority="234">
      <formula>"&gt;0"</formula>
    </cfRule>
  </conditionalFormatting>
  <conditionalFormatting sqref="D97:H99">
    <cfRule type="cellIs" dxfId="60" priority="232" operator="greaterThan">
      <formula>0</formula>
    </cfRule>
  </conditionalFormatting>
  <conditionalFormatting sqref="D97:H99">
    <cfRule type="cellIs" dxfId="59" priority="230" operator="greaterThan">
      <formula>0</formula>
    </cfRule>
    <cfRule type="expression" dxfId="58" priority="231">
      <formula>"&gt;0"</formula>
    </cfRule>
  </conditionalFormatting>
  <conditionalFormatting sqref="D100:H111">
    <cfRule type="cellIs" dxfId="57" priority="229" operator="greaterThan">
      <formula>0</formula>
    </cfRule>
  </conditionalFormatting>
  <conditionalFormatting sqref="D100:H111">
    <cfRule type="cellIs" dxfId="56" priority="227" operator="greaterThan">
      <formula>0</formula>
    </cfRule>
    <cfRule type="expression" dxfId="55" priority="228">
      <formula>"&gt;0"</formula>
    </cfRule>
  </conditionalFormatting>
  <conditionalFormatting sqref="D112:H112">
    <cfRule type="cellIs" dxfId="54" priority="226" operator="greaterThan">
      <formula>0</formula>
    </cfRule>
  </conditionalFormatting>
  <conditionalFormatting sqref="D112:H112">
    <cfRule type="cellIs" dxfId="53" priority="224" operator="greaterThan">
      <formula>0</formula>
    </cfRule>
    <cfRule type="expression" dxfId="52" priority="225">
      <formula>"&gt;0"</formula>
    </cfRule>
  </conditionalFormatting>
  <conditionalFormatting sqref="D3:H3">
    <cfRule type="cellIs" dxfId="51" priority="51" operator="greaterThan">
      <formula>0</formula>
    </cfRule>
  </conditionalFormatting>
  <conditionalFormatting sqref="D3:H3">
    <cfRule type="cellIs" dxfId="50" priority="49" operator="greaterThan">
      <formula>0</formula>
    </cfRule>
    <cfRule type="expression" dxfId="49" priority="50">
      <formula>"&gt;0"</formula>
    </cfRule>
  </conditionalFormatting>
  <conditionalFormatting sqref="D4:H14">
    <cfRule type="cellIs" dxfId="48" priority="48" operator="greaterThan">
      <formula>0</formula>
    </cfRule>
  </conditionalFormatting>
  <conditionalFormatting sqref="D4:H14">
    <cfRule type="cellIs" dxfId="47" priority="46" operator="greaterThan">
      <formula>0</formula>
    </cfRule>
    <cfRule type="expression" dxfId="46" priority="47">
      <formula>"&gt;0"</formula>
    </cfRule>
  </conditionalFormatting>
  <conditionalFormatting sqref="D15:H19">
    <cfRule type="cellIs" dxfId="45" priority="45" operator="greaterThan">
      <formula>0</formula>
    </cfRule>
  </conditionalFormatting>
  <conditionalFormatting sqref="D15:H19">
    <cfRule type="cellIs" dxfId="44" priority="43" operator="greaterThan">
      <formula>0</formula>
    </cfRule>
    <cfRule type="expression" dxfId="43" priority="44">
      <formula>"&gt;0"</formula>
    </cfRule>
  </conditionalFormatting>
  <conditionalFormatting sqref="D20:H24">
    <cfRule type="cellIs" dxfId="42" priority="42" operator="greaterThan">
      <formula>0</formula>
    </cfRule>
  </conditionalFormatting>
  <conditionalFormatting sqref="D20:H24">
    <cfRule type="cellIs" dxfId="41" priority="40" operator="greaterThan">
      <formula>0</formula>
    </cfRule>
    <cfRule type="expression" dxfId="40" priority="41">
      <formula>"&gt;0"</formula>
    </cfRule>
  </conditionalFormatting>
  <conditionalFormatting sqref="D25:H26">
    <cfRule type="cellIs" dxfId="39" priority="39" operator="greaterThan">
      <formula>0</formula>
    </cfRule>
  </conditionalFormatting>
  <conditionalFormatting sqref="D25:H26">
    <cfRule type="cellIs" dxfId="38" priority="37" operator="greaterThan">
      <formula>0</formula>
    </cfRule>
    <cfRule type="expression" dxfId="37" priority="38">
      <formula>"&gt;0"</formula>
    </cfRule>
  </conditionalFormatting>
  <conditionalFormatting sqref="D27:H27">
    <cfRule type="cellIs" dxfId="36" priority="36" operator="greaterThan">
      <formula>0</formula>
    </cfRule>
  </conditionalFormatting>
  <conditionalFormatting sqref="D27:H27">
    <cfRule type="cellIs" dxfId="35" priority="34" operator="greaterThan">
      <formula>0</formula>
    </cfRule>
    <cfRule type="expression" dxfId="34" priority="35">
      <formula>"&gt;0"</formula>
    </cfRule>
  </conditionalFormatting>
  <conditionalFormatting sqref="D28:H38">
    <cfRule type="cellIs" dxfId="33" priority="33" operator="greaterThan">
      <formula>0</formula>
    </cfRule>
  </conditionalFormatting>
  <conditionalFormatting sqref="D28:H38">
    <cfRule type="cellIs" dxfId="32" priority="31" operator="greaterThan">
      <formula>0</formula>
    </cfRule>
    <cfRule type="expression" dxfId="31" priority="32">
      <formula>"&gt;0"</formula>
    </cfRule>
  </conditionalFormatting>
  <conditionalFormatting sqref="D39:H42">
    <cfRule type="cellIs" dxfId="30" priority="30" operator="greaterThan">
      <formula>0</formula>
    </cfRule>
  </conditionalFormatting>
  <conditionalFormatting sqref="D39:H42">
    <cfRule type="cellIs" dxfId="29" priority="28" operator="greaterThan">
      <formula>0</formula>
    </cfRule>
    <cfRule type="expression" dxfId="28" priority="29">
      <formula>"&gt;0"</formula>
    </cfRule>
  </conditionalFormatting>
  <conditionalFormatting sqref="D43:H51">
    <cfRule type="cellIs" dxfId="27" priority="27" operator="greaterThan">
      <formula>0</formula>
    </cfRule>
  </conditionalFormatting>
  <conditionalFormatting sqref="D43:H51">
    <cfRule type="cellIs" dxfId="26" priority="25" operator="greaterThan">
      <formula>0</formula>
    </cfRule>
    <cfRule type="expression" dxfId="25" priority="26">
      <formula>"&gt;0"</formula>
    </cfRule>
  </conditionalFormatting>
  <conditionalFormatting sqref="D52:H56">
    <cfRule type="cellIs" dxfId="24" priority="24" operator="greaterThan">
      <formula>0</formula>
    </cfRule>
  </conditionalFormatting>
  <conditionalFormatting sqref="D52:H56">
    <cfRule type="cellIs" dxfId="23" priority="22" operator="greaterThan">
      <formula>0</formula>
    </cfRule>
    <cfRule type="expression" dxfId="22" priority="23">
      <formula>"&gt;0"</formula>
    </cfRule>
  </conditionalFormatting>
  <conditionalFormatting sqref="D57:H59">
    <cfRule type="cellIs" dxfId="21" priority="21" operator="greaterThan">
      <formula>0</formula>
    </cfRule>
  </conditionalFormatting>
  <conditionalFormatting sqref="D57:H59">
    <cfRule type="cellIs" dxfId="20" priority="19" operator="greaterThan">
      <formula>0</formula>
    </cfRule>
    <cfRule type="expression" dxfId="19" priority="20">
      <formula>"&gt;0"</formula>
    </cfRule>
  </conditionalFormatting>
  <conditionalFormatting sqref="D60:H68">
    <cfRule type="cellIs" dxfId="18" priority="18" operator="greaterThan">
      <formula>0</formula>
    </cfRule>
  </conditionalFormatting>
  <conditionalFormatting sqref="D60:H68">
    <cfRule type="cellIs" dxfId="17" priority="16" operator="greaterThan">
      <formula>0</formula>
    </cfRule>
    <cfRule type="expression" dxfId="16" priority="17">
      <formula>"&gt;0"</formula>
    </cfRule>
  </conditionalFormatting>
  <conditionalFormatting sqref="D69:H72">
    <cfRule type="cellIs" dxfId="15" priority="15" operator="greaterThan">
      <formula>0</formula>
    </cfRule>
  </conditionalFormatting>
  <conditionalFormatting sqref="D69:H72">
    <cfRule type="cellIs" dxfId="14" priority="13" operator="greaterThan">
      <formula>0</formula>
    </cfRule>
    <cfRule type="expression" dxfId="13" priority="14">
      <formula>"&gt;0"</formula>
    </cfRule>
  </conditionalFormatting>
  <conditionalFormatting sqref="D73:H76">
    <cfRule type="cellIs" dxfId="12" priority="12" operator="greaterThan">
      <formula>0</formula>
    </cfRule>
  </conditionalFormatting>
  <conditionalFormatting sqref="D73:H76">
    <cfRule type="cellIs" dxfId="11" priority="10" operator="greaterThan">
      <formula>0</formula>
    </cfRule>
    <cfRule type="expression" dxfId="10" priority="11">
      <formula>"&gt;0"</formula>
    </cfRule>
  </conditionalFormatting>
  <conditionalFormatting sqref="D77:H80">
    <cfRule type="cellIs" dxfId="9" priority="7" operator="greaterThan">
      <formula>0</formula>
    </cfRule>
    <cfRule type="expression" dxfId="8" priority="8">
      <formula>"&gt;0"</formula>
    </cfRule>
  </conditionalFormatting>
  <conditionalFormatting sqref="D77:H80">
    <cfRule type="cellIs" dxfId="7" priority="9" operator="greaterThan">
      <formula>0</formula>
    </cfRule>
  </conditionalFormatting>
  <conditionalFormatting sqref="D81:H86">
    <cfRule type="cellIs" dxfId="6" priority="6" operator="greaterThan">
      <formula>0</formula>
    </cfRule>
  </conditionalFormatting>
  <conditionalFormatting sqref="D81:H86">
    <cfRule type="cellIs" dxfId="5" priority="4" operator="greaterThan">
      <formula>0</formula>
    </cfRule>
    <cfRule type="expression" dxfId="4" priority="5">
      <formula>"&gt;0"</formula>
    </cfRule>
  </conditionalFormatting>
  <conditionalFormatting sqref="D87:H87">
    <cfRule type="cellIs" dxfId="3" priority="3" operator="greaterThan">
      <formula>0</formula>
    </cfRule>
  </conditionalFormatting>
  <conditionalFormatting sqref="D87:H87">
    <cfRule type="cellIs" dxfId="2" priority="1" operator="greaterThan">
      <formula>0</formula>
    </cfRule>
    <cfRule type="expression" dxfId="1" priority="2">
      <formula>"&gt;0"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32</vt:i4>
      </vt:variant>
      <vt:variant>
        <vt:lpstr>이름이 지정된 범위</vt:lpstr>
      </vt:variant>
      <vt:variant>
        <vt:i4>26</vt:i4>
      </vt:variant>
    </vt:vector>
  </HeadingPairs>
  <TitlesOfParts>
    <vt:vector size="58" baseType="lpstr">
      <vt:lpstr>11.01</vt:lpstr>
      <vt:lpstr>11.02</vt:lpstr>
      <vt:lpstr>11.03</vt:lpstr>
      <vt:lpstr>11.04</vt:lpstr>
      <vt:lpstr>11.05</vt:lpstr>
      <vt:lpstr>11.06</vt:lpstr>
      <vt:lpstr>11.01~11.07</vt:lpstr>
      <vt:lpstr>11.08</vt:lpstr>
      <vt:lpstr>11.09</vt:lpstr>
      <vt:lpstr>11.10</vt:lpstr>
      <vt:lpstr>11.11</vt:lpstr>
      <vt:lpstr>11.12</vt:lpstr>
      <vt:lpstr>11.13</vt:lpstr>
      <vt:lpstr>11.08~11.14</vt:lpstr>
      <vt:lpstr>11.15</vt:lpstr>
      <vt:lpstr>11.16</vt:lpstr>
      <vt:lpstr>11.17</vt:lpstr>
      <vt:lpstr>11.18</vt:lpstr>
      <vt:lpstr>11.19</vt:lpstr>
      <vt:lpstr>11.20</vt:lpstr>
      <vt:lpstr>11.15~11.21</vt:lpstr>
      <vt:lpstr>11.22</vt:lpstr>
      <vt:lpstr>11.23</vt:lpstr>
      <vt:lpstr>11.24</vt:lpstr>
      <vt:lpstr>11.25</vt:lpstr>
      <vt:lpstr>11.26</vt:lpstr>
      <vt:lpstr>11.27</vt:lpstr>
      <vt:lpstr>11.22~11.28</vt:lpstr>
      <vt:lpstr>11.29</vt:lpstr>
      <vt:lpstr>11.30</vt:lpstr>
      <vt:lpstr>11.29~12.05</vt:lpstr>
      <vt:lpstr>Sheet1</vt:lpstr>
      <vt:lpstr>'11.01'!Print_Area</vt:lpstr>
      <vt:lpstr>'11.02'!Print_Area</vt:lpstr>
      <vt:lpstr>'11.03'!Print_Area</vt:lpstr>
      <vt:lpstr>'11.04'!Print_Area</vt:lpstr>
      <vt:lpstr>'11.05'!Print_Area</vt:lpstr>
      <vt:lpstr>'11.06'!Print_Area</vt:lpstr>
      <vt:lpstr>'11.08'!Print_Area</vt:lpstr>
      <vt:lpstr>'11.09'!Print_Area</vt:lpstr>
      <vt:lpstr>'11.10'!Print_Area</vt:lpstr>
      <vt:lpstr>'11.11'!Print_Area</vt:lpstr>
      <vt:lpstr>'11.12'!Print_Area</vt:lpstr>
      <vt:lpstr>'11.13'!Print_Area</vt:lpstr>
      <vt:lpstr>'11.15'!Print_Area</vt:lpstr>
      <vt:lpstr>'11.16'!Print_Area</vt:lpstr>
      <vt:lpstr>'11.17'!Print_Area</vt:lpstr>
      <vt:lpstr>'11.18'!Print_Area</vt:lpstr>
      <vt:lpstr>'11.19'!Print_Area</vt:lpstr>
      <vt:lpstr>'11.20'!Print_Area</vt:lpstr>
      <vt:lpstr>'11.22'!Print_Area</vt:lpstr>
      <vt:lpstr>'11.23'!Print_Area</vt:lpstr>
      <vt:lpstr>'11.24'!Print_Area</vt:lpstr>
      <vt:lpstr>'11.25'!Print_Area</vt:lpstr>
      <vt:lpstr>'11.26'!Print_Area</vt:lpstr>
      <vt:lpstr>'11.27'!Print_Area</vt:lpstr>
      <vt:lpstr>'11.29'!Print_Area</vt:lpstr>
      <vt:lpstr>'11.30'!Print_Area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2021-11-09T07:08:53Z</cp:lastPrinted>
  <dcterms:created xsi:type="dcterms:W3CDTF">2019-02-22T02:30:40Z</dcterms:created>
  <dcterms:modified xsi:type="dcterms:W3CDTF">2021-12-28T02:22:19Z</dcterms:modified>
</cp:coreProperties>
</file>